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heimbach\Desktop\Web Dump\"/>
    </mc:Choice>
  </mc:AlternateContent>
  <xr:revisionPtr revIDLastSave="0" documentId="8_{32166F6F-12F5-42EE-BC58-9F1F439897BF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State Aided " sheetId="30" r:id="rId1"/>
    <sheet name="SA DLC Summary" sheetId="11" r:id="rId2"/>
    <sheet name="Sys Summary" sheetId="1" r:id="rId3"/>
    <sheet name="Non-State Aided" sheetId="5" r:id="rId4"/>
    <sheet name="NSA DLC Summary" sheetId="12" r:id="rId5"/>
    <sheet name="Ind Analysis" sheetId="14" r:id="rId6"/>
    <sheet name="Sys Analysis" sheetId="29" r:id="rId7"/>
    <sheet name="Bookmobiles" sheetId="23" r:id="rId8"/>
    <sheet name="Circ Analysis" sheetId="27" r:id="rId9"/>
    <sheet name="Source Data 1" sheetId="2" r:id="rId10"/>
    <sheet name="Source Data 2" sheetId="3" r:id="rId11"/>
    <sheet name="Bkmobile Source" sheetId="25" r:id="rId12"/>
    <sheet name="St Summary Source" sheetId="28" r:id="rId13"/>
  </sheets>
  <externalReferences>
    <externalReference r:id="rId14"/>
    <externalReference r:id="rId15"/>
    <externalReference r:id="rId16"/>
  </externalReferences>
  <definedNames>
    <definedName name="_xlnm._FilterDatabase" hidden="1">'Source Data 1'!$A$1:$AU$476</definedName>
    <definedName name="_xlnm.Print_Area" localSheetId="4">'NSA DLC Summary'!$D$1:$AT$28</definedName>
    <definedName name="_xlnm.Print_Area" localSheetId="1">'SA DLC Summary'!$A$1:$AO$515</definedName>
    <definedName name="_xlnm.Print_Area" localSheetId="0">'State Aided '!$D$1:$AW$614</definedName>
    <definedName name="_xlnm.Print_Area" localSheetId="6">'Sys Analysis'!$A$1:$R$47</definedName>
    <definedName name="_xlnm.Print_Titles" localSheetId="5">'Ind Analysis'!$1:$3</definedName>
    <definedName name="_xlnm.Print_Titles" localSheetId="0">'State Aided '!$1:$6</definedName>
    <definedName name="_xlnm.Print_Titles" localSheetId="6">'Sys Analysis'!$1:$2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52" i="27" l="1"/>
  <c r="E351" i="27"/>
  <c r="E350" i="27"/>
  <c r="E447" i="27"/>
  <c r="E446" i="27"/>
  <c r="E445" i="27"/>
  <c r="E444" i="27"/>
  <c r="E443" i="27"/>
  <c r="E442" i="27"/>
  <c r="E441" i="27"/>
  <c r="E440" i="27"/>
  <c r="E439" i="27"/>
  <c r="E438" i="27"/>
  <c r="E437" i="27"/>
  <c r="E436" i="27"/>
  <c r="E435" i="27"/>
  <c r="E434" i="27"/>
  <c r="E433" i="27"/>
  <c r="E432" i="27"/>
  <c r="E431" i="27"/>
  <c r="E430" i="27"/>
  <c r="E429" i="27"/>
  <c r="E428" i="27"/>
  <c r="E427" i="27"/>
  <c r="E426" i="27"/>
  <c r="E425" i="27"/>
  <c r="E424" i="27"/>
  <c r="E423" i="27"/>
  <c r="E422" i="27"/>
  <c r="E421" i="27"/>
  <c r="E420" i="27"/>
  <c r="E419" i="27"/>
  <c r="E418" i="27"/>
  <c r="E417" i="27"/>
  <c r="E416" i="27"/>
  <c r="E415" i="27"/>
  <c r="E414" i="27"/>
  <c r="E413" i="27"/>
  <c r="E412" i="27"/>
  <c r="E411" i="27"/>
  <c r="E410" i="27"/>
  <c r="E409" i="27"/>
  <c r="E408" i="27"/>
  <c r="E407" i="27"/>
  <c r="E406" i="27"/>
  <c r="E405" i="27"/>
  <c r="E404" i="27"/>
  <c r="E403" i="27"/>
  <c r="E402" i="27"/>
  <c r="E401" i="27"/>
  <c r="E400" i="27"/>
  <c r="E399" i="27"/>
  <c r="E398" i="27"/>
  <c r="E397" i="27"/>
  <c r="E396" i="27"/>
  <c r="E395" i="27"/>
  <c r="E394" i="27"/>
  <c r="E393" i="27"/>
  <c r="E392" i="27"/>
  <c r="E391" i="27"/>
  <c r="E390" i="27"/>
  <c r="E389" i="27"/>
  <c r="E388" i="27"/>
  <c r="E387" i="27"/>
  <c r="E386" i="27"/>
  <c r="E385" i="27"/>
  <c r="E384" i="27"/>
  <c r="E383" i="27"/>
  <c r="E382" i="27"/>
  <c r="E381" i="27"/>
  <c r="E380" i="27"/>
  <c r="E379" i="27"/>
  <c r="E378" i="27"/>
  <c r="E377" i="27"/>
  <c r="E376" i="27"/>
  <c r="E375" i="27"/>
  <c r="E374" i="27"/>
  <c r="E373" i="27"/>
  <c r="E372" i="27"/>
  <c r="E371" i="27"/>
  <c r="E370" i="27"/>
  <c r="E369" i="27"/>
  <c r="E368" i="27"/>
  <c r="E367" i="27"/>
  <c r="E366" i="27"/>
  <c r="E365" i="27"/>
  <c r="E364" i="27"/>
  <c r="E363" i="27"/>
  <c r="E362" i="27"/>
  <c r="E361" i="27"/>
  <c r="E360" i="27"/>
  <c r="E359" i="27"/>
  <c r="E358" i="27"/>
  <c r="E357" i="27"/>
  <c r="E356" i="27"/>
  <c r="E355" i="27"/>
  <c r="E354" i="27"/>
  <c r="E349" i="27"/>
  <c r="E347" i="27"/>
  <c r="E346" i="27"/>
  <c r="E345" i="27"/>
  <c r="E344" i="27"/>
  <c r="E343" i="27"/>
  <c r="E342" i="27"/>
  <c r="E341" i="27"/>
  <c r="E340" i="27"/>
  <c r="E339" i="27"/>
  <c r="E338" i="27"/>
  <c r="E337" i="27"/>
  <c r="E336" i="27"/>
  <c r="E335" i="27"/>
  <c r="E334" i="27"/>
  <c r="E333" i="27"/>
  <c r="E332" i="27"/>
  <c r="E331" i="27"/>
  <c r="E330" i="27"/>
  <c r="E329" i="27"/>
  <c r="E328" i="27"/>
  <c r="E327" i="27"/>
  <c r="E326" i="27"/>
  <c r="E325" i="27"/>
  <c r="E324" i="27"/>
  <c r="E323" i="27"/>
  <c r="E322" i="27"/>
  <c r="E321" i="27"/>
  <c r="E320" i="27"/>
  <c r="E348" i="27"/>
  <c r="E319" i="27"/>
  <c r="E318" i="27"/>
  <c r="E317" i="27"/>
  <c r="E316" i="27"/>
  <c r="E315" i="27"/>
  <c r="E314" i="27"/>
  <c r="E313" i="27"/>
  <c r="E312" i="27"/>
  <c r="E311" i="27"/>
  <c r="E310" i="27"/>
  <c r="E309" i="27"/>
  <c r="E308" i="27"/>
  <c r="E307" i="27"/>
  <c r="E306" i="27"/>
  <c r="E305" i="27"/>
  <c r="E304" i="27"/>
  <c r="E303" i="27"/>
  <c r="E302" i="27"/>
  <c r="E301" i="27"/>
  <c r="E300" i="27"/>
  <c r="E299" i="27"/>
  <c r="E298" i="27"/>
  <c r="E297" i="27"/>
  <c r="E296" i="27"/>
  <c r="E295" i="27"/>
  <c r="E294" i="27"/>
  <c r="E293" i="27"/>
  <c r="E292" i="27"/>
  <c r="E291" i="27"/>
  <c r="E290" i="27"/>
  <c r="E289" i="27"/>
  <c r="E288" i="27"/>
  <c r="E287" i="27"/>
  <c r="E286" i="27"/>
  <c r="E285" i="27"/>
  <c r="E284" i="27"/>
  <c r="E283" i="27"/>
  <c r="E282" i="27"/>
  <c r="E281" i="27"/>
  <c r="E280" i="27"/>
  <c r="E279" i="27"/>
  <c r="E278" i="27"/>
  <c r="E277" i="27"/>
  <c r="E276" i="27"/>
  <c r="E275" i="27"/>
  <c r="E274" i="27"/>
  <c r="E273" i="27"/>
  <c r="E272" i="27"/>
  <c r="E271" i="27"/>
  <c r="E270" i="27"/>
  <c r="E269" i="27"/>
  <c r="E268" i="27"/>
  <c r="E267" i="27"/>
  <c r="E266" i="27"/>
  <c r="E265" i="27"/>
  <c r="E264" i="27"/>
  <c r="E263" i="27"/>
  <c r="E262" i="27"/>
  <c r="E261" i="27"/>
  <c r="E260" i="27"/>
  <c r="E259" i="27"/>
  <c r="E258" i="27"/>
  <c r="E257" i="27"/>
  <c r="E256" i="27"/>
  <c r="E255" i="27"/>
  <c r="E254" i="27"/>
  <c r="E253" i="27"/>
  <c r="E252" i="27"/>
  <c r="E251" i="27"/>
  <c r="E250" i="27"/>
  <c r="E249" i="27"/>
  <c r="E248" i="27"/>
  <c r="E247" i="27"/>
  <c r="E246" i="27"/>
  <c r="E245" i="27"/>
  <c r="E244" i="27"/>
  <c r="E243" i="27"/>
  <c r="E242" i="27"/>
  <c r="E241" i="27"/>
  <c r="E240" i="27"/>
  <c r="E239" i="27"/>
  <c r="E238" i="27"/>
  <c r="E237" i="27"/>
  <c r="E236" i="27"/>
  <c r="E235" i="27"/>
  <c r="E234" i="27"/>
  <c r="E233" i="27"/>
  <c r="E232" i="27"/>
  <c r="E231" i="27"/>
  <c r="E230" i="27"/>
  <c r="E229" i="27"/>
  <c r="E228" i="27"/>
  <c r="E227" i="27"/>
  <c r="E226" i="27"/>
  <c r="E225" i="27"/>
  <c r="E224" i="27"/>
  <c r="E223" i="27"/>
  <c r="E222" i="27"/>
  <c r="E221" i="27"/>
  <c r="E220" i="27"/>
  <c r="E219" i="27"/>
  <c r="E218" i="27"/>
  <c r="E217" i="27"/>
  <c r="E216" i="27"/>
  <c r="E215" i="27"/>
  <c r="E214" i="27"/>
  <c r="E213" i="27"/>
  <c r="E212" i="27"/>
  <c r="E211" i="27"/>
  <c r="E210" i="27"/>
  <c r="E209" i="27"/>
  <c r="E208" i="27"/>
  <c r="E207" i="27"/>
  <c r="E206" i="27"/>
  <c r="E205" i="27"/>
  <c r="E204" i="27"/>
  <c r="E203" i="27"/>
  <c r="E202" i="27"/>
  <c r="E201" i="27"/>
  <c r="E200" i="27"/>
  <c r="E199" i="27"/>
  <c r="E198" i="27"/>
  <c r="E197" i="27"/>
  <c r="E196" i="27"/>
  <c r="E195" i="27"/>
  <c r="E194" i="27"/>
  <c r="E193" i="27"/>
  <c r="E192" i="27"/>
  <c r="E191" i="27"/>
  <c r="E190" i="27"/>
  <c r="E189" i="27"/>
  <c r="E188" i="27"/>
  <c r="E187" i="27"/>
  <c r="E186" i="27"/>
  <c r="E185" i="27"/>
  <c r="E184" i="27"/>
  <c r="E183" i="27"/>
  <c r="E182" i="27"/>
  <c r="E181" i="27"/>
  <c r="E180" i="27"/>
  <c r="E179" i="27"/>
  <c r="E178" i="27"/>
  <c r="E177" i="27"/>
  <c r="E176" i="27"/>
  <c r="E175" i="27"/>
  <c r="E174" i="27"/>
  <c r="E173" i="27"/>
  <c r="E172" i="27"/>
  <c r="E171" i="27"/>
  <c r="E170" i="27"/>
  <c r="E169" i="27"/>
  <c r="E168" i="27"/>
  <c r="E167" i="27"/>
  <c r="E166" i="27"/>
  <c r="E165" i="27"/>
  <c r="E164" i="27"/>
  <c r="E163" i="27"/>
  <c r="E162" i="27"/>
  <c r="E161" i="27"/>
  <c r="E160" i="27"/>
  <c r="E159" i="27"/>
  <c r="E158" i="27"/>
  <c r="E157" i="27"/>
  <c r="E156" i="27"/>
  <c r="E155" i="27"/>
  <c r="E154" i="27"/>
  <c r="E153" i="27"/>
  <c r="E152" i="27"/>
  <c r="E151" i="27"/>
  <c r="E150" i="27"/>
  <c r="E149" i="27"/>
  <c r="E148" i="27"/>
  <c r="E147" i="27"/>
  <c r="E146" i="27"/>
  <c r="E145" i="27"/>
  <c r="E144" i="27"/>
  <c r="E143" i="27"/>
  <c r="E142" i="27"/>
  <c r="E141" i="27"/>
  <c r="E140" i="27"/>
  <c r="E139" i="27"/>
  <c r="E138" i="27"/>
  <c r="E137" i="27"/>
  <c r="E136" i="27"/>
  <c r="E135" i="27"/>
  <c r="E134" i="27"/>
  <c r="E133" i="27"/>
  <c r="E132" i="27"/>
  <c r="E131" i="27"/>
  <c r="E130" i="27"/>
  <c r="E129" i="27"/>
  <c r="E128" i="27"/>
  <c r="E127" i="27"/>
  <c r="E126" i="27"/>
  <c r="E125" i="27"/>
  <c r="E124" i="27"/>
  <c r="E123" i="27"/>
  <c r="E122" i="27"/>
  <c r="E121" i="27"/>
  <c r="E120" i="27"/>
  <c r="E119" i="27"/>
  <c r="E118" i="27"/>
  <c r="E117" i="27"/>
  <c r="E116" i="27"/>
  <c r="E115" i="27"/>
  <c r="E114" i="27"/>
  <c r="E113" i="27"/>
  <c r="E112" i="27"/>
  <c r="E111" i="27"/>
  <c r="E110" i="27"/>
  <c r="E109" i="27"/>
  <c r="E108" i="27"/>
  <c r="E107" i="27"/>
  <c r="E106" i="27"/>
  <c r="E105" i="27"/>
  <c r="E104" i="27"/>
  <c r="E103" i="27"/>
  <c r="E102" i="27"/>
  <c r="E101" i="27"/>
  <c r="E100" i="27"/>
  <c r="E99" i="27"/>
  <c r="E98" i="27"/>
  <c r="E97" i="27"/>
  <c r="E96" i="27"/>
  <c r="E95" i="27"/>
  <c r="E94" i="27"/>
  <c r="E93" i="27"/>
  <c r="E92" i="27"/>
  <c r="E91" i="27"/>
  <c r="E90" i="27"/>
  <c r="E89" i="27"/>
  <c r="E88" i="27"/>
  <c r="E87" i="27"/>
  <c r="E86" i="27"/>
  <c r="E85" i="27"/>
  <c r="E84" i="27"/>
  <c r="E83" i="27"/>
  <c r="E82" i="27"/>
  <c r="E81" i="27"/>
  <c r="E80" i="27"/>
  <c r="E79" i="27"/>
  <c r="E78" i="27"/>
  <c r="E77" i="27"/>
  <c r="E76" i="27"/>
  <c r="E75" i="27"/>
  <c r="E74" i="27"/>
  <c r="E73" i="27"/>
  <c r="E72" i="27"/>
  <c r="E71" i="27"/>
  <c r="E70" i="27"/>
  <c r="E69" i="27"/>
  <c r="E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E31" i="27"/>
  <c r="E30" i="27"/>
  <c r="E29" i="27"/>
  <c r="E28" i="27"/>
  <c r="E27" i="27"/>
  <c r="E26" i="27"/>
  <c r="E25" i="27"/>
  <c r="E24" i="27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E10" i="27"/>
  <c r="E9" i="27"/>
  <c r="E8" i="27"/>
  <c r="E7" i="27"/>
  <c r="E6" i="27"/>
  <c r="E5" i="27"/>
  <c r="E4" i="27"/>
  <c r="E405" i="28" l="1"/>
  <c r="B403" i="28"/>
  <c r="A483" i="28"/>
  <c r="D483" i="28"/>
  <c r="D482" i="28"/>
  <c r="A482" i="28"/>
  <c r="M347" i="27" l="1"/>
  <c r="M348" i="27"/>
  <c r="M349" i="27"/>
  <c r="M350" i="27"/>
  <c r="M351" i="27"/>
  <c r="M352" i="27"/>
  <c r="M353" i="27"/>
  <c r="M354" i="27"/>
  <c r="M355" i="27"/>
  <c r="M356" i="27"/>
  <c r="M357" i="27"/>
  <c r="M358" i="27"/>
  <c r="M359" i="27"/>
  <c r="M360" i="27"/>
  <c r="M361" i="27"/>
  <c r="M362" i="27"/>
  <c r="M363" i="27"/>
  <c r="M364" i="27"/>
  <c r="M365" i="27"/>
  <c r="M366" i="27"/>
  <c r="M367" i="27"/>
  <c r="M368" i="27"/>
  <c r="M369" i="27"/>
  <c r="M370" i="27"/>
  <c r="M371" i="27"/>
  <c r="M372" i="27"/>
  <c r="M373" i="27"/>
  <c r="M374" i="27"/>
  <c r="M375" i="27"/>
  <c r="M376" i="27"/>
  <c r="M377" i="27"/>
  <c r="M378" i="27"/>
  <c r="M379" i="27"/>
  <c r="M380" i="27"/>
  <c r="M381" i="27"/>
  <c r="M382" i="27"/>
  <c r="M383" i="27"/>
  <c r="M384" i="27"/>
  <c r="M385" i="27"/>
  <c r="M386" i="27"/>
  <c r="M387" i="27"/>
  <c r="M388" i="27"/>
  <c r="M389" i="27"/>
  <c r="M390" i="27"/>
  <c r="M391" i="27"/>
  <c r="M392" i="27"/>
  <c r="M393" i="27"/>
  <c r="M394" i="27"/>
  <c r="M395" i="27"/>
  <c r="M396" i="27"/>
  <c r="M397" i="27"/>
  <c r="M398" i="27"/>
  <c r="M399" i="27"/>
  <c r="M400" i="27"/>
  <c r="M401" i="27"/>
  <c r="M402" i="27"/>
  <c r="M403" i="27"/>
  <c r="M404" i="27"/>
  <c r="M405" i="27"/>
  <c r="M406" i="27"/>
  <c r="M407" i="27"/>
  <c r="M408" i="27"/>
  <c r="M409" i="27"/>
  <c r="M410" i="27"/>
  <c r="M411" i="27"/>
  <c r="M412" i="27"/>
  <c r="M413" i="27"/>
  <c r="M414" i="27"/>
  <c r="M415" i="27"/>
  <c r="M416" i="27"/>
  <c r="M417" i="27"/>
  <c r="M418" i="27"/>
  <c r="M419" i="27"/>
  <c r="M420" i="27"/>
  <c r="M421" i="27"/>
  <c r="M422" i="27"/>
  <c r="M423" i="27"/>
  <c r="M424" i="27"/>
  <c r="M425" i="27"/>
  <c r="M426" i="27"/>
  <c r="M427" i="27"/>
  <c r="M428" i="27"/>
  <c r="M429" i="27"/>
  <c r="M430" i="27"/>
  <c r="M431" i="27"/>
  <c r="M432" i="27"/>
  <c r="M433" i="27"/>
  <c r="M434" i="27"/>
  <c r="M435" i="27"/>
  <c r="M436" i="27"/>
  <c r="M437" i="27"/>
  <c r="M438" i="27"/>
  <c r="M439" i="27"/>
  <c r="M440" i="27"/>
  <c r="M441" i="27"/>
  <c r="M442" i="27"/>
  <c r="M443" i="27"/>
  <c r="M444" i="27"/>
  <c r="M445" i="27"/>
  <c r="M446" i="27"/>
  <c r="M447" i="27"/>
  <c r="E353" i="27"/>
  <c r="G151" i="27" l="1"/>
  <c r="G447" i="27"/>
  <c r="G150" i="27"/>
  <c r="O447" i="27"/>
  <c r="G262" i="27"/>
  <c r="G355" i="27"/>
  <c r="G148" i="27"/>
  <c r="G259" i="27"/>
  <c r="G352" i="27"/>
  <c r="G444" i="27"/>
  <c r="O444" i="27"/>
  <c r="G149" i="27"/>
  <c r="G260" i="27"/>
  <c r="G353" i="27"/>
  <c r="G445" i="27"/>
  <c r="O445" i="27"/>
  <c r="G261" i="27"/>
  <c r="G354" i="27"/>
  <c r="G446" i="27"/>
  <c r="O446" i="27"/>
  <c r="M93" i="27"/>
  <c r="M35" i="27"/>
  <c r="M43" i="27"/>
  <c r="M18" i="27"/>
  <c r="M94" i="27"/>
  <c r="M254" i="27"/>
  <c r="M11" i="27"/>
  <c r="M34" i="27"/>
  <c r="M232" i="27"/>
  <c r="M285" i="27"/>
  <c r="M292" i="27"/>
  <c r="M63" i="27"/>
  <c r="M230" i="27"/>
  <c r="M333" i="27"/>
  <c r="M182" i="27"/>
  <c r="M97" i="27"/>
  <c r="M105" i="27"/>
  <c r="M71" i="27"/>
  <c r="M152" i="27"/>
  <c r="M151" i="27"/>
  <c r="M299" i="27"/>
  <c r="M54" i="27"/>
  <c r="M165" i="27"/>
  <c r="M98" i="27"/>
  <c r="M297" i="27"/>
  <c r="M287" i="27"/>
  <c r="M203" i="27"/>
  <c r="M280" i="27"/>
  <c r="M84" i="27"/>
  <c r="M301" i="27"/>
  <c r="M14" i="27"/>
  <c r="M135" i="27"/>
  <c r="M140" i="27"/>
  <c r="M315" i="27"/>
  <c r="M42" i="27"/>
  <c r="M190" i="27"/>
  <c r="M202" i="27"/>
  <c r="M142" i="27"/>
  <c r="M128" i="27"/>
  <c r="M224" i="27"/>
  <c r="M269" i="27"/>
  <c r="M200" i="27"/>
  <c r="M5" i="27"/>
  <c r="M268" i="27"/>
  <c r="M89" i="27"/>
  <c r="M147" i="27"/>
  <c r="M249" i="27"/>
  <c r="M15" i="27"/>
  <c r="M282" i="27"/>
  <c r="M157" i="27"/>
  <c r="M241" i="27"/>
  <c r="M74" i="27"/>
  <c r="M171" i="27"/>
  <c r="M169" i="27"/>
  <c r="M39" i="27"/>
  <c r="M6" i="27"/>
  <c r="M32" i="27"/>
  <c r="M273" i="27"/>
  <c r="M69" i="27"/>
  <c r="M25" i="27"/>
  <c r="M272" i="27"/>
  <c r="M41" i="27"/>
  <c r="M311" i="27"/>
  <c r="M148" i="27"/>
  <c r="M306" i="27"/>
  <c r="M48" i="27"/>
  <c r="M23" i="27"/>
  <c r="M194" i="27"/>
  <c r="M46" i="27"/>
  <c r="M344" i="27"/>
  <c r="M276" i="27"/>
  <c r="M258" i="27"/>
  <c r="M130" i="27"/>
  <c r="M288" i="27"/>
  <c r="M270" i="27"/>
  <c r="M96" i="27"/>
  <c r="M100" i="27"/>
  <c r="M313" i="27"/>
  <c r="M234" i="27"/>
  <c r="M331" i="27"/>
  <c r="M330" i="27"/>
  <c r="M90" i="27"/>
  <c r="M248" i="27"/>
  <c r="M9" i="27"/>
  <c r="M166" i="27"/>
  <c r="M143" i="27"/>
  <c r="M153" i="27"/>
  <c r="M266" i="27"/>
  <c r="M279" i="27"/>
  <c r="M53" i="27"/>
  <c r="M300" i="27"/>
  <c r="M163" i="27"/>
  <c r="M263" i="27"/>
  <c r="M120" i="27"/>
  <c r="M19" i="27"/>
  <c r="M30" i="27"/>
  <c r="M255" i="27"/>
  <c r="M95" i="27"/>
  <c r="M170" i="27"/>
  <c r="M136" i="27"/>
  <c r="M82" i="27"/>
  <c r="M8" i="27"/>
  <c r="M112" i="27"/>
  <c r="M218" i="27"/>
  <c r="M106" i="27"/>
  <c r="M286" i="27"/>
  <c r="M226" i="27"/>
  <c r="M181" i="27"/>
  <c r="M227" i="27"/>
  <c r="M274" i="27"/>
  <c r="M78" i="27"/>
  <c r="M137" i="27"/>
  <c r="M12" i="27"/>
  <c r="M310" i="27"/>
  <c r="M59" i="27"/>
  <c r="M240" i="27"/>
  <c r="M4" i="27"/>
  <c r="M154" i="27"/>
  <c r="M346" i="27"/>
  <c r="M204" i="27"/>
  <c r="M260" i="27"/>
  <c r="M131" i="27"/>
  <c r="M304" i="27"/>
  <c r="M325" i="27"/>
  <c r="M235" i="27"/>
  <c r="M26" i="27"/>
  <c r="M250" i="27"/>
  <c r="M189" i="27"/>
  <c r="M50" i="27"/>
  <c r="M186" i="27"/>
  <c r="M343" i="27"/>
  <c r="M164" i="27"/>
  <c r="M44" i="27"/>
  <c r="M319" i="27"/>
  <c r="M27" i="27"/>
  <c r="M206" i="27"/>
  <c r="M180" i="27"/>
  <c r="M281" i="27"/>
  <c r="M121" i="27"/>
  <c r="M196" i="27"/>
  <c r="M125" i="27"/>
  <c r="M174" i="27"/>
  <c r="M114" i="27"/>
  <c r="M85" i="27"/>
  <c r="M337" i="27"/>
  <c r="M49" i="27"/>
  <c r="M222" i="27"/>
  <c r="M57" i="27"/>
  <c r="M83" i="27"/>
  <c r="M75" i="27"/>
  <c r="M21" i="27"/>
  <c r="M209" i="27"/>
  <c r="M252" i="27"/>
  <c r="M329" i="27"/>
  <c r="M238" i="27"/>
  <c r="M231" i="27"/>
  <c r="M179" i="27"/>
  <c r="M45" i="27"/>
  <c r="M122" i="27"/>
  <c r="M28" i="27"/>
  <c r="M340" i="27"/>
  <c r="M296" i="27"/>
  <c r="M177" i="27"/>
  <c r="M10" i="27"/>
  <c r="M251" i="27"/>
  <c r="M247" i="27"/>
  <c r="M33" i="27"/>
  <c r="M168" i="27"/>
  <c r="M216" i="27"/>
  <c r="M341" i="27"/>
  <c r="M88" i="27"/>
  <c r="M81" i="27"/>
  <c r="M36" i="27"/>
  <c r="M119" i="27"/>
  <c r="M242" i="27"/>
  <c r="M68" i="27"/>
  <c r="M161" i="27"/>
  <c r="M65" i="27"/>
  <c r="M327" i="27"/>
  <c r="M167" i="27"/>
  <c r="M129" i="27"/>
  <c r="M155" i="27"/>
  <c r="M191" i="27"/>
  <c r="M322" i="27"/>
  <c r="M213" i="27"/>
  <c r="M172" i="27"/>
  <c r="M210" i="27"/>
  <c r="M253" i="27"/>
  <c r="M64" i="27"/>
  <c r="M192" i="27"/>
  <c r="M115" i="27"/>
  <c r="M87" i="27"/>
  <c r="M294" i="27"/>
  <c r="M246" i="27"/>
  <c r="M158" i="27"/>
  <c r="M187" i="27"/>
  <c r="M275" i="27"/>
  <c r="M113" i="27"/>
  <c r="M47" i="27"/>
  <c r="M118" i="27"/>
  <c r="M134" i="27"/>
  <c r="M229" i="27"/>
  <c r="M336" i="27"/>
  <c r="M183" i="27"/>
  <c r="M184" i="27"/>
  <c r="M86" i="27"/>
  <c r="M7" i="27"/>
  <c r="M265" i="27"/>
  <c r="M124" i="27"/>
  <c r="M277" i="27"/>
  <c r="M225" i="27"/>
  <c r="M80" i="27"/>
  <c r="M193" i="27"/>
  <c r="M107" i="27"/>
  <c r="M305" i="27"/>
  <c r="M102" i="27"/>
  <c r="M195" i="27"/>
  <c r="M326" i="27"/>
  <c r="M29" i="27"/>
  <c r="M303" i="27"/>
  <c r="M271" i="27"/>
  <c r="M228" i="27"/>
  <c r="M159" i="27"/>
  <c r="M261" i="27"/>
  <c r="M162" i="27"/>
  <c r="M58" i="27"/>
  <c r="M132" i="27"/>
  <c r="M24" i="27"/>
  <c r="M72" i="27"/>
  <c r="M332" i="27"/>
  <c r="M321" i="27"/>
  <c r="M212" i="27"/>
  <c r="M318" i="27"/>
  <c r="M13" i="27"/>
  <c r="M116" i="27"/>
  <c r="M211" i="27"/>
  <c r="M133" i="27"/>
  <c r="M220" i="27"/>
  <c r="M40" i="27"/>
  <c r="M201" i="27"/>
  <c r="M149" i="27"/>
  <c r="M55" i="27"/>
  <c r="M56" i="27"/>
  <c r="M138" i="27"/>
  <c r="M141" i="27"/>
  <c r="M66" i="27"/>
  <c r="M38" i="27"/>
  <c r="M295" i="27"/>
  <c r="M290" i="27"/>
  <c r="M108" i="27"/>
  <c r="M257" i="27"/>
  <c r="M127" i="27"/>
  <c r="M51" i="27"/>
  <c r="M31" i="27"/>
  <c r="M298" i="27"/>
  <c r="M316" i="27"/>
  <c r="M61" i="27"/>
  <c r="M245" i="27"/>
  <c r="M188" i="27"/>
  <c r="M67" i="27"/>
  <c r="M175" i="27"/>
  <c r="M20" i="27"/>
  <c r="M236" i="27"/>
  <c r="M291" i="27"/>
  <c r="M345" i="27"/>
  <c r="M324" i="27"/>
  <c r="M342" i="27"/>
  <c r="M289" i="27"/>
  <c r="M307" i="27"/>
  <c r="M92" i="27"/>
  <c r="M312" i="27"/>
  <c r="M144" i="27"/>
  <c r="M233" i="27"/>
  <c r="M221" i="27"/>
  <c r="M283" i="27"/>
  <c r="M293" i="27"/>
  <c r="M339" i="27"/>
  <c r="M17" i="27"/>
  <c r="M284" i="27"/>
  <c r="M205" i="27"/>
  <c r="M178" i="27"/>
  <c r="M198" i="27"/>
  <c r="M16" i="27"/>
  <c r="M215" i="27"/>
  <c r="M328" i="27"/>
  <c r="M99" i="27"/>
  <c r="M146" i="27"/>
  <c r="M338" i="27"/>
  <c r="M91" i="27"/>
  <c r="M223" i="27"/>
  <c r="M60" i="27"/>
  <c r="M62" i="27"/>
  <c r="M208" i="27"/>
  <c r="M217" i="27"/>
  <c r="M199" i="27"/>
  <c r="M145" i="27"/>
  <c r="M278" i="27"/>
  <c r="M262" i="27"/>
  <c r="M109" i="27"/>
  <c r="M267" i="27"/>
  <c r="M123" i="27"/>
  <c r="M308" i="27"/>
  <c r="M317" i="27"/>
  <c r="M52" i="27"/>
  <c r="M323" i="27"/>
  <c r="M176" i="27"/>
  <c r="M207" i="27"/>
  <c r="M139" i="27"/>
  <c r="M243" i="27"/>
  <c r="M73" i="27"/>
  <c r="M104" i="27"/>
  <c r="M160" i="27"/>
  <c r="M264" i="27"/>
  <c r="M309" i="27"/>
  <c r="M302" i="27"/>
  <c r="M259" i="27"/>
  <c r="M22" i="27"/>
  <c r="M117" i="27"/>
  <c r="M103" i="27"/>
  <c r="M126" i="27"/>
  <c r="M156" i="27"/>
  <c r="M79" i="27"/>
  <c r="M314" i="27"/>
  <c r="M239" i="27"/>
  <c r="O151" i="27" l="1"/>
  <c r="O150" i="27"/>
  <c r="O148" i="27"/>
  <c r="O149" i="27"/>
  <c r="O42" i="27"/>
  <c r="O43" i="27"/>
  <c r="O41" i="27"/>
  <c r="O40" i="27"/>
  <c r="O262" i="27"/>
  <c r="O260" i="27"/>
  <c r="O261" i="27"/>
  <c r="O259" i="27"/>
  <c r="C31" i="14"/>
  <c r="B278" i="3" l="1"/>
  <c r="B278" i="2" l="1"/>
  <c r="B285" i="2"/>
  <c r="AQ278" i="2" l="1"/>
  <c r="O278" i="2"/>
  <c r="S278" i="2" s="1"/>
  <c r="AJ278" i="2"/>
  <c r="AU278" i="2"/>
  <c r="F480" i="28" l="1"/>
  <c r="C480" i="28"/>
  <c r="I31" i="14"/>
  <c r="AN480" i="2"/>
  <c r="AN481" i="2"/>
  <c r="AN478" i="2" l="1"/>
  <c r="AN483" i="2" s="1"/>
  <c r="M334" i="27" l="1"/>
  <c r="G451" i="27" l="1"/>
  <c r="G450" i="27"/>
  <c r="G449" i="27"/>
  <c r="G448" i="27"/>
  <c r="G43" i="27"/>
  <c r="G42" i="27"/>
  <c r="G41" i="27"/>
  <c r="G40" i="27"/>
  <c r="O449" i="27"/>
  <c r="O448" i="27"/>
  <c r="O451" i="27"/>
  <c r="O355" i="27"/>
  <c r="O354" i="27"/>
  <c r="O352" i="27"/>
  <c r="O450" i="27"/>
  <c r="O353" i="27"/>
  <c r="C481" i="3" l="1"/>
  <c r="D481" i="3"/>
  <c r="D480" i="3"/>
  <c r="C480" i="3"/>
  <c r="B481" i="3"/>
  <c r="B480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0" i="2"/>
  <c r="D478" i="3" l="1"/>
  <c r="D483" i="3" s="1"/>
  <c r="O40" i="2"/>
  <c r="S40" i="2" s="1"/>
  <c r="AQ41" i="2"/>
  <c r="AJ40" i="2"/>
  <c r="AQ40" i="2"/>
  <c r="AU40" i="2"/>
  <c r="C478" i="3"/>
  <c r="C483" i="3" s="1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9" i="2"/>
  <c r="B280" i="2"/>
  <c r="B281" i="2"/>
  <c r="B282" i="2"/>
  <c r="B283" i="2"/>
  <c r="B284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5" i="2"/>
  <c r="AT481" i="2" l="1"/>
  <c r="AS481" i="2"/>
  <c r="AR481" i="2"/>
  <c r="AP481" i="2"/>
  <c r="AO481" i="2"/>
  <c r="AM481" i="2"/>
  <c r="AL481" i="2"/>
  <c r="AK481" i="2"/>
  <c r="AI481" i="2"/>
  <c r="AH481" i="2"/>
  <c r="AG481" i="2"/>
  <c r="AF481" i="2"/>
  <c r="AE481" i="2"/>
  <c r="AD481" i="2"/>
  <c r="AC481" i="2"/>
  <c r="AB481" i="2"/>
  <c r="AA481" i="2"/>
  <c r="Z481" i="2"/>
  <c r="Y481" i="2"/>
  <c r="X481" i="2"/>
  <c r="W481" i="2"/>
  <c r="V481" i="2"/>
  <c r="U481" i="2"/>
  <c r="T481" i="2"/>
  <c r="R481" i="2"/>
  <c r="Q481" i="2"/>
  <c r="P481" i="2"/>
  <c r="N481" i="2"/>
  <c r="M481" i="2"/>
  <c r="L481" i="2"/>
  <c r="K481" i="2"/>
  <c r="J481" i="2"/>
  <c r="I481" i="2"/>
  <c r="F481" i="2"/>
  <c r="E481" i="2"/>
  <c r="D481" i="2"/>
  <c r="B481" i="2"/>
  <c r="AT480" i="2"/>
  <c r="AS480" i="2"/>
  <c r="AR480" i="2"/>
  <c r="AP480" i="2"/>
  <c r="AO480" i="2"/>
  <c r="AM480" i="2"/>
  <c r="AL480" i="2"/>
  <c r="AK480" i="2"/>
  <c r="AI480" i="2"/>
  <c r="AH480" i="2"/>
  <c r="AG480" i="2"/>
  <c r="AF480" i="2"/>
  <c r="AE480" i="2"/>
  <c r="AD480" i="2"/>
  <c r="AC480" i="2"/>
  <c r="AB480" i="2"/>
  <c r="AA480" i="2"/>
  <c r="Z480" i="2"/>
  <c r="Y480" i="2"/>
  <c r="X480" i="2"/>
  <c r="W480" i="2"/>
  <c r="V480" i="2"/>
  <c r="U480" i="2"/>
  <c r="T480" i="2"/>
  <c r="R480" i="2"/>
  <c r="Q480" i="2"/>
  <c r="P480" i="2"/>
  <c r="N480" i="2"/>
  <c r="M480" i="2"/>
  <c r="L480" i="2"/>
  <c r="K480" i="2"/>
  <c r="J480" i="2"/>
  <c r="I480" i="2"/>
  <c r="F480" i="2"/>
  <c r="E480" i="2"/>
  <c r="D480" i="2"/>
  <c r="B480" i="2"/>
  <c r="O481" i="2" l="1"/>
  <c r="S481" i="2" s="1"/>
  <c r="AU481" i="2"/>
  <c r="AJ481" i="2"/>
  <c r="O480" i="2"/>
  <c r="S480" i="2" s="1"/>
  <c r="AJ480" i="2"/>
  <c r="AQ481" i="2"/>
  <c r="AQ480" i="2"/>
  <c r="AU480" i="2"/>
  <c r="K31" i="14" l="1"/>
  <c r="M31" i="14"/>
  <c r="O31" i="14" l="1"/>
  <c r="AJ474" i="2"/>
  <c r="AR478" i="2"/>
  <c r="AR483" i="2" s="1"/>
  <c r="Y478" i="2"/>
  <c r="Y483" i="2" s="1"/>
  <c r="T478" i="2"/>
  <c r="T483" i="2" s="1"/>
  <c r="X478" i="2"/>
  <c r="X483" i="2" s="1"/>
  <c r="AB478" i="2"/>
  <c r="AB483" i="2" s="1"/>
  <c r="AF478" i="2"/>
  <c r="AF483" i="2" s="1"/>
  <c r="AS478" i="2"/>
  <c r="AS483" i="2" s="1"/>
  <c r="V478" i="2"/>
  <c r="V483" i="2" s="1"/>
  <c r="Z478" i="2"/>
  <c r="Z483" i="2" s="1"/>
  <c r="AD478" i="2"/>
  <c r="AD483" i="2" s="1"/>
  <c r="AH478" i="2"/>
  <c r="AH483" i="2" s="1"/>
  <c r="AM478" i="2"/>
  <c r="AM483" i="2" s="1"/>
  <c r="AT478" i="2"/>
  <c r="AT483" i="2" s="1"/>
  <c r="W478" i="2"/>
  <c r="W483" i="2" s="1"/>
  <c r="AK478" i="2"/>
  <c r="AK483" i="2" s="1"/>
  <c r="AO478" i="2"/>
  <c r="AO483" i="2" s="1"/>
  <c r="U478" i="2"/>
  <c r="U483" i="2" s="1"/>
  <c r="AC478" i="2"/>
  <c r="AC483" i="2" s="1"/>
  <c r="AG478" i="2"/>
  <c r="AG483" i="2" s="1"/>
  <c r="AL478" i="2"/>
  <c r="AL483" i="2" s="1"/>
  <c r="AP478" i="2"/>
  <c r="AP483" i="2" s="1"/>
  <c r="AA478" i="2"/>
  <c r="AA483" i="2" s="1"/>
  <c r="AE478" i="2"/>
  <c r="AE483" i="2" s="1"/>
  <c r="AI478" i="2"/>
  <c r="AI483" i="2" s="1"/>
  <c r="R478" i="2" l="1"/>
  <c r="R483" i="2" s="1"/>
  <c r="Q478" i="2"/>
  <c r="Q483" i="2" s="1"/>
  <c r="H31" i="14" l="1"/>
  <c r="J31" i="14" l="1"/>
  <c r="L31" i="14"/>
  <c r="N31" i="14"/>
  <c r="J478" i="2"/>
  <c r="J483" i="2" s="1"/>
  <c r="N478" i="2"/>
  <c r="N483" i="2" s="1"/>
  <c r="L478" i="2"/>
  <c r="L483" i="2" s="1"/>
  <c r="M478" i="2"/>
  <c r="M483" i="2" s="1"/>
  <c r="K478" i="2"/>
  <c r="K483" i="2" s="1"/>
  <c r="AU320" i="2" l="1"/>
  <c r="AU324" i="2"/>
  <c r="AU336" i="2"/>
  <c r="AU340" i="2"/>
  <c r="AU469" i="2"/>
  <c r="AU5" i="2"/>
  <c r="AQ110" i="2"/>
  <c r="AQ114" i="2"/>
  <c r="AQ118" i="2"/>
  <c r="AQ122" i="2"/>
  <c r="AQ126" i="2"/>
  <c r="AQ130" i="2"/>
  <c r="AQ134" i="2"/>
  <c r="AQ138" i="2"/>
  <c r="AQ142" i="2"/>
  <c r="AQ146" i="2"/>
  <c r="AQ148" i="2"/>
  <c r="AQ150" i="2"/>
  <c r="AQ157" i="2"/>
  <c r="AQ161" i="2"/>
  <c r="AQ163" i="2"/>
  <c r="AQ165" i="2"/>
  <c r="AQ169" i="2"/>
  <c r="AQ173" i="2"/>
  <c r="AQ177" i="2"/>
  <c r="AQ179" i="2"/>
  <c r="AQ181" i="2"/>
  <c r="AQ185" i="2"/>
  <c r="AQ189" i="2"/>
  <c r="AQ193" i="2"/>
  <c r="AQ195" i="2"/>
  <c r="AQ197" i="2"/>
  <c r="AQ201" i="2"/>
  <c r="AQ205" i="2"/>
  <c r="AQ209" i="2"/>
  <c r="AQ211" i="2"/>
  <c r="AQ213" i="2"/>
  <c r="AQ217" i="2"/>
  <c r="AQ221" i="2"/>
  <c r="AQ226" i="2"/>
  <c r="AQ231" i="2"/>
  <c r="AQ235" i="2"/>
  <c r="AQ239" i="2"/>
  <c r="AQ241" i="2"/>
  <c r="AQ243" i="2"/>
  <c r="AQ247" i="2"/>
  <c r="AQ251" i="2"/>
  <c r="AQ256" i="2"/>
  <c r="AQ258" i="2"/>
  <c r="AQ262" i="2"/>
  <c r="AQ266" i="2"/>
  <c r="AQ270" i="2"/>
  <c r="AQ272" i="2"/>
  <c r="AQ274" i="2"/>
  <c r="AQ279" i="2"/>
  <c r="AQ283" i="2"/>
  <c r="AQ287" i="2"/>
  <c r="AQ289" i="2"/>
  <c r="AQ291" i="2"/>
  <c r="AQ295" i="2"/>
  <c r="AQ297" i="2"/>
  <c r="AQ299" i="2"/>
  <c r="AQ303" i="2"/>
  <c r="AQ305" i="2"/>
  <c r="AQ307" i="2"/>
  <c r="AQ309" i="2"/>
  <c r="AQ311" i="2"/>
  <c r="AQ315" i="2"/>
  <c r="AQ319" i="2"/>
  <c r="AQ321" i="2"/>
  <c r="AQ323" i="2"/>
  <c r="AQ325" i="2"/>
  <c r="AQ327" i="2"/>
  <c r="AQ329" i="2"/>
  <c r="AQ331" i="2"/>
  <c r="AQ335" i="2"/>
  <c r="AQ337" i="2"/>
  <c r="AQ339" i="2"/>
  <c r="AQ341" i="2"/>
  <c r="AQ343" i="2"/>
  <c r="AQ347" i="2"/>
  <c r="AQ350" i="2"/>
  <c r="AQ352" i="2"/>
  <c r="AQ354" i="2"/>
  <c r="AQ356" i="2"/>
  <c r="AQ358" i="2"/>
  <c r="AQ360" i="2"/>
  <c r="AQ362" i="2"/>
  <c r="AQ364" i="2"/>
  <c r="AQ366" i="2"/>
  <c r="AQ368" i="2"/>
  <c r="AQ370" i="2"/>
  <c r="AQ372" i="2"/>
  <c r="AQ374" i="2"/>
  <c r="AQ378" i="2"/>
  <c r="AQ382" i="2"/>
  <c r="AQ384" i="2"/>
  <c r="AQ386" i="2"/>
  <c r="AQ388" i="2"/>
  <c r="AQ390" i="2"/>
  <c r="AQ392" i="2"/>
  <c r="AQ394" i="2"/>
  <c r="AQ398" i="2"/>
  <c r="AQ400" i="2"/>
  <c r="AQ402" i="2"/>
  <c r="AQ404" i="2"/>
  <c r="AQ406" i="2"/>
  <c r="AQ408" i="2"/>
  <c r="AQ410" i="2"/>
  <c r="AQ411" i="2"/>
  <c r="AQ413" i="2"/>
  <c r="AQ415" i="2"/>
  <c r="AQ417" i="2"/>
  <c r="AQ419" i="2"/>
  <c r="AQ421" i="2"/>
  <c r="AQ423" i="2"/>
  <c r="AQ425" i="2"/>
  <c r="AQ427" i="2"/>
  <c r="AQ429" i="2"/>
  <c r="AQ431" i="2"/>
  <c r="AQ433" i="2"/>
  <c r="AQ435" i="2"/>
  <c r="AQ437" i="2"/>
  <c r="AQ439" i="2"/>
  <c r="AQ441" i="2"/>
  <c r="AQ443" i="2"/>
  <c r="AQ445" i="2"/>
  <c r="AQ447" i="2"/>
  <c r="AQ449" i="2"/>
  <c r="AQ451" i="2"/>
  <c r="AQ453" i="2"/>
  <c r="AQ455" i="2"/>
  <c r="AQ457" i="2"/>
  <c r="AQ459" i="2"/>
  <c r="AQ461" i="2"/>
  <c r="AQ463" i="2"/>
  <c r="AQ465" i="2"/>
  <c r="AQ467" i="2"/>
  <c r="AQ469" i="2"/>
  <c r="AQ471" i="2"/>
  <c r="AQ473" i="2"/>
  <c r="AQ475" i="2"/>
  <c r="AQ6" i="2"/>
  <c r="AQ7" i="2"/>
  <c r="AQ8" i="2"/>
  <c r="AQ9" i="2"/>
  <c r="AQ10" i="2"/>
  <c r="AQ11" i="2"/>
  <c r="AQ12" i="2"/>
  <c r="AQ13" i="2"/>
  <c r="AQ14" i="2"/>
  <c r="AQ15" i="2"/>
  <c r="AQ16" i="2"/>
  <c r="AQ17" i="2"/>
  <c r="AQ18" i="2"/>
  <c r="AQ19" i="2"/>
  <c r="AQ20" i="2"/>
  <c r="AQ21" i="2"/>
  <c r="AQ22" i="2"/>
  <c r="AQ23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2" i="2"/>
  <c r="AQ43" i="2"/>
  <c r="AQ44" i="2"/>
  <c r="AQ45" i="2"/>
  <c r="AQ46" i="2"/>
  <c r="AQ47" i="2"/>
  <c r="AQ48" i="2"/>
  <c r="AQ49" i="2"/>
  <c r="AQ50" i="2"/>
  <c r="AQ51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8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83" i="2"/>
  <c r="AQ84" i="2"/>
  <c r="AQ85" i="2"/>
  <c r="AQ86" i="2"/>
  <c r="AQ87" i="2"/>
  <c r="AQ88" i="2"/>
  <c r="AQ89" i="2"/>
  <c r="AQ90" i="2"/>
  <c r="AQ91" i="2"/>
  <c r="AQ92" i="2"/>
  <c r="AQ93" i="2"/>
  <c r="AQ94" i="2"/>
  <c r="AQ95" i="2"/>
  <c r="AQ96" i="2"/>
  <c r="AQ97" i="2"/>
  <c r="AQ98" i="2"/>
  <c r="AQ99" i="2"/>
  <c r="AQ100" i="2"/>
  <c r="AQ101" i="2"/>
  <c r="AQ102" i="2"/>
  <c r="AQ103" i="2"/>
  <c r="AQ104" i="2"/>
  <c r="AQ105" i="2"/>
  <c r="AQ106" i="2"/>
  <c r="AQ107" i="2"/>
  <c r="AQ108" i="2"/>
  <c r="AQ109" i="2"/>
  <c r="AQ111" i="2"/>
  <c r="AQ112" i="2"/>
  <c r="AQ113" i="2"/>
  <c r="AQ115" i="2"/>
  <c r="AQ116" i="2"/>
  <c r="AQ117" i="2"/>
  <c r="AQ119" i="2"/>
  <c r="AQ120" i="2"/>
  <c r="AQ121" i="2"/>
  <c r="AQ123" i="2"/>
  <c r="AQ124" i="2"/>
  <c r="AQ125" i="2"/>
  <c r="AQ127" i="2"/>
  <c r="AQ128" i="2"/>
  <c r="AQ129" i="2"/>
  <c r="AQ131" i="2"/>
  <c r="AQ132" i="2"/>
  <c r="AQ133" i="2"/>
  <c r="AQ135" i="2"/>
  <c r="AQ136" i="2"/>
  <c r="AQ137" i="2"/>
  <c r="AQ139" i="2"/>
  <c r="AQ140" i="2"/>
  <c r="AQ141" i="2"/>
  <c r="AQ143" i="2"/>
  <c r="AQ144" i="2"/>
  <c r="AQ145" i="2"/>
  <c r="AQ147" i="2"/>
  <c r="AQ149" i="2"/>
  <c r="AQ151" i="2"/>
  <c r="AQ152" i="2"/>
  <c r="AQ153" i="2"/>
  <c r="AQ154" i="2"/>
  <c r="AQ155" i="2"/>
  <c r="AQ156" i="2"/>
  <c r="AQ158" i="2"/>
  <c r="AQ159" i="2"/>
  <c r="AQ160" i="2"/>
  <c r="AQ162" i="2"/>
  <c r="AQ164" i="2"/>
  <c r="AQ166" i="2"/>
  <c r="AQ167" i="2"/>
  <c r="AQ168" i="2"/>
  <c r="AQ170" i="2"/>
  <c r="AQ171" i="2"/>
  <c r="AQ172" i="2"/>
  <c r="AQ174" i="2"/>
  <c r="AQ175" i="2"/>
  <c r="AQ176" i="2"/>
  <c r="AQ178" i="2"/>
  <c r="AQ180" i="2"/>
  <c r="AQ182" i="2"/>
  <c r="AQ183" i="2"/>
  <c r="AQ184" i="2"/>
  <c r="AQ186" i="2"/>
  <c r="AQ187" i="2"/>
  <c r="AQ188" i="2"/>
  <c r="AQ190" i="2"/>
  <c r="AQ191" i="2"/>
  <c r="AQ192" i="2"/>
  <c r="AQ194" i="2"/>
  <c r="AQ196" i="2"/>
  <c r="AQ198" i="2"/>
  <c r="AQ199" i="2"/>
  <c r="AQ200" i="2"/>
  <c r="AQ202" i="2"/>
  <c r="AQ203" i="2"/>
  <c r="AQ204" i="2"/>
  <c r="AQ206" i="2"/>
  <c r="AQ207" i="2"/>
  <c r="AQ208" i="2"/>
  <c r="AQ210" i="2"/>
  <c r="AQ212" i="2"/>
  <c r="AQ214" i="2"/>
  <c r="AQ215" i="2"/>
  <c r="AQ216" i="2"/>
  <c r="AQ218" i="2"/>
  <c r="AQ219" i="2"/>
  <c r="AQ220" i="2"/>
  <c r="AQ222" i="2"/>
  <c r="AQ223" i="2"/>
  <c r="AQ224" i="2"/>
  <c r="AQ225" i="2"/>
  <c r="AQ227" i="2"/>
  <c r="AQ228" i="2"/>
  <c r="AQ229" i="2"/>
  <c r="AQ230" i="2"/>
  <c r="AQ232" i="2"/>
  <c r="AQ233" i="2"/>
  <c r="AQ234" i="2"/>
  <c r="AQ236" i="2"/>
  <c r="AQ237" i="2"/>
  <c r="AQ238" i="2"/>
  <c r="AQ240" i="2"/>
  <c r="AQ242" i="2"/>
  <c r="AQ244" i="2"/>
  <c r="AQ245" i="2"/>
  <c r="AQ246" i="2"/>
  <c r="AQ248" i="2"/>
  <c r="AQ249" i="2"/>
  <c r="AQ250" i="2"/>
  <c r="AQ252" i="2"/>
  <c r="AQ253" i="2"/>
  <c r="AQ254" i="2"/>
  <c r="AQ255" i="2"/>
  <c r="AQ257" i="2"/>
  <c r="AQ259" i="2"/>
  <c r="AQ260" i="2"/>
  <c r="AQ261" i="2"/>
  <c r="AQ263" i="2"/>
  <c r="AQ264" i="2"/>
  <c r="AQ265" i="2"/>
  <c r="AQ267" i="2"/>
  <c r="AQ268" i="2"/>
  <c r="AQ269" i="2"/>
  <c r="AQ271" i="2"/>
  <c r="AQ273" i="2"/>
  <c r="AQ275" i="2"/>
  <c r="AQ276" i="2"/>
  <c r="AQ277" i="2"/>
  <c r="AQ280" i="2"/>
  <c r="AQ281" i="2"/>
  <c r="AQ282" i="2"/>
  <c r="AQ284" i="2"/>
  <c r="AQ285" i="2"/>
  <c r="AQ286" i="2"/>
  <c r="AQ288" i="2"/>
  <c r="AQ290" i="2"/>
  <c r="AQ292" i="2"/>
  <c r="AQ293" i="2"/>
  <c r="AQ294" i="2"/>
  <c r="AQ296" i="2"/>
  <c r="AQ298" i="2"/>
  <c r="AQ300" i="2"/>
  <c r="AQ301" i="2"/>
  <c r="AQ302" i="2"/>
  <c r="AQ304" i="2"/>
  <c r="AQ306" i="2"/>
  <c r="AQ308" i="2"/>
  <c r="AQ310" i="2"/>
  <c r="AQ312" i="2"/>
  <c r="AQ313" i="2"/>
  <c r="AQ314" i="2"/>
  <c r="AQ316" i="2"/>
  <c r="AQ317" i="2"/>
  <c r="AQ318" i="2"/>
  <c r="AQ320" i="2"/>
  <c r="AQ322" i="2"/>
  <c r="AQ324" i="2"/>
  <c r="AQ326" i="2"/>
  <c r="AQ328" i="2"/>
  <c r="AQ330" i="2"/>
  <c r="AQ332" i="2"/>
  <c r="AQ333" i="2"/>
  <c r="AQ334" i="2"/>
  <c r="AQ336" i="2"/>
  <c r="AQ338" i="2"/>
  <c r="AQ340" i="2"/>
  <c r="AQ342" i="2"/>
  <c r="AQ344" i="2"/>
  <c r="AQ345" i="2"/>
  <c r="AQ346" i="2"/>
  <c r="AQ348" i="2"/>
  <c r="AQ349" i="2"/>
  <c r="AQ351" i="2"/>
  <c r="AQ353" i="2"/>
  <c r="AQ355" i="2"/>
  <c r="AQ357" i="2"/>
  <c r="AQ359" i="2"/>
  <c r="AQ361" i="2"/>
  <c r="AQ363" i="2"/>
  <c r="AQ365" i="2"/>
  <c r="AQ367" i="2"/>
  <c r="AQ369" i="2"/>
  <c r="AQ371" i="2"/>
  <c r="AQ373" i="2"/>
  <c r="AQ375" i="2"/>
  <c r="AQ376" i="2"/>
  <c r="AQ377" i="2"/>
  <c r="AQ379" i="2"/>
  <c r="AQ380" i="2"/>
  <c r="AQ381" i="2"/>
  <c r="AQ383" i="2"/>
  <c r="AQ385" i="2"/>
  <c r="AQ387" i="2"/>
  <c r="AQ389" i="2"/>
  <c r="AQ391" i="2"/>
  <c r="AQ393" i="2"/>
  <c r="AQ395" i="2"/>
  <c r="AQ396" i="2"/>
  <c r="AQ397" i="2"/>
  <c r="AQ399" i="2"/>
  <c r="AQ401" i="2"/>
  <c r="AQ403" i="2"/>
  <c r="AQ405" i="2"/>
  <c r="AQ407" i="2"/>
  <c r="AQ409" i="2"/>
  <c r="AQ412" i="2"/>
  <c r="AQ414" i="2"/>
  <c r="AQ416" i="2"/>
  <c r="AQ418" i="2"/>
  <c r="AQ420" i="2"/>
  <c r="AQ422" i="2"/>
  <c r="AQ424" i="2"/>
  <c r="AQ426" i="2"/>
  <c r="AQ428" i="2"/>
  <c r="AQ430" i="2"/>
  <c r="AQ432" i="2"/>
  <c r="AQ434" i="2"/>
  <c r="AQ436" i="2"/>
  <c r="AQ438" i="2"/>
  <c r="AQ440" i="2"/>
  <c r="AQ442" i="2"/>
  <c r="AQ444" i="2"/>
  <c r="AQ446" i="2"/>
  <c r="AQ448" i="2"/>
  <c r="AQ450" i="2"/>
  <c r="AQ452" i="2"/>
  <c r="AQ454" i="2"/>
  <c r="AQ456" i="2"/>
  <c r="AQ458" i="2"/>
  <c r="AQ460" i="2"/>
  <c r="AQ462" i="2"/>
  <c r="AQ464" i="2"/>
  <c r="AQ466" i="2"/>
  <c r="AQ468" i="2"/>
  <c r="AQ470" i="2"/>
  <c r="AQ472" i="2"/>
  <c r="AQ474" i="2"/>
  <c r="AQ476" i="2"/>
  <c r="AJ6" i="2"/>
  <c r="AJ7" i="2"/>
  <c r="AJ8" i="2"/>
  <c r="AJ9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6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58" i="2"/>
  <c r="AJ159" i="2"/>
  <c r="AJ160" i="2"/>
  <c r="AJ161" i="2"/>
  <c r="AJ162" i="2"/>
  <c r="AJ163" i="2"/>
  <c r="AJ164" i="2"/>
  <c r="AJ165" i="2"/>
  <c r="AJ166" i="2"/>
  <c r="AJ167" i="2"/>
  <c r="AJ168" i="2"/>
  <c r="AJ169" i="2"/>
  <c r="AJ170" i="2"/>
  <c r="AJ171" i="2"/>
  <c r="AJ172" i="2"/>
  <c r="AJ173" i="2"/>
  <c r="AJ174" i="2"/>
  <c r="AJ175" i="2"/>
  <c r="AJ176" i="2"/>
  <c r="AJ177" i="2"/>
  <c r="AJ178" i="2"/>
  <c r="AJ179" i="2"/>
  <c r="AJ180" i="2"/>
  <c r="AJ181" i="2"/>
  <c r="AJ182" i="2"/>
  <c r="AJ183" i="2"/>
  <c r="AJ184" i="2"/>
  <c r="AJ185" i="2"/>
  <c r="AJ186" i="2"/>
  <c r="AJ187" i="2"/>
  <c r="AJ188" i="2"/>
  <c r="AJ189" i="2"/>
  <c r="AJ190" i="2"/>
  <c r="AJ191" i="2"/>
  <c r="AJ192" i="2"/>
  <c r="AJ193" i="2"/>
  <c r="AJ194" i="2"/>
  <c r="AJ195" i="2"/>
  <c r="AJ196" i="2"/>
  <c r="AJ197" i="2"/>
  <c r="AJ198" i="2"/>
  <c r="AJ199" i="2"/>
  <c r="AJ200" i="2"/>
  <c r="AJ201" i="2"/>
  <c r="AJ202" i="2"/>
  <c r="AJ203" i="2"/>
  <c r="AJ204" i="2"/>
  <c r="AJ205" i="2"/>
  <c r="AJ206" i="2"/>
  <c r="AJ207" i="2"/>
  <c r="AJ208" i="2"/>
  <c r="AJ209" i="2"/>
  <c r="AJ210" i="2"/>
  <c r="AJ211" i="2"/>
  <c r="AJ212" i="2"/>
  <c r="AJ213" i="2"/>
  <c r="AJ214" i="2"/>
  <c r="AJ215" i="2"/>
  <c r="AJ216" i="2"/>
  <c r="AJ217" i="2"/>
  <c r="AJ218" i="2"/>
  <c r="AJ219" i="2"/>
  <c r="AJ220" i="2"/>
  <c r="AJ221" i="2"/>
  <c r="AJ222" i="2"/>
  <c r="AJ223" i="2"/>
  <c r="AJ224" i="2"/>
  <c r="AJ225" i="2"/>
  <c r="AJ226" i="2"/>
  <c r="AJ227" i="2"/>
  <c r="AJ228" i="2"/>
  <c r="AJ229" i="2"/>
  <c r="AJ230" i="2"/>
  <c r="AJ231" i="2"/>
  <c r="AJ232" i="2"/>
  <c r="AJ233" i="2"/>
  <c r="AJ234" i="2"/>
  <c r="AJ235" i="2"/>
  <c r="AJ236" i="2"/>
  <c r="AJ237" i="2"/>
  <c r="AJ238" i="2"/>
  <c r="AJ239" i="2"/>
  <c r="AJ240" i="2"/>
  <c r="AJ241" i="2"/>
  <c r="AJ242" i="2"/>
  <c r="AJ243" i="2"/>
  <c r="AJ244" i="2"/>
  <c r="AJ245" i="2"/>
  <c r="AJ246" i="2"/>
  <c r="AJ247" i="2"/>
  <c r="AJ248" i="2"/>
  <c r="AJ249" i="2"/>
  <c r="AJ250" i="2"/>
  <c r="AJ251" i="2"/>
  <c r="AJ252" i="2"/>
  <c r="AJ253" i="2"/>
  <c r="AJ254" i="2"/>
  <c r="AJ255" i="2"/>
  <c r="AJ256" i="2"/>
  <c r="AJ257" i="2"/>
  <c r="AJ258" i="2"/>
  <c r="AJ259" i="2"/>
  <c r="AJ260" i="2"/>
  <c r="AJ261" i="2"/>
  <c r="AJ262" i="2"/>
  <c r="AJ263" i="2"/>
  <c r="AJ264" i="2"/>
  <c r="AJ265" i="2"/>
  <c r="AJ266" i="2"/>
  <c r="AJ267" i="2"/>
  <c r="AJ268" i="2"/>
  <c r="AJ269" i="2"/>
  <c r="AJ270" i="2"/>
  <c r="AJ271" i="2"/>
  <c r="AJ272" i="2"/>
  <c r="AJ273" i="2"/>
  <c r="AJ274" i="2"/>
  <c r="AJ275" i="2"/>
  <c r="AJ276" i="2"/>
  <c r="AJ277" i="2"/>
  <c r="AJ279" i="2"/>
  <c r="AJ280" i="2"/>
  <c r="AJ281" i="2"/>
  <c r="AJ282" i="2"/>
  <c r="AJ283" i="2"/>
  <c r="AJ284" i="2"/>
  <c r="AJ285" i="2"/>
  <c r="AJ286" i="2"/>
  <c r="AJ287" i="2"/>
  <c r="AJ288" i="2"/>
  <c r="AJ289" i="2"/>
  <c r="AJ290" i="2"/>
  <c r="AJ291" i="2"/>
  <c r="AJ292" i="2"/>
  <c r="AJ293" i="2"/>
  <c r="AJ294" i="2"/>
  <c r="AJ295" i="2"/>
  <c r="AJ296" i="2"/>
  <c r="AJ297" i="2"/>
  <c r="AJ298" i="2"/>
  <c r="AJ299" i="2"/>
  <c r="AJ300" i="2"/>
  <c r="AJ301" i="2"/>
  <c r="AJ302" i="2"/>
  <c r="AJ303" i="2"/>
  <c r="AJ304" i="2"/>
  <c r="AJ305" i="2"/>
  <c r="AJ306" i="2"/>
  <c r="AJ307" i="2"/>
  <c r="AJ308" i="2"/>
  <c r="AJ309" i="2"/>
  <c r="AJ310" i="2"/>
  <c r="AJ311" i="2"/>
  <c r="AJ312" i="2"/>
  <c r="AJ313" i="2"/>
  <c r="AJ314" i="2"/>
  <c r="AJ315" i="2"/>
  <c r="AJ316" i="2"/>
  <c r="AJ317" i="2"/>
  <c r="AJ318" i="2"/>
  <c r="AJ319" i="2"/>
  <c r="AJ320" i="2"/>
  <c r="AJ321" i="2"/>
  <c r="AJ322" i="2"/>
  <c r="AJ323" i="2"/>
  <c r="AJ324" i="2"/>
  <c r="AJ325" i="2"/>
  <c r="AJ326" i="2"/>
  <c r="AJ327" i="2"/>
  <c r="AJ328" i="2"/>
  <c r="AJ329" i="2"/>
  <c r="AJ330" i="2"/>
  <c r="AJ331" i="2"/>
  <c r="AJ332" i="2"/>
  <c r="AJ333" i="2"/>
  <c r="AJ334" i="2"/>
  <c r="AJ335" i="2"/>
  <c r="AJ336" i="2"/>
  <c r="AJ337" i="2"/>
  <c r="AJ338" i="2"/>
  <c r="AJ339" i="2"/>
  <c r="AJ340" i="2"/>
  <c r="AJ341" i="2"/>
  <c r="AJ342" i="2"/>
  <c r="AJ343" i="2"/>
  <c r="AJ344" i="2"/>
  <c r="AJ345" i="2"/>
  <c r="AJ346" i="2"/>
  <c r="AJ347" i="2"/>
  <c r="AJ348" i="2"/>
  <c r="AJ349" i="2"/>
  <c r="AJ350" i="2"/>
  <c r="AJ351" i="2"/>
  <c r="AJ352" i="2"/>
  <c r="AJ353" i="2"/>
  <c r="AJ354" i="2"/>
  <c r="AJ355" i="2"/>
  <c r="AJ356" i="2"/>
  <c r="AJ357" i="2"/>
  <c r="AJ358" i="2"/>
  <c r="AJ359" i="2"/>
  <c r="AJ360" i="2"/>
  <c r="AJ361" i="2"/>
  <c r="AJ362" i="2"/>
  <c r="AJ363" i="2"/>
  <c r="AJ364" i="2"/>
  <c r="AJ365" i="2"/>
  <c r="AJ366" i="2"/>
  <c r="AJ367" i="2"/>
  <c r="AJ368" i="2"/>
  <c r="AJ369" i="2"/>
  <c r="AJ370" i="2"/>
  <c r="AJ371" i="2"/>
  <c r="AJ372" i="2"/>
  <c r="AJ373" i="2"/>
  <c r="AJ374" i="2"/>
  <c r="AJ375" i="2"/>
  <c r="AJ376" i="2"/>
  <c r="AJ377" i="2"/>
  <c r="AJ378" i="2"/>
  <c r="AJ379" i="2"/>
  <c r="AJ380" i="2"/>
  <c r="AJ381" i="2"/>
  <c r="AJ382" i="2"/>
  <c r="AJ383" i="2"/>
  <c r="AJ384" i="2"/>
  <c r="AJ385" i="2"/>
  <c r="AJ386" i="2"/>
  <c r="AJ387" i="2"/>
  <c r="AJ388" i="2"/>
  <c r="AJ389" i="2"/>
  <c r="AJ390" i="2"/>
  <c r="AJ391" i="2"/>
  <c r="AJ392" i="2"/>
  <c r="AJ393" i="2"/>
  <c r="AJ394" i="2"/>
  <c r="AJ395" i="2"/>
  <c r="AJ396" i="2"/>
  <c r="AJ397" i="2"/>
  <c r="AJ398" i="2"/>
  <c r="AJ399" i="2"/>
  <c r="AJ400" i="2"/>
  <c r="AJ401" i="2"/>
  <c r="AJ402" i="2"/>
  <c r="AJ403" i="2"/>
  <c r="AJ404" i="2"/>
  <c r="AJ405" i="2"/>
  <c r="AJ406" i="2"/>
  <c r="AJ407" i="2"/>
  <c r="AJ408" i="2"/>
  <c r="AJ409" i="2"/>
  <c r="AJ410" i="2"/>
  <c r="AJ411" i="2"/>
  <c r="AJ412" i="2"/>
  <c r="AJ413" i="2"/>
  <c r="AJ414" i="2"/>
  <c r="AJ415" i="2"/>
  <c r="AJ416" i="2"/>
  <c r="AJ417" i="2"/>
  <c r="AJ418" i="2"/>
  <c r="AJ419" i="2"/>
  <c r="AJ420" i="2"/>
  <c r="AJ421" i="2"/>
  <c r="AJ422" i="2"/>
  <c r="AJ423" i="2"/>
  <c r="AJ424" i="2"/>
  <c r="AJ425" i="2"/>
  <c r="AJ426" i="2"/>
  <c r="AJ427" i="2"/>
  <c r="AJ428" i="2"/>
  <c r="AJ429" i="2"/>
  <c r="AJ430" i="2"/>
  <c r="AJ431" i="2"/>
  <c r="AJ432" i="2"/>
  <c r="AJ433" i="2"/>
  <c r="AJ434" i="2"/>
  <c r="AJ435" i="2"/>
  <c r="AJ436" i="2"/>
  <c r="AJ437" i="2"/>
  <c r="AJ438" i="2"/>
  <c r="AJ439" i="2"/>
  <c r="AJ440" i="2"/>
  <c r="AJ441" i="2"/>
  <c r="AJ442" i="2"/>
  <c r="AJ443" i="2"/>
  <c r="AJ444" i="2"/>
  <c r="AJ445" i="2"/>
  <c r="AJ446" i="2"/>
  <c r="AJ447" i="2"/>
  <c r="AJ448" i="2"/>
  <c r="AJ449" i="2"/>
  <c r="AJ450" i="2"/>
  <c r="AJ451" i="2"/>
  <c r="AJ452" i="2"/>
  <c r="AJ453" i="2"/>
  <c r="AJ454" i="2"/>
  <c r="AJ455" i="2"/>
  <c r="AJ456" i="2"/>
  <c r="AJ457" i="2"/>
  <c r="AJ458" i="2"/>
  <c r="AJ459" i="2"/>
  <c r="AJ460" i="2"/>
  <c r="AJ461" i="2"/>
  <c r="AJ462" i="2"/>
  <c r="AJ463" i="2"/>
  <c r="AJ464" i="2"/>
  <c r="AJ465" i="2"/>
  <c r="AJ466" i="2"/>
  <c r="AJ467" i="2"/>
  <c r="AJ468" i="2"/>
  <c r="AJ469" i="2"/>
  <c r="AJ470" i="2"/>
  <c r="AJ471" i="2"/>
  <c r="AJ472" i="2"/>
  <c r="AJ473" i="2"/>
  <c r="AJ475" i="2"/>
  <c r="AJ476" i="2"/>
  <c r="O7" i="2"/>
  <c r="O9" i="2"/>
  <c r="O11" i="2"/>
  <c r="O12" i="2"/>
  <c r="O15" i="2"/>
  <c r="O16" i="2"/>
  <c r="O17" i="2"/>
  <c r="O20" i="2"/>
  <c r="O21" i="2"/>
  <c r="O23" i="2"/>
  <c r="O25" i="2"/>
  <c r="O27" i="2"/>
  <c r="O28" i="2"/>
  <c r="O31" i="2"/>
  <c r="O32" i="2"/>
  <c r="O33" i="2"/>
  <c r="O36" i="2"/>
  <c r="O37" i="2"/>
  <c r="O39" i="2"/>
  <c r="O42" i="2"/>
  <c r="O44" i="2"/>
  <c r="O45" i="2"/>
  <c r="O48" i="2"/>
  <c r="O49" i="2"/>
  <c r="O50" i="2"/>
  <c r="O53" i="2"/>
  <c r="O54" i="2"/>
  <c r="O56" i="2"/>
  <c r="O58" i="2"/>
  <c r="O60" i="2"/>
  <c r="O61" i="2"/>
  <c r="O64" i="2"/>
  <c r="O65" i="2"/>
  <c r="O66" i="2"/>
  <c r="O69" i="2"/>
  <c r="O70" i="2"/>
  <c r="O72" i="2"/>
  <c r="O74" i="2"/>
  <c r="O76" i="2"/>
  <c r="O77" i="2"/>
  <c r="O80" i="2"/>
  <c r="O81" i="2"/>
  <c r="O82" i="2"/>
  <c r="O85" i="2"/>
  <c r="O86" i="2"/>
  <c r="O88" i="2"/>
  <c r="O90" i="2"/>
  <c r="O92" i="2"/>
  <c r="O93" i="2"/>
  <c r="O96" i="2"/>
  <c r="O97" i="2"/>
  <c r="O98" i="2"/>
  <c r="O101" i="2"/>
  <c r="O102" i="2"/>
  <c r="O104" i="2"/>
  <c r="O106" i="2"/>
  <c r="O108" i="2"/>
  <c r="O109" i="2"/>
  <c r="O112" i="2"/>
  <c r="O113" i="2"/>
  <c r="O114" i="2"/>
  <c r="O117" i="2"/>
  <c r="O118" i="2"/>
  <c r="O120" i="2"/>
  <c r="O122" i="2"/>
  <c r="O124" i="2"/>
  <c r="O125" i="2"/>
  <c r="O128" i="2"/>
  <c r="O129" i="2"/>
  <c r="O130" i="2"/>
  <c r="O133" i="2"/>
  <c r="O134" i="2"/>
  <c r="O136" i="2"/>
  <c r="O138" i="2"/>
  <c r="O140" i="2"/>
  <c r="O141" i="2"/>
  <c r="O144" i="2"/>
  <c r="O145" i="2"/>
  <c r="O146" i="2"/>
  <c r="O149" i="2"/>
  <c r="O150" i="2"/>
  <c r="O152" i="2"/>
  <c r="O155" i="2"/>
  <c r="O156" i="2"/>
  <c r="O159" i="2"/>
  <c r="O160" i="2"/>
  <c r="O161" i="2"/>
  <c r="O164" i="2"/>
  <c r="O165" i="2"/>
  <c r="O167" i="2"/>
  <c r="O169" i="2"/>
  <c r="O171" i="2"/>
  <c r="O172" i="2"/>
  <c r="O175" i="2"/>
  <c r="O176" i="2"/>
  <c r="O177" i="2"/>
  <c r="O180" i="2"/>
  <c r="O181" i="2"/>
  <c r="O183" i="2"/>
  <c r="O185" i="2"/>
  <c r="O187" i="2"/>
  <c r="O188" i="2"/>
  <c r="O191" i="2"/>
  <c r="O192" i="2"/>
  <c r="O193" i="2"/>
  <c r="O196" i="2"/>
  <c r="O197" i="2"/>
  <c r="O199" i="2"/>
  <c r="O201" i="2"/>
  <c r="O203" i="2"/>
  <c r="O204" i="2"/>
  <c r="O207" i="2"/>
  <c r="O208" i="2"/>
  <c r="O209" i="2"/>
  <c r="O212" i="2"/>
  <c r="O213" i="2"/>
  <c r="O215" i="2"/>
  <c r="O217" i="2"/>
  <c r="O219" i="2"/>
  <c r="O220" i="2"/>
  <c r="O223" i="2"/>
  <c r="O224" i="2"/>
  <c r="O227" i="2"/>
  <c r="O229" i="2"/>
  <c r="O231" i="2"/>
  <c r="O233" i="2"/>
  <c r="O234" i="2"/>
  <c r="O237" i="2"/>
  <c r="O238" i="2"/>
  <c r="O239" i="2"/>
  <c r="O242" i="2"/>
  <c r="O243" i="2"/>
  <c r="O245" i="2"/>
  <c r="O247" i="2"/>
  <c r="O249" i="2"/>
  <c r="O250" i="2"/>
  <c r="O252" i="2"/>
  <c r="O253" i="2"/>
  <c r="O254" i="2"/>
  <c r="O255" i="2"/>
  <c r="O256" i="2"/>
  <c r="O257" i="2"/>
  <c r="O259" i="2"/>
  <c r="O260" i="2"/>
  <c r="O261" i="2"/>
  <c r="O263" i="2"/>
  <c r="O264" i="2"/>
  <c r="O265" i="2"/>
  <c r="O267" i="2"/>
  <c r="O268" i="2"/>
  <c r="O269" i="2"/>
  <c r="O271" i="2"/>
  <c r="O272" i="2"/>
  <c r="O273" i="2"/>
  <c r="O275" i="2"/>
  <c r="O276" i="2"/>
  <c r="O277" i="2"/>
  <c r="O280" i="2"/>
  <c r="O281" i="2"/>
  <c r="O282" i="2"/>
  <c r="O284" i="2"/>
  <c r="O285" i="2"/>
  <c r="O286" i="2"/>
  <c r="O288" i="2"/>
  <c r="O289" i="2"/>
  <c r="O290" i="2"/>
  <c r="O292" i="2"/>
  <c r="O293" i="2"/>
  <c r="O294" i="2"/>
  <c r="O296" i="2"/>
  <c r="O297" i="2"/>
  <c r="O298" i="2"/>
  <c r="O300" i="2"/>
  <c r="O301" i="2"/>
  <c r="O302" i="2"/>
  <c r="O304" i="2"/>
  <c r="O305" i="2"/>
  <c r="O306" i="2"/>
  <c r="O308" i="2"/>
  <c r="O309" i="2"/>
  <c r="O310" i="2"/>
  <c r="O312" i="2"/>
  <c r="O313" i="2"/>
  <c r="O314" i="2"/>
  <c r="O316" i="2"/>
  <c r="O317" i="2"/>
  <c r="O318" i="2"/>
  <c r="O320" i="2"/>
  <c r="O321" i="2"/>
  <c r="O322" i="2"/>
  <c r="O324" i="2"/>
  <c r="O325" i="2"/>
  <c r="O326" i="2"/>
  <c r="O328" i="2"/>
  <c r="O329" i="2"/>
  <c r="O330" i="2"/>
  <c r="O332" i="2"/>
  <c r="O333" i="2"/>
  <c r="O334" i="2"/>
  <c r="O336" i="2"/>
  <c r="O337" i="2"/>
  <c r="O338" i="2"/>
  <c r="O340" i="2"/>
  <c r="O341" i="2"/>
  <c r="O342" i="2"/>
  <c r="O344" i="2"/>
  <c r="O345" i="2"/>
  <c r="O346" i="2"/>
  <c r="O348" i="2"/>
  <c r="O349" i="2"/>
  <c r="O351" i="2"/>
  <c r="O352" i="2"/>
  <c r="O353" i="2"/>
  <c r="O355" i="2"/>
  <c r="O356" i="2"/>
  <c r="O357" i="2"/>
  <c r="O359" i="2"/>
  <c r="O360" i="2"/>
  <c r="O361" i="2"/>
  <c r="O363" i="2"/>
  <c r="O364" i="2"/>
  <c r="O365" i="2"/>
  <c r="O367" i="2"/>
  <c r="O368" i="2"/>
  <c r="O369" i="2"/>
  <c r="O371" i="2"/>
  <c r="O372" i="2"/>
  <c r="O373" i="2"/>
  <c r="O375" i="2"/>
  <c r="O376" i="2"/>
  <c r="O377" i="2"/>
  <c r="O379" i="2"/>
  <c r="O380" i="2"/>
  <c r="O381" i="2"/>
  <c r="O383" i="2"/>
  <c r="O384" i="2"/>
  <c r="O385" i="2"/>
  <c r="O387" i="2"/>
  <c r="O388" i="2"/>
  <c r="O389" i="2"/>
  <c r="O391" i="2"/>
  <c r="O392" i="2"/>
  <c r="O393" i="2"/>
  <c r="O395" i="2"/>
  <c r="O396" i="2"/>
  <c r="O397" i="2"/>
  <c r="O399" i="2"/>
  <c r="O400" i="2"/>
  <c r="O401" i="2"/>
  <c r="O403" i="2"/>
  <c r="O404" i="2"/>
  <c r="O405" i="2"/>
  <c r="O407" i="2"/>
  <c r="O408" i="2"/>
  <c r="O409" i="2"/>
  <c r="O411" i="2"/>
  <c r="O412" i="2"/>
  <c r="O414" i="2"/>
  <c r="O415" i="2"/>
  <c r="O416" i="2"/>
  <c r="O418" i="2"/>
  <c r="O419" i="2"/>
  <c r="O420" i="2"/>
  <c r="O422" i="2"/>
  <c r="O423" i="2"/>
  <c r="O424" i="2"/>
  <c r="O426" i="2"/>
  <c r="O427" i="2"/>
  <c r="O428" i="2"/>
  <c r="O430" i="2"/>
  <c r="O431" i="2"/>
  <c r="O432" i="2"/>
  <c r="O434" i="2"/>
  <c r="O435" i="2"/>
  <c r="O436" i="2"/>
  <c r="O438" i="2"/>
  <c r="O439" i="2"/>
  <c r="O440" i="2"/>
  <c r="O442" i="2"/>
  <c r="O443" i="2"/>
  <c r="O444" i="2"/>
  <c r="O446" i="2"/>
  <c r="O447" i="2"/>
  <c r="O448" i="2"/>
  <c r="O450" i="2"/>
  <c r="O451" i="2"/>
  <c r="O452" i="2"/>
  <c r="O454" i="2"/>
  <c r="O455" i="2"/>
  <c r="O456" i="2"/>
  <c r="O458" i="2"/>
  <c r="O459" i="2"/>
  <c r="O460" i="2"/>
  <c r="O462" i="2"/>
  <c r="O463" i="2"/>
  <c r="O464" i="2"/>
  <c r="O466" i="2"/>
  <c r="O467" i="2"/>
  <c r="O468" i="2"/>
  <c r="O470" i="2"/>
  <c r="O471" i="2"/>
  <c r="O472" i="2"/>
  <c r="O474" i="2"/>
  <c r="O475" i="2"/>
  <c r="O476" i="2"/>
  <c r="C46" i="14"/>
  <c r="H46" i="14"/>
  <c r="I46" i="14"/>
  <c r="K46" i="14"/>
  <c r="H34" i="14"/>
  <c r="I34" i="14"/>
  <c r="K34" i="14"/>
  <c r="M34" i="14"/>
  <c r="C34" i="14"/>
  <c r="C19" i="14"/>
  <c r="I19" i="14"/>
  <c r="H19" i="14"/>
  <c r="K19" i="14"/>
  <c r="M19" i="14"/>
  <c r="M48" i="14"/>
  <c r="H48" i="14"/>
  <c r="H69" i="14"/>
  <c r="I69" i="14"/>
  <c r="K69" i="14"/>
  <c r="M69" i="14"/>
  <c r="H141" i="14"/>
  <c r="I141" i="14"/>
  <c r="K141" i="14"/>
  <c r="M141" i="14"/>
  <c r="H147" i="14"/>
  <c r="I147" i="14"/>
  <c r="K147" i="14"/>
  <c r="M147" i="14"/>
  <c r="H149" i="14"/>
  <c r="I149" i="14"/>
  <c r="K149" i="14"/>
  <c r="M149" i="14"/>
  <c r="H145" i="14"/>
  <c r="I145" i="14"/>
  <c r="K145" i="14"/>
  <c r="M145" i="14"/>
  <c r="H143" i="14"/>
  <c r="I143" i="14"/>
  <c r="K143" i="14"/>
  <c r="M143" i="14"/>
  <c r="H148" i="14"/>
  <c r="I148" i="14"/>
  <c r="K148" i="14"/>
  <c r="M148" i="14"/>
  <c r="H150" i="14"/>
  <c r="I150" i="14"/>
  <c r="K150" i="14"/>
  <c r="M150" i="14"/>
  <c r="H152" i="14"/>
  <c r="I152" i="14"/>
  <c r="K152" i="14"/>
  <c r="M152" i="14"/>
  <c r="H151" i="14"/>
  <c r="I151" i="14"/>
  <c r="K151" i="14"/>
  <c r="M151" i="14"/>
  <c r="H136" i="14"/>
  <c r="I136" i="14"/>
  <c r="K136" i="14"/>
  <c r="M136" i="14"/>
  <c r="H153" i="14"/>
  <c r="I153" i="14"/>
  <c r="K153" i="14"/>
  <c r="M153" i="14"/>
  <c r="H154" i="14"/>
  <c r="I154" i="14"/>
  <c r="K154" i="14"/>
  <c r="M154" i="14"/>
  <c r="H156" i="14"/>
  <c r="I156" i="14"/>
  <c r="K156" i="14"/>
  <c r="M156" i="14"/>
  <c r="H155" i="14"/>
  <c r="K155" i="14"/>
  <c r="M155" i="14"/>
  <c r="H157" i="14"/>
  <c r="I157" i="14"/>
  <c r="K157" i="14"/>
  <c r="M157" i="14"/>
  <c r="I48" i="14"/>
  <c r="J48" i="14" s="1"/>
  <c r="K48" i="14"/>
  <c r="H135" i="14"/>
  <c r="I135" i="14"/>
  <c r="K135" i="14"/>
  <c r="M135" i="14"/>
  <c r="H140" i="14"/>
  <c r="I140" i="14"/>
  <c r="K140" i="14"/>
  <c r="M140" i="14"/>
  <c r="H139" i="14"/>
  <c r="I139" i="14"/>
  <c r="K139" i="14"/>
  <c r="M139" i="14"/>
  <c r="H138" i="14"/>
  <c r="K138" i="14"/>
  <c r="M138" i="14"/>
  <c r="H137" i="14"/>
  <c r="I137" i="14"/>
  <c r="K137" i="14"/>
  <c r="M137" i="14"/>
  <c r="H142" i="14"/>
  <c r="I142" i="14"/>
  <c r="K142" i="14"/>
  <c r="M142" i="14"/>
  <c r="H146" i="14"/>
  <c r="I146" i="14"/>
  <c r="K146" i="14"/>
  <c r="M146" i="14"/>
  <c r="H144" i="14"/>
  <c r="I144" i="14"/>
  <c r="K144" i="14"/>
  <c r="M144" i="14"/>
  <c r="H93" i="14"/>
  <c r="I93" i="14"/>
  <c r="K93" i="14"/>
  <c r="M93" i="14"/>
  <c r="H124" i="14"/>
  <c r="I124" i="14"/>
  <c r="K124" i="14"/>
  <c r="M124" i="14"/>
  <c r="H121" i="14"/>
  <c r="I121" i="14"/>
  <c r="K121" i="14"/>
  <c r="M121" i="14"/>
  <c r="H115" i="14"/>
  <c r="I115" i="14"/>
  <c r="K115" i="14"/>
  <c r="M115" i="14"/>
  <c r="H125" i="14"/>
  <c r="I125" i="14"/>
  <c r="K125" i="14"/>
  <c r="M125" i="14"/>
  <c r="H123" i="14"/>
  <c r="I123" i="14"/>
  <c r="K123" i="14"/>
  <c r="M123" i="14"/>
  <c r="H129" i="14"/>
  <c r="I129" i="14"/>
  <c r="K129" i="14"/>
  <c r="M129" i="14"/>
  <c r="H127" i="14"/>
  <c r="I127" i="14"/>
  <c r="K127" i="14"/>
  <c r="M127" i="14"/>
  <c r="H76" i="14"/>
  <c r="I76" i="14"/>
  <c r="K76" i="14"/>
  <c r="M76" i="14"/>
  <c r="H126" i="14"/>
  <c r="I126" i="14"/>
  <c r="K126" i="14"/>
  <c r="M126" i="14"/>
  <c r="H128" i="14"/>
  <c r="K128" i="14"/>
  <c r="M128" i="14"/>
  <c r="H130" i="14"/>
  <c r="I130" i="14"/>
  <c r="K130" i="14"/>
  <c r="M130" i="14"/>
  <c r="H111" i="14"/>
  <c r="I111" i="14"/>
  <c r="K111" i="14"/>
  <c r="M111" i="14"/>
  <c r="H107" i="14"/>
  <c r="I107" i="14"/>
  <c r="K107" i="14"/>
  <c r="M107" i="14"/>
  <c r="H112" i="14"/>
  <c r="I112" i="14"/>
  <c r="K112" i="14"/>
  <c r="M112" i="14"/>
  <c r="H108" i="14"/>
  <c r="I108" i="14"/>
  <c r="K108" i="14"/>
  <c r="M108" i="14"/>
  <c r="H109" i="14"/>
  <c r="I109" i="14"/>
  <c r="K109" i="14"/>
  <c r="M109" i="14"/>
  <c r="H113" i="14"/>
  <c r="I113" i="14"/>
  <c r="K113" i="14"/>
  <c r="M113" i="14"/>
  <c r="H114" i="14"/>
  <c r="I114" i="14"/>
  <c r="K114" i="14"/>
  <c r="M114" i="14"/>
  <c r="H116" i="14"/>
  <c r="K116" i="14"/>
  <c r="M116" i="14"/>
  <c r="H120" i="14"/>
  <c r="I120" i="14"/>
  <c r="K120" i="14"/>
  <c r="M120" i="14"/>
  <c r="H67" i="14"/>
  <c r="I67" i="14"/>
  <c r="K67" i="14"/>
  <c r="M67" i="14"/>
  <c r="H77" i="14"/>
  <c r="I77" i="14"/>
  <c r="K77" i="14"/>
  <c r="M77" i="14"/>
  <c r="H89" i="14"/>
  <c r="K89" i="14"/>
  <c r="M89" i="14"/>
  <c r="H86" i="14"/>
  <c r="J86" i="14" s="1"/>
  <c r="I86" i="14"/>
  <c r="K86" i="14"/>
  <c r="M86" i="14"/>
  <c r="H85" i="14"/>
  <c r="I85" i="14"/>
  <c r="K85" i="14"/>
  <c r="M85" i="14"/>
  <c r="H78" i="14"/>
  <c r="J78" i="14" s="1"/>
  <c r="I78" i="14"/>
  <c r="K78" i="14"/>
  <c r="M78" i="14"/>
  <c r="H91" i="14"/>
  <c r="I91" i="14"/>
  <c r="K91" i="14"/>
  <c r="M91" i="14"/>
  <c r="H92" i="14"/>
  <c r="J92" i="14" s="1"/>
  <c r="I92" i="14"/>
  <c r="K92" i="14"/>
  <c r="M92" i="14"/>
  <c r="H87" i="14"/>
  <c r="I87" i="14"/>
  <c r="K87" i="14"/>
  <c r="M87" i="14"/>
  <c r="H101" i="14"/>
  <c r="L101" i="14" s="1"/>
  <c r="K101" i="14"/>
  <c r="M101" i="14"/>
  <c r="H94" i="14"/>
  <c r="I94" i="14"/>
  <c r="K94" i="14"/>
  <c r="M94" i="14"/>
  <c r="H95" i="14"/>
  <c r="I95" i="14"/>
  <c r="K95" i="14"/>
  <c r="M95" i="14"/>
  <c r="H96" i="14"/>
  <c r="I96" i="14"/>
  <c r="K96" i="14"/>
  <c r="M96" i="14"/>
  <c r="H98" i="14"/>
  <c r="I98" i="14"/>
  <c r="K98" i="14"/>
  <c r="M98" i="14"/>
  <c r="H90" i="14"/>
  <c r="I90" i="14"/>
  <c r="K90" i="14"/>
  <c r="M90" i="14"/>
  <c r="H99" i="14"/>
  <c r="I99" i="14"/>
  <c r="K99" i="14"/>
  <c r="M99" i="14"/>
  <c r="H102" i="14"/>
  <c r="I102" i="14"/>
  <c r="K102" i="14"/>
  <c r="M102" i="14"/>
  <c r="H100" i="14"/>
  <c r="K100" i="14"/>
  <c r="M100" i="14"/>
  <c r="H79" i="14"/>
  <c r="I79" i="14"/>
  <c r="K79" i="14"/>
  <c r="M79" i="14"/>
  <c r="H97" i="14"/>
  <c r="I97" i="14"/>
  <c r="K97" i="14"/>
  <c r="O97" i="14" s="1"/>
  <c r="M97" i="14"/>
  <c r="H110" i="14"/>
  <c r="I110" i="14"/>
  <c r="K110" i="14"/>
  <c r="M110" i="14"/>
  <c r="H68" i="14"/>
  <c r="I68" i="14"/>
  <c r="K68" i="14"/>
  <c r="O68" i="14" s="1"/>
  <c r="M68" i="14"/>
  <c r="H56" i="14"/>
  <c r="I56" i="14"/>
  <c r="K56" i="14"/>
  <c r="M56" i="14"/>
  <c r="H71" i="14"/>
  <c r="I71" i="14"/>
  <c r="K71" i="14"/>
  <c r="M71" i="14"/>
  <c r="H63" i="14"/>
  <c r="I63" i="14"/>
  <c r="K63" i="14"/>
  <c r="M63" i="14"/>
  <c r="H61" i="14"/>
  <c r="I61" i="14"/>
  <c r="K61" i="14"/>
  <c r="O61" i="14" s="1"/>
  <c r="M61" i="14"/>
  <c r="H55" i="14"/>
  <c r="I55" i="14"/>
  <c r="K55" i="14"/>
  <c r="M55" i="14"/>
  <c r="H75" i="14"/>
  <c r="I75" i="14"/>
  <c r="K75" i="14"/>
  <c r="O75" i="14" s="1"/>
  <c r="M75" i="14"/>
  <c r="H72" i="14"/>
  <c r="I72" i="14"/>
  <c r="K72" i="14"/>
  <c r="M72" i="14"/>
  <c r="H74" i="14"/>
  <c r="K74" i="14"/>
  <c r="M74" i="14"/>
  <c r="H73" i="14"/>
  <c r="I73" i="14"/>
  <c r="K73" i="14"/>
  <c r="M73" i="14"/>
  <c r="H80" i="14"/>
  <c r="K80" i="14"/>
  <c r="M80" i="14"/>
  <c r="H88" i="14"/>
  <c r="J88" i="14" s="1"/>
  <c r="I88" i="14"/>
  <c r="K88" i="14"/>
  <c r="M88" i="14"/>
  <c r="H37" i="14"/>
  <c r="K37" i="14"/>
  <c r="M37" i="14"/>
  <c r="H45" i="14"/>
  <c r="I45" i="14"/>
  <c r="K45" i="14"/>
  <c r="M45" i="14"/>
  <c r="H50" i="14"/>
  <c r="K50" i="14"/>
  <c r="M50" i="14"/>
  <c r="H54" i="14"/>
  <c r="K54" i="14"/>
  <c r="M54" i="14"/>
  <c r="H47" i="14"/>
  <c r="K47" i="14"/>
  <c r="M47" i="14"/>
  <c r="H53" i="14"/>
  <c r="I53" i="14"/>
  <c r="K53" i="14"/>
  <c r="M53" i="14"/>
  <c r="H49" i="14"/>
  <c r="I49" i="14"/>
  <c r="K49" i="14"/>
  <c r="M49" i="14"/>
  <c r="H58" i="14"/>
  <c r="I58" i="14"/>
  <c r="K58" i="14"/>
  <c r="M58" i="14"/>
  <c r="H51" i="14"/>
  <c r="J51" i="14" s="1"/>
  <c r="I51" i="14"/>
  <c r="K51" i="14"/>
  <c r="M51" i="14"/>
  <c r="H60" i="14"/>
  <c r="I60" i="14"/>
  <c r="K60" i="14"/>
  <c r="M60" i="14"/>
  <c r="H62" i="14"/>
  <c r="J62" i="14" s="1"/>
  <c r="I62" i="14"/>
  <c r="K62" i="14"/>
  <c r="M62" i="14"/>
  <c r="H38" i="14"/>
  <c r="I38" i="14"/>
  <c r="K38" i="14"/>
  <c r="M38" i="14"/>
  <c r="H59" i="14"/>
  <c r="K59" i="14"/>
  <c r="M59" i="14"/>
  <c r="H52" i="14"/>
  <c r="I52" i="14"/>
  <c r="K52" i="14"/>
  <c r="M52" i="14"/>
  <c r="H57" i="14"/>
  <c r="I57" i="14"/>
  <c r="K57" i="14"/>
  <c r="M57" i="14"/>
  <c r="H25" i="14"/>
  <c r="I25" i="14"/>
  <c r="K25" i="14"/>
  <c r="M25" i="14"/>
  <c r="H20" i="14"/>
  <c r="I20" i="14"/>
  <c r="K20" i="14"/>
  <c r="M20" i="14"/>
  <c r="H26" i="14"/>
  <c r="I26" i="14"/>
  <c r="K26" i="14"/>
  <c r="M26" i="14"/>
  <c r="H27" i="14"/>
  <c r="I27" i="14"/>
  <c r="K27" i="14"/>
  <c r="M27" i="14"/>
  <c r="H29" i="14"/>
  <c r="I29" i="14"/>
  <c r="K29" i="14"/>
  <c r="M29" i="14"/>
  <c r="H30" i="14"/>
  <c r="I30" i="14"/>
  <c r="K30" i="14"/>
  <c r="M30" i="14"/>
  <c r="H28" i="14"/>
  <c r="I28" i="14"/>
  <c r="K28" i="14"/>
  <c r="M28" i="14"/>
  <c r="H36" i="14"/>
  <c r="I36" i="14"/>
  <c r="K36" i="14"/>
  <c r="M36" i="14"/>
  <c r="H33" i="14"/>
  <c r="I33" i="14"/>
  <c r="K33" i="14"/>
  <c r="M33" i="14"/>
  <c r="H32" i="14"/>
  <c r="K32" i="14"/>
  <c r="M32" i="14"/>
  <c r="H35" i="14"/>
  <c r="K35" i="14"/>
  <c r="M35" i="14"/>
  <c r="H40" i="14"/>
  <c r="I40" i="14"/>
  <c r="K40" i="14"/>
  <c r="M40" i="14"/>
  <c r="H39" i="14"/>
  <c r="I39" i="14"/>
  <c r="K39" i="14"/>
  <c r="M39" i="14"/>
  <c r="H18" i="14"/>
  <c r="I18" i="14"/>
  <c r="K18" i="14"/>
  <c r="M18" i="14"/>
  <c r="H17" i="14"/>
  <c r="I17" i="14"/>
  <c r="K17" i="14"/>
  <c r="M17" i="14"/>
  <c r="H9" i="14"/>
  <c r="I9" i="14"/>
  <c r="K9" i="14"/>
  <c r="M9" i="14"/>
  <c r="H10" i="14"/>
  <c r="I10" i="14"/>
  <c r="K10" i="14"/>
  <c r="M10" i="14"/>
  <c r="H11" i="14"/>
  <c r="I11" i="14"/>
  <c r="K11" i="14"/>
  <c r="M11" i="14"/>
  <c r="H12" i="14"/>
  <c r="I12" i="14"/>
  <c r="K12" i="14"/>
  <c r="M12" i="14"/>
  <c r="C48" i="14"/>
  <c r="C69" i="14"/>
  <c r="C135" i="14"/>
  <c r="C140" i="14"/>
  <c r="C139" i="14"/>
  <c r="C138" i="14"/>
  <c r="C137" i="14"/>
  <c r="C142" i="14"/>
  <c r="C146" i="14"/>
  <c r="C144" i="14"/>
  <c r="C141" i="14"/>
  <c r="C147" i="14"/>
  <c r="C149" i="14"/>
  <c r="C145" i="14"/>
  <c r="C143" i="14"/>
  <c r="C148" i="14"/>
  <c r="C150" i="14"/>
  <c r="C152" i="14"/>
  <c r="C151" i="14"/>
  <c r="C136" i="14"/>
  <c r="C153" i="14"/>
  <c r="C154" i="14"/>
  <c r="C156" i="14"/>
  <c r="C155" i="14"/>
  <c r="C157" i="14"/>
  <c r="C93" i="14"/>
  <c r="C124" i="14"/>
  <c r="C121" i="14"/>
  <c r="C115" i="14"/>
  <c r="C125" i="14"/>
  <c r="C123" i="14"/>
  <c r="C129" i="14"/>
  <c r="C127" i="14"/>
  <c r="C76" i="14"/>
  <c r="C126" i="14"/>
  <c r="C128" i="14"/>
  <c r="C130" i="14"/>
  <c r="C109" i="14"/>
  <c r="C113" i="14"/>
  <c r="C111" i="14"/>
  <c r="C107" i="14"/>
  <c r="C112" i="14"/>
  <c r="C108" i="14"/>
  <c r="C114" i="14"/>
  <c r="C116" i="14"/>
  <c r="C120" i="14"/>
  <c r="C67" i="14"/>
  <c r="C77" i="14"/>
  <c r="C89" i="14"/>
  <c r="C86" i="14"/>
  <c r="C85" i="14"/>
  <c r="C78" i="14"/>
  <c r="C91" i="14"/>
  <c r="C92" i="14"/>
  <c r="C87" i="14"/>
  <c r="C101" i="14"/>
  <c r="C94" i="14"/>
  <c r="C95" i="14"/>
  <c r="C96" i="14"/>
  <c r="C98" i="14"/>
  <c r="C90" i="14"/>
  <c r="C99" i="14"/>
  <c r="C102" i="14"/>
  <c r="C100" i="14"/>
  <c r="C79" i="14"/>
  <c r="C97" i="14"/>
  <c r="C110" i="14"/>
  <c r="C68" i="14"/>
  <c r="C56" i="14"/>
  <c r="C71" i="14"/>
  <c r="C63" i="14"/>
  <c r="C61" i="14"/>
  <c r="C55" i="14"/>
  <c r="C75" i="14"/>
  <c r="C72" i="14"/>
  <c r="C74" i="14"/>
  <c r="C73" i="14"/>
  <c r="C80" i="14"/>
  <c r="C88" i="14"/>
  <c r="C37" i="14"/>
  <c r="C45" i="14"/>
  <c r="C50" i="14"/>
  <c r="C54" i="14"/>
  <c r="C47" i="14"/>
  <c r="C53" i="14"/>
  <c r="C49" i="14"/>
  <c r="C58" i="14"/>
  <c r="C51" i="14"/>
  <c r="C60" i="14"/>
  <c r="C62" i="14"/>
  <c r="C38" i="14"/>
  <c r="C59" i="14"/>
  <c r="C52" i="14"/>
  <c r="C57" i="14"/>
  <c r="C25" i="14"/>
  <c r="C20" i="14"/>
  <c r="C26" i="14"/>
  <c r="C27" i="14"/>
  <c r="C29" i="14"/>
  <c r="C30" i="14"/>
  <c r="C28" i="14"/>
  <c r="C36" i="14"/>
  <c r="C33" i="14"/>
  <c r="C32" i="14"/>
  <c r="C35" i="14"/>
  <c r="C40" i="14"/>
  <c r="C39" i="14"/>
  <c r="C18" i="14"/>
  <c r="C17" i="14"/>
  <c r="C9" i="14"/>
  <c r="C10" i="14"/>
  <c r="C11" i="14"/>
  <c r="C12" i="14"/>
  <c r="C134" i="14"/>
  <c r="C122" i="14"/>
  <c r="C106" i="14"/>
  <c r="C81" i="14"/>
  <c r="C70" i="14"/>
  <c r="C44" i="14"/>
  <c r="C21" i="14"/>
  <c r="C16" i="14"/>
  <c r="C8" i="14"/>
  <c r="C4" i="14"/>
  <c r="H134" i="14"/>
  <c r="H122" i="14"/>
  <c r="H106" i="14"/>
  <c r="L106" i="14" s="1"/>
  <c r="H81" i="14"/>
  <c r="H70" i="14"/>
  <c r="H44" i="14"/>
  <c r="H21" i="14"/>
  <c r="H16" i="14"/>
  <c r="H8" i="14"/>
  <c r="K134" i="14"/>
  <c r="M134" i="14"/>
  <c r="I134" i="14"/>
  <c r="K122" i="14"/>
  <c r="M122" i="14"/>
  <c r="I122" i="14"/>
  <c r="K106" i="14"/>
  <c r="M106" i="14"/>
  <c r="O106" i="14" s="1"/>
  <c r="I106" i="14"/>
  <c r="K81" i="14"/>
  <c r="M81" i="14"/>
  <c r="I81" i="14"/>
  <c r="K70" i="14"/>
  <c r="M70" i="14"/>
  <c r="I70" i="14"/>
  <c r="K44" i="14"/>
  <c r="M44" i="14"/>
  <c r="I44" i="14"/>
  <c r="K21" i="14"/>
  <c r="M21" i="14"/>
  <c r="I21" i="14"/>
  <c r="K16" i="14"/>
  <c r="M16" i="14"/>
  <c r="I16" i="14"/>
  <c r="K8" i="14"/>
  <c r="M8" i="14"/>
  <c r="N8" i="14" s="1"/>
  <c r="I8" i="14"/>
  <c r="M4" i="14"/>
  <c r="M6" i="14" s="1"/>
  <c r="K4" i="14"/>
  <c r="I4" i="14"/>
  <c r="I6" i="14" s="1"/>
  <c r="H4" i="14"/>
  <c r="H6" i="14"/>
  <c r="L17" i="14"/>
  <c r="N16" i="14"/>
  <c r="L34" i="14"/>
  <c r="L138" i="14"/>
  <c r="N40" i="14" l="1"/>
  <c r="N67" i="14"/>
  <c r="L25" i="14"/>
  <c r="H14" i="14"/>
  <c r="N9" i="14"/>
  <c r="N11" i="14"/>
  <c r="N18" i="14"/>
  <c r="N62" i="14"/>
  <c r="N51" i="14"/>
  <c r="N49" i="14"/>
  <c r="N88" i="14"/>
  <c r="N92" i="14"/>
  <c r="N78" i="14"/>
  <c r="N86" i="14"/>
  <c r="N140" i="14"/>
  <c r="L102" i="14"/>
  <c r="L77" i="14"/>
  <c r="L120" i="14"/>
  <c r="N128" i="14"/>
  <c r="L129" i="14"/>
  <c r="N125" i="14"/>
  <c r="N152" i="14"/>
  <c r="L71" i="14"/>
  <c r="L97" i="14"/>
  <c r="L157" i="14"/>
  <c r="L33" i="14"/>
  <c r="L28" i="14"/>
  <c r="L29" i="14"/>
  <c r="L26" i="14"/>
  <c r="L52" i="14"/>
  <c r="N50" i="14"/>
  <c r="L90" i="14"/>
  <c r="L96" i="14"/>
  <c r="L94" i="14"/>
  <c r="L76" i="14"/>
  <c r="N94" i="14"/>
  <c r="N121" i="14"/>
  <c r="N93" i="14"/>
  <c r="N146" i="14"/>
  <c r="N137" i="14"/>
  <c r="N154" i="14"/>
  <c r="N136" i="14"/>
  <c r="N148" i="14"/>
  <c r="N145" i="14"/>
  <c r="N147" i="14"/>
  <c r="N69" i="14"/>
  <c r="J9" i="14"/>
  <c r="J18" i="14"/>
  <c r="O96" i="14"/>
  <c r="N107" i="14"/>
  <c r="J70" i="14"/>
  <c r="J121" i="14"/>
  <c r="L155" i="14"/>
  <c r="J152" i="14"/>
  <c r="N4" i="14"/>
  <c r="N6" i="14" s="1"/>
  <c r="N106" i="14"/>
  <c r="N134" i="14"/>
  <c r="L12" i="14"/>
  <c r="L10" i="14"/>
  <c r="L39" i="14"/>
  <c r="N47" i="14"/>
  <c r="L73" i="14"/>
  <c r="L139" i="14"/>
  <c r="L135" i="14"/>
  <c r="J44" i="14"/>
  <c r="N33" i="14"/>
  <c r="N52" i="14"/>
  <c r="N102" i="14"/>
  <c r="N96" i="14"/>
  <c r="N129" i="14"/>
  <c r="N34" i="14"/>
  <c r="J16" i="14"/>
  <c r="O32" i="14"/>
  <c r="L59" i="14"/>
  <c r="J49" i="14"/>
  <c r="O71" i="14"/>
  <c r="O100" i="14"/>
  <c r="O113" i="14"/>
  <c r="O108" i="14"/>
  <c r="O107" i="14"/>
  <c r="N130" i="14"/>
  <c r="J125" i="14"/>
  <c r="J93" i="14"/>
  <c r="J146" i="14"/>
  <c r="J137" i="14"/>
  <c r="J154" i="14"/>
  <c r="J136" i="14"/>
  <c r="J148" i="14"/>
  <c r="J145" i="14"/>
  <c r="J147" i="14"/>
  <c r="J69" i="14"/>
  <c r="J42" i="29"/>
  <c r="N71" i="14"/>
  <c r="O130" i="14"/>
  <c r="N54" i="14"/>
  <c r="N74" i="14"/>
  <c r="L75" i="14"/>
  <c r="L68" i="14"/>
  <c r="N116" i="14"/>
  <c r="L107" i="14"/>
  <c r="L130" i="14"/>
  <c r="O48" i="14"/>
  <c r="O4" i="14"/>
  <c r="O6" i="14" s="1"/>
  <c r="L70" i="14"/>
  <c r="O122" i="14"/>
  <c r="J11" i="14"/>
  <c r="J40" i="14"/>
  <c r="O28" i="14"/>
  <c r="O29" i="14"/>
  <c r="O26" i="14"/>
  <c r="O25" i="14"/>
  <c r="O37" i="14"/>
  <c r="L80" i="14"/>
  <c r="N61" i="14"/>
  <c r="N97" i="14"/>
  <c r="O90" i="14"/>
  <c r="O94" i="14"/>
  <c r="L89" i="14"/>
  <c r="J67" i="14"/>
  <c r="N113" i="14"/>
  <c r="N108" i="14"/>
  <c r="O76" i="14"/>
  <c r="J140" i="14"/>
  <c r="O157" i="14"/>
  <c r="N25" i="14"/>
  <c r="N26" i="14"/>
  <c r="L61" i="14"/>
  <c r="N157" i="14"/>
  <c r="K6" i="14"/>
  <c r="O102" i="14"/>
  <c r="N29" i="14"/>
  <c r="L44" i="14"/>
  <c r="L108" i="14"/>
  <c r="N28" i="14"/>
  <c r="O52" i="14"/>
  <c r="N68" i="14"/>
  <c r="N76" i="14"/>
  <c r="N90" i="14"/>
  <c r="L4" i="14"/>
  <c r="L6" i="14" s="1"/>
  <c r="O33" i="14"/>
  <c r="O129" i="14"/>
  <c r="L113" i="14"/>
  <c r="N75" i="14"/>
  <c r="J52" i="14"/>
  <c r="J129" i="14"/>
  <c r="J38" i="14"/>
  <c r="O72" i="14"/>
  <c r="L91" i="14"/>
  <c r="L124" i="14"/>
  <c r="L153" i="14"/>
  <c r="L141" i="14"/>
  <c r="O39" i="14"/>
  <c r="O35" i="14"/>
  <c r="J33" i="14"/>
  <c r="J28" i="14"/>
  <c r="J29" i="14"/>
  <c r="J26" i="14"/>
  <c r="J25" i="14"/>
  <c r="O73" i="14"/>
  <c r="J102" i="14"/>
  <c r="J90" i="14"/>
  <c r="J96" i="14"/>
  <c r="J94" i="14"/>
  <c r="O120" i="14"/>
  <c r="L128" i="14"/>
  <c r="O135" i="14"/>
  <c r="J157" i="14"/>
  <c r="O81" i="14"/>
  <c r="J76" i="14"/>
  <c r="O79" i="14"/>
  <c r="O114" i="14"/>
  <c r="O112" i="14"/>
  <c r="L151" i="14"/>
  <c r="J149" i="14"/>
  <c r="H159" i="14"/>
  <c r="N73" i="14"/>
  <c r="O128" i="14"/>
  <c r="J8" i="14"/>
  <c r="O21" i="14"/>
  <c r="J81" i="14"/>
  <c r="J60" i="14"/>
  <c r="J58" i="14"/>
  <c r="J53" i="14"/>
  <c r="O50" i="14"/>
  <c r="O55" i="14"/>
  <c r="O63" i="14"/>
  <c r="O56" i="14"/>
  <c r="O110" i="14"/>
  <c r="J91" i="14"/>
  <c r="J85" i="14"/>
  <c r="N77" i="14"/>
  <c r="N120" i="14"/>
  <c r="O109" i="14"/>
  <c r="O111" i="14"/>
  <c r="J115" i="14"/>
  <c r="J124" i="14"/>
  <c r="J144" i="14"/>
  <c r="J142" i="14"/>
  <c r="N139" i="14"/>
  <c r="J153" i="14"/>
  <c r="J151" i="14"/>
  <c r="J141" i="14"/>
  <c r="J134" i="14"/>
  <c r="N12" i="14"/>
  <c r="N10" i="14"/>
  <c r="N17" i="14"/>
  <c r="N39" i="14"/>
  <c r="L38" i="14"/>
  <c r="N37" i="14"/>
  <c r="L87" i="14"/>
  <c r="L156" i="14"/>
  <c r="L150" i="14"/>
  <c r="L143" i="14"/>
  <c r="L149" i="14"/>
  <c r="J150" i="14"/>
  <c r="L37" i="14"/>
  <c r="L142" i="14"/>
  <c r="L50" i="14"/>
  <c r="L53" i="14"/>
  <c r="J143" i="14"/>
  <c r="O139" i="14"/>
  <c r="N135" i="14"/>
  <c r="L85" i="14"/>
  <c r="L58" i="14"/>
  <c r="L60" i="14"/>
  <c r="O17" i="14"/>
  <c r="O10" i="14"/>
  <c r="L144" i="14"/>
  <c r="J87" i="14"/>
  <c r="J156" i="14"/>
  <c r="L81" i="14"/>
  <c r="O77" i="14"/>
  <c r="N81" i="14"/>
  <c r="L115" i="14"/>
  <c r="O12" i="14"/>
  <c r="N80" i="14"/>
  <c r="N144" i="14"/>
  <c r="L140" i="14"/>
  <c r="O11" i="14"/>
  <c r="O9" i="14"/>
  <c r="J36" i="14"/>
  <c r="L30" i="14"/>
  <c r="J20" i="14"/>
  <c r="O74" i="14"/>
  <c r="J97" i="14"/>
  <c r="J107" i="14"/>
  <c r="J130" i="14"/>
  <c r="O115" i="14"/>
  <c r="O151" i="14"/>
  <c r="F42" i="29"/>
  <c r="D27" i="29"/>
  <c r="F23" i="29"/>
  <c r="O140" i="14"/>
  <c r="O80" i="14"/>
  <c r="L36" i="14"/>
  <c r="L11" i="14"/>
  <c r="L9" i="14"/>
  <c r="L18" i="14"/>
  <c r="N89" i="14"/>
  <c r="N138" i="14"/>
  <c r="L27" i="14"/>
  <c r="L20" i="14"/>
  <c r="L45" i="14"/>
  <c r="N100" i="14"/>
  <c r="L98" i="14"/>
  <c r="L95" i="14"/>
  <c r="L127" i="14"/>
  <c r="L123" i="14"/>
  <c r="J4" i="14"/>
  <c r="J6" i="14" s="1"/>
  <c r="O16" i="14"/>
  <c r="O40" i="14"/>
  <c r="L32" i="14"/>
  <c r="J30" i="14"/>
  <c r="J57" i="14"/>
  <c r="O54" i="14"/>
  <c r="J99" i="14"/>
  <c r="O67" i="14"/>
  <c r="O116" i="14"/>
  <c r="J126" i="14"/>
  <c r="M118" i="14"/>
  <c r="M83" i="14"/>
  <c r="J21" i="14"/>
  <c r="O38" i="14"/>
  <c r="O60" i="14"/>
  <c r="O58" i="14"/>
  <c r="O53" i="14"/>
  <c r="L74" i="14"/>
  <c r="J75" i="14"/>
  <c r="J61" i="14"/>
  <c r="J71" i="14"/>
  <c r="J68" i="14"/>
  <c r="O87" i="14"/>
  <c r="N91" i="14"/>
  <c r="O85" i="14"/>
  <c r="J113" i="14"/>
  <c r="J108" i="14"/>
  <c r="O124" i="14"/>
  <c r="O144" i="14"/>
  <c r="O142" i="14"/>
  <c r="N156" i="14"/>
  <c r="N153" i="14"/>
  <c r="N151" i="14"/>
  <c r="O150" i="14"/>
  <c r="O143" i="14"/>
  <c r="N149" i="14"/>
  <c r="N141" i="14"/>
  <c r="N48" i="14"/>
  <c r="J28" i="29"/>
  <c r="D21" i="29"/>
  <c r="O153" i="14"/>
  <c r="N142" i="14"/>
  <c r="N85" i="14"/>
  <c r="L67" i="14"/>
  <c r="N115" i="14"/>
  <c r="N38" i="14"/>
  <c r="N53" i="14"/>
  <c r="L100" i="14"/>
  <c r="J27" i="14"/>
  <c r="K42" i="14"/>
  <c r="K118" i="14"/>
  <c r="O156" i="14"/>
  <c r="L21" i="14"/>
  <c r="J95" i="14"/>
  <c r="O138" i="14"/>
  <c r="K23" i="14"/>
  <c r="N87" i="14"/>
  <c r="J45" i="14"/>
  <c r="N60" i="14"/>
  <c r="N32" i="14"/>
  <c r="L16" i="14"/>
  <c r="L116" i="14"/>
  <c r="N143" i="14"/>
  <c r="J98" i="14"/>
  <c r="L57" i="14"/>
  <c r="H104" i="14"/>
  <c r="L54" i="14"/>
  <c r="N150" i="14"/>
  <c r="L48" i="14"/>
  <c r="O149" i="14"/>
  <c r="J127" i="14"/>
  <c r="O91" i="14"/>
  <c r="L40" i="14"/>
  <c r="O70" i="14"/>
  <c r="N70" i="14"/>
  <c r="O141" i="14"/>
  <c r="O89" i="14"/>
  <c r="J123" i="14"/>
  <c r="L126" i="14"/>
  <c r="L99" i="14"/>
  <c r="O18" i="14"/>
  <c r="N124" i="14"/>
  <c r="N21" i="14"/>
  <c r="N58" i="14"/>
  <c r="I14" i="14"/>
  <c r="L114" i="14"/>
  <c r="N126" i="14"/>
  <c r="N155" i="14"/>
  <c r="J29" i="29"/>
  <c r="O8" i="14"/>
  <c r="O44" i="14"/>
  <c r="J106" i="14"/>
  <c r="O134" i="14"/>
  <c r="J12" i="14"/>
  <c r="J10" i="14"/>
  <c r="J17" i="14"/>
  <c r="J39" i="14"/>
  <c r="O27" i="14"/>
  <c r="N20" i="14"/>
  <c r="O57" i="14"/>
  <c r="O62" i="14"/>
  <c r="L51" i="14"/>
  <c r="O49" i="14"/>
  <c r="O47" i="14"/>
  <c r="N45" i="14"/>
  <c r="L88" i="14"/>
  <c r="J73" i="14"/>
  <c r="N72" i="14"/>
  <c r="L56" i="14"/>
  <c r="J110" i="14"/>
  <c r="L79" i="14"/>
  <c r="N99" i="14"/>
  <c r="N98" i="14"/>
  <c r="O101" i="14"/>
  <c r="L92" i="14"/>
  <c r="O78" i="14"/>
  <c r="J77" i="14"/>
  <c r="J120" i="14"/>
  <c r="N114" i="14"/>
  <c r="L112" i="14"/>
  <c r="J111" i="14"/>
  <c r="O126" i="14"/>
  <c r="O127" i="14"/>
  <c r="L121" i="14"/>
  <c r="O93" i="14"/>
  <c r="O146" i="14"/>
  <c r="L137" i="14"/>
  <c r="J139" i="14"/>
  <c r="J135" i="14"/>
  <c r="O155" i="14"/>
  <c r="L136" i="14"/>
  <c r="L147" i="14"/>
  <c r="O19" i="14"/>
  <c r="J34" i="14"/>
  <c r="F41" i="29"/>
  <c r="D29" i="29"/>
  <c r="F28" i="29"/>
  <c r="D26" i="29"/>
  <c r="F15" i="29"/>
  <c r="K65" i="14"/>
  <c r="J122" i="14"/>
  <c r="N122" i="14"/>
  <c r="H132" i="14"/>
  <c r="L122" i="14"/>
  <c r="L86" i="14"/>
  <c r="O86" i="14"/>
  <c r="O123" i="14"/>
  <c r="M132" i="14"/>
  <c r="N123" i="14"/>
  <c r="O145" i="14"/>
  <c r="L145" i="14"/>
  <c r="D7" i="29"/>
  <c r="J6" i="29"/>
  <c r="J114" i="14"/>
  <c r="L47" i="14"/>
  <c r="J79" i="14"/>
  <c r="N59" i="14"/>
  <c r="O59" i="14"/>
  <c r="L55" i="14"/>
  <c r="N55" i="14"/>
  <c r="H65" i="14"/>
  <c r="N95" i="14"/>
  <c r="O95" i="14"/>
  <c r="H118" i="14"/>
  <c r="J109" i="14"/>
  <c r="N109" i="14"/>
  <c r="L109" i="14"/>
  <c r="O69" i="14"/>
  <c r="K83" i="14"/>
  <c r="O45" i="14"/>
  <c r="N57" i="14"/>
  <c r="J72" i="14"/>
  <c r="L72" i="14"/>
  <c r="M23" i="14"/>
  <c r="J12" i="29"/>
  <c r="L8" i="14"/>
  <c r="O20" i="14"/>
  <c r="N101" i="14"/>
  <c r="J56" i="14"/>
  <c r="N79" i="14"/>
  <c r="L62" i="14"/>
  <c r="H42" i="14"/>
  <c r="L35" i="14"/>
  <c r="L63" i="14"/>
  <c r="N63" i="14"/>
  <c r="L154" i="14"/>
  <c r="O154" i="14"/>
  <c r="J22" i="29"/>
  <c r="H83" i="14"/>
  <c r="O36" i="14"/>
  <c r="N36" i="14"/>
  <c r="N111" i="14"/>
  <c r="L111" i="14"/>
  <c r="J55" i="14"/>
  <c r="N44" i="14"/>
  <c r="O136" i="14"/>
  <c r="O88" i="14"/>
  <c r="L69" i="14"/>
  <c r="N27" i="14"/>
  <c r="L125" i="14"/>
  <c r="O125" i="14"/>
  <c r="O152" i="14"/>
  <c r="L152" i="14"/>
  <c r="J10" i="29"/>
  <c r="K159" i="14"/>
  <c r="L134" i="14"/>
  <c r="O30" i="14"/>
  <c r="N30" i="14"/>
  <c r="D32" i="29"/>
  <c r="L78" i="14"/>
  <c r="N35" i="14"/>
  <c r="L93" i="14"/>
  <c r="K104" i="14"/>
  <c r="L110" i="14"/>
  <c r="N110" i="14"/>
  <c r="O121" i="14"/>
  <c r="K132" i="14"/>
  <c r="L148" i="14"/>
  <c r="O148" i="14"/>
  <c r="J27" i="29"/>
  <c r="J26" i="29"/>
  <c r="N127" i="14"/>
  <c r="J63" i="14"/>
  <c r="O137" i="14"/>
  <c r="O98" i="14"/>
  <c r="O51" i="14"/>
  <c r="N56" i="14"/>
  <c r="O147" i="14"/>
  <c r="J9" i="29"/>
  <c r="O92" i="14"/>
  <c r="L146" i="14"/>
  <c r="J112" i="14"/>
  <c r="O99" i="14"/>
  <c r="N112" i="14"/>
  <c r="L49" i="14"/>
  <c r="M104" i="14"/>
  <c r="I23" i="14"/>
  <c r="M14" i="14"/>
  <c r="K14" i="14"/>
  <c r="J40" i="29"/>
  <c r="F40" i="29"/>
  <c r="F38" i="29"/>
  <c r="F27" i="29"/>
  <c r="F24" i="29"/>
  <c r="D23" i="29"/>
  <c r="F20" i="29"/>
  <c r="J14" i="29"/>
  <c r="F14" i="29"/>
  <c r="F13" i="29"/>
  <c r="H23" i="14"/>
  <c r="L19" i="14"/>
  <c r="N19" i="14"/>
  <c r="J19" i="14"/>
  <c r="M42" i="14"/>
  <c r="O34" i="14"/>
  <c r="J43" i="29"/>
  <c r="D43" i="29"/>
  <c r="D42" i="29"/>
  <c r="J41" i="29"/>
  <c r="D41" i="29"/>
  <c r="D40" i="29"/>
  <c r="J39" i="29"/>
  <c r="J33" i="29"/>
  <c r="D33" i="29"/>
  <c r="J38" i="29"/>
  <c r="D38" i="29"/>
  <c r="J37" i="29"/>
  <c r="D37" i="29"/>
  <c r="J32" i="29"/>
  <c r="J31" i="29"/>
  <c r="J30" i="29"/>
  <c r="F30" i="29"/>
  <c r="D30" i="29"/>
  <c r="D28" i="29"/>
  <c r="F26" i="29"/>
  <c r="J24" i="29"/>
  <c r="D25" i="29"/>
  <c r="J7" i="29"/>
  <c r="J13" i="29"/>
  <c r="J15" i="29"/>
  <c r="J21" i="29"/>
  <c r="J20" i="29"/>
  <c r="J8" i="29"/>
  <c r="J25" i="29"/>
  <c r="J19" i="29"/>
  <c r="D20" i="29"/>
  <c r="J23" i="29"/>
  <c r="D5" i="29"/>
  <c r="I155" i="14"/>
  <c r="J155" i="14" s="1"/>
  <c r="F9" i="29"/>
  <c r="I100" i="14"/>
  <c r="J100" i="14" s="1"/>
  <c r="I35" i="14"/>
  <c r="J35" i="14" s="1"/>
  <c r="I47" i="14"/>
  <c r="I37" i="14"/>
  <c r="J37" i="14" s="1"/>
  <c r="AU227" i="2"/>
  <c r="AU224" i="2"/>
  <c r="AU220" i="2"/>
  <c r="I32" i="14"/>
  <c r="I59" i="14"/>
  <c r="J59" i="14" s="1"/>
  <c r="I54" i="14"/>
  <c r="J54" i="14" s="1"/>
  <c r="I50" i="14"/>
  <c r="J50" i="14" s="1"/>
  <c r="I80" i="14"/>
  <c r="J80" i="14" s="1"/>
  <c r="I74" i="14"/>
  <c r="I101" i="14"/>
  <c r="J101" i="14" s="1"/>
  <c r="I89" i="14"/>
  <c r="I116" i="14"/>
  <c r="J116" i="14" s="1"/>
  <c r="I128" i="14"/>
  <c r="I138" i="14"/>
  <c r="F37" i="29"/>
  <c r="F32" i="29"/>
  <c r="F22" i="29"/>
  <c r="J11" i="29"/>
  <c r="M46" i="14"/>
  <c r="M65" i="14" s="1"/>
  <c r="P478" i="2"/>
  <c r="P483" i="2" s="1"/>
  <c r="AU234" i="2"/>
  <c r="F19" i="29"/>
  <c r="S419" i="2"/>
  <c r="F33" i="29"/>
  <c r="F31" i="29"/>
  <c r="F21" i="29"/>
  <c r="F7" i="29"/>
  <c r="AU21" i="2"/>
  <c r="AU13" i="2"/>
  <c r="AU225" i="2"/>
  <c r="AU7" i="2"/>
  <c r="S475" i="2"/>
  <c r="S464" i="2"/>
  <c r="S459" i="2"/>
  <c r="S454" i="2"/>
  <c r="S438" i="2"/>
  <c r="S422" i="2"/>
  <c r="S411" i="2"/>
  <c r="S407" i="2"/>
  <c r="S391" i="2"/>
  <c r="S385" i="2"/>
  <c r="S380" i="2"/>
  <c r="S375" i="2"/>
  <c r="S369" i="2"/>
  <c r="S364" i="2"/>
  <c r="S353" i="2"/>
  <c r="S338" i="2"/>
  <c r="S328" i="2"/>
  <c r="S317" i="2"/>
  <c r="S312" i="2"/>
  <c r="S301" i="2"/>
  <c r="S296" i="2"/>
  <c r="S290" i="2"/>
  <c r="S280" i="2"/>
  <c r="S268" i="2"/>
  <c r="S239" i="2"/>
  <c r="S233" i="2"/>
  <c r="S171" i="2"/>
  <c r="S164" i="2"/>
  <c r="S136" i="2"/>
  <c r="S129" i="2"/>
  <c r="S114" i="2"/>
  <c r="S108" i="2"/>
  <c r="S44" i="2"/>
  <c r="S36" i="2"/>
  <c r="S28" i="2"/>
  <c r="S15" i="2"/>
  <c r="AU286" i="2"/>
  <c r="AU284" i="2"/>
  <c r="AU277" i="2"/>
  <c r="AU257" i="2"/>
  <c r="AU212" i="2"/>
  <c r="AU126" i="2"/>
  <c r="AU94" i="2"/>
  <c r="AU78" i="2"/>
  <c r="S474" i="2"/>
  <c r="S468" i="2"/>
  <c r="S463" i="2"/>
  <c r="S458" i="2"/>
  <c r="S452" i="2"/>
  <c r="S447" i="2"/>
  <c r="S442" i="2"/>
  <c r="S436" i="2"/>
  <c r="S431" i="2"/>
  <c r="S426" i="2"/>
  <c r="S420" i="2"/>
  <c r="S415" i="2"/>
  <c r="S405" i="2"/>
  <c r="S395" i="2"/>
  <c r="S389" i="2"/>
  <c r="S384" i="2"/>
  <c r="S379" i="2"/>
  <c r="S373" i="2"/>
  <c r="S368" i="2"/>
  <c r="S363" i="2"/>
  <c r="S357" i="2"/>
  <c r="S352" i="2"/>
  <c r="S348" i="2"/>
  <c r="S342" i="2"/>
  <c r="S337" i="2"/>
  <c r="S332" i="2"/>
  <c r="S326" i="2"/>
  <c r="S321" i="2"/>
  <c r="S310" i="2"/>
  <c r="S305" i="2"/>
  <c r="S300" i="2"/>
  <c r="S294" i="2"/>
  <c r="S284" i="2"/>
  <c r="S277" i="2"/>
  <c r="S272" i="2"/>
  <c r="S267" i="2"/>
  <c r="S261" i="2"/>
  <c r="S256" i="2"/>
  <c r="S252" i="2"/>
  <c r="S245" i="2"/>
  <c r="S238" i="2"/>
  <c r="S231" i="2"/>
  <c r="S219" i="2"/>
  <c r="S212" i="2"/>
  <c r="S204" i="2"/>
  <c r="S197" i="2"/>
  <c r="S191" i="2"/>
  <c r="S183" i="2"/>
  <c r="S176" i="2"/>
  <c r="S169" i="2"/>
  <c r="S161" i="2"/>
  <c r="S155" i="2"/>
  <c r="S149" i="2"/>
  <c r="S141" i="2"/>
  <c r="S134" i="2"/>
  <c r="S128" i="2"/>
  <c r="S120" i="2"/>
  <c r="S113" i="2"/>
  <c r="S106" i="2"/>
  <c r="S98" i="2"/>
  <c r="S92" i="2"/>
  <c r="S85" i="2"/>
  <c r="S77" i="2"/>
  <c r="S70" i="2"/>
  <c r="S64" i="2"/>
  <c r="S56" i="2"/>
  <c r="S49" i="2"/>
  <c r="S42" i="2"/>
  <c r="S33" i="2"/>
  <c r="S27" i="2"/>
  <c r="S20" i="2"/>
  <c r="S12" i="2"/>
  <c r="AU308" i="2"/>
  <c r="AU196" i="2"/>
  <c r="AU188" i="2"/>
  <c r="AU184" i="2"/>
  <c r="S472" i="2"/>
  <c r="S467" i="2"/>
  <c r="S462" i="2"/>
  <c r="S456" i="2"/>
  <c r="S451" i="2"/>
  <c r="S446" i="2"/>
  <c r="S440" i="2"/>
  <c r="S435" i="2"/>
  <c r="S430" i="2"/>
  <c r="S424" i="2"/>
  <c r="S414" i="2"/>
  <c r="S409" i="2"/>
  <c r="S404" i="2"/>
  <c r="S399" i="2"/>
  <c r="S393" i="2"/>
  <c r="S388" i="2"/>
  <c r="S383" i="2"/>
  <c r="S377" i="2"/>
  <c r="S372" i="2"/>
  <c r="S367" i="2"/>
  <c r="S361" i="2"/>
  <c r="S356" i="2"/>
  <c r="S351" i="2"/>
  <c r="S346" i="2"/>
  <c r="S341" i="2"/>
  <c r="S336" i="2"/>
  <c r="S330" i="2"/>
  <c r="S325" i="2"/>
  <c r="S320" i="2"/>
  <c r="S314" i="2"/>
  <c r="S309" i="2"/>
  <c r="S304" i="2"/>
  <c r="S298" i="2"/>
  <c r="S293" i="2"/>
  <c r="S288" i="2"/>
  <c r="S282" i="2"/>
  <c r="S276" i="2"/>
  <c r="S271" i="2"/>
  <c r="S265" i="2"/>
  <c r="S260" i="2"/>
  <c r="S255" i="2"/>
  <c r="S250" i="2"/>
  <c r="S243" i="2"/>
  <c r="S237" i="2"/>
  <c r="S229" i="2"/>
  <c r="S224" i="2"/>
  <c r="S217" i="2"/>
  <c r="S209" i="2"/>
  <c r="S203" i="2"/>
  <c r="S196" i="2"/>
  <c r="S188" i="2"/>
  <c r="S181" i="2"/>
  <c r="S175" i="2"/>
  <c r="S167" i="2"/>
  <c r="S160" i="2"/>
  <c r="S146" i="2"/>
  <c r="S140" i="2"/>
  <c r="S133" i="2"/>
  <c r="S125" i="2"/>
  <c r="S118" i="2"/>
  <c r="S112" i="2"/>
  <c r="S104" i="2"/>
  <c r="S97" i="2"/>
  <c r="S90" i="2"/>
  <c r="S82" i="2"/>
  <c r="S76" i="2"/>
  <c r="S69" i="2"/>
  <c r="S54" i="2"/>
  <c r="S48" i="2"/>
  <c r="S39" i="2"/>
  <c r="S32" i="2"/>
  <c r="S25" i="2"/>
  <c r="S17" i="2"/>
  <c r="S11" i="2"/>
  <c r="AU425" i="2"/>
  <c r="AU403" i="2"/>
  <c r="AU399" i="2"/>
  <c r="AU397" i="2"/>
  <c r="AU379" i="2"/>
  <c r="AU371" i="2"/>
  <c r="AU361" i="2"/>
  <c r="S476" i="2"/>
  <c r="S471" i="2"/>
  <c r="S460" i="2"/>
  <c r="S455" i="2"/>
  <c r="S450" i="2"/>
  <c r="S439" i="2"/>
  <c r="S434" i="2"/>
  <c r="S428" i="2"/>
  <c r="S418" i="2"/>
  <c r="S412" i="2"/>
  <c r="S408" i="2"/>
  <c r="S403" i="2"/>
  <c r="S392" i="2"/>
  <c r="S381" i="2"/>
  <c r="S365" i="2"/>
  <c r="S355" i="2"/>
  <c r="S349" i="2"/>
  <c r="S345" i="2"/>
  <c r="S340" i="2"/>
  <c r="S329" i="2"/>
  <c r="S324" i="2"/>
  <c r="S318" i="2"/>
  <c r="S308" i="2"/>
  <c r="S297" i="2"/>
  <c r="S292" i="2"/>
  <c r="S286" i="2"/>
  <c r="S275" i="2"/>
  <c r="S269" i="2"/>
  <c r="S254" i="2"/>
  <c r="S249" i="2"/>
  <c r="S242" i="2"/>
  <c r="S215" i="2"/>
  <c r="S180" i="2"/>
  <c r="S172" i="2"/>
  <c r="S165" i="2"/>
  <c r="S152" i="2"/>
  <c r="S138" i="2"/>
  <c r="S130" i="2"/>
  <c r="S124" i="2"/>
  <c r="S74" i="2"/>
  <c r="S60" i="2"/>
  <c r="S53" i="2"/>
  <c r="S45" i="2"/>
  <c r="S31" i="2"/>
  <c r="S23" i="2"/>
  <c r="AU461" i="2"/>
  <c r="AU453" i="2"/>
  <c r="AU449" i="2"/>
  <c r="AU429" i="2"/>
  <c r="AU283" i="2"/>
  <c r="AU142" i="2"/>
  <c r="AU37" i="2"/>
  <c r="O473" i="2"/>
  <c r="O469" i="2"/>
  <c r="O465" i="2"/>
  <c r="O461" i="2"/>
  <c r="O457" i="2"/>
  <c r="O453" i="2"/>
  <c r="O449" i="2"/>
  <c r="O445" i="2"/>
  <c r="O441" i="2"/>
  <c r="O437" i="2"/>
  <c r="O433" i="2"/>
  <c r="O429" i="2"/>
  <c r="O425" i="2"/>
  <c r="O421" i="2"/>
  <c r="AU475" i="2"/>
  <c r="AU471" i="2"/>
  <c r="AU467" i="2"/>
  <c r="AU466" i="2"/>
  <c r="AU463" i="2"/>
  <c r="AU462" i="2"/>
  <c r="AU421" i="2"/>
  <c r="AU419" i="2"/>
  <c r="AU417" i="2"/>
  <c r="AU406" i="2"/>
  <c r="AU363" i="2"/>
  <c r="AU348" i="2"/>
  <c r="AU242" i="2"/>
  <c r="AU206" i="2"/>
  <c r="AU204" i="2"/>
  <c r="AU198" i="2"/>
  <c r="AU194" i="2"/>
  <c r="AU96" i="2"/>
  <c r="AU62" i="2"/>
  <c r="AU58" i="2"/>
  <c r="AU50" i="2"/>
  <c r="AU46" i="2"/>
  <c r="AU29" i="2"/>
  <c r="O417" i="2"/>
  <c r="O413" i="2"/>
  <c r="O410" i="2"/>
  <c r="O406" i="2"/>
  <c r="O402" i="2"/>
  <c r="O398" i="2"/>
  <c r="O394" i="2"/>
  <c r="O390" i="2"/>
  <c r="O386" i="2"/>
  <c r="O382" i="2"/>
  <c r="O378" i="2"/>
  <c r="O374" i="2"/>
  <c r="O370" i="2"/>
  <c r="O366" i="2"/>
  <c r="O362" i="2"/>
  <c r="O358" i="2"/>
  <c r="O354" i="2"/>
  <c r="O350" i="2"/>
  <c r="O347" i="2"/>
  <c r="O343" i="2"/>
  <c r="O339" i="2"/>
  <c r="O335" i="2"/>
  <c r="O331" i="2"/>
  <c r="O327" i="2"/>
  <c r="O323" i="2"/>
  <c r="O319" i="2"/>
  <c r="O315" i="2"/>
  <c r="O311" i="2"/>
  <c r="O307" i="2"/>
  <c r="O303" i="2"/>
  <c r="O299" i="2"/>
  <c r="O295" i="2"/>
  <c r="O291" i="2"/>
  <c r="O287" i="2"/>
  <c r="O283" i="2"/>
  <c r="O279" i="2"/>
  <c r="O274" i="2"/>
  <c r="O270" i="2"/>
  <c r="O266" i="2"/>
  <c r="O262" i="2"/>
  <c r="O258" i="2"/>
  <c r="O251" i="2"/>
  <c r="O248" i="2"/>
  <c r="O246" i="2"/>
  <c r="O244" i="2"/>
  <c r="O241" i="2"/>
  <c r="O240" i="2"/>
  <c r="O236" i="2"/>
  <c r="O235" i="2"/>
  <c r="O232" i="2"/>
  <c r="O230" i="2"/>
  <c r="O228" i="2"/>
  <c r="O226" i="2"/>
  <c r="O225" i="2"/>
  <c r="O222" i="2"/>
  <c r="O221" i="2"/>
  <c r="O218" i="2"/>
  <c r="O216" i="2"/>
  <c r="O214" i="2"/>
  <c r="O211" i="2"/>
  <c r="O210" i="2"/>
  <c r="O206" i="2"/>
  <c r="O205" i="2"/>
  <c r="O202" i="2"/>
  <c r="O200" i="2"/>
  <c r="O198" i="2"/>
  <c r="O195" i="2"/>
  <c r="O194" i="2"/>
  <c r="O190" i="2"/>
  <c r="O189" i="2"/>
  <c r="O186" i="2"/>
  <c r="O184" i="2"/>
  <c r="O182" i="2"/>
  <c r="O179" i="2"/>
  <c r="O178" i="2"/>
  <c r="O174" i="2"/>
  <c r="O173" i="2"/>
  <c r="O170" i="2"/>
  <c r="O168" i="2"/>
  <c r="O166" i="2"/>
  <c r="O163" i="2"/>
  <c r="O162" i="2"/>
  <c r="O158" i="2"/>
  <c r="O157" i="2"/>
  <c r="O154" i="2"/>
  <c r="O153" i="2"/>
  <c r="O151" i="2"/>
  <c r="O148" i="2"/>
  <c r="O147" i="2"/>
  <c r="O143" i="2"/>
  <c r="O142" i="2"/>
  <c r="O139" i="2"/>
  <c r="O137" i="2"/>
  <c r="O135" i="2"/>
  <c r="O132" i="2"/>
  <c r="O131" i="2"/>
  <c r="O127" i="2"/>
  <c r="O126" i="2"/>
  <c r="O123" i="2"/>
  <c r="O121" i="2"/>
  <c r="O119" i="2"/>
  <c r="O116" i="2"/>
  <c r="O115" i="2"/>
  <c r="O111" i="2"/>
  <c r="O110" i="2"/>
  <c r="O107" i="2"/>
  <c r="O105" i="2"/>
  <c r="O103" i="2"/>
  <c r="O100" i="2"/>
  <c r="O99" i="2"/>
  <c r="O95" i="2"/>
  <c r="O94" i="2"/>
  <c r="O91" i="2"/>
  <c r="O89" i="2"/>
  <c r="O87" i="2"/>
  <c r="O84" i="2"/>
  <c r="O83" i="2"/>
  <c r="O79" i="2"/>
  <c r="O78" i="2"/>
  <c r="O75" i="2"/>
  <c r="O73" i="2"/>
  <c r="O71" i="2"/>
  <c r="O68" i="2"/>
  <c r="O67" i="2"/>
  <c r="O63" i="2"/>
  <c r="O62" i="2"/>
  <c r="O59" i="2"/>
  <c r="O57" i="2"/>
  <c r="O55" i="2"/>
  <c r="O52" i="2"/>
  <c r="O51" i="2"/>
  <c r="O47" i="2"/>
  <c r="O46" i="2"/>
  <c r="O43" i="2"/>
  <c r="O41" i="2"/>
  <c r="O38" i="2"/>
  <c r="O35" i="2"/>
  <c r="O34" i="2"/>
  <c r="O30" i="2"/>
  <c r="O29" i="2"/>
  <c r="O26" i="2"/>
  <c r="O24" i="2"/>
  <c r="O22" i="2"/>
  <c r="O19" i="2"/>
  <c r="O18" i="2"/>
  <c r="O14" i="2"/>
  <c r="O13" i="2"/>
  <c r="O10" i="2"/>
  <c r="O8" i="2"/>
  <c r="O6" i="2"/>
  <c r="AU473" i="2"/>
  <c r="AU439" i="2"/>
  <c r="AU437" i="2"/>
  <c r="AU431" i="2"/>
  <c r="AU430" i="2"/>
  <c r="AU373" i="2"/>
  <c r="AU370" i="2"/>
  <c r="AU332" i="2"/>
  <c r="AU330" i="2"/>
  <c r="AU292" i="2"/>
  <c r="AU288" i="2"/>
  <c r="AU254" i="2"/>
  <c r="AU250" i="2"/>
  <c r="AU246" i="2"/>
  <c r="AU134" i="2"/>
  <c r="AU80" i="2"/>
  <c r="AU445" i="2"/>
  <c r="AU441" i="2"/>
  <c r="AU387" i="2"/>
  <c r="AU383" i="2"/>
  <c r="AU342" i="2"/>
  <c r="AU339" i="2"/>
  <c r="AU315" i="2"/>
  <c r="AU300" i="2"/>
  <c r="AU298" i="2"/>
  <c r="AU267" i="2"/>
  <c r="AU265" i="2"/>
  <c r="AU259" i="2"/>
  <c r="AU255" i="2"/>
  <c r="AU240" i="2"/>
  <c r="AU216" i="2"/>
  <c r="AU177" i="2"/>
  <c r="AU173" i="2"/>
  <c r="AU169" i="2"/>
  <c r="AU165" i="2"/>
  <c r="AU161" i="2"/>
  <c r="AU157" i="2"/>
  <c r="AU146" i="2"/>
  <c r="AU122" i="2"/>
  <c r="AU110" i="2"/>
  <c r="AU395" i="2"/>
  <c r="AU367" i="2"/>
  <c r="AU355" i="2"/>
  <c r="AU351" i="2"/>
  <c r="AU316" i="2"/>
  <c r="AU310" i="2"/>
  <c r="AU307" i="2"/>
  <c r="AU273" i="2"/>
  <c r="AU228" i="2"/>
  <c r="S466" i="2"/>
  <c r="S444" i="2"/>
  <c r="S423" i="2"/>
  <c r="S397" i="2"/>
  <c r="S387" i="2"/>
  <c r="S376" i="2"/>
  <c r="S371" i="2"/>
  <c r="S360" i="2"/>
  <c r="S334" i="2"/>
  <c r="S313" i="2"/>
  <c r="S302" i="2"/>
  <c r="S281" i="2"/>
  <c r="S264" i="2"/>
  <c r="S259" i="2"/>
  <c r="S234" i="2"/>
  <c r="S223" i="2"/>
  <c r="S208" i="2"/>
  <c r="S201" i="2"/>
  <c r="S193" i="2"/>
  <c r="S187" i="2"/>
  <c r="S159" i="2"/>
  <c r="S145" i="2"/>
  <c r="S117" i="2"/>
  <c r="S109" i="2"/>
  <c r="S102" i="2"/>
  <c r="S96" i="2"/>
  <c r="S88" i="2"/>
  <c r="S81" i="2"/>
  <c r="S66" i="2"/>
  <c r="S37" i="2"/>
  <c r="S16" i="2"/>
  <c r="S9" i="2"/>
  <c r="AU465" i="2"/>
  <c r="AU459" i="2"/>
  <c r="AU455" i="2"/>
  <c r="AU454" i="2"/>
  <c r="AU433" i="2"/>
  <c r="AU423" i="2"/>
  <c r="AU422" i="2"/>
  <c r="AU407" i="2"/>
  <c r="AU402" i="2"/>
  <c r="AU390" i="2"/>
  <c r="AU385" i="2"/>
  <c r="AU375" i="2"/>
  <c r="AU365" i="2"/>
  <c r="AU362" i="2"/>
  <c r="AU353" i="2"/>
  <c r="AU344" i="2"/>
  <c r="AU334" i="2"/>
  <c r="AU331" i="2"/>
  <c r="AU322" i="2"/>
  <c r="AU312" i="2"/>
  <c r="AU302" i="2"/>
  <c r="AU299" i="2"/>
  <c r="AU290" i="2"/>
  <c r="AU280" i="2"/>
  <c r="AU269" i="2"/>
  <c r="AU252" i="2"/>
  <c r="AU248" i="2"/>
  <c r="AU238" i="2"/>
  <c r="AU222" i="2"/>
  <c r="AU218" i="2"/>
  <c r="AU208" i="2"/>
  <c r="AU190" i="2"/>
  <c r="AU186" i="2"/>
  <c r="AU175" i="2"/>
  <c r="AU174" i="2"/>
  <c r="AU112" i="2"/>
  <c r="AU90" i="2"/>
  <c r="AU82" i="2"/>
  <c r="AU70" i="2"/>
  <c r="AU48" i="2"/>
  <c r="AU25" i="2"/>
  <c r="AU9" i="2"/>
  <c r="S470" i="2"/>
  <c r="S448" i="2"/>
  <c r="S443" i="2"/>
  <c r="S432" i="2"/>
  <c r="S427" i="2"/>
  <c r="S416" i="2"/>
  <c r="S401" i="2"/>
  <c r="S396" i="2"/>
  <c r="S359" i="2"/>
  <c r="S344" i="2"/>
  <c r="S333" i="2"/>
  <c r="S322" i="2"/>
  <c r="S306" i="2"/>
  <c r="S285" i="2"/>
  <c r="S273" i="2"/>
  <c r="S263" i="2"/>
  <c r="S257" i="2"/>
  <c r="S253" i="2"/>
  <c r="S247" i="2"/>
  <c r="S227" i="2"/>
  <c r="S220" i="2"/>
  <c r="S213" i="2"/>
  <c r="S207" i="2"/>
  <c r="S199" i="2"/>
  <c r="S192" i="2"/>
  <c r="S185" i="2"/>
  <c r="S177" i="2"/>
  <c r="S156" i="2"/>
  <c r="S150" i="2"/>
  <c r="S144" i="2"/>
  <c r="S122" i="2"/>
  <c r="S101" i="2"/>
  <c r="S93" i="2"/>
  <c r="S86" i="2"/>
  <c r="S80" i="2"/>
  <c r="S72" i="2"/>
  <c r="S65" i="2"/>
  <c r="S58" i="2"/>
  <c r="S50" i="2"/>
  <c r="S21" i="2"/>
  <c r="S7" i="2"/>
  <c r="AU457" i="2"/>
  <c r="AU451" i="2"/>
  <c r="AU447" i="2"/>
  <c r="AU446" i="2"/>
  <c r="AU443" i="2"/>
  <c r="AU435" i="2"/>
  <c r="AU391" i="2"/>
  <c r="AU386" i="2"/>
  <c r="AU377" i="2"/>
  <c r="AU357" i="2"/>
  <c r="AU354" i="2"/>
  <c r="AU346" i="2"/>
  <c r="AU326" i="2"/>
  <c r="AU323" i="2"/>
  <c r="AU314" i="2"/>
  <c r="AU304" i="2"/>
  <c r="AU294" i="2"/>
  <c r="AU291" i="2"/>
  <c r="AU282" i="2"/>
  <c r="AU275" i="2"/>
  <c r="AU271" i="2"/>
  <c r="AU261" i="2"/>
  <c r="AU244" i="2"/>
  <c r="AU230" i="2"/>
  <c r="AU214" i="2"/>
  <c r="AU210" i="2"/>
  <c r="AU200" i="2"/>
  <c r="AU182" i="2"/>
  <c r="AU181" i="2"/>
  <c r="AU159" i="2"/>
  <c r="AU138" i="2"/>
  <c r="AU130" i="2"/>
  <c r="AU118" i="2"/>
  <c r="AU74" i="2"/>
  <c r="AU66" i="2"/>
  <c r="AU54" i="2"/>
  <c r="AU31" i="2"/>
  <c r="AU8" i="2"/>
  <c r="S400" i="2"/>
  <c r="S316" i="2"/>
  <c r="S289" i="2"/>
  <c r="AJ5" i="2"/>
  <c r="AQ5" i="2"/>
  <c r="AQ478" i="2" s="1"/>
  <c r="AQ483" i="2" s="1"/>
  <c r="AU474" i="2"/>
  <c r="AU470" i="2"/>
  <c r="AU438" i="2"/>
  <c r="AU427" i="2"/>
  <c r="AU414" i="2"/>
  <c r="AU412" i="2"/>
  <c r="AU381" i="2"/>
  <c r="AU378" i="2"/>
  <c r="AU369" i="2"/>
  <c r="AU359" i="2"/>
  <c r="AU349" i="2"/>
  <c r="AU347" i="2"/>
  <c r="AU338" i="2"/>
  <c r="AU328" i="2"/>
  <c r="AU318" i="2"/>
  <c r="AU306" i="2"/>
  <c r="AU296" i="2"/>
  <c r="AU263" i="2"/>
  <c r="AU236" i="2"/>
  <c r="AU232" i="2"/>
  <c r="AU202" i="2"/>
  <c r="AU192" i="2"/>
  <c r="AU144" i="2"/>
  <c r="AU114" i="2"/>
  <c r="AU102" i="2"/>
  <c r="S61" i="2"/>
  <c r="AU150" i="2"/>
  <c r="AU128" i="2"/>
  <c r="AU106" i="2"/>
  <c r="AU98" i="2"/>
  <c r="AU86" i="2"/>
  <c r="AU64" i="2"/>
  <c r="AU42" i="2"/>
  <c r="AU33" i="2"/>
  <c r="AU17" i="2"/>
  <c r="AU476" i="2"/>
  <c r="AU468" i="2"/>
  <c r="AU460" i="2"/>
  <c r="AU452" i="2"/>
  <c r="AU444" i="2"/>
  <c r="AU436" i="2"/>
  <c r="AU428" i="2"/>
  <c r="AU420" i="2"/>
  <c r="AU416" i="2"/>
  <c r="AU401" i="2"/>
  <c r="AU472" i="2"/>
  <c r="AU464" i="2"/>
  <c r="AU456" i="2"/>
  <c r="AU448" i="2"/>
  <c r="AU440" i="2"/>
  <c r="AU432" i="2"/>
  <c r="AU424" i="2"/>
  <c r="AU413" i="2"/>
  <c r="AU409" i="2"/>
  <c r="AU398" i="2"/>
  <c r="AU393" i="2"/>
  <c r="L46" i="14"/>
  <c r="AU458" i="2"/>
  <c r="AU450" i="2"/>
  <c r="AU442" i="2"/>
  <c r="AU434" i="2"/>
  <c r="AU426" i="2"/>
  <c r="AU418" i="2"/>
  <c r="AU410" i="2"/>
  <c r="AU405" i="2"/>
  <c r="AU394" i="2"/>
  <c r="AU15" i="2"/>
  <c r="AU274" i="2"/>
  <c r="AU266" i="2"/>
  <c r="AU258" i="2"/>
  <c r="AU251" i="2"/>
  <c r="AU243" i="2"/>
  <c r="AU235" i="2"/>
  <c r="AU221" i="2"/>
  <c r="AU213" i="2"/>
  <c r="AU205" i="2"/>
  <c r="AU197" i="2"/>
  <c r="AU189" i="2"/>
  <c r="AU183" i="2"/>
  <c r="AU171" i="2"/>
  <c r="AU170" i="2"/>
  <c r="AU155" i="2"/>
  <c r="AU153" i="2"/>
  <c r="AU140" i="2"/>
  <c r="AU137" i="2"/>
  <c r="AU124" i="2"/>
  <c r="AU121" i="2"/>
  <c r="AU108" i="2"/>
  <c r="AU105" i="2"/>
  <c r="AU92" i="2"/>
  <c r="AU89" i="2"/>
  <c r="AU76" i="2"/>
  <c r="AU73" i="2"/>
  <c r="AU60" i="2"/>
  <c r="AU57" i="2"/>
  <c r="AU44" i="2"/>
  <c r="AU41" i="2"/>
  <c r="AU27" i="2"/>
  <c r="AU24" i="2"/>
  <c r="AU11" i="2"/>
  <c r="AU185" i="2"/>
  <c r="AU167" i="2"/>
  <c r="AU166" i="2"/>
  <c r="AU152" i="2"/>
  <c r="AU136" i="2"/>
  <c r="AU120" i="2"/>
  <c r="AU104" i="2"/>
  <c r="AU88" i="2"/>
  <c r="AU72" i="2"/>
  <c r="AU56" i="2"/>
  <c r="AU39" i="2"/>
  <c r="AU23" i="2"/>
  <c r="AU389" i="2"/>
  <c r="AU382" i="2"/>
  <c r="AU374" i="2"/>
  <c r="AU366" i="2"/>
  <c r="AU358" i="2"/>
  <c r="AU350" i="2"/>
  <c r="AU343" i="2"/>
  <c r="AU335" i="2"/>
  <c r="AU327" i="2"/>
  <c r="AU319" i="2"/>
  <c r="AU311" i="2"/>
  <c r="AU303" i="2"/>
  <c r="AU295" i="2"/>
  <c r="AU287" i="2"/>
  <c r="AU279" i="2"/>
  <c r="AU270" i="2"/>
  <c r="AU262" i="2"/>
  <c r="AU247" i="2"/>
  <c r="AU239" i="2"/>
  <c r="AU231" i="2"/>
  <c r="AU217" i="2"/>
  <c r="AU209" i="2"/>
  <c r="AU201" i="2"/>
  <c r="AU193" i="2"/>
  <c r="AU179" i="2"/>
  <c r="AU178" i="2"/>
  <c r="AU163" i="2"/>
  <c r="AU162" i="2"/>
  <c r="AU148" i="2"/>
  <c r="AU145" i="2"/>
  <c r="AU132" i="2"/>
  <c r="AU129" i="2"/>
  <c r="AU116" i="2"/>
  <c r="AU113" i="2"/>
  <c r="AU100" i="2"/>
  <c r="AU97" i="2"/>
  <c r="AU84" i="2"/>
  <c r="AU81" i="2"/>
  <c r="AU68" i="2"/>
  <c r="AU65" i="2"/>
  <c r="AU52" i="2"/>
  <c r="AU49" i="2"/>
  <c r="AU35" i="2"/>
  <c r="AU32" i="2"/>
  <c r="AU19" i="2"/>
  <c r="AU16" i="2"/>
  <c r="M159" i="14"/>
  <c r="O5" i="2"/>
  <c r="J46" i="14"/>
  <c r="AU415" i="2"/>
  <c r="AU408" i="2"/>
  <c r="AU400" i="2"/>
  <c r="AU392" i="2"/>
  <c r="AU384" i="2"/>
  <c r="AU376" i="2"/>
  <c r="AU368" i="2"/>
  <c r="AU360" i="2"/>
  <c r="AU352" i="2"/>
  <c r="AU345" i="2"/>
  <c r="AU337" i="2"/>
  <c r="AU329" i="2"/>
  <c r="AU321" i="2"/>
  <c r="AU313" i="2"/>
  <c r="AU305" i="2"/>
  <c r="AU297" i="2"/>
  <c r="AU289" i="2"/>
  <c r="AU281" i="2"/>
  <c r="AU272" i="2"/>
  <c r="AU264" i="2"/>
  <c r="AU256" i="2"/>
  <c r="AU249" i="2"/>
  <c r="AU241" i="2"/>
  <c r="AU233" i="2"/>
  <c r="AU226" i="2"/>
  <c r="AU219" i="2"/>
  <c r="AU211" i="2"/>
  <c r="AU203" i="2"/>
  <c r="AU195" i="2"/>
  <c r="AU187" i="2"/>
  <c r="AU411" i="2"/>
  <c r="AU404" i="2"/>
  <c r="AU396" i="2"/>
  <c r="AU388" i="2"/>
  <c r="AU380" i="2"/>
  <c r="AU372" i="2"/>
  <c r="AU364" i="2"/>
  <c r="AU356" i="2"/>
  <c r="AU341" i="2"/>
  <c r="AU333" i="2"/>
  <c r="AU325" i="2"/>
  <c r="AU317" i="2"/>
  <c r="AU309" i="2"/>
  <c r="AU301" i="2"/>
  <c r="AU293" i="2"/>
  <c r="AU285" i="2"/>
  <c r="AU276" i="2"/>
  <c r="AU268" i="2"/>
  <c r="AU260" i="2"/>
  <c r="AU253" i="2"/>
  <c r="AU245" i="2"/>
  <c r="AU237" i="2"/>
  <c r="AU229" i="2"/>
  <c r="AU223" i="2"/>
  <c r="AU215" i="2"/>
  <c r="AU207" i="2"/>
  <c r="AU199" i="2"/>
  <c r="AU191" i="2"/>
  <c r="AU156" i="2"/>
  <c r="AU149" i="2"/>
  <c r="AU141" i="2"/>
  <c r="AU133" i="2"/>
  <c r="AU125" i="2"/>
  <c r="AU117" i="2"/>
  <c r="AU109" i="2"/>
  <c r="AU101" i="2"/>
  <c r="AU93" i="2"/>
  <c r="AU85" i="2"/>
  <c r="AU77" i="2"/>
  <c r="AU69" i="2"/>
  <c r="AU61" i="2"/>
  <c r="AU53" i="2"/>
  <c r="AU45" i="2"/>
  <c r="AU36" i="2"/>
  <c r="AU28" i="2"/>
  <c r="AU20" i="2"/>
  <c r="AU12" i="2"/>
  <c r="AU176" i="2"/>
  <c r="AU168" i="2"/>
  <c r="AU160" i="2"/>
  <c r="AU158" i="2"/>
  <c r="AU151" i="2"/>
  <c r="AU143" i="2"/>
  <c r="AU135" i="2"/>
  <c r="AU127" i="2"/>
  <c r="AU119" i="2"/>
  <c r="AU111" i="2"/>
  <c r="AU103" i="2"/>
  <c r="AU95" i="2"/>
  <c r="AU87" i="2"/>
  <c r="AU79" i="2"/>
  <c r="AU71" i="2"/>
  <c r="AU63" i="2"/>
  <c r="AU55" i="2"/>
  <c r="AU47" i="2"/>
  <c r="AU38" i="2"/>
  <c r="AU30" i="2"/>
  <c r="AU22" i="2"/>
  <c r="AU14" i="2"/>
  <c r="AU6" i="2"/>
  <c r="AU180" i="2"/>
  <c r="AU172" i="2"/>
  <c r="AU164" i="2"/>
  <c r="AU154" i="2"/>
  <c r="AU147" i="2"/>
  <c r="AU139" i="2"/>
  <c r="AU131" i="2"/>
  <c r="AU123" i="2"/>
  <c r="AU115" i="2"/>
  <c r="AU107" i="2"/>
  <c r="AU99" i="2"/>
  <c r="AU91" i="2"/>
  <c r="AU83" i="2"/>
  <c r="AU75" i="2"/>
  <c r="AU67" i="2"/>
  <c r="AU59" i="2"/>
  <c r="AU51" i="2"/>
  <c r="AU43" i="2"/>
  <c r="AU34" i="2"/>
  <c r="AU26" i="2"/>
  <c r="AU18" i="2"/>
  <c r="AU10" i="2"/>
  <c r="L14" i="14" l="1"/>
  <c r="J23" i="14"/>
  <c r="N21" i="29"/>
  <c r="O118" i="14"/>
  <c r="N23" i="14"/>
  <c r="N132" i="14"/>
  <c r="L23" i="14"/>
  <c r="N118" i="14"/>
  <c r="L83" i="14"/>
  <c r="O14" i="14"/>
  <c r="N14" i="14"/>
  <c r="J14" i="14"/>
  <c r="N42" i="14"/>
  <c r="O132" i="14"/>
  <c r="O83" i="14"/>
  <c r="N104" i="14"/>
  <c r="N83" i="14"/>
  <c r="L65" i="14"/>
  <c r="O42" i="14"/>
  <c r="L118" i="14"/>
  <c r="O23" i="14"/>
  <c r="O104" i="14"/>
  <c r="N159" i="14"/>
  <c r="O159" i="14"/>
  <c r="L132" i="14"/>
  <c r="N37" i="29"/>
  <c r="R37" i="29" s="1"/>
  <c r="N27" i="29"/>
  <c r="N42" i="29"/>
  <c r="R42" i="29" s="1"/>
  <c r="L42" i="14"/>
  <c r="K161" i="14"/>
  <c r="L104" i="14"/>
  <c r="L159" i="14"/>
  <c r="J118" i="14"/>
  <c r="H161" i="14"/>
  <c r="N28" i="29"/>
  <c r="N23" i="29"/>
  <c r="F5" i="29"/>
  <c r="F25" i="29"/>
  <c r="F43" i="29"/>
  <c r="H40" i="29"/>
  <c r="L40" i="29"/>
  <c r="H23" i="29"/>
  <c r="N46" i="14"/>
  <c r="N65" i="14" s="1"/>
  <c r="AJ478" i="2"/>
  <c r="AJ483" i="2" s="1"/>
  <c r="AU478" i="2"/>
  <c r="AU483" i="2" s="1"/>
  <c r="I118" i="14"/>
  <c r="N32" i="29"/>
  <c r="R32" i="29" s="1"/>
  <c r="S5" i="2"/>
  <c r="O478" i="2"/>
  <c r="O483" i="2" s="1"/>
  <c r="S457" i="2"/>
  <c r="F12" i="29"/>
  <c r="N26" i="29"/>
  <c r="N43" i="29"/>
  <c r="N41" i="29"/>
  <c r="F10" i="29"/>
  <c r="N30" i="29"/>
  <c r="F39" i="29"/>
  <c r="N40" i="29"/>
  <c r="N38" i="29"/>
  <c r="O46" i="14"/>
  <c r="O65" i="14" s="1"/>
  <c r="N7" i="29"/>
  <c r="N5" i="29"/>
  <c r="M161" i="14"/>
  <c r="F11" i="29"/>
  <c r="N4" i="29"/>
  <c r="I132" i="14"/>
  <c r="J128" i="14"/>
  <c r="J132" i="14" s="1"/>
  <c r="I83" i="14"/>
  <c r="J74" i="14"/>
  <c r="J83" i="14" s="1"/>
  <c r="J5" i="29"/>
  <c r="I42" i="14"/>
  <c r="J32" i="14"/>
  <c r="J42" i="14" s="1"/>
  <c r="I159" i="14"/>
  <c r="J138" i="14"/>
  <c r="J159" i="14" s="1"/>
  <c r="J89" i="14"/>
  <c r="J104" i="14" s="1"/>
  <c r="I104" i="14"/>
  <c r="N25" i="29"/>
  <c r="J4" i="29"/>
  <c r="J47" i="14"/>
  <c r="J65" i="14" s="1"/>
  <c r="I65" i="14"/>
  <c r="N20" i="29"/>
  <c r="F29" i="29"/>
  <c r="F4" i="29"/>
  <c r="F8" i="29"/>
  <c r="N33" i="29"/>
  <c r="F6" i="29"/>
  <c r="N29" i="29"/>
  <c r="R29" i="29" s="1"/>
  <c r="S29" i="2"/>
  <c r="S38" i="2"/>
  <c r="D4" i="29"/>
  <c r="D15" i="29"/>
  <c r="D8" i="29"/>
  <c r="D13" i="29"/>
  <c r="S19" i="2"/>
  <c r="S94" i="2"/>
  <c r="D14" i="29"/>
  <c r="D12" i="29"/>
  <c r="D9" i="29"/>
  <c r="D39" i="29"/>
  <c r="S6" i="2"/>
  <c r="S14" i="2"/>
  <c r="S24" i="2"/>
  <c r="S34" i="2"/>
  <c r="S43" i="2"/>
  <c r="S52" i="2"/>
  <c r="S62" i="2"/>
  <c r="S71" i="2"/>
  <c r="S79" i="2"/>
  <c r="S89" i="2"/>
  <c r="S99" i="2"/>
  <c r="S107" i="2"/>
  <c r="S116" i="2"/>
  <c r="S126" i="2"/>
  <c r="S135" i="2"/>
  <c r="H27" i="29"/>
  <c r="S143" i="2"/>
  <c r="S153" i="2"/>
  <c r="S162" i="2"/>
  <c r="S170" i="2"/>
  <c r="S179" i="2"/>
  <c r="S189" i="2"/>
  <c r="S198" i="2"/>
  <c r="S206" i="2"/>
  <c r="S216" i="2"/>
  <c r="S225" i="2"/>
  <c r="S232" i="2"/>
  <c r="S241" i="2"/>
  <c r="S251" i="2"/>
  <c r="S266" i="2"/>
  <c r="S283" i="2"/>
  <c r="S299" i="2"/>
  <c r="S315" i="2"/>
  <c r="L33" i="29"/>
  <c r="S331" i="2"/>
  <c r="S347" i="2"/>
  <c r="S362" i="2"/>
  <c r="S378" i="2"/>
  <c r="S394" i="2"/>
  <c r="S410" i="2"/>
  <c r="S429" i="2"/>
  <c r="S445" i="2"/>
  <c r="S461" i="2"/>
  <c r="S8" i="2"/>
  <c r="S18" i="2"/>
  <c r="S26" i="2"/>
  <c r="S35" i="2"/>
  <c r="S46" i="2"/>
  <c r="S55" i="2"/>
  <c r="S63" i="2"/>
  <c r="S73" i="2"/>
  <c r="S83" i="2"/>
  <c r="S91" i="2"/>
  <c r="S100" i="2"/>
  <c r="S110" i="2"/>
  <c r="S119" i="2"/>
  <c r="S127" i="2"/>
  <c r="S137" i="2"/>
  <c r="S147" i="2"/>
  <c r="S154" i="2"/>
  <c r="S163" i="2"/>
  <c r="S173" i="2"/>
  <c r="S182" i="2"/>
  <c r="S190" i="2"/>
  <c r="S200" i="2"/>
  <c r="S210" i="2"/>
  <c r="S218" i="2"/>
  <c r="S226" i="2"/>
  <c r="S235" i="2"/>
  <c r="S244" i="2"/>
  <c r="S270" i="2"/>
  <c r="S287" i="2"/>
  <c r="H26" i="29"/>
  <c r="S303" i="2"/>
  <c r="S319" i="2"/>
  <c r="S335" i="2"/>
  <c r="S350" i="2"/>
  <c r="S366" i="2"/>
  <c r="S382" i="2"/>
  <c r="S398" i="2"/>
  <c r="S413" i="2"/>
  <c r="S433" i="2"/>
  <c r="S449" i="2"/>
  <c r="S465" i="2"/>
  <c r="S10" i="2"/>
  <c r="S47" i="2"/>
  <c r="S57" i="2"/>
  <c r="S67" i="2"/>
  <c r="S75" i="2"/>
  <c r="S84" i="2"/>
  <c r="S103" i="2"/>
  <c r="S111" i="2"/>
  <c r="S121" i="2"/>
  <c r="S131" i="2"/>
  <c r="S139" i="2"/>
  <c r="S148" i="2"/>
  <c r="S157" i="2"/>
  <c r="S166" i="2"/>
  <c r="S174" i="2"/>
  <c r="S184" i="2"/>
  <c r="S194" i="2"/>
  <c r="S202" i="2"/>
  <c r="S211" i="2"/>
  <c r="S221" i="2"/>
  <c r="S228" i="2"/>
  <c r="S236" i="2"/>
  <c r="S246" i="2"/>
  <c r="S258" i="2"/>
  <c r="S274" i="2"/>
  <c r="S291" i="2"/>
  <c r="S307" i="2"/>
  <c r="S323" i="2"/>
  <c r="S339" i="2"/>
  <c r="S354" i="2"/>
  <c r="S370" i="2"/>
  <c r="S386" i="2"/>
  <c r="S402" i="2"/>
  <c r="S417" i="2"/>
  <c r="S421" i="2"/>
  <c r="S437" i="2"/>
  <c r="S453" i="2"/>
  <c r="S469" i="2"/>
  <c r="S13" i="2"/>
  <c r="S22" i="2"/>
  <c r="S30" i="2"/>
  <c r="S41" i="2"/>
  <c r="S51" i="2"/>
  <c r="S59" i="2"/>
  <c r="S68" i="2"/>
  <c r="S78" i="2"/>
  <c r="S87" i="2"/>
  <c r="L21" i="29"/>
  <c r="S95" i="2"/>
  <c r="S105" i="2"/>
  <c r="S115" i="2"/>
  <c r="S123" i="2"/>
  <c r="S132" i="2"/>
  <c r="S142" i="2"/>
  <c r="S151" i="2"/>
  <c r="S158" i="2"/>
  <c r="S168" i="2"/>
  <c r="S178" i="2"/>
  <c r="S186" i="2"/>
  <c r="S195" i="2"/>
  <c r="S205" i="2"/>
  <c r="S214" i="2"/>
  <c r="S222" i="2"/>
  <c r="S230" i="2"/>
  <c r="S240" i="2"/>
  <c r="S248" i="2"/>
  <c r="S262" i="2"/>
  <c r="S279" i="2"/>
  <c r="S295" i="2"/>
  <c r="S311" i="2"/>
  <c r="S327" i="2"/>
  <c r="S343" i="2"/>
  <c r="S358" i="2"/>
  <c r="S374" i="2"/>
  <c r="S390" i="2"/>
  <c r="S406" i="2"/>
  <c r="S425" i="2"/>
  <c r="S441" i="2"/>
  <c r="S473" i="2"/>
  <c r="L23" i="29"/>
  <c r="D11" i="29"/>
  <c r="D6" i="29"/>
  <c r="D19" i="29"/>
  <c r="D31" i="29"/>
  <c r="D10" i="29"/>
  <c r="D22" i="29"/>
  <c r="D24" i="29"/>
  <c r="L29" i="29"/>
  <c r="L161" i="14" l="1"/>
  <c r="N161" i="14"/>
  <c r="P23" i="29"/>
  <c r="L27" i="29"/>
  <c r="R20" i="29"/>
  <c r="R7" i="29"/>
  <c r="R38" i="29"/>
  <c r="H21" i="29"/>
  <c r="L26" i="29"/>
  <c r="P29" i="29"/>
  <c r="H33" i="29"/>
  <c r="S478" i="2"/>
  <c r="S483" i="2" s="1"/>
  <c r="O161" i="14"/>
  <c r="F45" i="29"/>
  <c r="I161" i="14"/>
  <c r="J161" i="14"/>
  <c r="N12" i="29"/>
  <c r="L42" i="29"/>
  <c r="L37" i="29"/>
  <c r="H5" i="29"/>
  <c r="N9" i="29"/>
  <c r="N15" i="29"/>
  <c r="N13" i="29"/>
  <c r="N14" i="29"/>
  <c r="N8" i="29"/>
  <c r="N39" i="29"/>
  <c r="J45" i="29"/>
  <c r="R25" i="29"/>
  <c r="R30" i="29"/>
  <c r="L43" i="29"/>
  <c r="L32" i="29"/>
  <c r="L25" i="29"/>
  <c r="L7" i="29"/>
  <c r="R33" i="29"/>
  <c r="P33" i="29"/>
  <c r="P26" i="29"/>
  <c r="R26" i="29"/>
  <c r="R41" i="29"/>
  <c r="R28" i="29"/>
  <c r="N22" i="29"/>
  <c r="N19" i="29"/>
  <c r="N24" i="29"/>
  <c r="P40" i="29"/>
  <c r="R40" i="29"/>
  <c r="N11" i="29"/>
  <c r="N10" i="29"/>
  <c r="N31" i="29"/>
  <c r="N6" i="29"/>
  <c r="R43" i="29"/>
  <c r="R21" i="29"/>
  <c r="P21" i="29"/>
  <c r="R23" i="29"/>
  <c r="P5" i="29" l="1"/>
  <c r="R31" i="29"/>
  <c r="P43" i="29"/>
  <c r="P15" i="29"/>
  <c r="R14" i="29"/>
  <c r="H32" i="29"/>
  <c r="H29" i="29"/>
  <c r="F35" i="29"/>
  <c r="H38" i="29"/>
  <c r="L38" i="29"/>
  <c r="H30" i="29"/>
  <c r="L30" i="29"/>
  <c r="L41" i="29"/>
  <c r="H41" i="29"/>
  <c r="H20" i="29"/>
  <c r="L20" i="29"/>
  <c r="P41" i="29"/>
  <c r="H25" i="29"/>
  <c r="P7" i="29"/>
  <c r="P37" i="29"/>
  <c r="L12" i="29"/>
  <c r="L28" i="29"/>
  <c r="H28" i="29"/>
  <c r="P32" i="29"/>
  <c r="P38" i="29"/>
  <c r="H37" i="29"/>
  <c r="L5" i="29"/>
  <c r="P28" i="29"/>
  <c r="P25" i="29"/>
  <c r="R13" i="29"/>
  <c r="H42" i="29"/>
  <c r="P42" i="29"/>
  <c r="P30" i="29"/>
  <c r="H43" i="29"/>
  <c r="H7" i="29"/>
  <c r="P20" i="29"/>
  <c r="R8" i="29"/>
  <c r="R15" i="29"/>
  <c r="R9" i="29"/>
  <c r="R10" i="29"/>
  <c r="R11" i="29"/>
  <c r="P13" i="29"/>
  <c r="R39" i="29"/>
  <c r="R45" i="29" s="1"/>
  <c r="R6" i="29"/>
  <c r="P10" i="29"/>
  <c r="N45" i="29"/>
  <c r="R24" i="29"/>
  <c r="J35" i="29"/>
  <c r="P24" i="29"/>
  <c r="P14" i="29"/>
  <c r="P9" i="29"/>
  <c r="P39" i="29"/>
  <c r="P8" i="29"/>
  <c r="R19" i="29"/>
  <c r="P11" i="29"/>
  <c r="R4" i="29"/>
  <c r="N17" i="29"/>
  <c r="R5" i="29"/>
  <c r="P12" i="29"/>
  <c r="F17" i="29"/>
  <c r="L4" i="29"/>
  <c r="H4" i="29"/>
  <c r="L9" i="29"/>
  <c r="H9" i="29"/>
  <c r="P4" i="29"/>
  <c r="H12" i="29"/>
  <c r="D45" i="29"/>
  <c r="L39" i="29"/>
  <c r="H39" i="29"/>
  <c r="H8" i="29"/>
  <c r="L8" i="29"/>
  <c r="H14" i="29"/>
  <c r="L14" i="29"/>
  <c r="L13" i="29"/>
  <c r="H13" i="29"/>
  <c r="L15" i="29"/>
  <c r="H15" i="29"/>
  <c r="L19" i="29"/>
  <c r="D35" i="29"/>
  <c r="P19" i="29"/>
  <c r="H19" i="29"/>
  <c r="N35" i="29"/>
  <c r="R22" i="29"/>
  <c r="P22" i="29"/>
  <c r="L31" i="29"/>
  <c r="H31" i="29"/>
  <c r="P31" i="29"/>
  <c r="L6" i="29"/>
  <c r="H6" i="29"/>
  <c r="D17" i="29"/>
  <c r="P27" i="29"/>
  <c r="R27" i="29"/>
  <c r="H11" i="29"/>
  <c r="L11" i="29"/>
  <c r="L22" i="29"/>
  <c r="H22" i="29"/>
  <c r="L10" i="29"/>
  <c r="H10" i="29"/>
  <c r="P6" i="29"/>
  <c r="H24" i="29"/>
  <c r="L24" i="29"/>
  <c r="F47" i="29" l="1"/>
  <c r="H45" i="29"/>
  <c r="R12" i="29"/>
  <c r="R17" i="29" s="1"/>
  <c r="P45" i="29"/>
  <c r="L45" i="29"/>
  <c r="J17" i="29"/>
  <c r="J47" i="29" s="1"/>
  <c r="N47" i="29"/>
  <c r="D47" i="29"/>
  <c r="P17" i="29"/>
  <c r="R35" i="29"/>
  <c r="H35" i="29"/>
  <c r="H17" i="29"/>
  <c r="L35" i="29"/>
  <c r="L17" i="29"/>
  <c r="P35" i="29"/>
  <c r="R47" i="29" l="1"/>
  <c r="P47" i="29"/>
  <c r="L47" i="29"/>
  <c r="H47" i="29"/>
</calcChain>
</file>

<file path=xl/sharedStrings.xml><?xml version="1.0" encoding="utf-8"?>
<sst xmlns="http://schemas.openxmlformats.org/spreadsheetml/2006/main" count="15544" uniqueCount="1496">
  <si>
    <t>JAMES V BROWN LIBRARY</t>
  </si>
  <si>
    <t>ROBINSON TOWNSHIP LIBRARY</t>
  </si>
  <si>
    <t>Totals - Luzerne County</t>
  </si>
  <si>
    <t>Totals - Lycoming County</t>
  </si>
  <si>
    <t>Totals - McKean County</t>
  </si>
  <si>
    <t>Totals - Mifflin County</t>
  </si>
  <si>
    <t>Totals - Monroe County</t>
  </si>
  <si>
    <t>Totals - Montour County</t>
  </si>
  <si>
    <t>Totals - Northampton County</t>
  </si>
  <si>
    <t xml:space="preserve">HYNDMAN-LONDONDERRY PUB LIB   </t>
  </si>
  <si>
    <t xml:space="preserve">SAXTON COMMUNITY LIBRARY      </t>
  </si>
  <si>
    <t>BERKS</t>
  </si>
  <si>
    <t>MONTGOMERY COUNTY</t>
  </si>
  <si>
    <t>NORTH CENTRAL</t>
  </si>
  <si>
    <t>CAPITAL AREA</t>
  </si>
  <si>
    <t>BKMB NAME/CODE</t>
  </si>
  <si>
    <t>CO LIB LOCATED</t>
  </si>
  <si>
    <t>COMMUNITY LIBRARY OF THE SHENANGO VALLEY</t>
  </si>
  <si>
    <t>COMMUNITY LIB OF THE SHENANGO VALLEY</t>
  </si>
  <si>
    <t>Totals - Juniata County</t>
  </si>
  <si>
    <t>Totals - Lackawanna County</t>
  </si>
  <si>
    <t>Totals - Lancaster County</t>
  </si>
  <si>
    <t>Totals - Lawrence County</t>
  </si>
  <si>
    <t>Totals - Lebanon County</t>
  </si>
  <si>
    <t>Totals - Lehigh County</t>
  </si>
  <si>
    <t>Totals - Clearfield County</t>
  </si>
  <si>
    <t>Totals - Clinton County</t>
  </si>
  <si>
    <t>Totals - Columbia County</t>
  </si>
  <si>
    <t>Totals - Crawford County</t>
  </si>
  <si>
    <t>Totals - Northumberland County</t>
  </si>
  <si>
    <t>Totals - Perry County</t>
  </si>
  <si>
    <t>Totals - Philadelphia County</t>
  </si>
  <si>
    <t>Totals - Pike County</t>
  </si>
  <si>
    <t>Totals - Potter County</t>
  </si>
  <si>
    <t>Totals - Schuylkill County</t>
  </si>
  <si>
    <t>Totals - Snyder County</t>
  </si>
  <si>
    <t>Totals - Somerset County</t>
  </si>
  <si>
    <t>Totals - Sullivan County</t>
  </si>
  <si>
    <t>Totals - Tioga County</t>
  </si>
  <si>
    <t>Totals - Union County</t>
  </si>
  <si>
    <t>Totals - Venango County</t>
  </si>
  <si>
    <t>Totals - Warren County</t>
  </si>
  <si>
    <t>Totals - Washington County</t>
  </si>
  <si>
    <t>Totals - Wayne County</t>
  </si>
  <si>
    <t>Totals - Westmoreland County</t>
  </si>
  <si>
    <t>Totals - York County</t>
  </si>
  <si>
    <t>STATEWIDE TOTALS</t>
  </si>
  <si>
    <t>ARMSTRONG Total</t>
  </si>
  <si>
    <t>MONTGOMERY Total</t>
  </si>
  <si>
    <t>PIKE Total</t>
  </si>
  <si>
    <t>SUSQUEHANNA Total</t>
  </si>
  <si>
    <t>WYOMING Total</t>
  </si>
  <si>
    <t>SYSTEM NAME</t>
  </si>
  <si>
    <t xml:space="preserve">SAXONBURG AREA LIBRARY        </t>
  </si>
  <si>
    <t xml:space="preserve">UPPER MERION TOWNSHIP LIBRARY </t>
  </si>
  <si>
    <t xml:space="preserve">UPPER MORELAND FR PUB LIBRARY </t>
  </si>
  <si>
    <t xml:space="preserve">WILLIAM JEANES MEM LIBRARY    </t>
  </si>
  <si>
    <t>257</t>
  </si>
  <si>
    <t>69a</t>
  </si>
  <si>
    <t>Lib Name</t>
  </si>
  <si>
    <t>Dist Name</t>
  </si>
  <si>
    <t>Sys Name</t>
  </si>
  <si>
    <t xml:space="preserve">Hrs Open Wkly </t>
  </si>
  <si>
    <t>JOSEPH T SIMPSON PUB LIBRARY</t>
  </si>
  <si>
    <t>BRADFORD COUNTY LIBRARY</t>
  </si>
  <si>
    <t xml:space="preserve">ROARING SPRING COMM LIBRARY   </t>
  </si>
  <si>
    <t xml:space="preserve">TYRONE-SNYDER TWNSHP PUB LIB  </t>
  </si>
  <si>
    <t xml:space="preserve">WILLIAMSBURG PUBLIC LIBRARY   </t>
  </si>
  <si>
    <t>BRADFORD</t>
  </si>
  <si>
    <t>BRADFORD COUNTY LIBRARY SYSTEM</t>
  </si>
  <si>
    <t>ALLEN F. PIERCE FREE LIBRARY</t>
  </si>
  <si>
    <t xml:space="preserve">GREEN FREE LIBRARY            </t>
  </si>
  <si>
    <t xml:space="preserve">MATHER MEMORIAL LIBRARY       </t>
  </si>
  <si>
    <t xml:space="preserve">MONROETON PUBLIC LIBRARY      </t>
  </si>
  <si>
    <t xml:space="preserve">SAYRE PUBLIC LIBRARY          </t>
  </si>
  <si>
    <t xml:space="preserve">SPALDING MEMORIAL LIBRARY     </t>
  </si>
  <si>
    <t xml:space="preserve">TOWANDA PUBLIC LIBRARY        </t>
  </si>
  <si>
    <t xml:space="preserve">WYALUSING PUBLIC LIBRARY      </t>
  </si>
  <si>
    <t>BUCKS</t>
  </si>
  <si>
    <t xml:space="preserve">BUCKS COUNTY FREE LIBRARY     </t>
  </si>
  <si>
    <t>ELK Total</t>
  </si>
  <si>
    <t>FAYETTE Total</t>
  </si>
  <si>
    <t>FOREST Total</t>
  </si>
  <si>
    <t>FULTON Total</t>
  </si>
  <si>
    <t>HUNTINGDON Total</t>
  </si>
  <si>
    <t>INDIANA Total</t>
  </si>
  <si>
    <t>JUNIATA Total</t>
  </si>
  <si>
    <t>LEHIGH Total</t>
  </si>
  <si>
    <t>McKEAN Total</t>
  </si>
  <si>
    <t>MERCER Total</t>
  </si>
  <si>
    <t>MIFFLIN Total</t>
  </si>
  <si>
    <t>MONROE Total</t>
  </si>
  <si>
    <t>MONTOUR Total</t>
  </si>
  <si>
    <t>NORTHAMPTON Total</t>
  </si>
  <si>
    <t>NORTHUMBERLAND Total</t>
  </si>
  <si>
    <t>PERRY Total</t>
  </si>
  <si>
    <t>SNYDER Total</t>
  </si>
  <si>
    <t>SULLIVAN Total</t>
  </si>
  <si>
    <t>VENANGO Total</t>
  </si>
  <si>
    <t>WARREN Total</t>
  </si>
  <si>
    <t>VALLEY COMMUNITY LIBRARY</t>
  </si>
  <si>
    <t xml:space="preserve">MONROEVILLE PUBLIC LIBRARY    </t>
  </si>
  <si>
    <t>CENTRAL PENNSYLVANIA</t>
  </si>
  <si>
    <t xml:space="preserve">WAYNE LIBRARY AUTHORITY       </t>
  </si>
  <si>
    <t xml:space="preserve">INDIANA FREE LIBRARY INC      </t>
  </si>
  <si>
    <t>JEFFERSON</t>
  </si>
  <si>
    <t xml:space="preserve">JEFFERSON COUNTY LIBRARY      </t>
  </si>
  <si>
    <t xml:space="preserve">MENGLE MEMORIAL LIBRARY       </t>
  </si>
  <si>
    <t xml:space="preserve">MANSFIELD FREE PUBLIC LIBRARY </t>
  </si>
  <si>
    <t xml:space="preserve">WESTFIELD PUBLIC LIBRARY      </t>
  </si>
  <si>
    <t>UNION</t>
  </si>
  <si>
    <t>HORSHAM TOWNSHIP LIBRARY</t>
  </si>
  <si>
    <t>NORTH WALES MEMORIAL FREE LIBRARY</t>
  </si>
  <si>
    <t>SALEM PUBLIC LIBRARY</t>
  </si>
  <si>
    <t>73</t>
  </si>
  <si>
    <t>ALIQUIPPA</t>
  </si>
  <si>
    <t>DLC</t>
  </si>
  <si>
    <t>PHILADELPHIA Total</t>
  </si>
  <si>
    <t>OIL CREEK</t>
  </si>
  <si>
    <t xml:space="preserve">SPRING CITY FR PUBLIC LIBRARY </t>
  </si>
  <si>
    <t>READING</t>
  </si>
  <si>
    <t>CHAMBERSBURG</t>
  </si>
  <si>
    <t xml:space="preserve">SOUTH FAYETTE TWP LIBRARY     </t>
  </si>
  <si>
    <t xml:space="preserve">SOUTH PARK TOWNSHIP LIBRARY   </t>
  </si>
  <si>
    <t>SPRINGDALE FREE PUBLIC LIBRARY</t>
  </si>
  <si>
    <t>WESTERN ALLEGHENY COMM LIBRARY</t>
  </si>
  <si>
    <t>JOHNSTOWN</t>
  </si>
  <si>
    <t>WILKES-BARRE</t>
  </si>
  <si>
    <t>BY COUNTY</t>
  </si>
  <si>
    <t>TION</t>
  </si>
  <si>
    <t>OPEN</t>
  </si>
  <si>
    <t>REGIS-</t>
  </si>
  <si>
    <t>SIONAL</t>
  </si>
  <si>
    <t>PAID</t>
  </si>
  <si>
    <t>TEER</t>
  </si>
  <si>
    <t>ITEMS</t>
  </si>
  <si>
    <t>CAPITA</t>
  </si>
  <si>
    <t>ICAL</t>
  </si>
  <si>
    <t>CIRC</t>
  </si>
  <si>
    <t>OVER</t>
  </si>
  <si>
    <t>LOAN</t>
  </si>
  <si>
    <t>LOCAL GOV</t>
  </si>
  <si>
    <t>SCHOOL</t>
  </si>
  <si>
    <t>WAGES &amp;</t>
  </si>
  <si>
    <t>LIBRARY</t>
  </si>
  <si>
    <t>OPERATING</t>
  </si>
  <si>
    <t>CAP</t>
  </si>
  <si>
    <t>SERVED</t>
  </si>
  <si>
    <t>WEEKLY</t>
  </si>
  <si>
    <t>TRATION</t>
  </si>
  <si>
    <t>STAFF</t>
  </si>
  <si>
    <t>EOY</t>
  </si>
  <si>
    <t>TITLES</t>
  </si>
  <si>
    <t>LENT</t>
  </si>
  <si>
    <t>BORROW</t>
  </si>
  <si>
    <t>BOARD</t>
  </si>
  <si>
    <t>BENEFITS</t>
  </si>
  <si>
    <t>MATERIALS</t>
  </si>
  <si>
    <t>EXPEND</t>
  </si>
  <si>
    <t>EXP</t>
  </si>
  <si>
    <t>ADAMS</t>
  </si>
  <si>
    <t>Greene County Library System</t>
  </si>
  <si>
    <t>MONTGOMERY</t>
  </si>
  <si>
    <t>MANHEIM TOWNSHIP PUBLIC LIBRARY</t>
  </si>
  <si>
    <t>State Aid</t>
  </si>
  <si>
    <t>RIDLEY TOWNSHIP PUBLIC LIBRARY</t>
  </si>
  <si>
    <t xml:space="preserve">SHARON HILL PUBLIC LIBRARY    </t>
  </si>
  <si>
    <t xml:space="preserve">SPRINGFIELD TOWNSHIP LIBRARY  </t>
  </si>
  <si>
    <t xml:space="preserve">SWARTHMORE PUBLIC LIBRARY     </t>
  </si>
  <si>
    <t xml:space="preserve">TINICUM MEMORIAL PUB LIBRARY  </t>
  </si>
  <si>
    <t>UPPER DARBY TWP &amp; SELLERS MEM LIB</t>
  </si>
  <si>
    <t xml:space="preserve">YEADON PUBLIC LIBRARY         </t>
  </si>
  <si>
    <t>ELK</t>
  </si>
  <si>
    <t xml:space="preserve">JOHNSONBURG PUBLIC LIBRARY    </t>
  </si>
  <si>
    <t xml:space="preserve">RIDGWAY FREE PUBLIC LIBRARY   </t>
  </si>
  <si>
    <t xml:space="preserve">SAINT MARYS PUBLIC LIBRARY    </t>
  </si>
  <si>
    <t>WILCOX PUBLIC LIBRARY</t>
  </si>
  <si>
    <t>ERIE</t>
  </si>
  <si>
    <t xml:space="preserve">ALBION AREA PUBLIC LIBRARY    </t>
  </si>
  <si>
    <t xml:space="preserve">CORRY PUBLIC LIBRARY          </t>
  </si>
  <si>
    <t xml:space="preserve">ERIE COUNTY PUBLIC LIBRARY    </t>
  </si>
  <si>
    <t>DOYLESTOWN</t>
  </si>
  <si>
    <t>S16</t>
  </si>
  <si>
    <t>S17</t>
  </si>
  <si>
    <t>S18</t>
  </si>
  <si>
    <t>S19</t>
  </si>
  <si>
    <t>BETHLEHEM AREA PUBLIC LIBRARY</t>
  </si>
  <si>
    <t>S1</t>
  </si>
  <si>
    <t>S2</t>
  </si>
  <si>
    <t>S3</t>
  </si>
  <si>
    <t>S4</t>
  </si>
  <si>
    <t>S5</t>
  </si>
  <si>
    <t>S6</t>
  </si>
  <si>
    <t>S7</t>
  </si>
  <si>
    <t>S8</t>
  </si>
  <si>
    <t>ERIE Total</t>
  </si>
  <si>
    <t>LANCASTER Total</t>
  </si>
  <si>
    <t>LIBRARIAN</t>
  </si>
  <si>
    <t>OTHER</t>
  </si>
  <si>
    <t>VOLUN-</t>
  </si>
  <si>
    <t>CATL</t>
  </si>
  <si>
    <t>PERIOD-</t>
  </si>
  <si>
    <t>CIRC/</t>
  </si>
  <si>
    <t>General Bus</t>
  </si>
  <si>
    <t>Columbia County Traveling Library</t>
  </si>
  <si>
    <t xml:space="preserve">BLOOMSBURG PUBLIC LIBRARY     </t>
  </si>
  <si>
    <t>COLUMBIA COUNTY TRAVELING LIB AUTH</t>
  </si>
  <si>
    <t>ORWIGSBURG AREA FR PUB LIBRARY</t>
  </si>
  <si>
    <t xml:space="preserve">CALIFORNIA PUBLIC LIBRARY     </t>
  </si>
  <si>
    <t xml:space="preserve">CHARTIERS-HOUSTON COM LIBRARY </t>
  </si>
  <si>
    <t xml:space="preserve">CITIZENS LIBRARY              </t>
  </si>
  <si>
    <t xml:space="preserve">DONORA PUBLIC LIBRARY         </t>
  </si>
  <si>
    <t>FREDERICKTOWN AREA PUB LIBRARY</t>
  </si>
  <si>
    <t>GREATER CANONSBURG PUB LIBRARY</t>
  </si>
  <si>
    <t xml:space="preserve">HERITAGE PUBLIC LIBRARY       </t>
  </si>
  <si>
    <t xml:space="preserve">JOHN K TENER LIBRARY          </t>
  </si>
  <si>
    <t xml:space="preserve">MARIANNA COMMUNITY PUBLIC LIB </t>
  </si>
  <si>
    <t xml:space="preserve">MONONGAHELA AREA LIBRARY      </t>
  </si>
  <si>
    <t xml:space="preserve">PETERS TOWNSHIP LIBRARY       </t>
  </si>
  <si>
    <t>WAYNE</t>
  </si>
  <si>
    <t>SCOTT TOWNSHIP LIBRARY</t>
  </si>
  <si>
    <t>ADAMS COUNTY LIBRARY SYSTEM (BOOKMOBILE)</t>
  </si>
  <si>
    <t>BEDFORD CO FED LIB SYSTEM (BOOKMOBILE)</t>
  </si>
  <si>
    <t>BETHLEHEM AREA PUBLIC LIBRARY (BOOKMOBILE)</t>
  </si>
  <si>
    <t>ERIE COUNTY PUBLIC LIBRARY (RURAL BOOKMOBILE)</t>
  </si>
  <si>
    <t>GREATER CANONSBURG PUB LIBRARY (BOOKMOBILE)</t>
  </si>
  <si>
    <t>LANCASTER COUNTY BOOKMOBILE</t>
  </si>
  <si>
    <t>MONT CO-NORRISTOWN PUB LIB</t>
  </si>
  <si>
    <t xml:space="preserve">PORTAGE PUBLIC LIBRARY        </t>
  </si>
  <si>
    <t>PITTSBURGH</t>
  </si>
  <si>
    <t>RINGTOWN AREA LIBRARY</t>
  </si>
  <si>
    <t>BARBARA MOSCATO BROWN MEM LIBRARY</t>
  </si>
  <si>
    <t xml:space="preserve">LANCASTER COUNTY LIBRARY        </t>
  </si>
  <si>
    <t xml:space="preserve">COPLAY PUBLIC LIBRARY         </t>
  </si>
  <si>
    <t>149a</t>
  </si>
  <si>
    <t>160</t>
  </si>
  <si>
    <t>191</t>
  </si>
  <si>
    <t>192</t>
  </si>
  <si>
    <t xml:space="preserve">BERKS CO PUB LIBRARIES        </t>
  </si>
  <si>
    <t xml:space="preserve">MARGARET SHONTZ MEM LIBRARY   </t>
  </si>
  <si>
    <t>MEADVILLE LIB ART &amp; HIST ASSOC</t>
  </si>
  <si>
    <t xml:space="preserve">SAEGERTOWN AREA LIBRARY       </t>
  </si>
  <si>
    <t xml:space="preserve">SPRINGBORO PUBLIC LIBRARY     </t>
  </si>
  <si>
    <t>CUMBERLAND</t>
  </si>
  <si>
    <t>Hrs/Wk</t>
  </si>
  <si>
    <t>at Stops</t>
  </si>
  <si>
    <t>Collection</t>
  </si>
  <si>
    <t>Year End</t>
  </si>
  <si>
    <t>Total</t>
  </si>
  <si>
    <t>S9</t>
  </si>
  <si>
    <t>S10</t>
  </si>
  <si>
    <t>S11</t>
  </si>
  <si>
    <t>S12</t>
  </si>
  <si>
    <t>S13</t>
  </si>
  <si>
    <t>S14</t>
  </si>
  <si>
    <t>S15</t>
  </si>
  <si>
    <t>Trans/FTE</t>
  </si>
  <si>
    <t xml:space="preserve">BERNVILLE AREA COMMUNITY LIB  </t>
  </si>
  <si>
    <t xml:space="preserve">BETHEL TULPEHOCKEN PUB LIB    </t>
  </si>
  <si>
    <t xml:space="preserve">BIRDSBORO COMMUNITY LIBRARY   </t>
  </si>
  <si>
    <t xml:space="preserve">BOYERTOWN COMMUNITY LIBRARY   </t>
  </si>
  <si>
    <t xml:space="preserve">BRANDYWINE COMMUNITY LIBRARY  </t>
  </si>
  <si>
    <t xml:space="preserve">EXETER COMMUNITY LIBRARY      </t>
  </si>
  <si>
    <t xml:space="preserve">FLEETWOOD AREA PUBLIC LIBRARY </t>
  </si>
  <si>
    <t xml:space="preserve">HAMBURG PUBLIC LIBRARY        </t>
  </si>
  <si>
    <t xml:space="preserve">MIFFLIN COMMUNITY LIBRARY     </t>
  </si>
  <si>
    <t xml:space="preserve">MUHLENBURG COMMUNITY LIBRARY  </t>
  </si>
  <si>
    <t xml:space="preserve">READING PUBLIC LIBRARY        </t>
  </si>
  <si>
    <t xml:space="preserve">ROBESONIA COMMUNITY LIBRARY   </t>
  </si>
  <si>
    <t xml:space="preserve">SCH VALLEY COMMUNITY LIBRARY  </t>
  </si>
  <si>
    <t xml:space="preserve">SINKING SPRING PUBLIC LIBRARY </t>
  </si>
  <si>
    <t xml:space="preserve">VILLAGE LIBRARY OF MORGANTOWN </t>
  </si>
  <si>
    <t xml:space="preserve">WERNERSVILLE PUBLIC LIBRARY   </t>
  </si>
  <si>
    <t xml:space="preserve">WOMELSDORF COMMUNITY LIBRARY  </t>
  </si>
  <si>
    <t xml:space="preserve">WYOMISSING PUBLIC LIBRARY     </t>
  </si>
  <si>
    <t>BLAIR</t>
  </si>
  <si>
    <t xml:space="preserve">BLAIR COUNTY LIB SYSTEM       </t>
  </si>
  <si>
    <t xml:space="preserve">ALTOONA AREA PUBLIC LIBRARY   </t>
  </si>
  <si>
    <t xml:space="preserve">BELLWOOD ANTIS PUBLIC LIBRARY </t>
  </si>
  <si>
    <t>CLAYSBURG AREA PUB LIBRARY INC</t>
  </si>
  <si>
    <t xml:space="preserve">HOLLIDAYSBURG FR PUB LIBRARY  </t>
  </si>
  <si>
    <t xml:space="preserve">MARTINSBURG COMMUNITY LIBRARY </t>
  </si>
  <si>
    <t>PAUL SMITH LIB OF SOUTHERN YORK COUNTY</t>
  </si>
  <si>
    <t>Tot Staff Cert Prof</t>
  </si>
  <si>
    <t>Tot Fed Exp</t>
  </si>
  <si>
    <t>Tot State Exp</t>
  </si>
  <si>
    <t xml:space="preserve">RIEGELSVILLE LIBRARY          </t>
  </si>
  <si>
    <t xml:space="preserve">SOUTHAMPTON FREE LIBRARY      </t>
  </si>
  <si>
    <t>BUTLER</t>
  </si>
  <si>
    <t xml:space="preserve">BUTLER COUNTY FED LIB SYSTEM  </t>
  </si>
  <si>
    <t xml:space="preserve">BUTLER AREA PUBLIC LIBRARY    </t>
  </si>
  <si>
    <t xml:space="preserve">CRANBERRY PUBLIC LIBRARY      </t>
  </si>
  <si>
    <t xml:space="preserve">EVANS CITY PUBLIC LIBRARY     </t>
  </si>
  <si>
    <t xml:space="preserve">MARS AREA PUBLIC LIBRARY      </t>
  </si>
  <si>
    <t xml:space="preserve">PROSPECT COMMUNITY LIBRARY    </t>
  </si>
  <si>
    <t xml:space="preserve">GALLITZIN PUBLIC LIBRARY      </t>
  </si>
  <si>
    <t xml:space="preserve">HASTINGS PUBLIC LIBRARY       </t>
  </si>
  <si>
    <t xml:space="preserve">HIGHLAND COMMUNITY LIBRARY    </t>
  </si>
  <si>
    <t xml:space="preserve">LILLY WASHINGTON PUB LIBRARY  </t>
  </si>
  <si>
    <t xml:space="preserve">NANTY GLO PUBLIC LIBRARY      </t>
  </si>
  <si>
    <t>NORTHERN CAMBRIA PUBLIC LIBRARY</t>
  </si>
  <si>
    <t xml:space="preserve">PATTON PUBLIC LIBRARY         </t>
  </si>
  <si>
    <t xml:space="preserve">F.O.R. STO-ROX LIBRARY        </t>
  </si>
  <si>
    <t xml:space="preserve">GREEN TREE PUBLIC LIBRARY     </t>
  </si>
  <si>
    <t xml:space="preserve">HAMPTON COMMUNITY LIBRARY     </t>
  </si>
  <si>
    <t>JEFFERSON HILLS PUBLIC LIBRARY</t>
  </si>
  <si>
    <t xml:space="preserve">PLEASANT HILLS PUBLIC LIBRARY </t>
  </si>
  <si>
    <t>84</t>
  </si>
  <si>
    <t>88</t>
  </si>
  <si>
    <t>89</t>
  </si>
  <si>
    <t>102</t>
  </si>
  <si>
    <t>108</t>
  </si>
  <si>
    <t>110</t>
  </si>
  <si>
    <t>124</t>
  </si>
  <si>
    <t>125</t>
  </si>
  <si>
    <t>Totals - Cumberland County</t>
  </si>
  <si>
    <t>Totals - Dauphin County</t>
  </si>
  <si>
    <t>Totals - Delaware County</t>
  </si>
  <si>
    <t>Totals - Erie County</t>
  </si>
  <si>
    <t>Totals - Elk County</t>
  </si>
  <si>
    <t>Totals - Fayette County</t>
  </si>
  <si>
    <t>Totals - Forest County</t>
  </si>
  <si>
    <t>Totals - Franklin County</t>
  </si>
  <si>
    <t>Totals - Fulton County</t>
  </si>
  <si>
    <t>Totals - Greene County</t>
  </si>
  <si>
    <t>Totals - Huntingdon County</t>
  </si>
  <si>
    <t>Totals - Indiana County</t>
  </si>
  <si>
    <t>Totals - Jefferson County</t>
  </si>
  <si>
    <t>H</t>
  </si>
  <si>
    <t xml:space="preserve">ADAMS COUNTY LIBRARY SYSTEM   </t>
  </si>
  <si>
    <t>M</t>
  </si>
  <si>
    <t xml:space="preserve">EAST BERLIN COMMUNITY LIBRARY </t>
  </si>
  <si>
    <t>ALLEGHENY</t>
  </si>
  <si>
    <t>ALLEGHENY COUNTY LIBRARY ASSOC</t>
  </si>
  <si>
    <t xml:space="preserve">ANDREW BAYNE MEM LIBRARY      </t>
  </si>
  <si>
    <t xml:space="preserve">ANDREW CARNEGIE FREE LIBRARY  </t>
  </si>
  <si>
    <t xml:space="preserve">AVALON PUBLIC LIBRARY         </t>
  </si>
  <si>
    <t>BALDWIN BOROUGH PUBLIC LIBRARY</t>
  </si>
  <si>
    <t>DEGENSTEIN COMMUNITY LIBRARY</t>
  </si>
  <si>
    <t>MATTHEWS PUBLIC LIBRARY</t>
  </si>
  <si>
    <t>CAPITAL</t>
  </si>
  <si>
    <t>SEWICKLEY TOWNSHIP PUBLIC LIBRARY</t>
  </si>
  <si>
    <t>125a</t>
  </si>
  <si>
    <t xml:space="preserve">EASTERN LANCASTER COUNTY LIB  </t>
  </si>
  <si>
    <t xml:space="preserve">ELIZABETHTOWN PUBLIC LIBRARY  </t>
  </si>
  <si>
    <t xml:space="preserve">EPHRATA PUBLIC LIBRARY        </t>
  </si>
  <si>
    <t xml:space="preserve">LITITZ PUBLIC LIBRARY         </t>
  </si>
  <si>
    <t xml:space="preserve">MANHEIM COMMUNITY LIBRARY     </t>
  </si>
  <si>
    <t>CHESTER Total</t>
  </si>
  <si>
    <t>DELAWARE Total</t>
  </si>
  <si>
    <t xml:space="preserve">FR LIB OF NEW HOPE &amp; SOLEBURY </t>
  </si>
  <si>
    <t xml:space="preserve">FR LIB OF NORTHAMPTON TWNSHP  </t>
  </si>
  <si>
    <t xml:space="preserve">TWP LIB OF LOWER SOUTHAMPTON  </t>
  </si>
  <si>
    <t>ALLENTOWN</t>
  </si>
  <si>
    <t>ALTOONA</t>
  </si>
  <si>
    <t>LIBRARIES</t>
  </si>
  <si>
    <t>POPULA-</t>
  </si>
  <si>
    <t xml:space="preserve">HOURS </t>
  </si>
  <si>
    <t>TOTAL</t>
  </si>
  <si>
    <t>PROFES-</t>
  </si>
  <si>
    <t>Totals - Montgomery County</t>
  </si>
  <si>
    <t>Totals - Susquehanna County</t>
  </si>
  <si>
    <t xml:space="preserve">N VERSAILLES PUBLIC LIBRARY   </t>
  </si>
  <si>
    <t>NORTHERN TIER REGIONAL LIBRARY</t>
  </si>
  <si>
    <t xml:space="preserve">NORTHLAND PUBLIC LIBRARY      </t>
  </si>
  <si>
    <t xml:space="preserve">OAKMONT CARNEGIE LIBRARY      </t>
  </si>
  <si>
    <t>Beaver County Bookmobile</t>
  </si>
  <si>
    <t>total</t>
  </si>
  <si>
    <t>POTTSVILLE</t>
  </si>
  <si>
    <t xml:space="preserve"> </t>
  </si>
  <si>
    <t>MCBRIDE MEMORIAL LIBRARY</t>
  </si>
  <si>
    <t xml:space="preserve">UNION CITY PUBLIC LIBRARY     </t>
  </si>
  <si>
    <t xml:space="preserve">WATERFORD PUBLIC LIBRARY      </t>
  </si>
  <si>
    <t>FAYETTE</t>
  </si>
  <si>
    <t xml:space="preserve">BROWNSVILLE FR PUBLIC LIBRARY </t>
  </si>
  <si>
    <t xml:space="preserve">CARNEGIE FREE LIBRARY         </t>
  </si>
  <si>
    <t xml:space="preserve">WHITEHALL PUBLIC LIBRARY      </t>
  </si>
  <si>
    <t xml:space="preserve">WILKINSBURG PUBLIC LIBRARY    </t>
  </si>
  <si>
    <t xml:space="preserve">BETHEL PARK PUBLIC LIBRARY    </t>
  </si>
  <si>
    <t xml:space="preserve">UPPER ST CLAIR TWNSHP LIBRARY </t>
  </si>
  <si>
    <t>220d</t>
  </si>
  <si>
    <t xml:space="preserve">SUS CO HIST SOC &amp; FR LIB      </t>
  </si>
  <si>
    <t>TIOGA</t>
  </si>
  <si>
    <t xml:space="preserve">BLOSSBURG MEMORIAL LIBRARY    </t>
  </si>
  <si>
    <t>ELKLAND AREA COMMUNITY LIBRARY</t>
  </si>
  <si>
    <t xml:space="preserve">KNOXVILLE PUBLIC LIBRARY      </t>
  </si>
  <si>
    <t>Total Fed Inc</t>
  </si>
  <si>
    <t xml:space="preserve">CARNEGIE FREE LIBRARY-MIDLAND </t>
  </si>
  <si>
    <t>LAUGHLIN MEMORIAL FREE LIBRARY</t>
  </si>
  <si>
    <t xml:space="preserve">MONACA PUBLIC LIBRARY       </t>
  </si>
  <si>
    <t xml:space="preserve">NEW BRIGHTON PUBLIC LIBRARY   </t>
  </si>
  <si>
    <t xml:space="preserve">ROCHESTER PUBLIC LIBRARY      </t>
  </si>
  <si>
    <t>BEDFORD</t>
  </si>
  <si>
    <t xml:space="preserve">BEDFORD CO FED LIB SYSTEM     </t>
  </si>
  <si>
    <t xml:space="preserve">EVERETT FREE LIBRARY          </t>
  </si>
  <si>
    <t>BEAVER</t>
  </si>
  <si>
    <t xml:space="preserve">BEAVER CO LIBRARY SYSTEM      </t>
  </si>
  <si>
    <t xml:space="preserve">B F JONES MEMORIAL LIBRARY    </t>
  </si>
  <si>
    <t xml:space="preserve">BADEN MEMORIAL LIBRARY        </t>
  </si>
  <si>
    <t xml:space="preserve">BEAVER AREA MEMORIAL LIBRARY  </t>
  </si>
  <si>
    <t xml:space="preserve">CARNEGIE FREE LIBRARY - BEAVER FALLS   </t>
  </si>
  <si>
    <t xml:space="preserve">JANE &amp; ANNETTE HERR MEMORIAL LIBRARY   </t>
  </si>
  <si>
    <t xml:space="preserve">PUBLIC LIBRARY FOR UNION CO   </t>
  </si>
  <si>
    <t xml:space="preserve">MCCORD MEMORIAL LIBRARY       </t>
  </si>
  <si>
    <t>RICE AVENUE COMMUNITY PUBLIC LIBRARY</t>
  </si>
  <si>
    <t>NEW CASTLE</t>
  </si>
  <si>
    <t xml:space="preserve">LEBANON COMMUNITY LIBRARY     </t>
  </si>
  <si>
    <t xml:space="preserve">MYERSTOWN COMMUNITY LIBRARY   </t>
  </si>
  <si>
    <t xml:space="preserve">PALMYRA PUBLIC LIBRARY        </t>
  </si>
  <si>
    <t xml:space="preserve">RICHLAND COMMUNITY LIBRARY    </t>
  </si>
  <si>
    <t>county</t>
  </si>
  <si>
    <t xml:space="preserve">PORT CARBON PUBLIC LIBRARY    </t>
  </si>
  <si>
    <t>SHENANDOAH AREA FREE PUBLIC LIBRARY</t>
  </si>
  <si>
    <t>TOWER-PORTER COMMUNITY LIBRARY</t>
  </si>
  <si>
    <t>TREMONT AREA FR PUBLIC LIBRARY</t>
  </si>
  <si>
    <t>TRI VALLEY FREE PUBLIC LIBRARY</t>
  </si>
  <si>
    <t xml:space="preserve">ASHLAND PUBLIC LIBRARY        </t>
  </si>
  <si>
    <t>FRACKVILLE FREE PUBLIC LIBRARY</t>
  </si>
  <si>
    <t xml:space="preserve">MAHANOY CITY PUBLIC LIBRARY   </t>
  </si>
  <si>
    <t xml:space="preserve">SCHUYLKILL HAVEN FR PUB LIB   </t>
  </si>
  <si>
    <t xml:space="preserve">TAMAQUA PUBLIC LIBRARY        </t>
  </si>
  <si>
    <t>SNYDER</t>
  </si>
  <si>
    <t xml:space="preserve">BOROUGH OF FOLCROFT PUBLIC LIBRARY          </t>
  </si>
  <si>
    <t xml:space="preserve">COLLINGDALE PUBLIC LIBRARY    </t>
  </si>
  <si>
    <t xml:space="preserve">DARBY LIBRARY                 </t>
  </si>
  <si>
    <t xml:space="preserve">GLENOLDEN LIBRARY             </t>
  </si>
  <si>
    <t>HAVERFORD TOWNSHIP FREE LIBRARY</t>
  </si>
  <si>
    <t xml:space="preserve">HELEN KATE FURNESS FR LIBRARY </t>
  </si>
  <si>
    <t xml:space="preserve">J LEWIS CROZER LIBRARY        </t>
  </si>
  <si>
    <t xml:space="preserve">LANSDOWNE PUBLIC LIBRARY      </t>
  </si>
  <si>
    <t xml:space="preserve">MARPLE PUBLIC LIBRARY         </t>
  </si>
  <si>
    <t>S20</t>
  </si>
  <si>
    <t>S21</t>
  </si>
  <si>
    <t>S22</t>
  </si>
  <si>
    <t>S23</t>
  </si>
  <si>
    <t>S24</t>
  </si>
  <si>
    <t>S25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</si>
  <si>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</si>
  <si>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</si>
  <si>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</si>
  <si>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</si>
  <si>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</si>
  <si>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</si>
  <si>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</si>
  <si>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</si>
  <si>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</si>
  <si>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SA TOTALS</t>
  </si>
  <si>
    <t xml:space="preserve">MILANOF-SCHOCK LIBRARY        </t>
  </si>
  <si>
    <t xml:space="preserve">MOORES MEMORIAL LIBRARY        </t>
  </si>
  <si>
    <t xml:space="preserve">PEQUEA VALLEY PUBLIC LIBRARY  </t>
  </si>
  <si>
    <t xml:space="preserve">QUARRYVILLE LIBRARY           </t>
  </si>
  <si>
    <t xml:space="preserve">STRASBURG-HEISLER LIBRARY     </t>
  </si>
  <si>
    <t>LAWRENCE</t>
  </si>
  <si>
    <t>LAWRENCE CO FED LIBRARY SYSTEM</t>
  </si>
  <si>
    <t xml:space="preserve">ELLWOOD CITY AREA PUB LIBRARY </t>
  </si>
  <si>
    <t xml:space="preserve">WEST END LIBRARY              </t>
  </si>
  <si>
    <t>VENANGO</t>
  </si>
  <si>
    <t xml:space="preserve">F D CAMPBELL MEMORIAL LIBRARY </t>
  </si>
  <si>
    <t xml:space="preserve">NEW CASTLE PUBLIC LIBRARY     </t>
  </si>
  <si>
    <t>LEBANON</t>
  </si>
  <si>
    <t xml:space="preserve">LEBANON COUNTY LIBRARY SYSTEM </t>
  </si>
  <si>
    <t xml:space="preserve">ANNVILLE FREE LIBRARY         </t>
  </si>
  <si>
    <t>WASHINGTON Total</t>
  </si>
  <si>
    <t>YORK Total</t>
  </si>
  <si>
    <t>Grand Total</t>
  </si>
  <si>
    <t xml:space="preserve">DISTRICT </t>
  </si>
  <si>
    <t>CENTERS</t>
  </si>
  <si>
    <t xml:space="preserve">ABINGTON TWP PUBLIC LIBRARY   </t>
  </si>
  <si>
    <t xml:space="preserve">FR LIB OF SPRINGFIELD TWNSHP  </t>
  </si>
  <si>
    <t>PROGRAMS</t>
  </si>
  <si>
    <t>EMPLOY-</t>
  </si>
  <si>
    <t>MENT</t>
  </si>
  <si>
    <t>SYSTEM SUMMARIES</t>
  </si>
  <si>
    <t xml:space="preserve">ROSTRAVER PUBLIC LIBRARY      </t>
  </si>
  <si>
    <t xml:space="preserve">SCOTTDALE PUBLIC LIBRARY      </t>
  </si>
  <si>
    <t xml:space="preserve">TRAFFORD COMMUNITY PUBLIC LIB </t>
  </si>
  <si>
    <t xml:space="preserve">VANDERGRIFT PUB LIBRARY ASSOC </t>
  </si>
  <si>
    <t>WYOMING</t>
  </si>
  <si>
    <t xml:space="preserve">TUNKHANNOCK PUBLIC LIBRARY    </t>
  </si>
  <si>
    <t>YORK</t>
  </si>
  <si>
    <t xml:space="preserve">YORK COUNTY LIBRARY SYSTEM    </t>
  </si>
  <si>
    <t xml:space="preserve">A HUFNAGEL GLEN ROCK LIB      </t>
  </si>
  <si>
    <t xml:space="preserve">DILLSBURG AREA PUBLIC LIBRARY </t>
  </si>
  <si>
    <t xml:space="preserve">GLATFELTER MEMORIAL LIBRARY   </t>
  </si>
  <si>
    <t xml:space="preserve">HANOVER PUBLIC LIBRARY        </t>
  </si>
  <si>
    <t xml:space="preserve">KALTREIDER-BENFER LIBRARY   </t>
  </si>
  <si>
    <t xml:space="preserve">MASON DIXON PUBLIC LIBRARY    </t>
  </si>
  <si>
    <t>AUN</t>
  </si>
  <si>
    <t>17</t>
  </si>
  <si>
    <t>1</t>
  </si>
  <si>
    <t>1a</t>
  </si>
  <si>
    <t>8</t>
  </si>
  <si>
    <t>15</t>
  </si>
  <si>
    <t>16</t>
  </si>
  <si>
    <t>19a</t>
  </si>
  <si>
    <t>19b</t>
  </si>
  <si>
    <t>31d</t>
  </si>
  <si>
    <t>44</t>
  </si>
  <si>
    <t>50</t>
  </si>
  <si>
    <t xml:space="preserve">EVA K BOWLBY PUBLIC LIBRARY   </t>
  </si>
  <si>
    <t xml:space="preserve">FLENNIKEN PUBLIC LIBRARY      </t>
  </si>
  <si>
    <t>HUNTINGDON</t>
  </si>
  <si>
    <t xml:space="preserve">HUNTINGDON COUNTY LIBRARY     </t>
  </si>
  <si>
    <t>INDIANA</t>
  </si>
  <si>
    <t xml:space="preserve">BLAIRSVILLE PUBLIC LIBRARY    </t>
  </si>
  <si>
    <t xml:space="preserve">BURRELL TOWNSHIP LIBRARY      </t>
  </si>
  <si>
    <t xml:space="preserve">TREDYFFRIN PUBLIC LIBRARY     </t>
  </si>
  <si>
    <t xml:space="preserve">WEST CHESTER PUBLIC LIBRARY   </t>
  </si>
  <si>
    <t>CLARION</t>
  </si>
  <si>
    <t xml:space="preserve">CLARION COUNTY LIBRARY SYSTEM </t>
  </si>
  <si>
    <t xml:space="preserve">CLARION FREE LIBRARY          </t>
  </si>
  <si>
    <t>ECCLES LESHER MEMORIAL LIBRARY</t>
  </si>
  <si>
    <t xml:space="preserve">FOXBURG FREE LIBRARY ASSOC    </t>
  </si>
  <si>
    <t xml:space="preserve">KNOX PUBLIC LIBRARY           </t>
  </si>
  <si>
    <t xml:space="preserve">NEW BETHLEHEM AREA FR PUB LIB </t>
  </si>
  <si>
    <t>CLEARFIELD</t>
  </si>
  <si>
    <t>CLEARFIELD COUNTY PUBLIC LIBRARY</t>
  </si>
  <si>
    <t xml:space="preserve">DUBOIS PUBLIC LIBRARY         </t>
  </si>
  <si>
    <t xml:space="preserve">JOSEPH &amp; ELIZABETH SHAW LIB   </t>
  </si>
  <si>
    <t>CLINTON</t>
  </si>
  <si>
    <t xml:space="preserve">ANNIE HALENBAKE ROSS LIBRARY  </t>
  </si>
  <si>
    <t>COLUMBIA</t>
  </si>
  <si>
    <t>BACK MOUNTAIN MEMORIAL LIBRARY</t>
  </si>
  <si>
    <t xml:space="preserve">HAZLETON AREA PUBLIC LIBRARY  </t>
  </si>
  <si>
    <t xml:space="preserve">HOYT LIBRARY                  </t>
  </si>
  <si>
    <t xml:space="preserve">MARIAN SUTHERLAND KIRBY LIB   </t>
  </si>
  <si>
    <t xml:space="preserve">MILL MEMORIAL LIBRARY         </t>
  </si>
  <si>
    <t xml:space="preserve">OSTERHOUT FREE LIBRARY        </t>
  </si>
  <si>
    <t xml:space="preserve">PITTSTON MEMORIAL LIBRARY     </t>
  </si>
  <si>
    <t xml:space="preserve">PLYMOUTH PUBLIC LIBRARY       </t>
  </si>
  <si>
    <t xml:space="preserve">WEST PITTSTON LIBRARY         </t>
  </si>
  <si>
    <t xml:space="preserve">WYOMING FREE LIBRARY          </t>
  </si>
  <si>
    <t>LYCOMING</t>
  </si>
  <si>
    <t>LYCOMING COUNTY LIBRARY SYSTEM</t>
  </si>
  <si>
    <t xml:space="preserve">DR WILLIAM B KONKLE MEM LIB   </t>
  </si>
  <si>
    <t xml:space="preserve">ZELIENOPLE PUBLIC LIBRARY     </t>
  </si>
  <si>
    <t>CAMBRIA</t>
  </si>
  <si>
    <t xml:space="preserve">CAMBRIA COUNTY LIBRARY SYSTEM </t>
  </si>
  <si>
    <t xml:space="preserve">BEAVERDALE PUBLIC LIBRARY     </t>
  </si>
  <si>
    <t xml:space="preserve">CARROLLTOWN PUBLIC LIBRARY    </t>
  </si>
  <si>
    <t xml:space="preserve">CRESSON PUBLIC LIBRARY        </t>
  </si>
  <si>
    <t xml:space="preserve">EBENSBURG FREE PUBLIC LIBRARY </t>
  </si>
  <si>
    <t xml:space="preserve">MED UPPER PROV FREE LIBRARY   </t>
  </si>
  <si>
    <t xml:space="preserve">MEM LIBRARY OF RADNOR TWNSHP  </t>
  </si>
  <si>
    <t xml:space="preserve">MIDDLETOWN FREE LIBRARY       </t>
  </si>
  <si>
    <t xml:space="preserve">NEWTOWN PUBLIC LIBRARY        </t>
  </si>
  <si>
    <t xml:space="preserve">NORWOOD PUBLIC LIBRARY        </t>
  </si>
  <si>
    <t xml:space="preserve">PUNXSUTAWNEY MEMORIAL LIBRARY </t>
  </si>
  <si>
    <t xml:space="preserve">REBECCA M ARTHURS MEM LIBRARY </t>
  </si>
  <si>
    <t xml:space="preserve">REYNOLDSVILLE PUBLIC LIBRARY  </t>
  </si>
  <si>
    <t xml:space="preserve">SUMMERVILLE PUBLIC LIBRARY    </t>
  </si>
  <si>
    <t xml:space="preserve">SYKESVILLE PUBLIC LIBRARY     </t>
  </si>
  <si>
    <t>JUNIATA</t>
  </si>
  <si>
    <t xml:space="preserve">JUNIATA COUNTY LIBRARY        </t>
  </si>
  <si>
    <t>LACKAWANNA</t>
  </si>
  <si>
    <t>LACKAWANNA CNTY LIBRARY SYSTEM</t>
  </si>
  <si>
    <t xml:space="preserve">ABINGTON COMMUNITY LIBRARY    </t>
  </si>
  <si>
    <t xml:space="preserve">CARBONDALE PUBLIC LIBRARY     </t>
  </si>
  <si>
    <t xml:space="preserve">DALTON COMMUNITY LIBRARY      </t>
  </si>
  <si>
    <t xml:space="preserve">INTERBORO-UNITED DIST LIBRARY </t>
  </si>
  <si>
    <t xml:space="preserve">NORTH POCONO PUBLIC LIBRARY   </t>
  </si>
  <si>
    <t>BETHEL PARK PUBLIC LIBRARY</t>
  </si>
  <si>
    <t>Totals - Mercer County</t>
  </si>
  <si>
    <t>Lib County</t>
  </si>
  <si>
    <t>Lib Aun</t>
  </si>
  <si>
    <t>sys mmbr</t>
  </si>
  <si>
    <t>Total Pop</t>
  </si>
  <si>
    <t xml:space="preserve">FULTON COUNTY LIBRARY         </t>
  </si>
  <si>
    <t>GREENE</t>
  </si>
  <si>
    <t xml:space="preserve">GREENE COUNTY LIBRARY SYSTEM  </t>
  </si>
  <si>
    <t>Tot Col Exp</t>
  </si>
  <si>
    <t>CARBON Total</t>
  </si>
  <si>
    <t>CLEARFIELD Total</t>
  </si>
  <si>
    <t>CLINTON Total</t>
  </si>
  <si>
    <t>200a</t>
  </si>
  <si>
    <t>201a</t>
  </si>
  <si>
    <t>202a</t>
  </si>
  <si>
    <t>204a</t>
  </si>
  <si>
    <t>205a</t>
  </si>
  <si>
    <t>WEB</t>
  </si>
  <si>
    <t>ACCESS</t>
  </si>
  <si>
    <t>PCs</t>
  </si>
  <si>
    <t>REVENUE</t>
  </si>
  <si>
    <t>GUTHRIE MEMORIAL LIBRARY</t>
  </si>
  <si>
    <t xml:space="preserve">PARKESBURG FREE LIBRARY       </t>
  </si>
  <si>
    <t xml:space="preserve">PHOENIXVILLE PUBLIC LIBRARY   </t>
  </si>
  <si>
    <t xml:space="preserve">BAYARD TAYLOR MEM LIBRARY     </t>
  </si>
  <si>
    <t xml:space="preserve">CHESTER SPRINGS LIBRARY       </t>
  </si>
  <si>
    <t xml:space="preserve">COATESVILLE AREA PUB LIBRARY  </t>
  </si>
  <si>
    <t xml:space="preserve">DOWNINGTOWN LIBRARY           </t>
  </si>
  <si>
    <t>EASTTOWN LIBRARY &amp; INFO CENTER</t>
  </si>
  <si>
    <t xml:space="preserve">HONEY BROOK COMM LIBRARY      </t>
  </si>
  <si>
    <t xml:space="preserve">MALVERN PUBLIC LIBRARY        </t>
  </si>
  <si>
    <t xml:space="preserve">OXFORD PUBLIC LIBRARY         </t>
  </si>
  <si>
    <t>ARMSTRONG</t>
  </si>
  <si>
    <t xml:space="preserve">APOLLO MEMORIAL LIBRARY       </t>
  </si>
  <si>
    <t xml:space="preserve">FORD CITY PUBLIC LIBRARY      </t>
  </si>
  <si>
    <t xml:space="preserve">KITTANNING FREE LIBRARY       </t>
  </si>
  <si>
    <t xml:space="preserve">W W F COMMUNITY LIBRARY       </t>
  </si>
  <si>
    <t>WARMINSTER TOWNSHIP FR LIBRARY</t>
  </si>
  <si>
    <t>MORRISVILLE FR LIB ASSOCIATION</t>
  </si>
  <si>
    <t xml:space="preserve">UNION COUNTY LIBRARY SYSTEM   </t>
  </si>
  <si>
    <t xml:space="preserve">GERMAN MASONTOWN PUB LIBRARY  </t>
  </si>
  <si>
    <t xml:space="preserve">UNIONTOWN PUBLIC LIBRARY      </t>
  </si>
  <si>
    <t>FOREST</t>
  </si>
  <si>
    <t>MARIENVILLE AREA LIBRARY</t>
  </si>
  <si>
    <t xml:space="preserve">SARAH S BOVARD MEM LIBRARY    </t>
  </si>
  <si>
    <t>FRANKLIN</t>
  </si>
  <si>
    <t>FRANKLIN COUNTY LIBRARY SYSTEM</t>
  </si>
  <si>
    <t xml:space="preserve">ALEXANDER HAMILTON MEM FR LIB </t>
  </si>
  <si>
    <t>FULTON</t>
  </si>
  <si>
    <t xml:space="preserve">COLUMBIA PUBLIC LIBRARY       </t>
  </si>
  <si>
    <t># Intrnt Termin Gen Pub</t>
  </si>
  <si>
    <t># EBOOKS</t>
  </si>
  <si>
    <t>VILLAGE LIBRARY OF WRIGHTSTOWN</t>
  </si>
  <si>
    <t xml:space="preserve">PLUM BOROUGH LIBRARY          </t>
  </si>
  <si>
    <t xml:space="preserve">SEWICKLEY PUBLIC LIBRARY      </t>
  </si>
  <si>
    <t xml:space="preserve">SHALER NORTH HILLS LIBRARY    </t>
  </si>
  <si>
    <t>LEHIGH</t>
  </si>
  <si>
    <t xml:space="preserve">ALLENTOWN PUBLIC LIBRARY      </t>
  </si>
  <si>
    <t xml:space="preserve">FREE LIBRARY OF PHILADELPHIA  </t>
  </si>
  <si>
    <t>PIKE</t>
  </si>
  <si>
    <t xml:space="preserve">PIKE COUNTY PUBLIC LIBRARY    </t>
  </si>
  <si>
    <t>POTTER</t>
  </si>
  <si>
    <t xml:space="preserve">POTTER-TIOGA COUNTY LIB SYS   </t>
  </si>
  <si>
    <t xml:space="preserve">COUDERSPORT PUBLIC LIBRARY    </t>
  </si>
  <si>
    <t xml:space="preserve">GALETON PUBLIC LIBRARY        </t>
  </si>
  <si>
    <t xml:space="preserve">GENESEE AREA LIBRARY          </t>
  </si>
  <si>
    <t>OSWAYO VALLEY MEMORIAL LIBRARY</t>
  </si>
  <si>
    <t xml:space="preserve">ULYSSES LIBRARY               </t>
  </si>
  <si>
    <t>SCHUYLKILL</t>
  </si>
  <si>
    <t>POTTSVILLE FREE PUBLIC LIBRARY</t>
  </si>
  <si>
    <t xml:space="preserve">MINERSVILLE PUBLIC LIBRARY    </t>
  </si>
  <si>
    <t>EASTON</t>
  </si>
  <si>
    <t>14</t>
  </si>
  <si>
    <t>Bookmobile #6</t>
  </si>
  <si>
    <t>Bookmobile #7</t>
  </si>
  <si>
    <t>Words-On-Wheels</t>
  </si>
  <si>
    <t>City of Reading Bookmobile</t>
  </si>
  <si>
    <t>Bookmobile One</t>
  </si>
  <si>
    <t xml:space="preserve">MARY M CAMPBELL LIBRARY       </t>
  </si>
  <si>
    <t>56</t>
  </si>
  <si>
    <t>57</t>
  </si>
  <si>
    <t xml:space="preserve">SCRANTON PUBLIC LIBRARY       </t>
  </si>
  <si>
    <t xml:space="preserve">TAYLOR PUBLIC LIBRARY         </t>
  </si>
  <si>
    <t>LANCASTER</t>
  </si>
  <si>
    <t xml:space="preserve">LIB SYSM OF LANCASTER COUNTY  </t>
  </si>
  <si>
    <t xml:space="preserve">ADAMSTOWN AREA LIBRARY        </t>
  </si>
  <si>
    <t>SAMUEL W SMITH MEM PUB LIBRARY (BOOKMOBILE)</t>
  </si>
  <si>
    <t>BEAVER CO LIBRARY SYSTEM</t>
  </si>
  <si>
    <t>BEDFORD CO FED LIB SYSTEM</t>
  </si>
  <si>
    <t>Totals - Adams County</t>
  </si>
  <si>
    <t>Totals - Allegheny County</t>
  </si>
  <si>
    <t>Totals - Armstrong County</t>
  </si>
  <si>
    <t>Totals - Beaver County</t>
  </si>
  <si>
    <t>Totals - Bedford County</t>
  </si>
  <si>
    <t>Totals - Berks County</t>
  </si>
  <si>
    <t>Totals - Blair County</t>
  </si>
  <si>
    <t>Totals - Bradford County</t>
  </si>
  <si>
    <t>Totals - Bucks County</t>
  </si>
  <si>
    <t>Totals - Butler County</t>
  </si>
  <si>
    <t>Totals - Cambria County</t>
  </si>
  <si>
    <t>Totals -Cameron County</t>
  </si>
  <si>
    <t>Totals - Carbon County</t>
  </si>
  <si>
    <t>Totals - Centre County</t>
  </si>
  <si>
    <t>Totals - Chester County</t>
  </si>
  <si>
    <t>Totals - Clarion County</t>
  </si>
  <si>
    <t xml:space="preserve">SOUTH FORK PUBLIC LIBRARY     </t>
  </si>
  <si>
    <t>CAMERON</t>
  </si>
  <si>
    <t>CARBON</t>
  </si>
  <si>
    <t xml:space="preserve">DIMMICK MEMORIAL LIBRARY      </t>
  </si>
  <si>
    <t xml:space="preserve">LEHIGHTON AREA MEM LIBRARY    </t>
  </si>
  <si>
    <t xml:space="preserve">PALMERTON LIBRARY ASSOCIATION </t>
  </si>
  <si>
    <t>CENTRE</t>
  </si>
  <si>
    <t xml:space="preserve">CENTRE CO FEDERATION/PUB LIBS </t>
  </si>
  <si>
    <t xml:space="preserve">CENTRE CO LIB &amp; HIST MUSEUM   </t>
  </si>
  <si>
    <t xml:space="preserve">FRIENDS MEMORIAL LIBRARY      </t>
  </si>
  <si>
    <t xml:space="preserve">HAMLIN MEMORIAL LIBRARY       </t>
  </si>
  <si>
    <t xml:space="preserve">MOUNT JEWETT MEMORIAL LIBRARY </t>
  </si>
  <si>
    <t>SAMUEL W SMITH MEM PUB LIBRARY</t>
  </si>
  <si>
    <t>MERCER</t>
  </si>
  <si>
    <t>GREENVILLE AREA PUBLIC LIBRARY</t>
  </si>
  <si>
    <t xml:space="preserve">GROVE CITY COMMUNITY LIBRARY  </t>
  </si>
  <si>
    <t xml:space="preserve">MERCER AREA LIBRARY           </t>
  </si>
  <si>
    <t xml:space="preserve">MIFFLIN COUNTY LIBRARY        </t>
  </si>
  <si>
    <t>MONROE</t>
  </si>
  <si>
    <t xml:space="preserve">BARRETT FRIENDLY LIBRARY      </t>
  </si>
  <si>
    <t xml:space="preserve">CLYMER LIBRARY ASSOCIATION    </t>
  </si>
  <si>
    <t xml:space="preserve">EASTERN MONROE PUBLIC LIBRARY </t>
  </si>
  <si>
    <t>POCONO MOUNTAIN PUBLIC LIBRARY</t>
  </si>
  <si>
    <t xml:space="preserve">WESTERN POCONO COMMUNITY LIBRARY    </t>
  </si>
  <si>
    <t>TURN-</t>
  </si>
  <si>
    <t>INTER</t>
  </si>
  <si>
    <t>STATE</t>
  </si>
  <si>
    <t>FEDERAL</t>
  </si>
  <si>
    <t>SALARIES</t>
  </si>
  <si>
    <t>TOT</t>
  </si>
  <si>
    <t>OPR/</t>
  </si>
  <si>
    <t>LOCAL</t>
  </si>
  <si>
    <t>WESTMORELAND COUNTY LIB SYSTEM</t>
  </si>
  <si>
    <t xml:space="preserve">ADAMS MEMORIAL LIBRARY        </t>
  </si>
  <si>
    <t xml:space="preserve">BELLE VERNON PUBLIC LIBRARY   </t>
  </si>
  <si>
    <t xml:space="preserve">DELMONT PUBLIC LIBRARY        </t>
  </si>
  <si>
    <t xml:space="preserve">GREENSBURG-HEMPFIELD AREA LIB </t>
  </si>
  <si>
    <t xml:space="preserve">JEANNETTE PUBLIC LIBRARY      </t>
  </si>
  <si>
    <t xml:space="preserve">LIGONIER VALLEY LIBRARY       </t>
  </si>
  <si>
    <t xml:space="preserve">MANOR PUBLIC LIBRARY          </t>
  </si>
  <si>
    <t xml:space="preserve">MONESSEN PUBLIC LIBRARY       </t>
  </si>
  <si>
    <t xml:space="preserve">MT PLEASANT FR PUB LIB ASSOC  </t>
  </si>
  <si>
    <t xml:space="preserve">MURRYSVILLE COMMUNITY LIBRARY </t>
  </si>
  <si>
    <t>NEW FLORENCE COMMUNITY LIBRARY</t>
  </si>
  <si>
    <t xml:space="preserve">NORWIN PUB LIB ASSOC         </t>
  </si>
  <si>
    <t xml:space="preserve">PENN AREA LIBRARY             </t>
  </si>
  <si>
    <t xml:space="preserve">PEOPLES LIBRARY               </t>
  </si>
  <si>
    <t xml:space="preserve">BRADDOCK CARNEGIE LIBRARY     </t>
  </si>
  <si>
    <t xml:space="preserve">BRENTWOOD LIBRARY             </t>
  </si>
  <si>
    <t xml:space="preserve">BRIDGEVILLE PUBLIC LIBRARY    </t>
  </si>
  <si>
    <t xml:space="preserve">C C MELLOR MEMORIAL LIBRARY   </t>
  </si>
  <si>
    <t xml:space="preserve">CARNEGIE FR LIB OF SWISSVALE  </t>
  </si>
  <si>
    <t xml:space="preserve">CARNEGIE LIBRARY OF HOMESTEAD </t>
  </si>
  <si>
    <t xml:space="preserve">CARNEGIE LIBRARY OF MCKEESPORT    </t>
  </si>
  <si>
    <t>CARNEGIE LIBRARY OF PITTSBURGH</t>
  </si>
  <si>
    <t xml:space="preserve">CLAIRTON PUBLIC LIBRARY       </t>
  </si>
  <si>
    <t xml:space="preserve">COMM LIB OF ALLEGHENY VALLEY  </t>
  </si>
  <si>
    <t>COMM LIBRARY OF CASTLE SHANNON</t>
  </si>
  <si>
    <t xml:space="preserve">CORAOPOLIS MEMORIAL LIBRARY   </t>
  </si>
  <si>
    <t xml:space="preserve">CRAFTON PUBLIC LIBRARY        </t>
  </si>
  <si>
    <t xml:space="preserve">DORMONT PUBLIC LIBRARY        </t>
  </si>
  <si>
    <t xml:space="preserve">COOPERSTOWN PUBLIC LIBRARY    </t>
  </si>
  <si>
    <t xml:space="preserve">FRANKLIN PUBLIC LIBRARY       </t>
  </si>
  <si>
    <t xml:space="preserve">OIL CITY LIBRARY              </t>
  </si>
  <si>
    <t>WARREN</t>
  </si>
  <si>
    <t xml:space="preserve">SHEFFIELD TOWNSHIP LIBRARY    </t>
  </si>
  <si>
    <t xml:space="preserve">SUGAR GROVE FREE LIBRARY      </t>
  </si>
  <si>
    <t xml:space="preserve">TIDIOUTE PUBLIC LIBRARY       </t>
  </si>
  <si>
    <t xml:space="preserve">WARREN LIBRARY ASSOCIATION    </t>
  </si>
  <si>
    <t xml:space="preserve">YOUNGSVILLE PUBLIC LIBRARY    </t>
  </si>
  <si>
    <t>WASHINGTON</t>
  </si>
  <si>
    <t xml:space="preserve">WASHINGTON COUNTY LIBRARY SYS </t>
  </si>
  <si>
    <t xml:space="preserve">AVELLA AREA LIBRARY CENTER    </t>
  </si>
  <si>
    <t xml:space="preserve">BENTLEYVILLE PUBLIC LIBRARY   </t>
  </si>
  <si>
    <t>BURGETTSTOWN COMMUNITY LIBRARY</t>
  </si>
  <si>
    <t>COLUMBIA Total</t>
  </si>
  <si>
    <t>DAUPHIN Total</t>
  </si>
  <si>
    <t>LOWER MACUNGIE LIBRARY</t>
  </si>
  <si>
    <t>Tot Other Op Exp</t>
  </si>
  <si>
    <t>Tot Op Exp Lfe</t>
  </si>
  <si>
    <t>Lsta Exp</t>
  </si>
  <si>
    <t>Other Fed Fnds Exp</t>
  </si>
  <si>
    <t>Sa Exp</t>
  </si>
  <si>
    <t>LIB SYSM OF LANCASTER COUNTY</t>
  </si>
  <si>
    <t xml:space="preserve">CHELTENHAM TWNSHP LIB SYSTEM  </t>
  </si>
  <si>
    <t xml:space="preserve">LOWER MERION LIBRARY SYSTEM   </t>
  </si>
  <si>
    <t>ADAMS Total</t>
  </si>
  <si>
    <t>ALLEGHENY Total</t>
  </si>
  <si>
    <t>BEAVER Total</t>
  </si>
  <si>
    <t>BEDFORD Total</t>
  </si>
  <si>
    <t>BERKS Total</t>
  </si>
  <si>
    <t>9 Average</t>
  </si>
  <si>
    <t>10 Average</t>
  </si>
  <si>
    <t>Grand Average</t>
  </si>
  <si>
    <t>TOT OPERATING</t>
  </si>
  <si>
    <t>CIRCULATION</t>
  </si>
  <si>
    <t>AVERAGE</t>
  </si>
  <si>
    <t>OVERALL AVERAGE</t>
  </si>
  <si>
    <t xml:space="preserve">PENN HILLS LIBRARY            </t>
  </si>
  <si>
    <t>SPRING TOWNSHIP LIBRARY</t>
  </si>
  <si>
    <t>Op Exp/Trans</t>
  </si>
  <si>
    <t xml:space="preserve">SNYDER COUNTY LIBRARIES, INC </t>
  </si>
  <si>
    <t xml:space="preserve">EMMAUS PUBLIC LIBRARY         </t>
  </si>
  <si>
    <t xml:space="preserve">PARKLAND COMMUNITY LIBRARY    </t>
  </si>
  <si>
    <t xml:space="preserve">PUBLIC LIBRARY OF CATASAUQUA  </t>
  </si>
  <si>
    <t xml:space="preserve">SLATINGTON LIBRARY INC        </t>
  </si>
  <si>
    <t>SOUTHERN LEHIGH PUBLIC LIBRARY</t>
  </si>
  <si>
    <t>WHITEHALL TOWNSHIP PUB LIBRARY</t>
  </si>
  <si>
    <t>LUZERNE</t>
  </si>
  <si>
    <t xml:space="preserve">LUZERNE COUNTY LIBRARY SYSTEM </t>
  </si>
  <si>
    <t xml:space="preserve">MEYERSDALE PUBLIC LIBRARY     </t>
  </si>
  <si>
    <t xml:space="preserve">SOMERSET COUNTY LIBRARY       </t>
  </si>
  <si>
    <t xml:space="preserve">WINDBER PUBLIC LIBRARY     </t>
  </si>
  <si>
    <t xml:space="preserve">MARY S BIESECKER PUB LIBRARY  </t>
  </si>
  <si>
    <t>SULLIVAN</t>
  </si>
  <si>
    <t>READING PUBLIC LIBRARY</t>
  </si>
  <si>
    <t xml:space="preserve">BOONE AREA LIBRARY   </t>
  </si>
  <si>
    <t xml:space="preserve">HUNTINGDON VALLEY LIBRARY     </t>
  </si>
  <si>
    <t>DISTRICT SUMMARIES</t>
  </si>
  <si>
    <t xml:space="preserve">HUGHESVILLE AREA PUB LIBRARY  </t>
  </si>
  <si>
    <t xml:space="preserve">JERSEY SHORE PUBLIC LIBRARY   </t>
  </si>
  <si>
    <t>MONTGOMERY AREA PUBLIC LIBRARY</t>
  </si>
  <si>
    <t xml:space="preserve">MUNCY PUBLIC LIBRARY          </t>
  </si>
  <si>
    <t>McKEAN</t>
  </si>
  <si>
    <t xml:space="preserve">BRADFORD AREA PUBLIC LIBRARY  </t>
  </si>
  <si>
    <t xml:space="preserve">PROSPECT PARK FREE LIBRARY    </t>
  </si>
  <si>
    <t xml:space="preserve">RACHEL KOHL COMMUNITY LIBRARY </t>
  </si>
  <si>
    <t xml:space="preserve">RIDLEY PARK PUBLIC LIBRARY    </t>
  </si>
  <si>
    <t>ERIE COUNTY PUBLIC LIBRARY</t>
  </si>
  <si>
    <t>median</t>
  </si>
  <si>
    <t>mean</t>
  </si>
  <si>
    <t>Tot</t>
  </si>
  <si>
    <t>Grp</t>
  </si>
  <si>
    <t xml:space="preserve">BETHANY PUBLIC LIBRARY        </t>
  </si>
  <si>
    <t xml:space="preserve">HAWLEY LIBRARY                </t>
  </si>
  <si>
    <t xml:space="preserve">NEWFOUNDLAND AREA PUB LIBRARY </t>
  </si>
  <si>
    <t xml:space="preserve">NORTHERN WAYNE COMMUNITY LIB  </t>
  </si>
  <si>
    <t xml:space="preserve">PLEASANT MOUNT PUBLIC LIBRARY </t>
  </si>
  <si>
    <t xml:space="preserve">WAYNE COUNTY PUBLIC LIBRARY   </t>
  </si>
  <si>
    <t>WESTMORELAND</t>
  </si>
  <si>
    <t>CRAWFORD</t>
  </si>
  <si>
    <t xml:space="preserve">CRAWFORD CO FED LIB SYSTEM    </t>
  </si>
  <si>
    <t xml:space="preserve">BENSON MEMORIAL LIBRARY, INC.      </t>
  </si>
  <si>
    <t>CAMBRIDGE SPRINGS PUB LIBRARY  ASSOC</t>
  </si>
  <si>
    <t>COCHRANTON AREA PUBLIC LIBRARY</t>
  </si>
  <si>
    <t>JAMES A STONE MEMORIAL LIBRARY</t>
  </si>
  <si>
    <t xml:space="preserve">LINESVILLE PUBLIC LIBRARY     </t>
  </si>
  <si>
    <t>BLAIR Total</t>
  </si>
  <si>
    <t>BRADFORD Total</t>
  </si>
  <si>
    <t>BUCKS Total</t>
  </si>
  <si>
    <t xml:space="preserve">MOON TOWNSHIP PUBLIC LIBRARY  </t>
  </si>
  <si>
    <t xml:space="preserve">MOUNT LEBANON PUBLIC LIBRARY  </t>
  </si>
  <si>
    <t xml:space="preserve">SULLIVAN COUNTY LIBRARY       </t>
  </si>
  <si>
    <t>SUSQUEHANNA</t>
  </si>
  <si>
    <t>BETHLEHEM</t>
  </si>
  <si>
    <t>60</t>
  </si>
  <si>
    <t>61</t>
  </si>
  <si>
    <t>62</t>
  </si>
  <si>
    <t>68</t>
  </si>
  <si>
    <t>BUTLER Total</t>
  </si>
  <si>
    <t>CAMBRIA Total</t>
  </si>
  <si>
    <t>CENTRE Total</t>
  </si>
  <si>
    <t>CLARION Total</t>
  </si>
  <si>
    <t>CRAWFORD Total</t>
  </si>
  <si>
    <t>CUMBERLAND Total</t>
  </si>
  <si>
    <t>FRANKLIN Total</t>
  </si>
  <si>
    <t>GREENE Total</t>
  </si>
  <si>
    <t>JEFFERSON Total</t>
  </si>
  <si>
    <t>LACKAWANNA Total</t>
  </si>
  <si>
    <t>LAWRENCE Total</t>
  </si>
  <si>
    <t>LEBANON Total</t>
  </si>
  <si>
    <t>LUZERNE Total</t>
  </si>
  <si>
    <t>LYCOMING Total</t>
  </si>
  <si>
    <t>POTTER Total</t>
  </si>
  <si>
    <t>SCHUYLKILL Total</t>
  </si>
  <si>
    <t>SOMERSET Total</t>
  </si>
  <si>
    <t>TIOGA Total</t>
  </si>
  <si>
    <t>UNION Total</t>
  </si>
  <si>
    <t>WAYNE Total</t>
  </si>
  <si>
    <t>WESTMORELAND Total</t>
  </si>
  <si>
    <t>SYSTEMS TOTALS</t>
  </si>
  <si>
    <t>SYSTEMS</t>
  </si>
  <si>
    <t>CAMERON Total</t>
  </si>
  <si>
    <t>Pitts</t>
  </si>
  <si>
    <t>Phila</t>
  </si>
  <si>
    <t>SCRANTON PUBLIC LIBRARY</t>
  </si>
  <si>
    <t>Keystone Expend</t>
  </si>
  <si>
    <t>Other St Fnd Exp</t>
  </si>
  <si>
    <t>SENECA</t>
  </si>
  <si>
    <t>MCKEAN</t>
  </si>
  <si>
    <t>GREENE COUNTY LIBRARY SYSTEM</t>
  </si>
  <si>
    <t>MIFFLIN</t>
  </si>
  <si>
    <t xml:space="preserve">CUMBERLAND COUNTY LIBRARY SYSTEM  </t>
  </si>
  <si>
    <t xml:space="preserve">AMELIA S GIVIN LIBRARY        </t>
  </si>
  <si>
    <t xml:space="preserve">BOSLER FREE LIBRARY           </t>
  </si>
  <si>
    <t xml:space="preserve">CLEVE J. FREDRICKSEN LIBRARY     </t>
  </si>
  <si>
    <t xml:space="preserve">JOHN GRAHAM PUBLIC LIBRARY    </t>
  </si>
  <si>
    <t xml:space="preserve">NEW CUMBERLAND PUBLIC LIBRARY </t>
  </si>
  <si>
    <t xml:space="preserve">SHIPPENSBURG PUBLIC LIBRARY   </t>
  </si>
  <si>
    <t>DAUPHIN</t>
  </si>
  <si>
    <t xml:space="preserve">DAUPHIN COUNTY LIBRARY SYSTEM </t>
  </si>
  <si>
    <t xml:space="preserve">HERSHEY PUBLIC LIBRARY        </t>
  </si>
  <si>
    <t xml:space="preserve">MIDDLETOWN PUBLIC LIBRARY     </t>
  </si>
  <si>
    <t>DELAWARE</t>
  </si>
  <si>
    <t>DELAWARE COUNTY LIBRARY SYSTEM</t>
  </si>
  <si>
    <t xml:space="preserve">ASTON FREE LIBRARY            </t>
  </si>
  <si>
    <t>3a</t>
  </si>
  <si>
    <t>SOMERSET</t>
  </si>
  <si>
    <t>SOMERSET COUNTY FED LIB SYSTEM</t>
  </si>
  <si>
    <t>Rgstd Borrowers</t>
  </si>
  <si>
    <t xml:space="preserve">Staff Ala Mls </t>
  </si>
  <si>
    <t xml:space="preserve">Staff Cert Prof </t>
  </si>
  <si>
    <t>Other Pd Staff</t>
  </si>
  <si>
    <t>Fte Voluntrs</t>
  </si>
  <si>
    <t>Tot Fte</t>
  </si>
  <si>
    <t>Cat Itms End Curnt Rpt Per</t>
  </si>
  <si>
    <t>Periodic Ttls</t>
  </si>
  <si>
    <t>Tot Circ</t>
  </si>
  <si>
    <t>Ills</t>
  </si>
  <si>
    <t>Borrowed Ill</t>
  </si>
  <si>
    <t>WISSAHICKON VALLEY PUB LIBRARY</t>
  </si>
  <si>
    <t>MONTOUR</t>
  </si>
  <si>
    <t xml:space="preserve">THOMAS BEAVER FREE LIBRARY    </t>
  </si>
  <si>
    <t>NORTHAMPTON</t>
  </si>
  <si>
    <t xml:space="preserve">BANGOR PUBLIC LIBRARY         </t>
  </si>
  <si>
    <t xml:space="preserve">BETHLEHEM AREA PUBLIC LIBRARY </t>
  </si>
  <si>
    <t xml:space="preserve">EASTON AREA PUBLIC LIBRARY    </t>
  </si>
  <si>
    <t xml:space="preserve">HELLERTOWN AREA LIBRARY       </t>
  </si>
  <si>
    <t xml:space="preserve">MARY MEUSER MEMORIAL LIBRARY  </t>
  </si>
  <si>
    <t>MEM LIB OF NAZARETH &amp; VICINITY</t>
  </si>
  <si>
    <t xml:space="preserve">NORTHAMPTON AREA PUB LIBRARY  </t>
  </si>
  <si>
    <t>NORTHUMBERLAND</t>
  </si>
  <si>
    <t xml:space="preserve">MILTON PUBLIC LIBRARY         </t>
  </si>
  <si>
    <t>MONTGOMERY HSE/WARRIOR RUN LIB</t>
  </si>
  <si>
    <t xml:space="preserve">MOUNT CARMEL PUBLIC LIBRARY   </t>
  </si>
  <si>
    <t xml:space="preserve">PRIESTLEY FORSYTH MEM LIBRARY </t>
  </si>
  <si>
    <t>RALPHO TOWNSHIP PUBLIC LIBRARY</t>
  </si>
  <si>
    <t xml:space="preserve">SHAMOKIN &amp; COAL TWP PUB LIB   </t>
  </si>
  <si>
    <t>PERRY</t>
  </si>
  <si>
    <t xml:space="preserve">BLOOMFIELD PUBLIC LIBRARY     </t>
  </si>
  <si>
    <t xml:space="preserve">COMMUNITY LIB OF W PERRY CO   </t>
  </si>
  <si>
    <t>MARYSVILLE RYE LIB ASSOCIATION</t>
  </si>
  <si>
    <t xml:space="preserve">NEWPORT PUBLIC LIBRARY        </t>
  </si>
  <si>
    <t>PHILADELPHIA</t>
  </si>
  <si>
    <t>Bradford County Library System Bookmobile</t>
  </si>
  <si>
    <t xml:space="preserve">MCBRIDE MEMORIAL LIBRARY        </t>
  </si>
  <si>
    <t>Tot Loc Gov Rev</t>
  </si>
  <si>
    <t>Sd Rev</t>
  </si>
  <si>
    <t>Tot Other Loc</t>
  </si>
  <si>
    <t>Total Rev</t>
  </si>
  <si>
    <t>Emplymt Prg</t>
  </si>
  <si>
    <t>Tot Staff Exp</t>
  </si>
  <si>
    <t xml:space="preserve">INDIAN VALLEY PUBLIC LIBRARY  </t>
  </si>
  <si>
    <t xml:space="preserve">JENKINTOWN LIBRARY            </t>
  </si>
  <si>
    <t xml:space="preserve">LOWER PROVIDENCE COM LIBRARY  </t>
  </si>
  <si>
    <t xml:space="preserve">MONT CO-NORRISTOWN PUB LIB    </t>
  </si>
  <si>
    <t xml:space="preserve">NARBERTH COMMUNITY LIBRARY    </t>
  </si>
  <si>
    <t xml:space="preserve">POTTSTOWN PUBLIC LIBRARY      </t>
  </si>
  <si>
    <t xml:space="preserve">UNION LIB COMPANY OF HATBOROUGH </t>
  </si>
  <si>
    <t xml:space="preserve">UPPER DUBLIN PUBLIC LIBRARY   </t>
  </si>
  <si>
    <t>Tot Cap Exp</t>
  </si>
  <si>
    <t>LIBRARY NAME</t>
  </si>
  <si>
    <t>POP SERVED</t>
  </si>
  <si>
    <t>EXPENDITURE</t>
  </si>
  <si>
    <t>EXP/</t>
  </si>
  <si>
    <t>TOT ITEMS</t>
  </si>
  <si>
    <t>ITEMS/</t>
  </si>
  <si>
    <t>TURNOVER</t>
  </si>
  <si>
    <t>CATALOGED</t>
  </si>
  <si>
    <t>RATE</t>
  </si>
  <si>
    <t>#</t>
  </si>
  <si>
    <t>1 Average</t>
  </si>
  <si>
    <t>2 Average</t>
  </si>
  <si>
    <t>3 Average</t>
  </si>
  <si>
    <t>4 Average</t>
  </si>
  <si>
    <t>5 Average</t>
  </si>
  <si>
    <t>6 Average</t>
  </si>
  <si>
    <t>7 Average</t>
  </si>
  <si>
    <t>8 Average</t>
  </si>
  <si>
    <t>Tot St Rev</t>
  </si>
  <si>
    <t>109d</t>
  </si>
  <si>
    <t xml:space="preserve">POTTER-TIOGA COUNTY LIB SYS (POTTER)  </t>
  </si>
  <si>
    <t xml:space="preserve">POTTER-TIOGA COUNTY LIB SYS (TIOGA)  </t>
  </si>
  <si>
    <t xml:space="preserve">SCHLOW MEMORIAL LIBRARY       </t>
  </si>
  <si>
    <t>CHESTER</t>
  </si>
  <si>
    <t xml:space="preserve">CHESTER COUNTY LIBRARY        </t>
  </si>
  <si>
    <t xml:space="preserve">ATGLEN READING CENTER         </t>
  </si>
  <si>
    <t xml:space="preserve">AVON GROVE FREE LIBRARY       </t>
  </si>
  <si>
    <t>Totals - Wyoming County</t>
  </si>
  <si>
    <t>Region</t>
  </si>
  <si>
    <t>NORTHEAST</t>
  </si>
  <si>
    <t>James V. Brown Library Bookmobile</t>
  </si>
  <si>
    <t>COOPER SIEGEL COMMUNITY LIBRARY</t>
  </si>
  <si>
    <t>KUTZTOWN COMMUNITY LIBRARY</t>
  </si>
  <si>
    <t>FRANK SARRIS PUBLIC LIBRARY</t>
  </si>
  <si>
    <t>COOPER SEIGEL COMMUNITY LIBRARY</t>
  </si>
  <si>
    <t>James V.Brown Library Bookmobile</t>
  </si>
  <si>
    <t>James V.Brown Library Story Mobile</t>
  </si>
  <si>
    <t>Grand</t>
  </si>
  <si>
    <t>Location</t>
  </si>
  <si>
    <t>Library Region</t>
  </si>
  <si>
    <t>Library District</t>
  </si>
  <si>
    <t>County</t>
  </si>
  <si>
    <t>23. If the Library is Part of a Library System, Select the Library System Name</t>
  </si>
  <si>
    <t>35. Population of all Municipalities Claimed for State Aid.  System headquarters report zero unless claiming a portion of system population.</t>
  </si>
  <si>
    <t>42. Total registered Users at the end of the year</t>
  </si>
  <si>
    <t>43. Public Service Hours Per Week for Reporting Library</t>
  </si>
  <si>
    <t>55. Total ALA-MLS FTE Staffing (State standards)</t>
  </si>
  <si>
    <t>58. Total MLS Non-ALA FTE Staffing (State standards)</t>
  </si>
  <si>
    <t>Total Librarian FTEs (State standard)</t>
  </si>
  <si>
    <t>64. Total Other Paid Staff FTE Staffing (State standards)</t>
  </si>
  <si>
    <t>67. Total Volunteer FTE Staffing (State standards)</t>
  </si>
  <si>
    <t>74. Cataloged Items at the End of the Current Annual Report Period</t>
  </si>
  <si>
    <t>75. Print Materials</t>
  </si>
  <si>
    <t>76. Electronic Books (E-Books)</t>
  </si>
  <si>
    <t>81. Current Periodical Titles - Print</t>
  </si>
  <si>
    <t>82. Current Periodical Titles - Electronic</t>
  </si>
  <si>
    <t>87. Interlibrary  loan items provided to other libraries</t>
  </si>
  <si>
    <t>88. Interlibrary loan items received from other libraries</t>
  </si>
  <si>
    <t>107c. Total Received - Federal Employment Program</t>
  </si>
  <si>
    <t>110. Total Federal Revenue</t>
  </si>
  <si>
    <t>116c. Total Received - State Employment Program</t>
  </si>
  <si>
    <t>119. Total State Revenue.</t>
  </si>
  <si>
    <t>124. TOTAL LOCAL GOVERNMENT REVENUE</t>
  </si>
  <si>
    <t>125. Revenue from School District included above</t>
  </si>
  <si>
    <t>129. TOTAL OTHER OPERATING REVENUE</t>
  </si>
  <si>
    <t>130. TOTAL OPERATING REVENUE ALL ACCOUNTS</t>
  </si>
  <si>
    <t>152. TOTAL STAFF EXPENDITURES</t>
  </si>
  <si>
    <t>158. TOTAL COLLECTION EXPENDITURES (State standards)</t>
  </si>
  <si>
    <t>163. Total Other Operating Expenditures (State Standard)</t>
  </si>
  <si>
    <t>165. Total Operating Expenditures (State Standards)</t>
  </si>
  <si>
    <t>LSTA - Total Expenditures</t>
  </si>
  <si>
    <t>Other Federal Funds - Total Expenditures</t>
  </si>
  <si>
    <t>State Aid - Total Expenditures</t>
  </si>
  <si>
    <t>Keystone - Total Expenditures</t>
  </si>
  <si>
    <t>Other State Funds - Total Expenditures</t>
  </si>
  <si>
    <t>183. Capital Expenditures -Other</t>
  </si>
  <si>
    <t>95. Number of Internet Computers Provided by the Library For Use by General Public</t>
  </si>
  <si>
    <t>51. Total Circulation</t>
  </si>
  <si>
    <t>Fed EP</t>
  </si>
  <si>
    <t>St EP</t>
  </si>
  <si>
    <t>ePeriodic</t>
  </si>
  <si>
    <t>Deleted</t>
  </si>
  <si>
    <t>Calc</t>
  </si>
  <si>
    <t>New</t>
  </si>
  <si>
    <t>Staff Cert Lbrn</t>
  </si>
  <si>
    <t>PRINT TITLES</t>
  </si>
  <si>
    <t>eTITLES</t>
  </si>
  <si>
    <t>SOUTH BUTLER COMMUNITY LIBRARY</t>
  </si>
  <si>
    <t>REDBANK VALLEY PUBLIC LIBRARY</t>
  </si>
  <si>
    <t>State-aided Totals</t>
  </si>
  <si>
    <t>COMMUNITY LIBRARY OF LAKE &amp; SALEM TOWNSHIPS</t>
  </si>
  <si>
    <t>BEDFORD COUNTY LIBRARY</t>
  </si>
  <si>
    <t>STATE TOTAL</t>
  </si>
  <si>
    <t>STATE AIDED TOTAL</t>
  </si>
  <si>
    <t xml:space="preserve">                                                                                                                                            </t>
  </si>
  <si>
    <t>AVG</t>
  </si>
  <si>
    <t>MED</t>
  </si>
  <si>
    <t>MIN</t>
  </si>
  <si>
    <t>MAX</t>
  </si>
  <si>
    <t>2. Bookmobile Name</t>
  </si>
  <si>
    <t>16. Shelf Capacity of Bookmobile</t>
  </si>
  <si>
    <t>12. Hours Per Week Bookmobile is at Stops</t>
  </si>
  <si>
    <t>17. Total Bookmobile Circulation</t>
  </si>
  <si>
    <t>18. Bookmobile Collection Expenditures</t>
  </si>
  <si>
    <t/>
  </si>
  <si>
    <t>Shelf</t>
  </si>
  <si>
    <t>Capacity</t>
  </si>
  <si>
    <t>Circulation</t>
  </si>
  <si>
    <t>Expenditures</t>
  </si>
  <si>
    <t>Library / Bookmobile Name</t>
  </si>
  <si>
    <t xml:space="preserve">                 DISTRICT SUMMARIES</t>
  </si>
  <si>
    <t xml:space="preserve">                                  SYSTEM SUMMARIES</t>
  </si>
  <si>
    <t xml:space="preserve">                 SYSTEM SUMMARIES</t>
  </si>
  <si>
    <t>LibPAS dated 4-12-16</t>
  </si>
  <si>
    <t>11. County</t>
  </si>
  <si>
    <t>CENTRE CO LIB &amp; HIST MUSEUM (BOOKMOBILE)</t>
  </si>
  <si>
    <t>Centre County Library Bookmobile</t>
  </si>
  <si>
    <t>CLEARFIELD CO PUB LIB FED (BOOKMOBILE)</t>
  </si>
  <si>
    <t>FRANKLIN COUNTY BOOKMOBILE</t>
  </si>
  <si>
    <t>Franklin County Bookmobiles</t>
  </si>
  <si>
    <t>EASTERN MONROE PUBLIC LIBRARY (BOOKMOBILE)</t>
  </si>
  <si>
    <t>SOMERSET COUNTY BOOKMOBILE</t>
  </si>
  <si>
    <t>MONT CO-NORRISTOWN PUB LIB (BOOKMOBILE #6)</t>
  </si>
  <si>
    <t>MONT CO-NORRISTOWN PUB LIB (BOOKMOBILE #7)</t>
  </si>
  <si>
    <t>MONT CO-NORRISTOWN PUB LIB (Books-Go-Round)</t>
  </si>
  <si>
    <t>Books-Go-Round</t>
  </si>
  <si>
    <t>MONT CO-NORRISTOWN PUB LIB (Words-On-Wheels)</t>
  </si>
  <si>
    <t>Lawrence County Bookmobile</t>
  </si>
  <si>
    <t>COLUMBIA CNTY TRAVELING LIB (BOOKMOBILE)</t>
  </si>
  <si>
    <t>JAMES V.BROWN LIBRARY STORY MOBILE</t>
  </si>
  <si>
    <t>LYCOMING COUNTY MOBILE LIBRARY</t>
  </si>
  <si>
    <t>BOOKMOBILE ONE</t>
  </si>
  <si>
    <t>ADAMS MEMORIAL LIBRARY BOOKMOBILE</t>
  </si>
  <si>
    <t>Your Neighborhood Library</t>
  </si>
  <si>
    <t>Factoryville</t>
  </si>
  <si>
    <t>Laceyville</t>
  </si>
  <si>
    <t>A HUFNAGEL PUBLIC LIBRARY OF GLEN ROCK</t>
  </si>
  <si>
    <t>ABINGTON COMMUNITY LIBRARY</t>
  </si>
  <si>
    <t>ABINGTON TWP PUBLIC LIBRARY</t>
  </si>
  <si>
    <t>ADAMS MEMORIAL LIBRARY</t>
  </si>
  <si>
    <t>ADAMS SYS ADMIN UNIT</t>
  </si>
  <si>
    <t>ADAMSTOWN AREA LIBRARY</t>
  </si>
  <si>
    <t>ALBION AREA PUBLIC LIBRARY</t>
  </si>
  <si>
    <t>ALEXANDER HAMILTON MEMORIAL FREE LIBRARY</t>
  </si>
  <si>
    <t>ALLENTOWN PUBLIC LIBRARY</t>
  </si>
  <si>
    <t>ALTOONA AREA PUBLIC LIBRARY</t>
  </si>
  <si>
    <t>AMELIA S GIVIN LIBRARY</t>
  </si>
  <si>
    <t>ANDREW BAYNE MEM LIBRARY</t>
  </si>
  <si>
    <t>ANDREW CARNEGIE FREE LIBRARY</t>
  </si>
  <si>
    <t>ANNIE HALENBAKE ROSS LIBRARY</t>
  </si>
  <si>
    <t>ANNVILLE FREE LIBRARY</t>
  </si>
  <si>
    <t>APOLLO MEMORIAL LIBRARY</t>
  </si>
  <si>
    <t>ASHLAND PUBLIC LIBRARY</t>
  </si>
  <si>
    <t>ASTON PUBLIC LIBRARY</t>
  </si>
  <si>
    <t>ATGLEN PUBLIC LIBRARY</t>
  </si>
  <si>
    <t>AVALON PUBLIC LIBRARY</t>
  </si>
  <si>
    <t>AVELLA AREA LIBRARY CENTER</t>
  </si>
  <si>
    <t>AVON GROVE LIBRARY</t>
  </si>
  <si>
    <t>B F JONES MEMORIAL LIBRARY</t>
  </si>
  <si>
    <t>BADEN MEMORIAL LIBRARY</t>
  </si>
  <si>
    <t>BANGOR PUBLIC LIBRARY</t>
  </si>
  <si>
    <t>BARBARA MOSCATO BROWN MEMORIAL LIBRARY</t>
  </si>
  <si>
    <t>BARRETT FRIENDLY LIBRARY</t>
  </si>
  <si>
    <t>BAYARD TAYLOR MEMORIAL LIBRARY</t>
  </si>
  <si>
    <t>BEAVER AREA MEMORIAL LIBRARY</t>
  </si>
  <si>
    <t>BEAVERDALE PUBLIC LIBRARY</t>
  </si>
  <si>
    <t>BELLE VERNON PUBLIC LIBRARY</t>
  </si>
  <si>
    <t>BELLWOOD ANTIS PUBLIC LIBRARY</t>
  </si>
  <si>
    <t>BENSON MEMORIAL LIBRARY, INC.</t>
  </si>
  <si>
    <t>BENTLEYVILLE PUBLIC LIBRARY</t>
  </si>
  <si>
    <t>BERNVILLE AREA COMMUNITY LIB</t>
  </si>
  <si>
    <t>BETHANY PUBLIC LIBRARY</t>
  </si>
  <si>
    <t>BETHEL TULPEHOCKEN PUBLIC LIBRARY</t>
  </si>
  <si>
    <t>BLAIRSVILLE PUBLIC LIBRARY</t>
  </si>
  <si>
    <t>BLOOMFIELD PUBLIC LIBRARY</t>
  </si>
  <si>
    <t>BLOOMSBURG PUBLIC LIBRARY</t>
  </si>
  <si>
    <t>BLOSSBURG MEMORIAL LIBRARY</t>
  </si>
  <si>
    <t>BOONE AREA LIBRARY</t>
  </si>
  <si>
    <t>BOROUGH OF FOLCROFT PUBLIC LIBRARY</t>
  </si>
  <si>
    <t>BOSLER FREE LIBRARY</t>
  </si>
  <si>
    <t>BOYERTOWN COMMUNITY LIBRARY</t>
  </si>
  <si>
    <t>BRADDOCK CARNEGIE LIBRARY</t>
  </si>
  <si>
    <t>BRADFORD AREA PUBLIC LIBRARY</t>
  </si>
  <si>
    <t>BRANDYWINE COMMUNITY LIBRARY</t>
  </si>
  <si>
    <t>BRENTWOOD LIBRARY</t>
  </si>
  <si>
    <t>BRIDGEVILLE PUBLIC LIBRARY</t>
  </si>
  <si>
    <t>BROWNSVILLE FREE PUBLIC LIBRARY</t>
  </si>
  <si>
    <t>BUCKS COUNTY FREE LIBRARY</t>
  </si>
  <si>
    <t>BURRELL TOWNSHIP LIBRARY</t>
  </si>
  <si>
    <t>BUTLER AREA PUBLIC LIBRARY</t>
  </si>
  <si>
    <t>C C MELLOR MEMORIAL LIBRARY</t>
  </si>
  <si>
    <t>CALIFORNIA AREA PUBLIC LIBRARY</t>
  </si>
  <si>
    <t>CAMBRIA SYS ADMIN UNIT</t>
  </si>
  <si>
    <t>CAMBRIDGE SPRINGS PUB LIBRARY ASSOCIATION</t>
  </si>
  <si>
    <t>CARBONDALE PUBLIC LIBRARY</t>
  </si>
  <si>
    <t>CARNEGIE FR LIB OF SWISSVALE</t>
  </si>
  <si>
    <t>CARNEGIE FREE LIBRARY</t>
  </si>
  <si>
    <t>CARNEGIE FREE LIBRARY - BEAVER FALLS</t>
  </si>
  <si>
    <t>CARNEGIE FREE LIBRARY-MIDLAND</t>
  </si>
  <si>
    <t>CARNEGIE LIBRARY OF HOMESTEAD</t>
  </si>
  <si>
    <t>CARNEGIE LIBRARY OF MCKEESPORT</t>
  </si>
  <si>
    <t>CARROLLTOWN PUBLIC LIBRARY</t>
  </si>
  <si>
    <t>CENTRE CO LIB &amp; HIST MUSEUM</t>
  </si>
  <si>
    <t>CHARTIERS-HOUSTON COM LIBRARY</t>
  </si>
  <si>
    <t>CHELTENHAM TWNSHP LIB SYSTEM</t>
  </si>
  <si>
    <t>CHESTER COUNTY LIBRARY</t>
  </si>
  <si>
    <t>CHESTER SPRINGS LIBRARY</t>
  </si>
  <si>
    <t>CITIZENS LIBRARY</t>
  </si>
  <si>
    <t>CLAIRTON PUBLIC LIBRARY</t>
  </si>
  <si>
    <t>CLARION FREE LIBRARY</t>
  </si>
  <si>
    <t>CLEVE J. FREDRICKSEN LIBRARY</t>
  </si>
  <si>
    <t>CLYMER LIBRARY ASSOCIATION</t>
  </si>
  <si>
    <t>COATESVILLE AREA PUBLIC LIBRARY</t>
  </si>
  <si>
    <t>COLLINGDALE PUBLIC LIBRARY</t>
  </si>
  <si>
    <t>COLUMBIA PUBLIC LIBRARY</t>
  </si>
  <si>
    <t>COMM LIB OF ALLEGHENY VALLEY</t>
  </si>
  <si>
    <t>COMMUNITY LIB OF W PERRY CO</t>
  </si>
  <si>
    <t>COOPER-SIEGEL COMMUNITY LIBRARY</t>
  </si>
  <si>
    <t>COOPERSTOWN PUBLIC LIBRARY</t>
  </si>
  <si>
    <t>COPLAY PUBLIC LIBRARY</t>
  </si>
  <si>
    <t>CORAOPOLIS MEMORIAL LIBRARY</t>
  </si>
  <si>
    <t>CORRY PUBLIC LIBRARY</t>
  </si>
  <si>
    <t>COUDERSPORT PUBLIC LIBRARY</t>
  </si>
  <si>
    <t>CRAFTON PUBLIC LIBRARY</t>
  </si>
  <si>
    <t>CRANBERRY PUBLIC LIBRARY</t>
  </si>
  <si>
    <t>CRESSON PUBLIC LIBRARY</t>
  </si>
  <si>
    <t>DALTON COMMUNITY LIBRARY</t>
  </si>
  <si>
    <t>DARBY LIBRARY</t>
  </si>
  <si>
    <t>DAUPHIN COUNTY LIBRARY SYSTEM</t>
  </si>
  <si>
    <t>DELMONT PUBLIC LIBRARY</t>
  </si>
  <si>
    <t>DILLSBURG AREA PUBLIC LIBRARY</t>
  </si>
  <si>
    <t>DIMMICK MEMORIAL LIBRARY</t>
  </si>
  <si>
    <t>DONORA PUBLIC LIBRARY</t>
  </si>
  <si>
    <t>DORMONT PUBLIC LIBRARY</t>
  </si>
  <si>
    <t>DOWNINGTOWN LIBRARY COMPANY</t>
  </si>
  <si>
    <t>DR WILLIAM B KONKLE MEM LIB</t>
  </si>
  <si>
    <t>DUBOIS PUBLIC LIBRARY</t>
  </si>
  <si>
    <t>EAST BERLIN COMMUNITY LIBRARY</t>
  </si>
  <si>
    <t>EASTERN LANCASTER COUNTY LIB</t>
  </si>
  <si>
    <t>EASTERN MONROE PUBLIC LIBRARY</t>
  </si>
  <si>
    <t>EASTON AREA PUBLIC LIBRARY</t>
  </si>
  <si>
    <t>EBENSBURG FREE PUBLIC LIBRARY</t>
  </si>
  <si>
    <t>ELIZABETHTOWN PUBLIC LIBRARY</t>
  </si>
  <si>
    <t>ELLWOOD CITY AREA PUB LIBRARY</t>
  </si>
  <si>
    <t>EMMAUS PUBLIC LIBRARY</t>
  </si>
  <si>
    <t>EPHRATA PUBLIC LIBRARY</t>
  </si>
  <si>
    <t>EVA K BOWLBY PUBLIC LIBRARY</t>
  </si>
  <si>
    <t>EVANS CITY PUBLIC LIBRARY</t>
  </si>
  <si>
    <t>EVERETT FREE LIBRARY</t>
  </si>
  <si>
    <t>EXETER COMMUNITY LIBRARY</t>
  </si>
  <si>
    <t>F D CAMPBELL MEMORIAL LIBRARY</t>
  </si>
  <si>
    <t>F.O.R. STO-ROX LIBRARY</t>
  </si>
  <si>
    <t>FLEETWOOD AREA PUBLIC LIBRARY</t>
  </si>
  <si>
    <t>FLENNIKEN PUBLIC LIBRARY</t>
  </si>
  <si>
    <t>FORD CITY PUBLIC LIBRARY</t>
  </si>
  <si>
    <t>FOXBURG FREE LIBRARY ASSOC</t>
  </si>
  <si>
    <t>FRANKLIN PUBLIC LIBRARY</t>
  </si>
  <si>
    <t>FRANKLIN SYS ADMIN UNIT</t>
  </si>
  <si>
    <t>FREDERICKTOWN AREA PUBLIC LIBRARY</t>
  </si>
  <si>
    <t>FREE LIB OF NORTHAMPTON TWP</t>
  </si>
  <si>
    <t>FREE LIBRARY OF NEW HOPE &amp; SOLEBURY</t>
  </si>
  <si>
    <t>Free Library Of Philadelphia</t>
  </si>
  <si>
    <t>FREE LIBRARY OF SPRINGFIELD TOWNSHIP</t>
  </si>
  <si>
    <t>FRIENDS MEMORIAL LIBRARY</t>
  </si>
  <si>
    <t>FULTON COUNTY LIBRARY</t>
  </si>
  <si>
    <t>GALETON PUBLIC LIBRARY</t>
  </si>
  <si>
    <t>GALLITZIN PUBLIC LIBRARY</t>
  </si>
  <si>
    <t>GENESEE AREA LIBRARY</t>
  </si>
  <si>
    <t>GERMAN MASONTOWN PUB LIBRARY</t>
  </si>
  <si>
    <t>GLATFELTER MEMORIAL LIBRARY</t>
  </si>
  <si>
    <t>GLENOLDEN LIBRARY</t>
  </si>
  <si>
    <t>GREEN FREE LIBRARY CANTON</t>
  </si>
  <si>
    <t>GREEN FREE LIBRARY WELLSBORO</t>
  </si>
  <si>
    <t>GREEN TREE PUBLIC LIBRARY</t>
  </si>
  <si>
    <t>GREENSBURG HEMPFIELD AREA LIB</t>
  </si>
  <si>
    <t>GROVE CITY COMMUNITY LIBRARY</t>
  </si>
  <si>
    <t>GUTHRIE MEMORIAL LIBRARY - HANOVER'S PUBLIC LIBRARY</t>
  </si>
  <si>
    <t>HAMBURG PUBLIC LIBRARY</t>
  </si>
  <si>
    <t>HAMLIN MEMORIAL LIBRARY</t>
  </si>
  <si>
    <t>HAMPTON COMMUNITY LIBRARY</t>
  </si>
  <si>
    <t>HASTINGS PUBLIC LIBRARY</t>
  </si>
  <si>
    <t>HAVERFORD TOWNSHIP FREE LIBRARY ASSOCIATION</t>
  </si>
  <si>
    <t>HAWLEY LIBRARY</t>
  </si>
  <si>
    <t>HAZLETON AREA PUBLIC LIBRARY</t>
  </si>
  <si>
    <t>HELEN KATE FURNESS FR LIBRARY</t>
  </si>
  <si>
    <t>HELLERTOWN AREA LIBRARY</t>
  </si>
  <si>
    <t>HERITAGE PUBLIC LIBRARY</t>
  </si>
  <si>
    <t>HERSHEY PUBLIC LIBRARY</t>
  </si>
  <si>
    <t>HIGHLAND COMMUNITY LIBRARY</t>
  </si>
  <si>
    <t>HOLLIDAYSBURG AREA PUBLIC LIBRARY</t>
  </si>
  <si>
    <t>HONEY BROOK COMMUNITY LIBRARY</t>
  </si>
  <si>
    <t>HOYT LIBRARY</t>
  </si>
  <si>
    <t>HUGHESVILLE AREA PUBLIC LIBRARY</t>
  </si>
  <si>
    <t>HUNTINGDON COUNTY LIBRARY</t>
  </si>
  <si>
    <t>HUNTINGDON VALLEY LIBRARY</t>
  </si>
  <si>
    <t>HYNDMAN-LONDONDERRY PUB LIB</t>
  </si>
  <si>
    <t>INDIAN VALLEY PUBLIC LIBRARY</t>
  </si>
  <si>
    <t>INDIANA FREE LIBRARY INC</t>
  </si>
  <si>
    <t>J. LEWIS CROZER LIBRARY</t>
  </si>
  <si>
    <t>JANE &amp; ANNETTE HERR MEMORIAL LIBRARY</t>
  </si>
  <si>
    <t>JEANNETTE PUBLIC LIBRARY</t>
  </si>
  <si>
    <t>JENKINTOWN LIBRARY</t>
  </si>
  <si>
    <t>JERSEY SHORE PUBLIC LIBRARY</t>
  </si>
  <si>
    <t>JOHN GRAHAM PUBLIC LIBRARY</t>
  </si>
  <si>
    <t>JOHN K TENER LIBRARY</t>
  </si>
  <si>
    <t>JOHNSONBURG PUBLIC LIBRARY</t>
  </si>
  <si>
    <t>JOSEPH &amp; ELIZABETH SHAW LIB</t>
  </si>
  <si>
    <t>JOSEPH T. SIMPSON PUBLIC LIBRARY</t>
  </si>
  <si>
    <t>JUNIATA COUNTY LIBRARY</t>
  </si>
  <si>
    <t>KALTREIDER-BENFER LIBRARY</t>
  </si>
  <si>
    <t>KITTANNING PUBLIC LIBRARY</t>
  </si>
  <si>
    <t>KNOX PUBLIC LIBRARY</t>
  </si>
  <si>
    <t>KNOXVILLE PUBLIC LIBRARY</t>
  </si>
  <si>
    <t>LANCASTER PUBLIC LIBRARY</t>
  </si>
  <si>
    <t>LANSDOWNE PUBLIC LIBRARY</t>
  </si>
  <si>
    <t>LEBANON COMMUNITY LIBRARY</t>
  </si>
  <si>
    <t>LEHIGHTON AREA MEMORIAL LIBRARY</t>
  </si>
  <si>
    <t>LIGONIER VALLEY LIBRARY</t>
  </si>
  <si>
    <t>LILLY WASHINGTON PUB LIBRARY</t>
  </si>
  <si>
    <t>LINESVILLE COMMUNITY PUBLIC LIBRARY</t>
  </si>
  <si>
    <t>LITITZ PUBLIC LIBRARY</t>
  </si>
  <si>
    <t>LOWER MERION LIBRARY SYSTEM</t>
  </si>
  <si>
    <t>LOWER PROVIDENCE COM LIBRARY</t>
  </si>
  <si>
    <t>MAHANOY CITY PUBLIC LIBRARY</t>
  </si>
  <si>
    <t>MALVERN PUBLIC LIBRARY</t>
  </si>
  <si>
    <t>MANHEIM COMMUNITY LIBRARY</t>
  </si>
  <si>
    <t>MANOR PUBLIC LIBRARY</t>
  </si>
  <si>
    <t>MANSFIELD FREE PUBLIC LIBRARY</t>
  </si>
  <si>
    <t>MARGARET SHONTZ MEM LIBRARY</t>
  </si>
  <si>
    <t>MARIAN SUTHERLAND KIRBY LIB</t>
  </si>
  <si>
    <t>MARIANNA COMMUNITY PUBLIC LIB</t>
  </si>
  <si>
    <t>MARPLE PUBLIC LIBRARY</t>
  </si>
  <si>
    <t>MARS AREA PUBLIC LIBRARY</t>
  </si>
  <si>
    <t>MARTINSBURG COMMUNITY LIBRARY</t>
  </si>
  <si>
    <t>MARY M CAMPBELL LIBRARY</t>
  </si>
  <si>
    <t>MARY MEUSER MEMORIAL LIBRARY</t>
  </si>
  <si>
    <t>MARY S BIESECKER PUB LIBRARY</t>
  </si>
  <si>
    <t>MASON DIXON PUBLIC LIBRARY</t>
  </si>
  <si>
    <t>MATHER MEMORIAL LIBRARY</t>
  </si>
  <si>
    <t>MCCORD MEMORIAL LIBRARY</t>
  </si>
  <si>
    <t>MEADVILLE PUBLIC LIBRARY</t>
  </si>
  <si>
    <t>MEDIA UPPER PROVIDENCE FREE LIBRARY</t>
  </si>
  <si>
    <t>MEM LIBRARY OF RADNOR TWNSHP</t>
  </si>
  <si>
    <t>MENGLE MEMORIAL LIBRARY</t>
  </si>
  <si>
    <t>MERCER AREA LIBRARY</t>
  </si>
  <si>
    <t>MEYERSDALE PUBLIC LIBRARY</t>
  </si>
  <si>
    <t>MIDDLETOWN FREE LIBRARY</t>
  </si>
  <si>
    <t>MIDDLETOWN PUBLIC LIBRARY</t>
  </si>
  <si>
    <t>MIFFLIN COMMUNITY LIBRARY</t>
  </si>
  <si>
    <t>MIFFLIN COUNTY LIBRARY</t>
  </si>
  <si>
    <t>MILANOF-SCHOCK LIBRARY</t>
  </si>
  <si>
    <t>MILL MEMORIAL LIBRARY</t>
  </si>
  <si>
    <t>MILTON PUBLIC LIBRARY</t>
  </si>
  <si>
    <t>MINERSVILLE PUBLIC LIBRARY</t>
  </si>
  <si>
    <t>MONACA PUBLIC LIBRARY</t>
  </si>
  <si>
    <t>MONESSEN PUBLIC LIBRARY</t>
  </si>
  <si>
    <t>MONONGAHELA AREA LIBRARY</t>
  </si>
  <si>
    <t>MONROETON PUBLIC LIBRARY</t>
  </si>
  <si>
    <t>MONROEVILLE PUBLIC LIBRARY</t>
  </si>
  <si>
    <t>MONTGOMERY HOUSE WARRIOR RUN AREA PUBLIC LIBR</t>
  </si>
  <si>
    <t>MOON TOWNSHIP PUBLIC LIBRARY</t>
  </si>
  <si>
    <t>MOORES MEMORIAL LIBRARY</t>
  </si>
  <si>
    <t>MOUNT CARMEL PUBLIC LIBRARY</t>
  </si>
  <si>
    <t>MOUNT JEWETT MEMORIAL LIBRARY</t>
  </si>
  <si>
    <t>MOUNT LEBANON PUBLIC LIBRARY</t>
  </si>
  <si>
    <t>MT PLEASANT FR PUB LIB ASSOC</t>
  </si>
  <si>
    <t>MUHLENBERG COMMUNITY LIBRARY</t>
  </si>
  <si>
    <t>MUNCY PUBLIC LIBRARY</t>
  </si>
  <si>
    <t>MURRYSVILLE COMMUNITY LIBRARY</t>
  </si>
  <si>
    <t>MYERSTOWN COMMUNITY LIBRARY</t>
  </si>
  <si>
    <t>NANTY GLO PUBLIC LIBRARY</t>
  </si>
  <si>
    <t>NARBERTH COMMUNITY LIBRARY</t>
  </si>
  <si>
    <t>NEW BRIGHTON PUBLIC LIBRARY</t>
  </si>
  <si>
    <t>NEW CASTLE PUBLIC LIBRARY</t>
  </si>
  <si>
    <t>NEW CUMBERLAND PUBLIC LIBRARY</t>
  </si>
  <si>
    <t>NEWFOUNDLAND AREA PUB LIBRARY</t>
  </si>
  <si>
    <t>NEWPORT PUBLIC LIBRARY</t>
  </si>
  <si>
    <t>NEWTOWN PUBLIC LIBRARY</t>
  </si>
  <si>
    <t>NORTH POCONO PUBLIC LIBRARY</t>
  </si>
  <si>
    <t>NORTH VERSAILLES PUBLIC LIBRARY</t>
  </si>
  <si>
    <t>NORTH WALES AREA LIBRARY</t>
  </si>
  <si>
    <t>NORTHAMPTON AREA PUB LIBRARY</t>
  </si>
  <si>
    <t>NORTHERN WAYNE COMMUNITY LIB</t>
  </si>
  <si>
    <t>NORTHLAND PUBLIC LIBRARY</t>
  </si>
  <si>
    <t>NORWIN PUB LIB ASSOC</t>
  </si>
  <si>
    <t>NORWOOD PUBLIC LIBRARY</t>
  </si>
  <si>
    <t>OAKMONT CARNEGIE LIBRARY</t>
  </si>
  <si>
    <t>OIL CITY LIBRARY</t>
  </si>
  <si>
    <t>OSTERHOUT FREE LIBRARY</t>
  </si>
  <si>
    <t>OXFORD PUBLIC LIBRARY</t>
  </si>
  <si>
    <t>PALMERTON AREA LIBRARY</t>
  </si>
  <si>
    <t>PALMYRA PUBLIC LIBRARY</t>
  </si>
  <si>
    <t>PARKESBURG FREE LIBRARY</t>
  </si>
  <si>
    <t>PARKLAND COMMUNITY LIBRARY</t>
  </si>
  <si>
    <t>PATTON PUBLIC LIBRARY</t>
  </si>
  <si>
    <t>PAUL SMITH LIBRARY OF SOUTHERN YORK COUNTY</t>
  </si>
  <si>
    <t>PENN AREA LIBRARY</t>
  </si>
  <si>
    <t>PENN HILLS LIBRARY</t>
  </si>
  <si>
    <t>PEOPLES LIBRARY</t>
  </si>
  <si>
    <t>PEQUEA VALLEY PUBLIC LIBRARY</t>
  </si>
  <si>
    <t>PETERS TOWNSHIP PUBLIC LIBRARY</t>
  </si>
  <si>
    <t>PHOENIXVILLE PUBLIC LIBRARY</t>
  </si>
  <si>
    <t>PIKE COUNTY PUBLIC LIBRARY</t>
  </si>
  <si>
    <t>PITTSTON MEMORIAL LIBRARY</t>
  </si>
  <si>
    <t>PLEASANT HILLS PUBLIC LIBRARY</t>
  </si>
  <si>
    <t>PLEASANT MOUNT PUBLIC LIBRARY</t>
  </si>
  <si>
    <t>PLUM BOROUGH LIBRARY</t>
  </si>
  <si>
    <t>PLYMOUTH PUBLIC LIBRARY</t>
  </si>
  <si>
    <t>PORT CARBON PUBLIC LIBRARY</t>
  </si>
  <si>
    <t>PORTAGE PUBLIC LIBRARY</t>
  </si>
  <si>
    <t>POTTSTOWN REGIONAL PUBLIC LIBRARY</t>
  </si>
  <si>
    <t>PRIESTLEY FORSYTH MEM LIBRARY</t>
  </si>
  <si>
    <t>PROSPECT COMMUNITY LIBRARY</t>
  </si>
  <si>
    <t>PROSPECT PARK FREE LIBRARY</t>
  </si>
  <si>
    <t>PUBLIC LIBRARY FOR UNION CO</t>
  </si>
  <si>
    <t>PUBLIC LIBRARY OF CATASAUQUA</t>
  </si>
  <si>
    <t>PUNXSUTAWNEY MEMORIAL LIBRARY</t>
  </si>
  <si>
    <t>QUARRYVILLE LIBRARY CENTER</t>
  </si>
  <si>
    <t>RACHEL KOHL COMMUNITY LIBRARY</t>
  </si>
  <si>
    <t>REBECCA M ARTHURS MEM LIBRARY</t>
  </si>
  <si>
    <t>REYNOLDSVILLE PUBLIC LIBRARY</t>
  </si>
  <si>
    <t>RICHLAND COMMUNITY LIBRARY</t>
  </si>
  <si>
    <t>RIDGWAY FREE PUBLIC LIBRARY</t>
  </si>
  <si>
    <t>RIDLEY PARK PUBLIC LIBRARY</t>
  </si>
  <si>
    <t>RIEGELSVILLE LIBRARY</t>
  </si>
  <si>
    <t>ROARING SPRING COMM LIBRARY</t>
  </si>
  <si>
    <t>ROBESONIA COMMUNITY LIBRARY</t>
  </si>
  <si>
    <t>ROCHESTER PUBLIC LIBRARY</t>
  </si>
  <si>
    <t>ROSTRAVER PUBLIC LIBRARY</t>
  </si>
  <si>
    <t>SAEGERTOWN AREA LIBRARY</t>
  </si>
  <si>
    <t>SAINT MARYS PUBLIC LIBRARY</t>
  </si>
  <si>
    <t>SARAH S BOVARD MEM LIBRARY</t>
  </si>
  <si>
    <t>SAXTON COMMUNITY LIBRARY</t>
  </si>
  <si>
    <t>SAYRE PUBLIC LIBRARY</t>
  </si>
  <si>
    <t>SCHLOW CENTRE REGION LIBRARY</t>
  </si>
  <si>
    <t>SCHUYLKILL HAVEN FR PUB LIB</t>
  </si>
  <si>
    <t>SCHUYLKILL VALLEY COMMUNITY LIBRARY</t>
  </si>
  <si>
    <t>SCOTT TOWNSHIP PUBLIC LIBRARY</t>
  </si>
  <si>
    <t>SCOTTDALE PUBLIC LIBRARY</t>
  </si>
  <si>
    <t>SEWICKLEY PUBLIC LIBRARY</t>
  </si>
  <si>
    <t>SHALER NORTH HILLS LIBRARY</t>
  </si>
  <si>
    <t>SHAMOKIN &amp; COAL TWP PUB LIB</t>
  </si>
  <si>
    <t>SHARON HILL PUBLIC LIBRARY</t>
  </si>
  <si>
    <t>SHEFFIELD TOWNSHIP LIBRARY</t>
  </si>
  <si>
    <t>SHIPPENSBURG PUBLIC LIBRARY</t>
  </si>
  <si>
    <t>SINKING SPRING PUBLIC LIBRARY</t>
  </si>
  <si>
    <t>SLATINGTON LIBRARY INC</t>
  </si>
  <si>
    <t>SNYDER COUNTY LIBRARIES, INC.</t>
  </si>
  <si>
    <t>SOMERSET COUNTY LIBRARY</t>
  </si>
  <si>
    <t>SOUTH FAYETTE TWP LIBRARY</t>
  </si>
  <si>
    <t>SOUTH FORK PUBLIC LIBRARY</t>
  </si>
  <si>
    <t>SOUTH PARK TOWNSHIP LIBRARY</t>
  </si>
  <si>
    <t>SOUTHAMPTON FREE LIBRARY</t>
  </si>
  <si>
    <t>SPALDING MEMORIAL LIBRARY</t>
  </si>
  <si>
    <t>SPRING CITY FR PUBLIC LIBRARY</t>
  </si>
  <si>
    <t>SPRINGBORO PUBLIC LIBRARY</t>
  </si>
  <si>
    <t>SPRINGFIELD TOWNSHIP LIBRARY</t>
  </si>
  <si>
    <t>STRASBURG-HEISLER LIBRARY</t>
  </si>
  <si>
    <t>SUGAR GROVE FREE LIBRARY</t>
  </si>
  <si>
    <t>SULLIVAN COUNTY LIBRARY</t>
  </si>
  <si>
    <t>SUMMERVILLE PUBLIC LIBRARY</t>
  </si>
  <si>
    <t>SUS QUE CO HIST SOC &amp; FREE LIB</t>
  </si>
  <si>
    <t>SWARTHMORE PUBLIC LIBRARY</t>
  </si>
  <si>
    <t>SYKESVILLE PUBLIC LIBRARY</t>
  </si>
  <si>
    <t>TAMAQUA PUBLIC LIBRARY</t>
  </si>
  <si>
    <t>TAYLOR COMMUNITY LIBRARY</t>
  </si>
  <si>
    <t>THOMAS BEAVER FREE LIBRARY</t>
  </si>
  <si>
    <t>TIDIOUTE LIBRARY ASSOCIATION, INC.</t>
  </si>
  <si>
    <t>TINICUM MEMORIAL PUB LIBRARY</t>
  </si>
  <si>
    <t>TOWANDA PUBLIC LIBRARY</t>
  </si>
  <si>
    <t>TRAFFORD COMMUNITY PUBLIC LIB</t>
  </si>
  <si>
    <t>TREDYFFRIN PUBLIC LIBRARY</t>
  </si>
  <si>
    <t>TREMONT AREA FREE PUBLIC LIBRARY</t>
  </si>
  <si>
    <t>TUNKHANNOCK PUBLIC LIBRARY</t>
  </si>
  <si>
    <t>TWP LIB OF LOWER SOUTHAMPTON</t>
  </si>
  <si>
    <t>TYRONE-SNYDER TWNSHP PUB LIB</t>
  </si>
  <si>
    <t>ULYSSES LIBRARY</t>
  </si>
  <si>
    <t>UNION CITY PUBLIC LIBRARY</t>
  </si>
  <si>
    <t>UNION LIB COMPANY OF HATBOROUGH</t>
  </si>
  <si>
    <t>UNIONTOWN PUBLIC LIBRARY</t>
  </si>
  <si>
    <t>UPPER DARBY TOWNSHIP &amp; SELLERS MEMORIAL FREE PUBLIC LIBRARY</t>
  </si>
  <si>
    <t>UPPER DUBLIN PUBLIC LIBRARY</t>
  </si>
  <si>
    <t>UPPER MERION TOWNSHIP LIBRARY</t>
  </si>
  <si>
    <t>UPPER MORELAND FR PUB LIBRARY</t>
  </si>
  <si>
    <t>UPPER ST CLAIR TWNSHP LIBRARY</t>
  </si>
  <si>
    <t>VANDERGRIFT PUB LIBRARY ASSOC</t>
  </si>
  <si>
    <t>VILLAGE LIBRARY OF MORGANTOWN</t>
  </si>
  <si>
    <t>W W F COMMUNITY LIBRARY</t>
  </si>
  <si>
    <t>WARMINSTER TOWNSHIP LIBRARY</t>
  </si>
  <si>
    <t>WARREN LIBRARY ASSOCIATION</t>
  </si>
  <si>
    <t>WATERFORD PUBLIC LIBRARY</t>
  </si>
  <si>
    <t>WAYNE COUNTY PUBLIC LIBRARY</t>
  </si>
  <si>
    <t>WERNERSVILLE PUBLIC LIBRARY</t>
  </si>
  <si>
    <t>WEST CHESTER PUBLIC LIBRARY</t>
  </si>
  <si>
    <t>WEST END LIBRARY</t>
  </si>
  <si>
    <t>WEST PITTSTON LIBRARY</t>
  </si>
  <si>
    <t>WESTERN POCONO COMMUNITY LIBRARY</t>
  </si>
  <si>
    <t>WESTFIELD PUBLIC LIBRARY</t>
  </si>
  <si>
    <t>WHITEHALL PUBLIC LIBRARY</t>
  </si>
  <si>
    <t>WILKINSBURG PUBLIC LIBRARY</t>
  </si>
  <si>
    <t>WILLIAM JEANES MEM LIBRARY</t>
  </si>
  <si>
    <t>WILLIAMSBURG PUBLIC LIBRARY</t>
  </si>
  <si>
    <t>WINDBER PUBLIC LIBRARY</t>
  </si>
  <si>
    <t>WOMELSDORF COMMUNITY LIBRARY</t>
  </si>
  <si>
    <t>WYALUSING PUBLIC LIBRARY</t>
  </si>
  <si>
    <t>WYOMING FREE LIBRARY</t>
  </si>
  <si>
    <t>WYOMISSING PUBLIC LIBRARY</t>
  </si>
  <si>
    <t>YEADON PUBLIC LIBRARY</t>
  </si>
  <si>
    <t>YOUNGSVILLE PUBLIC LIBRARY</t>
  </si>
  <si>
    <t>ZELIENOPLE PUBLIC LIBRARY</t>
  </si>
  <si>
    <t>MILLVALE LIBRARY</t>
  </si>
  <si>
    <t>LibPAS dated 2-27-17</t>
  </si>
  <si>
    <t>SOUTHEAST</t>
  </si>
  <si>
    <t>SOUTHWEST</t>
  </si>
  <si>
    <t>NORTHWEST</t>
  </si>
  <si>
    <t>NORTHCENTRAL</t>
  </si>
  <si>
    <t>LEHIGH VALLEY</t>
  </si>
  <si>
    <t>SOUTHCENTRAL</t>
  </si>
  <si>
    <t>York County Library System</t>
  </si>
  <si>
    <t>Lackawanna County Library System</t>
  </si>
  <si>
    <t>Westmoreland County Federated Library System</t>
  </si>
  <si>
    <t>Adams County Library System</t>
  </si>
  <si>
    <t>Library System of Lancaster County</t>
  </si>
  <si>
    <t>Franklin County Library System</t>
  </si>
  <si>
    <t>Allegheny County Library Association</t>
  </si>
  <si>
    <t>Bradford County Library System</t>
  </si>
  <si>
    <t>Blair County Library System</t>
  </si>
  <si>
    <t>Cumberland County Library System</t>
  </si>
  <si>
    <t>Lebanon County Library System</t>
  </si>
  <si>
    <t>Delaware County Library System</t>
  </si>
  <si>
    <t>Chester County Library System</t>
  </si>
  <si>
    <t>Washington County Library System</t>
  </si>
  <si>
    <t>Beaver County Library System</t>
  </si>
  <si>
    <t>Luzerne County Library System</t>
  </si>
  <si>
    <t>Cambria County Library System</t>
  </si>
  <si>
    <t>Bedford County Federated Library System</t>
  </si>
  <si>
    <t>Crawford County Federated Library System</t>
  </si>
  <si>
    <t>Berks County Public Libraries</t>
  </si>
  <si>
    <t>Wayne Library Authority</t>
  </si>
  <si>
    <t>Potter-Tioga Library System</t>
  </si>
  <si>
    <t>Bucks County Free Library System</t>
  </si>
  <si>
    <t>Butler County Federated Library System</t>
  </si>
  <si>
    <t>Centre County Federation of Public Libraries</t>
  </si>
  <si>
    <t>Clarion County Library System</t>
  </si>
  <si>
    <t>Lycoming County Library System</t>
  </si>
  <si>
    <t>Lawrence county Federated Library System</t>
  </si>
  <si>
    <t>Union County Library System</t>
  </si>
  <si>
    <t>Jefferson County Library System</t>
  </si>
  <si>
    <t>Somerset County Federated Library System</t>
  </si>
  <si>
    <t>Schuylkill County Library System</t>
  </si>
  <si>
    <t xml:space="preserve">35. Population </t>
  </si>
  <si>
    <t>15. Cataloged Items</t>
  </si>
  <si>
    <t>PL STATS Workcopy 2017xx</t>
  </si>
  <si>
    <t>LAWRENCE COUNTY BOOKMOBILE</t>
  </si>
  <si>
    <t>JAMES V. BROWN LIBRARY  STORY MOBILE</t>
  </si>
  <si>
    <t>JAMES V. BROWN LIBRARY BOOKMOBILE</t>
  </si>
  <si>
    <t xml:space="preserve">                    HOURS &amp; STAFF</t>
  </si>
  <si>
    <t xml:space="preserve">      COLLECTION</t>
  </si>
  <si>
    <t xml:space="preserve">   REVENUE</t>
  </si>
  <si>
    <t xml:space="preserve">    EXPENDITURES</t>
  </si>
  <si>
    <t xml:space="preserve">                    STAFF</t>
  </si>
  <si>
    <t>COLLECTIONS</t>
  </si>
  <si>
    <t xml:space="preserve"> REVENUE</t>
  </si>
  <si>
    <t>OPERATING EXPENSES</t>
  </si>
  <si>
    <t xml:space="preserve">                                 STAFF</t>
  </si>
  <si>
    <t xml:space="preserve">        COLLECTION</t>
  </si>
  <si>
    <t xml:space="preserve">  REVENUE</t>
  </si>
  <si>
    <t xml:space="preserve">  EXPENDITURES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</si>
</sst>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#,##0.000"/>
    <numFmt numFmtId="166" formatCode="&quot;$&quot;#,##0"/>
    <numFmt numFmtId="167" formatCode="&quot;$&quot;0"/>
    <numFmt numFmtId="168" formatCode="&quot;$&quot;#,##0.00"/>
  </numFmts>
  <fonts count="8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 applyNumberFormat="0" applyFont="0" applyFill="0" applyBorder="0" applyProtection="0">
      <alignment horizontal="left" vertical="center"/>
    </xf>
    <xf numFmtId="3" fontId="1" fillId="0" borderId="0" applyFont="0" applyFill="0" applyBorder="0" applyAlignment="0" applyProtection="0"/>
  </cellStyleXfs>
  <cellXfs count="298">
    <xf numFmtId="0" fontId="0" fillId="0" borderId="0" xfId="0"/>
    <xf numFmtId="0" fontId="0" fillId="0" borderId="0" xfId="0" applyAlignment="1">
      <alignment horizontal="center"/>
    </xf>
    <xf numFmtId="3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3" fontId="0" fillId="0" borderId="0" xfId="0" applyNumberFormat="1"/>
    <xf numFmtId="164" fontId="0" fillId="0" borderId="0" xfId="0" applyNumberFormat="1"/>
    <xf numFmtId="0" fontId="2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3" fontId="3" fillId="0" borderId="0" xfId="0" applyNumberFormat="1" applyFont="1"/>
    <xf numFmtId="0" fontId="4" fillId="0" borderId="0" xfId="0" applyFont="1"/>
    <xf numFmtId="3" fontId="0" fillId="0" borderId="0" xfId="0" applyNumberFormat="1" applyAlignment="1">
      <alignment wrapText="1"/>
    </xf>
    <xf numFmtId="1" fontId="0" fillId="0" borderId="0" xfId="0" applyNumberFormat="1"/>
    <xf numFmtId="0" fontId="3" fillId="0" borderId="0" xfId="0" applyFont="1"/>
    <xf numFmtId="0" fontId="0" fillId="0" borderId="0" xfId="0" applyAlignment="1">
      <alignment wrapText="1"/>
    </xf>
    <xf numFmtId="2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5" fillId="0" borderId="0" xfId="0" applyNumberFormat="1" applyFont="1"/>
    <xf numFmtId="0" fontId="5" fillId="0" borderId="0" xfId="0" applyFont="1"/>
    <xf numFmtId="0" fontId="0" fillId="0" borderId="0" xfId="0" applyAlignment="1"/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165" fontId="2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2" fillId="0" borderId="0" xfId="0" applyFont="1" applyAlignment="1">
      <alignment horizontal="right"/>
    </xf>
    <xf numFmtId="3" fontId="2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right"/>
    </xf>
    <xf numFmtId="0" fontId="0" fillId="0" borderId="0" xfId="0" applyBorder="1"/>
    <xf numFmtId="0" fontId="2" fillId="0" borderId="0" xfId="0" applyFont="1"/>
    <xf numFmtId="165" fontId="2" fillId="0" borderId="0" xfId="0" applyNumberFormat="1" applyFont="1" applyAlignment="1">
      <alignment horizontal="right"/>
    </xf>
    <xf numFmtId="3" fontId="2" fillId="0" borderId="0" xfId="0" applyNumberFormat="1" applyFont="1"/>
    <xf numFmtId="3" fontId="2" fillId="0" borderId="0" xfId="0" applyNumberFormat="1" applyFont="1" applyAlignment="1">
      <alignment wrapText="1"/>
    </xf>
    <xf numFmtId="164" fontId="2" fillId="0" borderId="0" xfId="0" applyNumberFormat="1" applyFont="1"/>
    <xf numFmtId="2" fontId="2" fillId="0" borderId="0" xfId="0" applyNumberFormat="1" applyFont="1"/>
    <xf numFmtId="164" fontId="2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right"/>
    </xf>
    <xf numFmtId="0" fontId="4" fillId="0" borderId="0" xfId="0" applyFont="1" applyAlignment="1">
      <alignment horizontal="right"/>
    </xf>
    <xf numFmtId="2" fontId="0" fillId="0" borderId="0" xfId="0" applyNumberFormat="1" applyBorder="1" applyAlignment="1">
      <alignment horizontal="center"/>
    </xf>
    <xf numFmtId="167" fontId="0" fillId="0" borderId="0" xfId="0" applyNumberFormat="1"/>
    <xf numFmtId="1" fontId="0" fillId="0" borderId="0" xfId="0" applyNumberFormat="1" applyAlignment="1">
      <alignment wrapText="1"/>
    </xf>
    <xf numFmtId="167" fontId="0" fillId="0" borderId="0" xfId="0" applyNumberFormat="1" applyAlignment="1">
      <alignment wrapText="1"/>
    </xf>
    <xf numFmtId="0" fontId="0" fillId="0" borderId="0" xfId="0" applyBorder="1" applyAlignment="1">
      <alignment horizontal="left"/>
    </xf>
    <xf numFmtId="3" fontId="0" fillId="0" borderId="0" xfId="0" applyNumberFormat="1" applyBorder="1" applyAlignment="1">
      <alignment horizontal="center"/>
    </xf>
    <xf numFmtId="3" fontId="0" fillId="0" borderId="0" xfId="0" applyNumberFormat="1" applyBorder="1"/>
    <xf numFmtId="164" fontId="0" fillId="0" borderId="0" xfId="0" applyNumberFormat="1" applyBorder="1" applyAlignment="1">
      <alignment horizontal="right"/>
    </xf>
    <xf numFmtId="4" fontId="0" fillId="0" borderId="0" xfId="0" applyNumberFormat="1" applyAlignment="1">
      <alignment horizontal="right"/>
    </xf>
    <xf numFmtId="3" fontId="4" fillId="0" borderId="0" xfId="0" applyNumberFormat="1" applyFont="1" applyAlignment="1">
      <alignment horizontal="right"/>
    </xf>
    <xf numFmtId="1" fontId="0" fillId="0" borderId="0" xfId="0" applyNumberFormat="1" applyAlignment="1"/>
    <xf numFmtId="4" fontId="0" fillId="0" borderId="0" xfId="0" applyNumberFormat="1"/>
    <xf numFmtId="0" fontId="0" fillId="0" borderId="0" xfId="0" applyFont="1"/>
    <xf numFmtId="0" fontId="0" fillId="0" borderId="0" xfId="0" applyFont="1" applyAlignment="1">
      <alignment horizontal="center"/>
    </xf>
    <xf numFmtId="3" fontId="0" fillId="0" borderId="0" xfId="0" applyNumberFormat="1" applyFont="1" applyAlignment="1">
      <alignment horizontal="center"/>
    </xf>
    <xf numFmtId="165" fontId="0" fillId="0" borderId="0" xfId="0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3" fontId="0" fillId="0" borderId="0" xfId="0" applyNumberFormat="1" applyFont="1"/>
    <xf numFmtId="164" fontId="0" fillId="0" borderId="0" xfId="0" applyNumberFormat="1" applyFont="1"/>
    <xf numFmtId="2" fontId="0" fillId="0" borderId="0" xfId="0" applyNumberFormat="1" applyFont="1"/>
    <xf numFmtId="4" fontId="0" fillId="0" borderId="0" xfId="0" applyNumberFormat="1" applyAlignment="1">
      <alignment horizontal="center"/>
    </xf>
    <xf numFmtId="4" fontId="0" fillId="0" borderId="0" xfId="0" applyNumberFormat="1" applyBorder="1" applyAlignment="1">
      <alignment horizontal="center"/>
    </xf>
    <xf numFmtId="166" fontId="0" fillId="0" borderId="0" xfId="0" applyNumberFormat="1"/>
    <xf numFmtId="166" fontId="0" fillId="0" borderId="0" xfId="0" applyNumberFormat="1" applyAlignment="1">
      <alignment wrapText="1"/>
    </xf>
    <xf numFmtId="4" fontId="3" fillId="0" borderId="0" xfId="0" applyNumberFormat="1" applyFont="1"/>
    <xf numFmtId="1" fontId="2" fillId="0" borderId="0" xfId="0" applyNumberFormat="1" applyFont="1" applyAlignment="1">
      <alignment horizontal="right"/>
    </xf>
    <xf numFmtId="1" fontId="2" fillId="0" borderId="0" xfId="0" applyNumberFormat="1" applyFont="1" applyAlignment="1">
      <alignment horizontal="center"/>
    </xf>
    <xf numFmtId="0" fontId="1" fillId="0" borderId="0" xfId="0" applyFont="1"/>
    <xf numFmtId="166" fontId="3" fillId="0" borderId="0" xfId="0" applyNumberFormat="1" applyFont="1"/>
    <xf numFmtId="3" fontId="0" fillId="0" borderId="1" xfId="0" applyNumberFormat="1" applyBorder="1"/>
    <xf numFmtId="4" fontId="0" fillId="0" borderId="1" xfId="0" applyNumberFormat="1" applyBorder="1"/>
    <xf numFmtId="3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4" fontId="0" fillId="0" borderId="0" xfId="0" applyNumberFormat="1" applyBorder="1"/>
    <xf numFmtId="4" fontId="1" fillId="0" borderId="0" xfId="0" applyNumberFormat="1" applyFont="1"/>
    <xf numFmtId="4" fontId="1" fillId="0" borderId="1" xfId="0" applyNumberFormat="1" applyFont="1" applyBorder="1"/>
    <xf numFmtId="0" fontId="2" fillId="0" borderId="0" xfId="0" applyFont="1" applyAlignment="1">
      <alignment horizontal="center"/>
    </xf>
    <xf numFmtId="3" fontId="1" fillId="0" borderId="0" xfId="0" applyNumberFormat="1" applyFont="1" applyAlignment="1">
      <alignment horizontal="left"/>
    </xf>
    <xf numFmtId="166" fontId="0" fillId="3" borderId="0" xfId="0" applyNumberFormat="1" applyFill="1"/>
    <xf numFmtId="166" fontId="3" fillId="3" borderId="0" xfId="0" applyNumberFormat="1" applyFont="1" applyFill="1"/>
    <xf numFmtId="0" fontId="0" fillId="4" borderId="0" xfId="0" applyFill="1"/>
    <xf numFmtId="0" fontId="3" fillId="4" borderId="0" xfId="0" applyFont="1" applyFill="1"/>
    <xf numFmtId="0" fontId="3" fillId="4" borderId="0" xfId="0" applyFont="1" applyFill="1" applyBorder="1" applyAlignment="1">
      <alignment horizontal="left"/>
    </xf>
    <xf numFmtId="0" fontId="1" fillId="4" borderId="0" xfId="1" applyFill="1" applyAlignment="1">
      <alignment horizontal="left" vertical="center"/>
    </xf>
    <xf numFmtId="4" fontId="0" fillId="5" borderId="0" xfId="0" applyNumberFormat="1" applyFill="1"/>
    <xf numFmtId="4" fontId="0" fillId="3" borderId="0" xfId="0" applyNumberFormat="1" applyFill="1"/>
    <xf numFmtId="0" fontId="1" fillId="4" borderId="0" xfId="0" applyFont="1" applyFill="1"/>
    <xf numFmtId="166" fontId="1" fillId="3" borderId="0" xfId="0" applyNumberFormat="1" applyFont="1" applyFill="1"/>
    <xf numFmtId="4" fontId="1" fillId="3" borderId="0" xfId="0" applyNumberFormat="1" applyFont="1" applyFill="1"/>
    <xf numFmtId="4" fontId="3" fillId="3" borderId="0" xfId="0" applyNumberFormat="1" applyFont="1" applyFill="1"/>
    <xf numFmtId="3" fontId="1" fillId="5" borderId="0" xfId="0" applyNumberFormat="1" applyFont="1" applyFill="1"/>
    <xf numFmtId="3" fontId="3" fillId="5" borderId="0" xfId="0" applyNumberFormat="1" applyFont="1" applyFill="1"/>
    <xf numFmtId="3" fontId="3" fillId="2" borderId="2" xfId="0" applyNumberFormat="1" applyFont="1" applyFill="1" applyBorder="1" applyAlignment="1">
      <alignment horizontal="left"/>
    </xf>
    <xf numFmtId="3" fontId="0" fillId="5" borderId="0" xfId="0" applyNumberFormat="1" applyFill="1"/>
    <xf numFmtId="166" fontId="3" fillId="2" borderId="2" xfId="0" applyNumberFormat="1" applyFont="1" applyFill="1" applyBorder="1" applyAlignment="1">
      <alignment horizontal="left"/>
    </xf>
    <xf numFmtId="166" fontId="1" fillId="3" borderId="0" xfId="0" applyNumberFormat="1" applyFont="1" applyFill="1" applyAlignment="1">
      <alignment horizontal="right"/>
    </xf>
    <xf numFmtId="0" fontId="3" fillId="3" borderId="0" xfId="0" applyFont="1" applyFill="1" applyAlignment="1">
      <alignment horizontal="right"/>
    </xf>
    <xf numFmtId="166" fontId="3" fillId="3" borderId="0" xfId="0" applyNumberFormat="1" applyFont="1" applyFill="1" applyAlignment="1">
      <alignment horizontal="right"/>
    </xf>
    <xf numFmtId="166" fontId="1" fillId="3" borderId="0" xfId="1" applyNumberFormat="1" applyFill="1" applyAlignment="1">
      <alignment horizontal="right" vertical="center"/>
    </xf>
    <xf numFmtId="166" fontId="0" fillId="3" borderId="0" xfId="0" applyNumberFormat="1" applyFill="1" applyAlignment="1">
      <alignment horizontal="right"/>
    </xf>
    <xf numFmtId="0" fontId="2" fillId="0" borderId="0" xfId="0" applyFont="1" applyAlignment="1">
      <alignment horizontal="center"/>
    </xf>
    <xf numFmtId="3" fontId="2" fillId="0" borderId="0" xfId="0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center"/>
    </xf>
    <xf numFmtId="3" fontId="1" fillId="0" borderId="0" xfId="0" applyNumberFormat="1" applyFont="1" applyFill="1" applyAlignment="1">
      <alignment horizontal="center"/>
    </xf>
    <xf numFmtId="4" fontId="1" fillId="0" borderId="0" xfId="0" applyNumberFormat="1" applyFont="1" applyBorder="1"/>
    <xf numFmtId="0" fontId="0" fillId="0" borderId="0" xfId="0" applyNumberFormat="1" applyAlignment="1"/>
    <xf numFmtId="0" fontId="3" fillId="0" borderId="0" xfId="0" applyNumberFormat="1" applyFont="1"/>
    <xf numFmtId="0" fontId="0" fillId="0" borderId="0" xfId="0" applyNumberFormat="1"/>
    <xf numFmtId="0" fontId="3" fillId="3" borderId="0" xfId="0" applyFont="1" applyFill="1"/>
    <xf numFmtId="166" fontId="0" fillId="0" borderId="0" xfId="0" applyNumberFormat="1" applyFill="1"/>
    <xf numFmtId="3" fontId="0" fillId="0" borderId="0" xfId="0" applyNumberFormat="1" applyFill="1"/>
    <xf numFmtId="4" fontId="0" fillId="0" borderId="0" xfId="0" applyNumberFormat="1" applyFill="1"/>
    <xf numFmtId="3" fontId="0" fillId="6" borderId="0" xfId="0" applyNumberFormat="1" applyFill="1"/>
    <xf numFmtId="0" fontId="0" fillId="6" borderId="0" xfId="0" applyNumberFormat="1" applyFill="1"/>
    <xf numFmtId="4" fontId="0" fillId="6" borderId="0" xfId="0" applyNumberFormat="1" applyFill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Fill="1" applyBorder="1" applyAlignment="1">
      <alignment horizontal="left"/>
    </xf>
    <xf numFmtId="0" fontId="0" fillId="0" borderId="0" xfId="0" applyFill="1"/>
    <xf numFmtId="0" fontId="0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1" fillId="0" borderId="0" xfId="1" applyFont="1" applyBorder="1" applyAlignment="1">
      <alignment horizontal="left" vertical="center"/>
    </xf>
    <xf numFmtId="3" fontId="1" fillId="0" borderId="0" xfId="2" applyNumberFormat="1" applyFont="1" applyBorder="1"/>
    <xf numFmtId="4" fontId="3" fillId="0" borderId="2" xfId="0" applyNumberFormat="1" applyFont="1" applyFill="1" applyBorder="1" applyAlignment="1">
      <alignment horizontal="left"/>
    </xf>
    <xf numFmtId="4" fontId="0" fillId="0" borderId="0" xfId="0" applyNumberFormat="1" applyFill="1" applyBorder="1"/>
    <xf numFmtId="3" fontId="1" fillId="0" borderId="0" xfId="0" applyNumberFormat="1" applyFont="1"/>
    <xf numFmtId="3" fontId="1" fillId="0" borderId="0" xfId="0" applyNumberFormat="1" applyFont="1" applyBorder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0" fillId="0" borderId="0" xfId="1" applyNumberFormat="1" applyFont="1" applyAlignment="1">
      <alignment horizontal="right" vertical="center"/>
    </xf>
    <xf numFmtId="0" fontId="2" fillId="0" borderId="0" xfId="0" applyFont="1" applyAlignment="1">
      <alignment horizontal="center"/>
    </xf>
    <xf numFmtId="3" fontId="0" fillId="0" borderId="3" xfId="0" applyNumberFormat="1" applyBorder="1"/>
    <xf numFmtId="0" fontId="1" fillId="0" borderId="0" xfId="1" applyAlignment="1">
      <alignment horizontal="left" vertical="center"/>
    </xf>
    <xf numFmtId="3" fontId="1" fillId="0" borderId="0" xfId="2" applyNumberFormat="1"/>
    <xf numFmtId="2" fontId="0" fillId="0" borderId="0" xfId="0" applyNumberFormat="1" applyFill="1"/>
    <xf numFmtId="0" fontId="3" fillId="2" borderId="2" xfId="0" applyFont="1" applyFill="1" applyBorder="1" applyAlignment="1">
      <alignment horizontal="left" wrapText="1"/>
    </xf>
    <xf numFmtId="0" fontId="6" fillId="0" borderId="0" xfId="0" applyFont="1"/>
    <xf numFmtId="0" fontId="0" fillId="0" borderId="0" xfId="1" applyFont="1" applyAlignment="1">
      <alignment horizontal="left" vertical="center"/>
    </xf>
    <xf numFmtId="0" fontId="6" fillId="0" borderId="0" xfId="1" applyFont="1" applyAlignment="1">
      <alignment horizontal="left" vertical="center"/>
    </xf>
    <xf numFmtId="3" fontId="0" fillId="0" borderId="0" xfId="2" applyNumberFormat="1" applyFont="1"/>
    <xf numFmtId="3" fontId="6" fillId="0" borderId="0" xfId="2" applyNumberFormat="1" applyFont="1"/>
    <xf numFmtId="166" fontId="0" fillId="0" borderId="0" xfId="1" applyNumberFormat="1" applyFont="1" applyAlignment="1">
      <alignment horizontal="right" vertical="center"/>
    </xf>
    <xf numFmtId="0" fontId="3" fillId="4" borderId="2" xfId="0" applyFont="1" applyFill="1" applyBorder="1" applyAlignment="1">
      <alignment horizontal="left" wrapText="1"/>
    </xf>
    <xf numFmtId="0" fontId="3" fillId="2" borderId="2" xfId="0" applyNumberFormat="1" applyFont="1" applyFill="1" applyBorder="1" applyAlignment="1">
      <alignment horizontal="left" wrapText="1"/>
    </xf>
    <xf numFmtId="3" fontId="3" fillId="2" borderId="2" xfId="0" applyNumberFormat="1" applyFont="1" applyFill="1" applyBorder="1" applyAlignment="1">
      <alignment horizontal="left" wrapText="1"/>
    </xf>
    <xf numFmtId="4" fontId="3" fillId="2" borderId="2" xfId="0" applyNumberFormat="1" applyFont="1" applyFill="1" applyBorder="1" applyAlignment="1">
      <alignment horizontal="left" wrapText="1"/>
    </xf>
    <xf numFmtId="4" fontId="3" fillId="3" borderId="2" xfId="0" applyNumberFormat="1" applyFont="1" applyFill="1" applyBorder="1" applyAlignment="1">
      <alignment horizontal="left" wrapText="1"/>
    </xf>
    <xf numFmtId="3" fontId="3" fillId="5" borderId="2" xfId="0" applyNumberFormat="1" applyFont="1" applyFill="1" applyBorder="1" applyAlignment="1">
      <alignment horizontal="left" wrapText="1"/>
    </xf>
    <xf numFmtId="3" fontId="7" fillId="2" borderId="2" xfId="0" applyNumberFormat="1" applyFont="1" applyFill="1" applyBorder="1" applyAlignment="1">
      <alignment horizontal="left" wrapText="1"/>
    </xf>
    <xf numFmtId="166" fontId="3" fillId="2" borderId="2" xfId="0" applyNumberFormat="1" applyFont="1" applyFill="1" applyBorder="1" applyAlignment="1">
      <alignment horizontal="left" wrapText="1"/>
    </xf>
    <xf numFmtId="166" fontId="3" fillId="3" borderId="2" xfId="0" applyNumberFormat="1" applyFont="1" applyFill="1" applyBorder="1" applyAlignment="1">
      <alignment horizontal="left" wrapText="1"/>
    </xf>
    <xf numFmtId="166" fontId="3" fillId="3" borderId="2" xfId="0" applyNumberFormat="1" applyFont="1" applyFill="1" applyBorder="1" applyAlignment="1">
      <alignment horizontal="right" wrapText="1"/>
    </xf>
    <xf numFmtId="166" fontId="0" fillId="0" borderId="0" xfId="0" applyNumberFormat="1" applyAlignment="1">
      <alignment horizontal="right"/>
    </xf>
    <xf numFmtId="166" fontId="0" fillId="7" borderId="0" xfId="0" applyNumberFormat="1" applyFill="1" applyAlignment="1">
      <alignment horizontal="right"/>
    </xf>
    <xf numFmtId="3" fontId="0" fillId="7" borderId="0" xfId="2" applyNumberFormat="1" applyFont="1" applyFill="1"/>
    <xf numFmtId="1" fontId="0" fillId="7" borderId="0" xfId="0" applyNumberFormat="1" applyFill="1"/>
    <xf numFmtId="0" fontId="0" fillId="7" borderId="0" xfId="0" applyFill="1"/>
    <xf numFmtId="0" fontId="3" fillId="7" borderId="0" xfId="0" applyFont="1" applyFill="1" applyBorder="1" applyAlignment="1">
      <alignment horizontal="left"/>
    </xf>
    <xf numFmtId="0" fontId="0" fillId="7" borderId="0" xfId="1" applyFont="1" applyFill="1" applyAlignment="1">
      <alignment horizontal="left" vertical="center"/>
    </xf>
    <xf numFmtId="0" fontId="1" fillId="7" borderId="0" xfId="1" applyFill="1" applyAlignment="1">
      <alignment horizontal="left" vertical="center"/>
    </xf>
    <xf numFmtId="4" fontId="0" fillId="7" borderId="0" xfId="0" applyNumberFormat="1" applyFill="1"/>
    <xf numFmtId="3" fontId="1" fillId="7" borderId="0" xfId="2" applyNumberFormat="1" applyFill="1"/>
    <xf numFmtId="166" fontId="0" fillId="7" borderId="0" xfId="0" applyNumberFormat="1" applyFill="1"/>
    <xf numFmtId="166" fontId="1" fillId="7" borderId="0" xfId="1" applyNumberFormat="1" applyFill="1" applyAlignment="1">
      <alignment horizontal="right" vertical="center"/>
    </xf>
    <xf numFmtId="167" fontId="0" fillId="7" borderId="0" xfId="0" applyNumberFormat="1" applyFill="1"/>
    <xf numFmtId="0" fontId="3" fillId="2" borderId="0" xfId="0" applyFont="1" applyFill="1" applyBorder="1" applyAlignment="1">
      <alignment horizontal="left" wrapText="1"/>
    </xf>
    <xf numFmtId="0" fontId="3" fillId="0" borderId="0" xfId="0" applyFont="1" applyAlignment="1">
      <alignment wrapText="1"/>
    </xf>
    <xf numFmtId="0" fontId="1" fillId="0" borderId="0" xfId="1" applyFont="1" applyFill="1" applyBorder="1" applyAlignment="1">
      <alignment horizontal="left" vertical="center"/>
    </xf>
    <xf numFmtId="3" fontId="3" fillId="0" borderId="0" xfId="0" applyNumberFormat="1" applyFont="1" applyAlignment="1">
      <alignment wrapText="1"/>
    </xf>
    <xf numFmtId="2" fontId="0" fillId="0" borderId="0" xfId="0" applyNumberFormat="1" applyAlignment="1">
      <alignment wrapText="1"/>
    </xf>
    <xf numFmtId="4" fontId="0" fillId="0" borderId="0" xfId="0" applyNumberFormat="1" applyAlignment="1">
      <alignment wrapText="1"/>
    </xf>
    <xf numFmtId="4" fontId="0" fillId="0" borderId="0" xfId="0" applyNumberFormat="1" applyFill="1" applyAlignment="1">
      <alignment wrapText="1"/>
    </xf>
    <xf numFmtId="4" fontId="0" fillId="0" borderId="0" xfId="0" applyNumberFormat="1" applyBorder="1" applyAlignment="1">
      <alignment wrapText="1"/>
    </xf>
    <xf numFmtId="3" fontId="1" fillId="0" borderId="0" xfId="0" applyNumberFormat="1" applyFont="1" applyAlignment="1">
      <alignment wrapText="1"/>
    </xf>
    <xf numFmtId="3" fontId="0" fillId="8" borderId="0" xfId="2" applyNumberFormat="1" applyFont="1" applyFill="1"/>
    <xf numFmtId="3" fontId="1" fillId="8" borderId="0" xfId="2" applyNumberFormat="1" applyFill="1"/>
    <xf numFmtId="166" fontId="0" fillId="8" borderId="0" xfId="0" applyNumberFormat="1" applyFill="1"/>
    <xf numFmtId="168" fontId="0" fillId="8" borderId="0" xfId="0" applyNumberFormat="1" applyFill="1"/>
    <xf numFmtId="168" fontId="0" fillId="0" borderId="0" xfId="0" applyNumberFormat="1"/>
    <xf numFmtId="168" fontId="0" fillId="7" borderId="0" xfId="0" applyNumberFormat="1" applyFill="1"/>
    <xf numFmtId="166" fontId="6" fillId="0" borderId="0" xfId="0" applyNumberFormat="1" applyFont="1"/>
    <xf numFmtId="168" fontId="6" fillId="0" borderId="0" xfId="0" applyNumberFormat="1" applyFont="1"/>
    <xf numFmtId="3" fontId="0" fillId="9" borderId="0" xfId="2" applyNumberFormat="1" applyFont="1" applyFill="1"/>
    <xf numFmtId="3" fontId="1" fillId="9" borderId="0" xfId="2" applyNumberFormat="1" applyFill="1"/>
    <xf numFmtId="166" fontId="0" fillId="9" borderId="0" xfId="0" applyNumberFormat="1" applyFill="1"/>
    <xf numFmtId="168" fontId="0" fillId="9" borderId="0" xfId="0" applyNumberFormat="1" applyFill="1"/>
    <xf numFmtId="3" fontId="6" fillId="10" borderId="0" xfId="2" applyNumberFormat="1" applyFont="1" applyFill="1"/>
    <xf numFmtId="3" fontId="1" fillId="10" borderId="0" xfId="2" applyNumberFormat="1" applyFill="1"/>
    <xf numFmtId="166" fontId="0" fillId="10" borderId="0" xfId="0" applyNumberFormat="1" applyFill="1"/>
    <xf numFmtId="168" fontId="0" fillId="10" borderId="0" xfId="0" applyNumberFormat="1" applyFill="1"/>
    <xf numFmtId="3" fontId="0" fillId="10" borderId="0" xfId="2" applyNumberFormat="1" applyFont="1" applyFill="1"/>
    <xf numFmtId="3" fontId="6" fillId="11" borderId="0" xfId="2" applyNumberFormat="1" applyFont="1" applyFill="1"/>
    <xf numFmtId="3" fontId="1" fillId="11" borderId="0" xfId="2" applyNumberFormat="1" applyFill="1"/>
    <xf numFmtId="166" fontId="0" fillId="11" borderId="0" xfId="0" applyNumberFormat="1" applyFill="1"/>
    <xf numFmtId="168" fontId="0" fillId="11" borderId="0" xfId="0" applyNumberFormat="1" applyFill="1"/>
    <xf numFmtId="3" fontId="0" fillId="11" borderId="0" xfId="2" applyNumberFormat="1" applyFont="1" applyFill="1"/>
    <xf numFmtId="3" fontId="6" fillId="12" borderId="0" xfId="2" applyNumberFormat="1" applyFont="1" applyFill="1"/>
    <xf numFmtId="3" fontId="1" fillId="12" borderId="0" xfId="2" applyNumberFormat="1" applyFill="1"/>
    <xf numFmtId="166" fontId="0" fillId="12" borderId="0" xfId="0" applyNumberFormat="1" applyFill="1"/>
    <xf numFmtId="168" fontId="0" fillId="12" borderId="0" xfId="0" applyNumberFormat="1" applyFill="1"/>
    <xf numFmtId="3" fontId="0" fillId="12" borderId="0" xfId="2" applyNumberFormat="1" applyFont="1" applyFill="1"/>
    <xf numFmtId="3" fontId="0" fillId="13" borderId="0" xfId="2" applyNumberFormat="1" applyFont="1" applyFill="1"/>
    <xf numFmtId="3" fontId="1" fillId="13" borderId="0" xfId="2" applyNumberFormat="1" applyFill="1"/>
    <xf numFmtId="166" fontId="0" fillId="13" borderId="0" xfId="0" applyNumberFormat="1" applyFill="1"/>
    <xf numFmtId="168" fontId="0" fillId="13" borderId="0" xfId="0" applyNumberFormat="1" applyFill="1"/>
    <xf numFmtId="3" fontId="0" fillId="14" borderId="0" xfId="2" applyNumberFormat="1" applyFont="1" applyFill="1"/>
    <xf numFmtId="3" fontId="1" fillId="14" borderId="0" xfId="2" applyNumberFormat="1" applyFill="1"/>
    <xf numFmtId="166" fontId="0" fillId="14" borderId="0" xfId="0" applyNumberFormat="1" applyFill="1"/>
    <xf numFmtId="168" fontId="0" fillId="14" borderId="0" xfId="0" applyNumberFormat="1" applyFill="1"/>
    <xf numFmtId="3" fontId="6" fillId="8" borderId="0" xfId="2" applyNumberFormat="1" applyFont="1" applyFill="1"/>
    <xf numFmtId="3" fontId="0" fillId="15" borderId="0" xfId="2" applyNumberFormat="1" applyFont="1" applyFill="1"/>
    <xf numFmtId="3" fontId="1" fillId="15" borderId="0" xfId="2" applyNumberFormat="1" applyFill="1"/>
    <xf numFmtId="166" fontId="0" fillId="15" borderId="0" xfId="0" applyNumberFormat="1" applyFill="1"/>
    <xf numFmtId="168" fontId="0" fillId="15" borderId="0" xfId="0" applyNumberFormat="1" applyFill="1"/>
    <xf numFmtId="3" fontId="6" fillId="14" borderId="0" xfId="2" applyNumberFormat="1" applyFont="1" applyFill="1"/>
    <xf numFmtId="3" fontId="0" fillId="16" borderId="0" xfId="2" applyNumberFormat="1" applyFont="1" applyFill="1"/>
    <xf numFmtId="3" fontId="1" fillId="16" borderId="0" xfId="2" applyNumberFormat="1" applyFill="1"/>
    <xf numFmtId="166" fontId="0" fillId="16" borderId="0" xfId="0" applyNumberFormat="1" applyFill="1"/>
    <xf numFmtId="168" fontId="0" fillId="16" borderId="0" xfId="0" applyNumberFormat="1" applyFill="1"/>
    <xf numFmtId="3" fontId="6" fillId="0" borderId="0" xfId="0" applyNumberFormat="1" applyFont="1"/>
    <xf numFmtId="2" fontId="6" fillId="0" borderId="0" xfId="0" applyNumberFormat="1" applyFont="1"/>
    <xf numFmtId="3" fontId="1" fillId="0" borderId="0" xfId="2"/>
    <xf numFmtId="3" fontId="0" fillId="0" borderId="0" xfId="2" applyFont="1"/>
    <xf numFmtId="3" fontId="0" fillId="7" borderId="0" xfId="2" applyFont="1" applyFill="1"/>
    <xf numFmtId="0" fontId="0" fillId="7" borderId="0" xfId="1" applyFont="1" applyFill="1">
      <alignment horizontal="left" vertical="center"/>
    </xf>
    <xf numFmtId="0" fontId="0" fillId="0" borderId="0" xfId="1" applyFont="1">
      <alignment horizontal="left" vertical="center"/>
    </xf>
    <xf numFmtId="4" fontId="6" fillId="5" borderId="0" xfId="0" applyNumberFormat="1" applyFont="1" applyFill="1"/>
    <xf numFmtId="4" fontId="7" fillId="5" borderId="0" xfId="0" applyNumberFormat="1" applyFont="1" applyFill="1"/>
    <xf numFmtId="4" fontId="7" fillId="5" borderId="2" xfId="0" applyNumberFormat="1" applyFont="1" applyFill="1" applyBorder="1" applyAlignment="1">
      <alignment horizontal="left" wrapText="1"/>
    </xf>
    <xf numFmtId="4" fontId="6" fillId="0" borderId="0" xfId="0" applyNumberFormat="1" applyFont="1"/>
    <xf numFmtId="4" fontId="6" fillId="7" borderId="0" xfId="0" applyNumberFormat="1" applyFont="1" applyFill="1"/>
    <xf numFmtId="2" fontId="6" fillId="5" borderId="0" xfId="0" applyNumberFormat="1" applyFont="1" applyFill="1"/>
    <xf numFmtId="4" fontId="6" fillId="6" borderId="0" xfId="0" applyNumberFormat="1" applyFont="1" applyFill="1"/>
    <xf numFmtId="3" fontId="7" fillId="0" borderId="0" xfId="0" applyNumberFormat="1" applyFont="1"/>
    <xf numFmtId="4" fontId="6" fillId="0" borderId="0" xfId="0" applyNumberFormat="1" applyFont="1" applyFill="1"/>
    <xf numFmtId="3" fontId="6" fillId="6" borderId="0" xfId="0" applyNumberFormat="1" applyFont="1" applyFill="1"/>
    <xf numFmtId="0" fontId="1" fillId="0" borderId="0" xfId="1">
      <alignment horizontal="left" vertical="center"/>
    </xf>
    <xf numFmtId="0" fontId="0" fillId="11" borderId="0" xfId="1" applyFont="1" applyFill="1">
      <alignment horizontal="left" vertical="center"/>
    </xf>
    <xf numFmtId="1" fontId="0" fillId="17" borderId="0" xfId="0" applyNumberFormat="1" applyFill="1"/>
    <xf numFmtId="0" fontId="0" fillId="17" borderId="0" xfId="0" applyFill="1"/>
    <xf numFmtId="0" fontId="3" fillId="17" borderId="0" xfId="0" applyFont="1" applyFill="1" applyBorder="1" applyAlignment="1">
      <alignment horizontal="left"/>
    </xf>
    <xf numFmtId="0" fontId="0" fillId="17" borderId="0" xfId="1" applyFont="1" applyFill="1" applyAlignment="1">
      <alignment horizontal="left" vertical="center"/>
    </xf>
    <xf numFmtId="0" fontId="1" fillId="17" borderId="0" xfId="1" applyFill="1" applyAlignment="1">
      <alignment horizontal="left" vertical="center"/>
    </xf>
    <xf numFmtId="3" fontId="1" fillId="17" borderId="0" xfId="2" applyFill="1"/>
    <xf numFmtId="4" fontId="0" fillId="17" borderId="0" xfId="0" applyNumberFormat="1" applyFill="1"/>
    <xf numFmtId="4" fontId="6" fillId="17" borderId="0" xfId="0" applyNumberFormat="1" applyFont="1" applyFill="1"/>
    <xf numFmtId="166" fontId="0" fillId="17" borderId="0" xfId="0" applyNumberFormat="1" applyFill="1"/>
    <xf numFmtId="166" fontId="1" fillId="17" borderId="0" xfId="1" applyNumberFormat="1" applyFill="1" applyAlignment="1">
      <alignment horizontal="right" vertical="center"/>
    </xf>
    <xf numFmtId="0" fontId="0" fillId="17" borderId="0" xfId="1" applyFont="1" applyFill="1">
      <alignment horizontal="left" vertical="center"/>
    </xf>
    <xf numFmtId="167" fontId="0" fillId="17" borderId="0" xfId="0" applyNumberFormat="1" applyFill="1"/>
    <xf numFmtId="166" fontId="3" fillId="18" borderId="2" xfId="0" applyNumberFormat="1" applyFont="1" applyFill="1" applyBorder="1" applyAlignment="1">
      <alignment horizontal="left" wrapText="1"/>
    </xf>
    <xf numFmtId="1" fontId="0" fillId="18" borderId="0" xfId="0" applyNumberFormat="1" applyFill="1"/>
    <xf numFmtId="0" fontId="0" fillId="18" borderId="0" xfId="0" applyFill="1"/>
    <xf numFmtId="0" fontId="3" fillId="18" borderId="0" xfId="0" applyFont="1" applyFill="1" applyBorder="1" applyAlignment="1">
      <alignment horizontal="left"/>
    </xf>
    <xf numFmtId="0" fontId="0" fillId="18" borderId="0" xfId="1" applyFont="1" applyFill="1" applyAlignment="1">
      <alignment horizontal="left" vertical="center"/>
    </xf>
    <xf numFmtId="0" fontId="1" fillId="18" borderId="0" xfId="1" applyFill="1" applyAlignment="1">
      <alignment horizontal="left" vertical="center"/>
    </xf>
    <xf numFmtId="3" fontId="1" fillId="18" borderId="0" xfId="2" applyFill="1"/>
    <xf numFmtId="4" fontId="0" fillId="18" borderId="0" xfId="0" applyNumberFormat="1" applyFill="1"/>
    <xf numFmtId="4" fontId="6" fillId="18" borderId="0" xfId="0" applyNumberFormat="1" applyFont="1" applyFill="1"/>
    <xf numFmtId="166" fontId="0" fillId="18" borderId="0" xfId="0" applyNumberFormat="1" applyFill="1"/>
    <xf numFmtId="0" fontId="0" fillId="18" borderId="0" xfId="1" applyFont="1" applyFill="1">
      <alignment horizontal="left" vertical="center"/>
    </xf>
    <xf numFmtId="166" fontId="1" fillId="18" borderId="0" xfId="1" applyNumberFormat="1" applyFill="1" applyAlignment="1">
      <alignment horizontal="right" vertical="center"/>
    </xf>
    <xf numFmtId="167" fontId="0" fillId="18" borderId="0" xfId="0" applyNumberFormat="1" applyFill="1"/>
    <xf numFmtId="4" fontId="7" fillId="0" borderId="0" xfId="0" applyNumberFormat="1" applyFont="1" applyFill="1"/>
    <xf numFmtId="3" fontId="7" fillId="6" borderId="0" xfId="0" applyNumberFormat="1" applyFont="1" applyFill="1"/>
    <xf numFmtId="3" fontId="1" fillId="7" borderId="0" xfId="2" applyFill="1"/>
    <xf numFmtId="0" fontId="1" fillId="7" borderId="0" xfId="0" applyFont="1" applyFill="1"/>
    <xf numFmtId="0" fontId="2" fillId="7" borderId="0" xfId="0" applyFont="1" applyFill="1"/>
    <xf numFmtId="3" fontId="2" fillId="7" borderId="0" xfId="0" applyNumberFormat="1" applyFont="1" applyFill="1" applyAlignment="1">
      <alignment horizontal="right"/>
    </xf>
    <xf numFmtId="0" fontId="2" fillId="7" borderId="0" xfId="0" applyFont="1" applyFill="1" applyAlignment="1">
      <alignment horizontal="center"/>
    </xf>
    <xf numFmtId="3" fontId="1" fillId="7" borderId="0" xfId="0" applyNumberFormat="1" applyFont="1" applyFill="1" applyAlignment="1">
      <alignment horizontal="left"/>
    </xf>
    <xf numFmtId="4" fontId="2" fillId="7" borderId="0" xfId="0" applyNumberFormat="1" applyFont="1" applyFill="1" applyAlignment="1">
      <alignment horizontal="right"/>
    </xf>
    <xf numFmtId="2" fontId="2" fillId="7" borderId="0" xfId="0" applyNumberFormat="1" applyFont="1" applyFill="1" applyAlignment="1">
      <alignment horizontal="right"/>
    </xf>
    <xf numFmtId="165" fontId="2" fillId="7" borderId="0" xfId="0" applyNumberFormat="1" applyFont="1" applyFill="1" applyAlignment="1">
      <alignment horizontal="right"/>
    </xf>
    <xf numFmtId="3" fontId="0" fillId="17" borderId="0" xfId="0" applyNumberFormat="1" applyFill="1"/>
    <xf numFmtId="3" fontId="3" fillId="17" borderId="0" xfId="0" applyNumberFormat="1" applyFont="1" applyFill="1"/>
    <xf numFmtId="3" fontId="3" fillId="17" borderId="2" xfId="0" applyNumberFormat="1" applyFont="1" applyFill="1" applyBorder="1" applyAlignment="1">
      <alignment horizontal="left" wrapText="1"/>
    </xf>
    <xf numFmtId="3" fontId="0" fillId="17" borderId="0" xfId="2" applyFont="1" applyFill="1"/>
    <xf numFmtId="0" fontId="7" fillId="0" borderId="0" xfId="1" applyFont="1" applyFill="1" applyAlignment="1">
      <alignment horizontal="right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3">
    <cellStyle name="Normal" xfId="0" builtinId="0"/>
    <cellStyle name="sInteger" xfId="2" xr:uid="{00000000-0005-0000-0000-000001000000}"/>
    <cellStyle name="sText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2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Staffing</a:t>
            </a:r>
            <a:endParaRPr lang="en-US" sz="15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State-Aided Libraries</a:t>
            </a:r>
          </a:p>
        </c:rich>
      </c:tx>
      <c:layout>
        <c:manualLayout>
          <c:xMode val="edge"/>
          <c:yMode val="edge"/>
          <c:x val="0.39130434782608697"/>
          <c:y val="3.55871886120996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60869565217397E-2"/>
          <c:y val="0.23131672597864769"/>
          <c:w val="0.88579710144927537"/>
          <c:h val="0.587188612099644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/>
            </a:solidFill>
            <a:ln w="12700">
              <a:solidFill>
                <a:schemeClr val="accent1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2593175853018242E-3"/>
                  <c:y val="-5.297540654393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35-4101-A72D-8C29F766199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20000"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[1]Staffing!$A$20:$A$27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[1]Staffing!$B$20:$B$27</c:f>
              <c:numCache>
                <c:formatCode>General</c:formatCode>
                <c:ptCount val="8"/>
                <c:pt idx="0">
                  <c:v>5150</c:v>
                </c:pt>
                <c:pt idx="1">
                  <c:v>5156</c:v>
                </c:pt>
                <c:pt idx="2">
                  <c:v>5581</c:v>
                </c:pt>
                <c:pt idx="3">
                  <c:v>5390</c:v>
                </c:pt>
                <c:pt idx="4">
                  <c:v>5059</c:v>
                </c:pt>
                <c:pt idx="5">
                  <c:v>4953</c:v>
                </c:pt>
                <c:pt idx="6">
                  <c:v>5092</c:v>
                </c:pt>
                <c:pt idx="7">
                  <c:v>4591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35-4101-A72D-8C29F76619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44149888"/>
        <c:axId val="144156928"/>
      </c:barChart>
      <c:catAx>
        <c:axId val="14414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156928"/>
        <c:scaling>
          <c:orientation val="minMax"/>
          <c:min val="3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98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Library Expenditures 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State-Aided Libraries (in Thousands)</a:t>
            </a:r>
          </a:p>
        </c:rich>
      </c:tx>
      <c:layout>
        <c:manualLayout>
          <c:xMode val="edge"/>
          <c:yMode val="edge"/>
          <c:x val="0.34275157513371279"/>
          <c:y val="6.012691906662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76900149031291E-2"/>
          <c:y val="0.2302839116719243"/>
          <c:w val="0.8822652757078987"/>
          <c:h val="0.6277602523659305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80000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'[1]Tot Lib Exp'!$A$19:$A$25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'[1]Tot Lib Exp'!$B$19:$B$25</c:f>
              <c:numCache>
                <c:formatCode>General</c:formatCode>
                <c:ptCount val="7"/>
                <c:pt idx="0">
                  <c:v>308334</c:v>
                </c:pt>
                <c:pt idx="1">
                  <c:v>313752</c:v>
                </c:pt>
                <c:pt idx="2">
                  <c:v>323841</c:v>
                </c:pt>
                <c:pt idx="3">
                  <c:v>329283</c:v>
                </c:pt>
                <c:pt idx="4">
                  <c:v>338213</c:v>
                </c:pt>
                <c:pt idx="5">
                  <c:v>352134</c:v>
                </c:pt>
                <c:pt idx="6">
                  <c:v>362887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5C-4244-B1A3-B2FEE4690C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70"/>
        <c:axId val="138873472"/>
        <c:axId val="138946048"/>
      </c:barChart>
      <c:catAx>
        <c:axId val="1388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4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946048"/>
        <c:scaling>
          <c:orientation val="minMax"/>
          <c:max val="400000"/>
          <c:min val="1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73472"/>
        <c:crosses val="autoZero"/>
        <c:crossBetween val="between"/>
      </c:valAx>
      <c:spPr>
        <a:solidFill>
          <a:srgbClr val="C0C0C0"/>
        </a:solidFill>
        <a:ln w="12700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Library Expenditures on Collection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State-Aided Libraries (in Thousands)</a:t>
            </a:r>
            <a:endParaRPr lang="en-U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0.28250365858213383"/>
          <c:y val="5.64435695538058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479071591937694E-2"/>
          <c:y val="0.22530038315847639"/>
          <c:w val="0.87899231797557609"/>
          <c:h val="0.558634007314182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3621996599771516E-4"/>
                  <c:y val="1.16049451002272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36-4DDA-91FF-BE147CE9773A}"/>
                </c:ext>
              </c:extLst>
            </c:dLbl>
            <c:dLbl>
              <c:idx val="1"/>
              <c:layout>
                <c:manualLayout>
                  <c:x val="3.1935255257885182E-3"/>
                  <c:y val="4.1432705159034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36-4DDA-91FF-BE147CE9773A}"/>
                </c:ext>
              </c:extLst>
            </c:dLbl>
            <c:dLbl>
              <c:idx val="2"/>
              <c:layout>
                <c:manualLayout>
                  <c:x val="2.6893073407734374E-3"/>
                  <c:y val="9.3949072060405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36-4DDA-91FF-BE147CE9773A}"/>
                </c:ext>
              </c:extLst>
            </c:dLbl>
            <c:dLbl>
              <c:idx val="3"/>
              <c:layout>
                <c:manualLayout>
                  <c:x val="5.0441550762154151E-4"/>
                  <c:y val="7.0008649253175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36-4DDA-91FF-BE147CE9773A}"/>
                </c:ext>
              </c:extLst>
            </c:dLbl>
            <c:dLbl>
              <c:idx val="5"/>
              <c:layout>
                <c:manualLayout>
                  <c:x val="2.8573264338650674E-3"/>
                  <c:y val="1.08871730031708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36-4DDA-91FF-BE147CE9773A}"/>
                </c:ext>
              </c:extLst>
            </c:dLbl>
            <c:dLbl>
              <c:idx val="6"/>
              <c:layout>
                <c:manualLayout>
                  <c:x val="6.7243460071311583E-4"/>
                  <c:y val="1.40826992632073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36-4DDA-91FF-BE147CE9773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20000"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'[1]Lib Col Exp.'!$A$20:$A$26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'[1]Lib Col Exp.'!$B$20:$B$26</c:f>
              <c:numCache>
                <c:formatCode>General</c:formatCode>
                <c:ptCount val="7"/>
                <c:pt idx="0">
                  <c:v>38269</c:v>
                </c:pt>
                <c:pt idx="1">
                  <c:v>39449</c:v>
                </c:pt>
                <c:pt idx="2">
                  <c:v>38595</c:v>
                </c:pt>
                <c:pt idx="3">
                  <c:v>39492</c:v>
                </c:pt>
                <c:pt idx="4">
                  <c:v>40351</c:v>
                </c:pt>
                <c:pt idx="5">
                  <c:v>38995</c:v>
                </c:pt>
                <c:pt idx="6">
                  <c:v>41175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36-4DDA-91FF-BE147CE977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8978048"/>
        <c:axId val="138980736"/>
      </c:barChart>
      <c:catAx>
        <c:axId val="13897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8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980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78048"/>
        <c:crosses val="autoZero"/>
        <c:crossBetween val="between"/>
        <c:majorUnit val="1000"/>
      </c:valAx>
      <c:spPr>
        <a:solidFill>
          <a:srgbClr val="C0C0C0"/>
        </a:solidFill>
        <a:ln w="12700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Circulation 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State-Aided Libraries (in Thousands)</a:t>
            </a:r>
          </a:p>
        </c:rich>
      </c:tx>
      <c:layout>
        <c:manualLayout>
          <c:xMode val="edge"/>
          <c:yMode val="edge"/>
          <c:x val="0.33083832335329344"/>
          <c:y val="4.02299979514579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9840319361277"/>
          <c:y val="0.21455999034603432"/>
          <c:w val="0.88023952095808389"/>
          <c:h val="0.704024964150514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[1]Circulation!$C$19:$C$26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[1]Circulation!$B$19:$B$26</c:f>
              <c:numCache>
                <c:formatCode>General</c:formatCode>
                <c:ptCount val="8"/>
                <c:pt idx="0">
                  <c:v>69355</c:v>
                </c:pt>
                <c:pt idx="1">
                  <c:v>68674</c:v>
                </c:pt>
                <c:pt idx="2">
                  <c:v>68982</c:v>
                </c:pt>
                <c:pt idx="3">
                  <c:v>68155</c:v>
                </c:pt>
                <c:pt idx="4">
                  <c:v>66140</c:v>
                </c:pt>
                <c:pt idx="5">
                  <c:v>64535</c:v>
                </c:pt>
                <c:pt idx="6">
                  <c:v>63900</c:v>
                </c:pt>
                <c:pt idx="7">
                  <c:v>61842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1-4ED0-AB34-B582B1EC2E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44318848"/>
        <c:axId val="144321536"/>
      </c:barChart>
      <c:catAx>
        <c:axId val="1443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21536"/>
        <c:crossesAt val="48000"/>
        <c:auto val="1"/>
        <c:lblAlgn val="ctr"/>
        <c:lblOffset val="100"/>
        <c:noMultiLvlLbl val="0"/>
      </c:catAx>
      <c:valAx>
        <c:axId val="144321536"/>
        <c:scaling>
          <c:orientation val="minMax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18848"/>
        <c:crosses val="autoZero"/>
        <c:crossBetween val="between"/>
        <c:majorUnit val="2000"/>
        <c:minorUnit val="400"/>
      </c:valAx>
      <c:spPr>
        <a:solidFill>
          <a:schemeClr val="bg1">
            <a:lumMod val="75000"/>
          </a:schemeClr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71889300441806"/>
          <c:y val="0.26261770732605794"/>
          <c:w val="0.83080623489042071"/>
          <c:h val="0.62120429847584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/>
            </a:solidFill>
            <a:ln w="19050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[1]LGI!$A$20:$A$27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[1]LGI!$B$20:$B$27</c:f>
              <c:numCache>
                <c:formatCode>General</c:formatCode>
                <c:ptCount val="8"/>
                <c:pt idx="0">
                  <c:v>201321</c:v>
                </c:pt>
                <c:pt idx="1">
                  <c:v>207204</c:v>
                </c:pt>
                <c:pt idx="2">
                  <c:v>211177</c:v>
                </c:pt>
                <c:pt idx="3">
                  <c:v>215900</c:v>
                </c:pt>
                <c:pt idx="4">
                  <c:v>222604</c:v>
                </c:pt>
                <c:pt idx="5">
                  <c:v>236996</c:v>
                </c:pt>
                <c:pt idx="6">
                  <c:v>243256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A4-4517-9C96-89B0AFB65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3140648"/>
        <c:axId val="673139008"/>
      </c:barChart>
      <c:catAx>
        <c:axId val="67314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139008"/>
        <c:crosses val="autoZero"/>
        <c:auto val="1"/>
        <c:lblAlgn val="ctr"/>
        <c:lblOffset val="100"/>
        <c:noMultiLvlLbl val="0"/>
      </c:catAx>
      <c:valAx>
        <c:axId val="6731390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140648"/>
        <c:crosses val="autoZero"/>
        <c:crossBetween val="between"/>
      </c:valAx>
      <c:spPr>
        <a:solidFill>
          <a:schemeClr val="bg1">
            <a:lumMod val="75000"/>
            <a:alpha val="99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657225</xdr:colOff>
      <xdr:row>1</xdr:row>
      <xdr:rowOff>47750</xdr:rowOff>
    </xdr:from>
    <xdr:to>
      <xdr:col>10</xdr:col>
      <xdr:colOff>381000</xdr:colOff>
      <xdr:row>20</xdr:row>
      <xdr:rowOff>107592</xdr:rowOff>
    </xdr:to>
    <xdr:pic>
      <xdr:nvPicPr>
        <xdr:cNvPr id="8" name="Picture 7" descr="Pie chart of 2017 Categories of State Aid&#10;">
          <a:extLst>
            <a:ext uri="{FF2B5EF4-FFF2-40B4-BE49-F238E27FC236}">
              <a16:creationId xmlns:a16="http://schemas.microsoft.com/office/drawing/2014/main" id="{229CE86F-DF15-4189-929E-93A1BEFC2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2550" y="219200"/>
          <a:ext cx="6629400" cy="3317392"/>
        </a:xfrm>
        <a:prstGeom prst="rect">
          <a:avLst/>
        </a:prstGeom>
        <a:ln w="25400">
          <a:solidFill>
            <a:srgbClr val="000000"/>
          </a:solidFill>
        </a:ln>
      </xdr:spPr>
    </xdr:pic>
    <xdr:clientData/>
  </xdr:twoCellAnchor>
  <xdr:twoCellAnchor editAs="oneCell">
    <xdr:from>
      <xdr:col>4</xdr:col>
      <xdr:colOff>416002</xdr:colOff>
      <xdr:row>21</xdr:row>
      <xdr:rowOff>161925</xdr:rowOff>
    </xdr:from>
    <xdr:to>
      <xdr:col>10</xdr:col>
      <xdr:colOff>657225</xdr:colOff>
      <xdr:row>44</xdr:row>
      <xdr:rowOff>108479</xdr:rowOff>
    </xdr:to>
    <xdr:pic>
      <xdr:nvPicPr>
        <xdr:cNvPr id="11" name="Picture 10" descr="Pie Chart Income by Source for All Public Libraries">
          <a:extLst>
            <a:ext uri="{FF2B5EF4-FFF2-40B4-BE49-F238E27FC236}">
              <a16:creationId xmlns:a16="http://schemas.microsoft.com/office/drawing/2014/main" id="{59A0E718-8E7A-45B6-8953-8D2BC1D2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1327" y="3762375"/>
          <a:ext cx="7146848" cy="3889904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1363980</xdr:colOff>
      <xdr:row>0</xdr:row>
      <xdr:rowOff>144780</xdr:rowOff>
    </xdr:from>
    <xdr:to>
      <xdr:col>9</xdr:col>
      <xdr:colOff>889635</xdr:colOff>
      <xdr:row>22</xdr:row>
      <xdr:rowOff>66676</xdr:rowOff>
    </xdr:to>
    <xdr:graphicFrame macro="">
      <xdr:nvGraphicFramePr>
        <xdr:cNvPr id="7" name="Chart 1" descr="Chart showing total Staffing for State Aided Libraries">
          <a:extLst>
            <a:ext uri="{FF2B5EF4-FFF2-40B4-BE49-F238E27FC236}">
              <a16:creationId xmlns:a16="http://schemas.microsoft.com/office/drawing/2014/main" id="{54457153-A265-4C36-AFE3-5DA10F8BB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1295400</xdr:colOff>
      <xdr:row>2</xdr:row>
      <xdr:rowOff>68580</xdr:rowOff>
    </xdr:from>
    <xdr:to>
      <xdr:col>43</xdr:col>
      <xdr:colOff>106680</xdr:colOff>
      <xdr:row>19</xdr:row>
      <xdr:rowOff>0</xdr:rowOff>
    </xdr:to>
    <xdr:graphicFrame macro="">
      <xdr:nvGraphicFramePr>
        <xdr:cNvPr id="12" name="Chart 1" descr="Bar Chart showing Local Government Revenue">
          <a:extLst>
            <a:ext uri="{FF2B5EF4-FFF2-40B4-BE49-F238E27FC236}">
              <a16:creationId xmlns:a16="http://schemas.microsoft.com/office/drawing/2014/main" id="{13402CDC-D920-4D3D-8765-1B89572EF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1379220</xdr:colOff>
      <xdr:row>19</xdr:row>
      <xdr:rowOff>121920</xdr:rowOff>
    </xdr:from>
    <xdr:to>
      <xdr:col>43</xdr:col>
      <xdr:colOff>30480</xdr:colOff>
      <xdr:row>39</xdr:row>
      <xdr:rowOff>45720</xdr:rowOff>
    </xdr:to>
    <xdr:graphicFrame macro="">
      <xdr:nvGraphicFramePr>
        <xdr:cNvPr id="13" name="Chart 3" descr="Chart showing Library Expenditures on Collection">
          <a:extLst>
            <a:ext uri="{FF2B5EF4-FFF2-40B4-BE49-F238E27FC236}">
              <a16:creationId xmlns:a16="http://schemas.microsoft.com/office/drawing/2014/main" id="{DA1337BC-AAF2-470C-AF78-0B3A5D289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4</xdr:row>
      <xdr:rowOff>0</xdr:rowOff>
    </xdr:from>
    <xdr:to>
      <xdr:col>25</xdr:col>
      <xdr:colOff>32385</xdr:colOff>
      <xdr:row>24</xdr:row>
      <xdr:rowOff>76200</xdr:rowOff>
    </xdr:to>
    <xdr:graphicFrame macro="">
      <xdr:nvGraphicFramePr>
        <xdr:cNvPr id="9" name="Chart 6" descr="Chart showing State Aided Libraries by Circulation.">
          <a:extLst>
            <a:ext uri="{FF2B5EF4-FFF2-40B4-BE49-F238E27FC236}">
              <a16:creationId xmlns:a16="http://schemas.microsoft.com/office/drawing/2014/main" id="{EE4115BB-2D4A-41E1-93F7-29E12FA32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1196340</xdr:colOff>
      <xdr:row>2</xdr:row>
      <xdr:rowOff>53340</xdr:rowOff>
    </xdr:from>
    <xdr:to>
      <xdr:col>32</xdr:col>
      <xdr:colOff>472440</xdr:colOff>
      <xdr:row>23</xdr:row>
      <xdr:rowOff>7620</xdr:rowOff>
    </xdr:to>
    <xdr:graphicFrame macro="">
      <xdr:nvGraphicFramePr>
        <xdr:cNvPr id="10" name="Chart 9" descr="Chart shows Local Government Revenue for State Aided Libraries. ">
          <a:extLst>
            <a:ext uri="{FF2B5EF4-FFF2-40B4-BE49-F238E27FC236}">
              <a16:creationId xmlns:a16="http://schemas.microsoft.com/office/drawing/2014/main" id="{175B5668-F5BE-4D07-A04E-588108211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0.33809</cdr:x>
      <cdr:y>0.02674</cdr:y>
    </cdr:from>
    <cdr:to>
      <cdr:x>0.73812</cdr:x>
      <cdr:y>0.16901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878F12C1-3D9E-46F6-B2B9-1CB613C21D3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2406180" y="75584"/>
          <a:ext cx="2847078" cy="402223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e%20Aid\Statistics\2017%20Publication\2017%20Bar%20Charts_upda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e%20Aid\Statistics\00%20LibPAS%20download%20mast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e%20Aid\Statistics\2012%20Publication\LibPAS%20downlo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ulation (2)"/>
      <sheetName val="All SA"/>
      <sheetName val="Other SA"/>
      <sheetName val="Inx ALL"/>
      <sheetName val="Exp. ALL"/>
      <sheetName val="Staffing"/>
      <sheetName val="Circulation"/>
      <sheetName val="Items Added"/>
      <sheetName val="LGI"/>
      <sheetName val="Tot Lib Exp"/>
      <sheetName val="Lib Col Exp."/>
      <sheetName val="Total Revenue"/>
    </sheetNames>
    <sheetDataSet>
      <sheetData sheetId="0"/>
      <sheetData sheetId="1"/>
      <sheetData sheetId="2"/>
      <sheetData sheetId="3"/>
      <sheetData sheetId="4"/>
      <sheetData sheetId="5">
        <row r="20">
          <cell r="A20">
            <v>2010</v>
          </cell>
          <cell r="B20">
            <v>5150</v>
          </cell>
        </row>
        <row r="21">
          <cell r="A21">
            <v>2011</v>
          </cell>
          <cell r="B21">
            <v>5156</v>
          </cell>
        </row>
        <row r="22">
          <cell r="A22">
            <v>2012</v>
          </cell>
          <cell r="B22">
            <v>5581</v>
          </cell>
        </row>
        <row r="23">
          <cell r="A23">
            <v>2013</v>
          </cell>
          <cell r="B23">
            <v>5390</v>
          </cell>
        </row>
        <row r="24">
          <cell r="A24">
            <v>2014</v>
          </cell>
          <cell r="B24">
            <v>5059</v>
          </cell>
        </row>
        <row r="25">
          <cell r="A25">
            <v>2015</v>
          </cell>
          <cell r="B25">
            <v>4953</v>
          </cell>
        </row>
        <row r="26">
          <cell r="A26">
            <v>2016</v>
          </cell>
          <cell r="B26">
            <v>5092</v>
          </cell>
        </row>
        <row r="27">
          <cell r="A27">
            <v>2017</v>
          </cell>
          <cell r="B27">
            <v>4591</v>
          </cell>
        </row>
      </sheetData>
      <sheetData sheetId="6">
        <row r="19">
          <cell r="B19">
            <v>69355</v>
          </cell>
          <cell r="C19">
            <v>2010</v>
          </cell>
        </row>
        <row r="20">
          <cell r="B20">
            <v>68674</v>
          </cell>
          <cell r="C20">
            <v>2011</v>
          </cell>
        </row>
        <row r="21">
          <cell r="B21">
            <v>68982</v>
          </cell>
          <cell r="C21">
            <v>2012</v>
          </cell>
        </row>
        <row r="22">
          <cell r="B22">
            <v>68155</v>
          </cell>
          <cell r="C22">
            <v>2013</v>
          </cell>
        </row>
        <row r="23">
          <cell r="B23">
            <v>66140</v>
          </cell>
          <cell r="C23">
            <v>2014</v>
          </cell>
        </row>
        <row r="24">
          <cell r="B24">
            <v>64535</v>
          </cell>
          <cell r="C24">
            <v>2015</v>
          </cell>
        </row>
        <row r="25">
          <cell r="B25">
            <v>63900</v>
          </cell>
          <cell r="C25">
            <v>2016</v>
          </cell>
        </row>
        <row r="26">
          <cell r="B26">
            <v>61842</v>
          </cell>
          <cell r="C26">
            <v>2017</v>
          </cell>
        </row>
      </sheetData>
      <sheetData sheetId="7"/>
      <sheetData sheetId="8">
        <row r="20">
          <cell r="A20">
            <v>2010</v>
          </cell>
          <cell r="B20">
            <v>201321</v>
          </cell>
        </row>
        <row r="21">
          <cell r="A21">
            <v>2011</v>
          </cell>
          <cell r="B21">
            <v>207204</v>
          </cell>
        </row>
        <row r="22">
          <cell r="A22">
            <v>2012</v>
          </cell>
          <cell r="B22">
            <v>211177</v>
          </cell>
        </row>
        <row r="23">
          <cell r="A23">
            <v>2013</v>
          </cell>
          <cell r="B23">
            <v>215900</v>
          </cell>
        </row>
        <row r="24">
          <cell r="A24">
            <v>2014</v>
          </cell>
          <cell r="B24">
            <v>222604</v>
          </cell>
        </row>
        <row r="25">
          <cell r="A25">
            <v>2015</v>
          </cell>
          <cell r="B25">
            <v>236996</v>
          </cell>
        </row>
        <row r="26">
          <cell r="A26">
            <v>2016</v>
          </cell>
          <cell r="B26">
            <v>243256</v>
          </cell>
        </row>
      </sheetData>
      <sheetData sheetId="9">
        <row r="19">
          <cell r="A19">
            <v>2010</v>
          </cell>
          <cell r="B19">
            <v>308334</v>
          </cell>
        </row>
        <row r="20">
          <cell r="A20">
            <v>2011</v>
          </cell>
          <cell r="B20">
            <v>313752</v>
          </cell>
        </row>
        <row r="21">
          <cell r="A21">
            <v>2012</v>
          </cell>
          <cell r="B21">
            <v>323841</v>
          </cell>
        </row>
        <row r="22">
          <cell r="A22">
            <v>2013</v>
          </cell>
          <cell r="B22">
            <v>329283</v>
          </cell>
        </row>
        <row r="23">
          <cell r="A23">
            <v>2014</v>
          </cell>
          <cell r="B23">
            <v>338213</v>
          </cell>
        </row>
        <row r="24">
          <cell r="A24">
            <v>2015</v>
          </cell>
          <cell r="B24">
            <v>352134</v>
          </cell>
        </row>
        <row r="25">
          <cell r="A25">
            <v>2016</v>
          </cell>
          <cell r="B25">
            <v>362887</v>
          </cell>
        </row>
      </sheetData>
      <sheetData sheetId="10">
        <row r="20">
          <cell r="A20">
            <v>2010</v>
          </cell>
          <cell r="B20">
            <v>38269</v>
          </cell>
        </row>
        <row r="21">
          <cell r="A21">
            <v>2011</v>
          </cell>
          <cell r="B21">
            <v>39449</v>
          </cell>
        </row>
        <row r="22">
          <cell r="A22">
            <v>2012</v>
          </cell>
          <cell r="B22">
            <v>38595</v>
          </cell>
        </row>
        <row r="23">
          <cell r="A23">
            <v>2013</v>
          </cell>
          <cell r="B23">
            <v>39492</v>
          </cell>
        </row>
        <row r="24">
          <cell r="A24">
            <v>2014</v>
          </cell>
          <cell r="B24">
            <v>40351</v>
          </cell>
        </row>
        <row r="25">
          <cell r="A25">
            <v>2015</v>
          </cell>
          <cell r="B25">
            <v>38995</v>
          </cell>
        </row>
        <row r="26">
          <cell r="A26">
            <v>2016</v>
          </cell>
          <cell r="B26">
            <v>41175</v>
          </cell>
        </row>
      </sheetData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bPAS"/>
    </sheetNames>
    <sheetDataSet>
      <sheetData sheetId="0">
        <row r="2">
          <cell r="A2">
            <v>927040033</v>
          </cell>
          <cell r="B2" t="str">
            <v>B F JONES MEMORIAL LIBRARY</v>
          </cell>
          <cell r="C2" t="str">
            <v>SOUTHWEST</v>
          </cell>
          <cell r="D2" t="str">
            <v>ALIQUIPPA</v>
          </cell>
          <cell r="E2" t="str">
            <v>BEAVER</v>
          </cell>
          <cell r="F2" t="str">
            <v>Beaver County Library System</v>
          </cell>
          <cell r="G2">
            <v>27598</v>
          </cell>
          <cell r="H2">
            <v>8218</v>
          </cell>
          <cell r="I2">
            <v>55.5</v>
          </cell>
          <cell r="J2">
            <v>61001</v>
          </cell>
          <cell r="K2">
            <v>2</v>
          </cell>
          <cell r="L2">
            <v>0</v>
          </cell>
          <cell r="M2">
            <v>5.75</v>
          </cell>
          <cell r="N2">
            <v>0.25</v>
          </cell>
          <cell r="O2">
            <v>98573</v>
          </cell>
          <cell r="P2">
            <v>65309</v>
          </cell>
          <cell r="Q2">
            <v>4646</v>
          </cell>
          <cell r="R2">
            <v>107</v>
          </cell>
          <cell r="S2">
            <v>30</v>
          </cell>
          <cell r="T2">
            <v>12678</v>
          </cell>
          <cell r="U2">
            <v>6720</v>
          </cell>
          <cell r="V2">
            <v>4529</v>
          </cell>
          <cell r="W2">
            <v>29801</v>
          </cell>
          <cell r="X2">
            <v>0</v>
          </cell>
          <cell r="Y2">
            <v>245135</v>
          </cell>
          <cell r="Z2">
            <v>63287</v>
          </cell>
          <cell r="AA2">
            <v>15000</v>
          </cell>
          <cell r="AB2">
            <v>263836</v>
          </cell>
          <cell r="AC2">
            <v>602059</v>
          </cell>
          <cell r="AD2">
            <v>279910</v>
          </cell>
          <cell r="AE2">
            <v>57099</v>
          </cell>
          <cell r="AF2">
            <v>158100</v>
          </cell>
          <cell r="AG2">
            <v>495109</v>
          </cell>
          <cell r="AH2">
            <v>25272</v>
          </cell>
          <cell r="AI2">
            <v>4529</v>
          </cell>
          <cell r="AJ2">
            <v>168297</v>
          </cell>
          <cell r="AK2">
            <v>0</v>
          </cell>
          <cell r="AL2">
            <v>0</v>
          </cell>
          <cell r="AM2">
            <v>0</v>
          </cell>
          <cell r="AN2">
            <v>17</v>
          </cell>
          <cell r="AO2">
            <v>0.4</v>
          </cell>
        </row>
        <row r="3">
          <cell r="A3">
            <v>927040093</v>
          </cell>
          <cell r="B3" t="str">
            <v>BADEN MEMORIAL LIBRARY</v>
          </cell>
          <cell r="C3" t="str">
            <v>SOUTHWEST</v>
          </cell>
          <cell r="D3" t="str">
            <v>ALIQUIPPA</v>
          </cell>
          <cell r="E3" t="str">
            <v>BEAVER</v>
          </cell>
          <cell r="F3" t="str">
            <v>Beaver County Library System</v>
          </cell>
          <cell r="G3">
            <v>4135</v>
          </cell>
          <cell r="H3">
            <v>2492</v>
          </cell>
          <cell r="I3">
            <v>41</v>
          </cell>
          <cell r="J3">
            <v>13811</v>
          </cell>
          <cell r="K3">
            <v>1</v>
          </cell>
          <cell r="L3">
            <v>0</v>
          </cell>
          <cell r="M3">
            <v>2.3714300000000001</v>
          </cell>
          <cell r="N3">
            <v>0</v>
          </cell>
          <cell r="O3">
            <v>12220</v>
          </cell>
          <cell r="P3">
            <v>11286</v>
          </cell>
          <cell r="Q3">
            <v>4646</v>
          </cell>
          <cell r="R3">
            <v>10</v>
          </cell>
          <cell r="S3">
            <v>30</v>
          </cell>
          <cell r="T3">
            <v>1404</v>
          </cell>
          <cell r="U3">
            <v>1447</v>
          </cell>
          <cell r="V3">
            <v>0</v>
          </cell>
          <cell r="W3">
            <v>0</v>
          </cell>
          <cell r="X3">
            <v>0</v>
          </cell>
          <cell r="Y3">
            <v>18077</v>
          </cell>
          <cell r="Z3">
            <v>29275</v>
          </cell>
          <cell r="AA3">
            <v>6250</v>
          </cell>
          <cell r="AB3">
            <v>17512</v>
          </cell>
          <cell r="AC3">
            <v>64864</v>
          </cell>
          <cell r="AD3">
            <v>48705</v>
          </cell>
          <cell r="AE3">
            <v>10027</v>
          </cell>
          <cell r="AF3">
            <v>12596</v>
          </cell>
          <cell r="AG3">
            <v>71328</v>
          </cell>
          <cell r="AH3">
            <v>0</v>
          </cell>
          <cell r="AI3">
            <v>0</v>
          </cell>
          <cell r="AJ3">
            <v>18077</v>
          </cell>
          <cell r="AK3">
            <v>0</v>
          </cell>
          <cell r="AL3">
            <v>0</v>
          </cell>
          <cell r="AM3">
            <v>0</v>
          </cell>
          <cell r="AN3">
            <v>6</v>
          </cell>
          <cell r="AO3">
            <v>0</v>
          </cell>
        </row>
        <row r="4">
          <cell r="A4">
            <v>927040123</v>
          </cell>
          <cell r="B4" t="str">
            <v>BEAVER AREA MEMORIAL LIBRARY</v>
          </cell>
          <cell r="C4" t="str">
            <v>SOUTHWEST</v>
          </cell>
          <cell r="D4" t="str">
            <v>ALIQUIPPA</v>
          </cell>
          <cell r="E4" t="str">
            <v>BEAVER</v>
          </cell>
          <cell r="F4" t="str">
            <v>Beaver County Library System</v>
          </cell>
          <cell r="G4">
            <v>18316</v>
          </cell>
          <cell r="H4">
            <v>7662</v>
          </cell>
          <cell r="I4">
            <v>57</v>
          </cell>
          <cell r="J4">
            <v>176495</v>
          </cell>
          <cell r="K4">
            <v>2</v>
          </cell>
          <cell r="L4">
            <v>0</v>
          </cell>
          <cell r="M4">
            <v>5.4933300000000003</v>
          </cell>
          <cell r="N4">
            <v>2.1866699999999999</v>
          </cell>
          <cell r="O4">
            <v>66879</v>
          </cell>
          <cell r="P4">
            <v>57687</v>
          </cell>
          <cell r="Q4">
            <v>4646</v>
          </cell>
          <cell r="R4">
            <v>69</v>
          </cell>
          <cell r="S4">
            <v>30</v>
          </cell>
          <cell r="T4">
            <v>11512</v>
          </cell>
          <cell r="U4">
            <v>10654</v>
          </cell>
          <cell r="V4">
            <v>10430</v>
          </cell>
          <cell r="W4">
            <v>10430</v>
          </cell>
          <cell r="X4">
            <v>0</v>
          </cell>
          <cell r="Y4">
            <v>63567</v>
          </cell>
          <cell r="Z4">
            <v>104107</v>
          </cell>
          <cell r="AA4">
            <v>30000</v>
          </cell>
          <cell r="AB4">
            <v>238094</v>
          </cell>
          <cell r="AC4">
            <v>416198</v>
          </cell>
          <cell r="AD4">
            <v>266524</v>
          </cell>
          <cell r="AE4">
            <v>69638</v>
          </cell>
          <cell r="AF4">
            <v>76541</v>
          </cell>
          <cell r="AG4">
            <v>412703</v>
          </cell>
          <cell r="AH4">
            <v>0</v>
          </cell>
          <cell r="AI4">
            <v>10430</v>
          </cell>
          <cell r="AJ4">
            <v>63567</v>
          </cell>
          <cell r="AK4">
            <v>0</v>
          </cell>
          <cell r="AL4">
            <v>0</v>
          </cell>
          <cell r="AM4">
            <v>0</v>
          </cell>
          <cell r="AN4">
            <v>12</v>
          </cell>
          <cell r="AO4">
            <v>0</v>
          </cell>
        </row>
        <row r="5">
          <cell r="A5">
            <v>927040305</v>
          </cell>
          <cell r="B5" t="str">
            <v>BEAVER SYS ADMIN UNIT</v>
          </cell>
          <cell r="C5" t="str">
            <v>SOUTHWEST</v>
          </cell>
          <cell r="D5" t="str">
            <v>ALIQUIPPA</v>
          </cell>
          <cell r="E5" t="str">
            <v>BEAVER</v>
          </cell>
          <cell r="F5" t="str">
            <v>Beaver County Library System</v>
          </cell>
          <cell r="G5">
            <v>70975</v>
          </cell>
          <cell r="H5">
            <v>4644</v>
          </cell>
          <cell r="I5">
            <v>30</v>
          </cell>
          <cell r="J5">
            <v>50539</v>
          </cell>
          <cell r="K5">
            <v>3</v>
          </cell>
          <cell r="L5">
            <v>0</v>
          </cell>
          <cell r="M5">
            <v>1.91429</v>
          </cell>
          <cell r="N5">
            <v>0</v>
          </cell>
          <cell r="O5">
            <v>21231</v>
          </cell>
          <cell r="P5">
            <v>16748</v>
          </cell>
          <cell r="Q5">
            <v>4646</v>
          </cell>
          <cell r="R5">
            <v>48</v>
          </cell>
          <cell r="S5">
            <v>30</v>
          </cell>
          <cell r="T5">
            <v>81</v>
          </cell>
          <cell r="U5">
            <v>218</v>
          </cell>
          <cell r="V5">
            <v>0</v>
          </cell>
          <cell r="W5">
            <v>55000</v>
          </cell>
          <cell r="X5">
            <v>0</v>
          </cell>
          <cell r="Y5">
            <v>256431</v>
          </cell>
          <cell r="Z5">
            <v>559529</v>
          </cell>
          <cell r="AA5">
            <v>0</v>
          </cell>
          <cell r="AB5">
            <v>11774</v>
          </cell>
          <cell r="AC5">
            <v>882734</v>
          </cell>
          <cell r="AD5">
            <v>601354</v>
          </cell>
          <cell r="AE5">
            <v>96163</v>
          </cell>
          <cell r="AF5">
            <v>185217</v>
          </cell>
          <cell r="AG5">
            <v>882734</v>
          </cell>
          <cell r="AH5">
            <v>55000</v>
          </cell>
          <cell r="AI5">
            <v>0</v>
          </cell>
          <cell r="AJ5">
            <v>256431</v>
          </cell>
          <cell r="AK5">
            <v>0</v>
          </cell>
          <cell r="AL5">
            <v>0</v>
          </cell>
          <cell r="AM5">
            <v>0</v>
          </cell>
          <cell r="AN5">
            <v>12</v>
          </cell>
          <cell r="AO5">
            <v>1.4857100000000001</v>
          </cell>
        </row>
        <row r="6">
          <cell r="A6">
            <v>927040152</v>
          </cell>
          <cell r="B6" t="str">
            <v>CARNEGIE FREE LIBRARY - BEAVER FALLS</v>
          </cell>
          <cell r="C6" t="str">
            <v>SOUTHWEST</v>
          </cell>
          <cell r="D6" t="str">
            <v>ALIQUIPPA</v>
          </cell>
          <cell r="E6" t="str">
            <v>BEAVER</v>
          </cell>
          <cell r="F6" t="str">
            <v>Beaver County Library System</v>
          </cell>
          <cell r="G6">
            <v>17491</v>
          </cell>
          <cell r="H6">
            <v>6464</v>
          </cell>
          <cell r="I6">
            <v>42</v>
          </cell>
          <cell r="J6">
            <v>25080</v>
          </cell>
          <cell r="K6">
            <v>2.05714</v>
          </cell>
          <cell r="L6">
            <v>0</v>
          </cell>
          <cell r="M6">
            <v>2.94286</v>
          </cell>
          <cell r="N6">
            <v>0.2</v>
          </cell>
          <cell r="O6">
            <v>46009</v>
          </cell>
          <cell r="P6">
            <v>45470</v>
          </cell>
          <cell r="Q6">
            <v>4646</v>
          </cell>
          <cell r="R6">
            <v>56</v>
          </cell>
          <cell r="S6">
            <v>30</v>
          </cell>
          <cell r="T6">
            <v>3629</v>
          </cell>
          <cell r="U6">
            <v>2234</v>
          </cell>
          <cell r="V6">
            <v>716</v>
          </cell>
          <cell r="W6">
            <v>716</v>
          </cell>
          <cell r="X6">
            <v>0</v>
          </cell>
          <cell r="Y6">
            <v>61693</v>
          </cell>
          <cell r="Z6">
            <v>42650</v>
          </cell>
          <cell r="AA6">
            <v>20000</v>
          </cell>
          <cell r="AB6">
            <v>36075</v>
          </cell>
          <cell r="AC6">
            <v>141134</v>
          </cell>
          <cell r="AD6">
            <v>127392</v>
          </cell>
          <cell r="AE6">
            <v>29723</v>
          </cell>
          <cell r="AF6">
            <v>55022</v>
          </cell>
          <cell r="AG6">
            <v>212137</v>
          </cell>
          <cell r="AH6">
            <v>0</v>
          </cell>
          <cell r="AI6">
            <v>716</v>
          </cell>
          <cell r="AJ6">
            <v>61693</v>
          </cell>
          <cell r="AK6">
            <v>0</v>
          </cell>
          <cell r="AL6">
            <v>0</v>
          </cell>
          <cell r="AM6">
            <v>0</v>
          </cell>
          <cell r="AN6">
            <v>16</v>
          </cell>
          <cell r="AO6">
            <v>0</v>
          </cell>
        </row>
        <row r="7">
          <cell r="A7">
            <v>927041053</v>
          </cell>
          <cell r="B7" t="str">
            <v>CARNEGIE FREE LIBRARY-MIDLAND</v>
          </cell>
          <cell r="C7" t="str">
            <v>SOUTHWEST</v>
          </cell>
          <cell r="D7" t="str">
            <v>ALIQUIPPA</v>
          </cell>
          <cell r="E7" t="str">
            <v>BEAVER</v>
          </cell>
          <cell r="F7" t="str">
            <v>Beaver County Library System</v>
          </cell>
          <cell r="G7">
            <v>4684</v>
          </cell>
          <cell r="H7">
            <v>2163</v>
          </cell>
          <cell r="I7">
            <v>35</v>
          </cell>
          <cell r="J7">
            <v>22855</v>
          </cell>
          <cell r="K7">
            <v>0</v>
          </cell>
          <cell r="L7">
            <v>0</v>
          </cell>
          <cell r="M7">
            <v>1.08571</v>
          </cell>
          <cell r="N7">
            <v>0.14285999999999999</v>
          </cell>
          <cell r="O7">
            <v>18536</v>
          </cell>
          <cell r="P7">
            <v>16345</v>
          </cell>
          <cell r="Q7">
            <v>4646</v>
          </cell>
          <cell r="R7">
            <v>23</v>
          </cell>
          <cell r="S7">
            <v>30</v>
          </cell>
          <cell r="T7">
            <v>1437</v>
          </cell>
          <cell r="U7">
            <v>1421</v>
          </cell>
          <cell r="V7">
            <v>0</v>
          </cell>
          <cell r="W7">
            <v>0</v>
          </cell>
          <cell r="X7">
            <v>0</v>
          </cell>
          <cell r="Y7">
            <v>20262</v>
          </cell>
          <cell r="Z7">
            <v>30271</v>
          </cell>
          <cell r="AA7">
            <v>0</v>
          </cell>
          <cell r="AB7">
            <v>41913</v>
          </cell>
          <cell r="AC7">
            <v>92446</v>
          </cell>
          <cell r="AD7">
            <v>37755</v>
          </cell>
          <cell r="AE7">
            <v>9778</v>
          </cell>
          <cell r="AF7">
            <v>38583</v>
          </cell>
          <cell r="AG7">
            <v>86116</v>
          </cell>
          <cell r="AH7">
            <v>0</v>
          </cell>
          <cell r="AI7">
            <v>0</v>
          </cell>
          <cell r="AJ7">
            <v>20262</v>
          </cell>
          <cell r="AK7">
            <v>0</v>
          </cell>
          <cell r="AL7">
            <v>0</v>
          </cell>
          <cell r="AM7">
            <v>0</v>
          </cell>
          <cell r="AN7">
            <v>11</v>
          </cell>
          <cell r="AO7">
            <v>0.91429000000000005</v>
          </cell>
        </row>
        <row r="8">
          <cell r="A8">
            <v>927040063</v>
          </cell>
          <cell r="B8" t="str">
            <v>LAUGHLIN MEMORIAL FREE LIBRARY</v>
          </cell>
          <cell r="C8" t="str">
            <v>SOUTHWEST</v>
          </cell>
          <cell r="D8" t="str">
            <v>ALIQUIPPA</v>
          </cell>
          <cell r="E8" t="str">
            <v>BEAVER</v>
          </cell>
          <cell r="F8" t="str">
            <v>Beaver County Library System</v>
          </cell>
          <cell r="G8">
            <v>10722</v>
          </cell>
          <cell r="H8">
            <v>5659</v>
          </cell>
          <cell r="I8">
            <v>49</v>
          </cell>
          <cell r="J8">
            <v>20221</v>
          </cell>
          <cell r="K8">
            <v>1.05263</v>
          </cell>
          <cell r="L8">
            <v>0</v>
          </cell>
          <cell r="M8">
            <v>3.7368399999999999</v>
          </cell>
          <cell r="N8">
            <v>0</v>
          </cell>
          <cell r="O8">
            <v>26076</v>
          </cell>
          <cell r="P8">
            <v>24240</v>
          </cell>
          <cell r="Q8">
            <v>4646</v>
          </cell>
          <cell r="R8">
            <v>37</v>
          </cell>
          <cell r="S8">
            <v>30</v>
          </cell>
          <cell r="T8">
            <v>2067</v>
          </cell>
          <cell r="U8">
            <v>1395</v>
          </cell>
          <cell r="V8">
            <v>0</v>
          </cell>
          <cell r="W8">
            <v>0</v>
          </cell>
          <cell r="X8">
            <v>0</v>
          </cell>
          <cell r="Y8">
            <v>41371</v>
          </cell>
          <cell r="Z8">
            <v>34279</v>
          </cell>
          <cell r="AA8">
            <v>7250</v>
          </cell>
          <cell r="AB8">
            <v>96986</v>
          </cell>
          <cell r="AC8">
            <v>172636</v>
          </cell>
          <cell r="AD8">
            <v>143821</v>
          </cell>
          <cell r="AE8">
            <v>11753</v>
          </cell>
          <cell r="AF8">
            <v>54240</v>
          </cell>
          <cell r="AG8">
            <v>209814</v>
          </cell>
          <cell r="AH8">
            <v>0</v>
          </cell>
          <cell r="AI8">
            <v>0</v>
          </cell>
          <cell r="AJ8">
            <v>41371</v>
          </cell>
          <cell r="AK8">
            <v>0</v>
          </cell>
          <cell r="AL8">
            <v>0</v>
          </cell>
          <cell r="AM8">
            <v>0</v>
          </cell>
          <cell r="AN8">
            <v>14</v>
          </cell>
          <cell r="AO8">
            <v>0</v>
          </cell>
        </row>
        <row r="9">
          <cell r="A9">
            <v>927041083</v>
          </cell>
          <cell r="B9" t="str">
            <v>MONACA PUBLIC LIBRARY</v>
          </cell>
          <cell r="C9" t="str">
            <v>SOUTHWEST</v>
          </cell>
          <cell r="D9" t="str">
            <v>ALIQUIPPA</v>
          </cell>
          <cell r="E9" t="str">
            <v>BEAVER</v>
          </cell>
          <cell r="F9" t="str">
            <v>Beaver County Library System</v>
          </cell>
          <cell r="G9">
            <v>5737</v>
          </cell>
          <cell r="H9">
            <v>2499</v>
          </cell>
          <cell r="I9">
            <v>35</v>
          </cell>
          <cell r="J9">
            <v>11334</v>
          </cell>
          <cell r="K9">
            <v>0</v>
          </cell>
          <cell r="L9">
            <v>0</v>
          </cell>
          <cell r="M9">
            <v>1.6</v>
          </cell>
          <cell r="N9">
            <v>0.28571000000000002</v>
          </cell>
          <cell r="O9">
            <v>14807</v>
          </cell>
          <cell r="P9">
            <v>13519</v>
          </cell>
          <cell r="Q9">
            <v>13596</v>
          </cell>
          <cell r="R9">
            <v>22</v>
          </cell>
          <cell r="S9">
            <v>30</v>
          </cell>
          <cell r="T9">
            <v>1099</v>
          </cell>
          <cell r="U9">
            <v>1163</v>
          </cell>
          <cell r="V9">
            <v>0</v>
          </cell>
          <cell r="W9">
            <v>0</v>
          </cell>
          <cell r="X9">
            <v>0</v>
          </cell>
          <cell r="Y9">
            <v>18976</v>
          </cell>
          <cell r="Z9">
            <v>34972</v>
          </cell>
          <cell r="AA9">
            <v>10000</v>
          </cell>
          <cell r="AB9">
            <v>17850</v>
          </cell>
          <cell r="AC9">
            <v>71798</v>
          </cell>
          <cell r="AD9">
            <v>46425</v>
          </cell>
          <cell r="AE9">
            <v>10763</v>
          </cell>
          <cell r="AF9">
            <v>9124</v>
          </cell>
          <cell r="AG9">
            <v>66312</v>
          </cell>
          <cell r="AH9">
            <v>0</v>
          </cell>
          <cell r="AI9">
            <v>0</v>
          </cell>
          <cell r="AJ9">
            <v>18976</v>
          </cell>
          <cell r="AK9">
            <v>0</v>
          </cell>
          <cell r="AL9">
            <v>0</v>
          </cell>
          <cell r="AM9">
            <v>0</v>
          </cell>
          <cell r="AN9">
            <v>11</v>
          </cell>
          <cell r="AO9">
            <v>0.85714000000000001</v>
          </cell>
        </row>
        <row r="10">
          <cell r="A10">
            <v>927041113</v>
          </cell>
          <cell r="B10" t="str">
            <v>NEW BRIGHTON PUBLIC LIBRARY</v>
          </cell>
          <cell r="C10" t="str">
            <v>SOUTHWEST</v>
          </cell>
          <cell r="D10" t="str">
            <v>ALIQUIPPA</v>
          </cell>
          <cell r="E10" t="str">
            <v>BEAVER</v>
          </cell>
          <cell r="F10" t="str">
            <v>Beaver County Library System</v>
          </cell>
          <cell r="G10">
            <v>6025</v>
          </cell>
          <cell r="H10">
            <v>2613</v>
          </cell>
          <cell r="I10">
            <v>37</v>
          </cell>
          <cell r="J10">
            <v>17188</v>
          </cell>
          <cell r="K10">
            <v>0.57142999999999999</v>
          </cell>
          <cell r="L10">
            <v>0</v>
          </cell>
          <cell r="M10">
            <v>1.5428599999999999</v>
          </cell>
          <cell r="N10">
            <v>0</v>
          </cell>
          <cell r="O10">
            <v>13998</v>
          </cell>
          <cell r="P10">
            <v>12369</v>
          </cell>
          <cell r="Q10">
            <v>4646</v>
          </cell>
          <cell r="R10">
            <v>24</v>
          </cell>
          <cell r="S10">
            <v>30</v>
          </cell>
          <cell r="T10">
            <v>1640</v>
          </cell>
          <cell r="U10">
            <v>1617</v>
          </cell>
          <cell r="V10">
            <v>0</v>
          </cell>
          <cell r="W10">
            <v>0</v>
          </cell>
          <cell r="X10">
            <v>0</v>
          </cell>
          <cell r="Y10">
            <v>23851</v>
          </cell>
          <cell r="Z10">
            <v>26065</v>
          </cell>
          <cell r="AA10">
            <v>0</v>
          </cell>
          <cell r="AB10">
            <v>43059</v>
          </cell>
          <cell r="AC10">
            <v>92975</v>
          </cell>
          <cell r="AD10">
            <v>50162</v>
          </cell>
          <cell r="AE10">
            <v>8724</v>
          </cell>
          <cell r="AF10">
            <v>177208</v>
          </cell>
          <cell r="AG10">
            <v>236094</v>
          </cell>
          <cell r="AH10">
            <v>0</v>
          </cell>
          <cell r="AI10">
            <v>0</v>
          </cell>
          <cell r="AJ10">
            <v>23851</v>
          </cell>
          <cell r="AK10">
            <v>160000</v>
          </cell>
          <cell r="AL10">
            <v>0</v>
          </cell>
          <cell r="AM10">
            <v>150852</v>
          </cell>
          <cell r="AN10">
            <v>5</v>
          </cell>
          <cell r="AO10">
            <v>0</v>
          </cell>
        </row>
        <row r="11">
          <cell r="A11">
            <v>927041413</v>
          </cell>
          <cell r="B11" t="str">
            <v>ROCHESTER PUBLIC LIBRARY</v>
          </cell>
          <cell r="C11" t="str">
            <v>SOUTHWEST</v>
          </cell>
          <cell r="D11" t="str">
            <v>ALIQUIPPA</v>
          </cell>
          <cell r="E11" t="str">
            <v>BEAVER</v>
          </cell>
          <cell r="F11" t="str">
            <v>Beaver County Library System</v>
          </cell>
          <cell r="G11">
            <v>4224</v>
          </cell>
          <cell r="H11">
            <v>2347</v>
          </cell>
          <cell r="I11">
            <v>35</v>
          </cell>
          <cell r="J11">
            <v>9009</v>
          </cell>
          <cell r="K11">
            <v>0</v>
          </cell>
          <cell r="L11">
            <v>0</v>
          </cell>
          <cell r="M11">
            <v>2.3142900000000002</v>
          </cell>
          <cell r="N11">
            <v>0</v>
          </cell>
          <cell r="O11">
            <v>16178</v>
          </cell>
          <cell r="P11">
            <v>14971</v>
          </cell>
          <cell r="Q11">
            <v>4646</v>
          </cell>
          <cell r="R11">
            <v>15</v>
          </cell>
          <cell r="S11">
            <v>30</v>
          </cell>
          <cell r="T11">
            <v>1447</v>
          </cell>
          <cell r="U11">
            <v>471</v>
          </cell>
          <cell r="V11">
            <v>0</v>
          </cell>
          <cell r="W11">
            <v>0</v>
          </cell>
          <cell r="X11">
            <v>0</v>
          </cell>
          <cell r="Y11">
            <v>19515</v>
          </cell>
          <cell r="Z11">
            <v>34431</v>
          </cell>
          <cell r="AA11">
            <v>5000</v>
          </cell>
          <cell r="AB11">
            <v>18058</v>
          </cell>
          <cell r="AC11">
            <v>72004</v>
          </cell>
          <cell r="AD11">
            <v>47246</v>
          </cell>
          <cell r="AE11">
            <v>7684</v>
          </cell>
          <cell r="AF11">
            <v>23420</v>
          </cell>
          <cell r="AG11">
            <v>78350</v>
          </cell>
          <cell r="AH11">
            <v>0</v>
          </cell>
          <cell r="AI11">
            <v>0</v>
          </cell>
          <cell r="AJ11">
            <v>19515</v>
          </cell>
          <cell r="AK11">
            <v>0</v>
          </cell>
          <cell r="AL11">
            <v>0</v>
          </cell>
          <cell r="AM11">
            <v>0</v>
          </cell>
          <cell r="AN11">
            <v>21</v>
          </cell>
          <cell r="AO11">
            <v>0</v>
          </cell>
        </row>
        <row r="12">
          <cell r="A12">
            <v>921390062</v>
          </cell>
          <cell r="B12" t="str">
            <v>ALLENTOWN PUBLIC LIBRARY</v>
          </cell>
          <cell r="C12" t="str">
            <v>LEHIGH VALLEY</v>
          </cell>
          <cell r="D12" t="str">
            <v>ALLENTOWN</v>
          </cell>
          <cell r="E12" t="str">
            <v>LEHIGH</v>
          </cell>
          <cell r="F12">
            <v>0</v>
          </cell>
          <cell r="G12">
            <v>131537</v>
          </cell>
          <cell r="H12">
            <v>67727</v>
          </cell>
          <cell r="I12">
            <v>70</v>
          </cell>
          <cell r="J12">
            <v>353670</v>
          </cell>
          <cell r="K12">
            <v>13.571429999999999</v>
          </cell>
          <cell r="L12">
            <v>0</v>
          </cell>
          <cell r="M12">
            <v>17.74286</v>
          </cell>
          <cell r="N12">
            <v>1.4857100000000001</v>
          </cell>
          <cell r="O12">
            <v>217291</v>
          </cell>
          <cell r="P12">
            <v>198001</v>
          </cell>
          <cell r="Q12">
            <v>3977</v>
          </cell>
          <cell r="R12">
            <v>269</v>
          </cell>
          <cell r="S12">
            <v>86</v>
          </cell>
          <cell r="T12">
            <v>1983</v>
          </cell>
          <cell r="U12">
            <v>677</v>
          </cell>
          <cell r="V12">
            <v>0</v>
          </cell>
          <cell r="W12">
            <v>0</v>
          </cell>
          <cell r="X12">
            <v>0</v>
          </cell>
          <cell r="Y12">
            <v>613325</v>
          </cell>
          <cell r="Z12">
            <v>1391679</v>
          </cell>
          <cell r="AA12">
            <v>1391679</v>
          </cell>
          <cell r="AB12">
            <v>890883</v>
          </cell>
          <cell r="AC12">
            <v>2895887</v>
          </cell>
          <cell r="AD12">
            <v>1372036</v>
          </cell>
          <cell r="AE12">
            <v>308604</v>
          </cell>
          <cell r="AF12">
            <v>1197123</v>
          </cell>
          <cell r="AG12">
            <v>2877763</v>
          </cell>
          <cell r="AH12">
            <v>0</v>
          </cell>
          <cell r="AI12">
            <v>0</v>
          </cell>
          <cell r="AJ12">
            <v>613325</v>
          </cell>
          <cell r="AK12">
            <v>0</v>
          </cell>
          <cell r="AL12">
            <v>0</v>
          </cell>
          <cell r="AM12">
            <v>0</v>
          </cell>
          <cell r="AN12">
            <v>60</v>
          </cell>
          <cell r="AO12">
            <v>1</v>
          </cell>
        </row>
        <row r="13">
          <cell r="A13">
            <v>921390153</v>
          </cell>
          <cell r="B13" t="str">
            <v>COPLAY PUBLIC LIBRARY</v>
          </cell>
          <cell r="C13" t="str">
            <v>LEHIGH VALLEY</v>
          </cell>
          <cell r="D13" t="str">
            <v>ALLENTOWN</v>
          </cell>
          <cell r="E13" t="str">
            <v>LEHIGH</v>
          </cell>
          <cell r="F13">
            <v>0</v>
          </cell>
          <cell r="G13">
            <v>3192</v>
          </cell>
          <cell r="H13">
            <v>1881</v>
          </cell>
          <cell r="I13">
            <v>50</v>
          </cell>
          <cell r="J13">
            <v>9958</v>
          </cell>
          <cell r="K13">
            <v>0</v>
          </cell>
          <cell r="L13">
            <v>0</v>
          </cell>
          <cell r="M13">
            <v>2.0285700000000002</v>
          </cell>
          <cell r="N13">
            <v>0.11429</v>
          </cell>
          <cell r="O13">
            <v>18723</v>
          </cell>
          <cell r="P13">
            <v>16109</v>
          </cell>
          <cell r="Q13">
            <v>4571</v>
          </cell>
          <cell r="R13">
            <v>46</v>
          </cell>
          <cell r="S13">
            <v>88</v>
          </cell>
          <cell r="T13">
            <v>0</v>
          </cell>
          <cell r="U13">
            <v>12</v>
          </cell>
          <cell r="V13">
            <v>0</v>
          </cell>
          <cell r="W13">
            <v>0</v>
          </cell>
          <cell r="X13">
            <v>0</v>
          </cell>
          <cell r="Y13">
            <v>12188</v>
          </cell>
          <cell r="Z13">
            <v>73976</v>
          </cell>
          <cell r="AA13">
            <v>0</v>
          </cell>
          <cell r="AB13">
            <v>12966</v>
          </cell>
          <cell r="AC13">
            <v>99130</v>
          </cell>
          <cell r="AD13">
            <v>57804</v>
          </cell>
          <cell r="AE13">
            <v>10502</v>
          </cell>
          <cell r="AF13">
            <v>14945</v>
          </cell>
          <cell r="AG13">
            <v>83251</v>
          </cell>
          <cell r="AH13">
            <v>0</v>
          </cell>
          <cell r="AI13">
            <v>0</v>
          </cell>
          <cell r="AJ13">
            <v>12188</v>
          </cell>
          <cell r="AK13">
            <v>0</v>
          </cell>
          <cell r="AL13">
            <v>0</v>
          </cell>
          <cell r="AM13">
            <v>0</v>
          </cell>
          <cell r="AN13">
            <v>6</v>
          </cell>
          <cell r="AO13">
            <v>0.82857000000000003</v>
          </cell>
        </row>
        <row r="14">
          <cell r="A14">
            <v>921130213</v>
          </cell>
          <cell r="B14" t="str">
            <v>DIMMICK MEMORIAL LIBRARY</v>
          </cell>
          <cell r="C14" t="str">
            <v>LEHIGH VALLEY</v>
          </cell>
          <cell r="D14" t="str">
            <v>ALLENTOWN</v>
          </cell>
          <cell r="E14" t="str">
            <v>CARBON</v>
          </cell>
          <cell r="F14">
            <v>0</v>
          </cell>
          <cell r="G14">
            <v>19646</v>
          </cell>
          <cell r="H14">
            <v>4534</v>
          </cell>
          <cell r="I14">
            <v>51</v>
          </cell>
          <cell r="J14">
            <v>35816</v>
          </cell>
          <cell r="K14">
            <v>0</v>
          </cell>
          <cell r="L14">
            <v>0</v>
          </cell>
          <cell r="M14">
            <v>3.2857099999999999</v>
          </cell>
          <cell r="N14">
            <v>8.5709999999999995E-2</v>
          </cell>
          <cell r="O14">
            <v>26217</v>
          </cell>
          <cell r="P14">
            <v>23768</v>
          </cell>
          <cell r="Q14">
            <v>4571</v>
          </cell>
          <cell r="R14">
            <v>66</v>
          </cell>
          <cell r="S14">
            <v>88</v>
          </cell>
          <cell r="T14">
            <v>166</v>
          </cell>
          <cell r="U14">
            <v>245</v>
          </cell>
          <cell r="V14">
            <v>0</v>
          </cell>
          <cell r="W14">
            <v>2438</v>
          </cell>
          <cell r="X14">
            <v>0</v>
          </cell>
          <cell r="Y14">
            <v>29538</v>
          </cell>
          <cell r="Z14">
            <v>4700</v>
          </cell>
          <cell r="AA14">
            <v>0</v>
          </cell>
          <cell r="AB14">
            <v>49497</v>
          </cell>
          <cell r="AC14">
            <v>86173</v>
          </cell>
          <cell r="AD14">
            <v>106100</v>
          </cell>
          <cell r="AE14">
            <v>28024</v>
          </cell>
          <cell r="AF14">
            <v>68298</v>
          </cell>
          <cell r="AG14">
            <v>202422</v>
          </cell>
          <cell r="AH14">
            <v>0</v>
          </cell>
          <cell r="AI14">
            <v>2438</v>
          </cell>
          <cell r="AJ14">
            <v>29538</v>
          </cell>
          <cell r="AK14">
            <v>0</v>
          </cell>
          <cell r="AL14">
            <v>0</v>
          </cell>
          <cell r="AM14">
            <v>0</v>
          </cell>
          <cell r="AN14">
            <v>9</v>
          </cell>
          <cell r="AO14">
            <v>1.14286</v>
          </cell>
        </row>
        <row r="15">
          <cell r="A15">
            <v>921390183</v>
          </cell>
          <cell r="B15" t="str">
            <v>EMMAUS PUBLIC LIBRARY</v>
          </cell>
          <cell r="C15" t="str">
            <v>LEHIGH VALLEY</v>
          </cell>
          <cell r="D15" t="str">
            <v>ALLENTOWN</v>
          </cell>
          <cell r="E15" t="str">
            <v>LEHIGH</v>
          </cell>
          <cell r="F15">
            <v>0</v>
          </cell>
          <cell r="G15">
            <v>21577</v>
          </cell>
          <cell r="H15">
            <v>12014</v>
          </cell>
          <cell r="I15">
            <v>51</v>
          </cell>
          <cell r="J15">
            <v>113043</v>
          </cell>
          <cell r="K15">
            <v>3.0285700000000002</v>
          </cell>
          <cell r="L15">
            <v>1.02857</v>
          </cell>
          <cell r="M15">
            <v>2.2571400000000001</v>
          </cell>
          <cell r="N15">
            <v>2.5428600000000001</v>
          </cell>
          <cell r="O15">
            <v>98948</v>
          </cell>
          <cell r="P15">
            <v>89861</v>
          </cell>
          <cell r="Q15">
            <v>4571</v>
          </cell>
          <cell r="R15">
            <v>76</v>
          </cell>
          <cell r="S15">
            <v>88</v>
          </cell>
          <cell r="T15">
            <v>285</v>
          </cell>
          <cell r="U15">
            <v>421</v>
          </cell>
          <cell r="V15">
            <v>0</v>
          </cell>
          <cell r="W15">
            <v>0</v>
          </cell>
          <cell r="X15">
            <v>0</v>
          </cell>
          <cell r="Y15">
            <v>64535</v>
          </cell>
          <cell r="Z15">
            <v>164588</v>
          </cell>
          <cell r="AA15">
            <v>0</v>
          </cell>
          <cell r="AB15">
            <v>159199</v>
          </cell>
          <cell r="AC15">
            <v>388322</v>
          </cell>
          <cell r="AD15">
            <v>204652</v>
          </cell>
          <cell r="AE15">
            <v>42395</v>
          </cell>
          <cell r="AF15">
            <v>88122</v>
          </cell>
          <cell r="AG15">
            <v>335169</v>
          </cell>
          <cell r="AH15">
            <v>0</v>
          </cell>
          <cell r="AI15">
            <v>0</v>
          </cell>
          <cell r="AJ15">
            <v>64535</v>
          </cell>
          <cell r="AK15">
            <v>0</v>
          </cell>
          <cell r="AL15">
            <v>0</v>
          </cell>
          <cell r="AM15">
            <v>0</v>
          </cell>
          <cell r="AN15">
            <v>15</v>
          </cell>
          <cell r="AO15">
            <v>0</v>
          </cell>
        </row>
        <row r="16">
          <cell r="A16">
            <v>921130363</v>
          </cell>
          <cell r="B16" t="str">
            <v>LEHIGHTON AREA MEMORIAL LIBRARY</v>
          </cell>
          <cell r="C16" t="str">
            <v>LEHIGH VALLEY</v>
          </cell>
          <cell r="D16" t="str">
            <v>ALLENTOWN</v>
          </cell>
          <cell r="E16" t="str">
            <v>CARBON</v>
          </cell>
          <cell r="F16">
            <v>0</v>
          </cell>
          <cell r="G16">
            <v>17885</v>
          </cell>
          <cell r="H16">
            <v>4175</v>
          </cell>
          <cell r="I16">
            <v>30</v>
          </cell>
          <cell r="J16">
            <v>13905</v>
          </cell>
          <cell r="K16">
            <v>0</v>
          </cell>
          <cell r="L16">
            <v>0</v>
          </cell>
          <cell r="M16">
            <v>2.5142899999999999</v>
          </cell>
          <cell r="N16">
            <v>0</v>
          </cell>
          <cell r="O16">
            <v>15727</v>
          </cell>
          <cell r="P16">
            <v>14716</v>
          </cell>
          <cell r="Q16">
            <v>4571</v>
          </cell>
          <cell r="R16">
            <v>19</v>
          </cell>
          <cell r="S16">
            <v>88</v>
          </cell>
          <cell r="T16">
            <v>68</v>
          </cell>
          <cell r="U16">
            <v>392</v>
          </cell>
          <cell r="V16">
            <v>0</v>
          </cell>
          <cell r="W16">
            <v>0</v>
          </cell>
          <cell r="X16">
            <v>0</v>
          </cell>
          <cell r="Y16">
            <v>23902</v>
          </cell>
          <cell r="Z16">
            <v>26200</v>
          </cell>
          <cell r="AA16">
            <v>20800</v>
          </cell>
          <cell r="AB16">
            <v>36455</v>
          </cell>
          <cell r="AC16">
            <v>86557</v>
          </cell>
          <cell r="AD16">
            <v>60185</v>
          </cell>
          <cell r="AE16">
            <v>7004</v>
          </cell>
          <cell r="AF16">
            <v>32901</v>
          </cell>
          <cell r="AG16">
            <v>100090</v>
          </cell>
          <cell r="AH16">
            <v>0</v>
          </cell>
          <cell r="AI16">
            <v>0</v>
          </cell>
          <cell r="AJ16">
            <v>23902</v>
          </cell>
          <cell r="AK16">
            <v>0</v>
          </cell>
          <cell r="AL16">
            <v>0</v>
          </cell>
          <cell r="AM16">
            <v>0</v>
          </cell>
          <cell r="AN16">
            <v>5</v>
          </cell>
          <cell r="AO16">
            <v>0.8</v>
          </cell>
        </row>
        <row r="17">
          <cell r="A17">
            <v>921390000</v>
          </cell>
          <cell r="B17" t="str">
            <v>LOWER MACUNGIE LIBRARY</v>
          </cell>
          <cell r="C17" t="str">
            <v>LEHIGH VALLEY</v>
          </cell>
          <cell r="D17" t="str">
            <v>ALLENTOWN</v>
          </cell>
          <cell r="E17" t="str">
            <v>LEHIGH</v>
          </cell>
          <cell r="F17">
            <v>0</v>
          </cell>
          <cell r="G17">
            <v>32994</v>
          </cell>
          <cell r="H17">
            <v>20364</v>
          </cell>
          <cell r="I17">
            <v>57</v>
          </cell>
          <cell r="J17">
            <v>206077</v>
          </cell>
          <cell r="K17">
            <v>4</v>
          </cell>
          <cell r="L17">
            <v>0</v>
          </cell>
          <cell r="M17">
            <v>3.85</v>
          </cell>
          <cell r="N17">
            <v>1.45</v>
          </cell>
          <cell r="O17">
            <v>71002</v>
          </cell>
          <cell r="P17">
            <v>56085</v>
          </cell>
          <cell r="Q17">
            <v>4571</v>
          </cell>
          <cell r="R17">
            <v>85</v>
          </cell>
          <cell r="S17">
            <v>88</v>
          </cell>
          <cell r="T17">
            <v>976</v>
          </cell>
          <cell r="U17">
            <v>811</v>
          </cell>
          <cell r="V17">
            <v>0</v>
          </cell>
          <cell r="W17">
            <v>0</v>
          </cell>
          <cell r="X17">
            <v>0</v>
          </cell>
          <cell r="Y17">
            <v>66825</v>
          </cell>
          <cell r="Z17">
            <v>507000</v>
          </cell>
          <cell r="AA17">
            <v>0</v>
          </cell>
          <cell r="AB17">
            <v>72137</v>
          </cell>
          <cell r="AC17">
            <v>645962</v>
          </cell>
          <cell r="AD17">
            <v>395324</v>
          </cell>
          <cell r="AE17">
            <v>87718</v>
          </cell>
          <cell r="AF17">
            <v>144795</v>
          </cell>
          <cell r="AG17">
            <v>627837</v>
          </cell>
          <cell r="AH17">
            <v>0</v>
          </cell>
          <cell r="AI17">
            <v>0</v>
          </cell>
          <cell r="AJ17">
            <v>66825</v>
          </cell>
          <cell r="AK17">
            <v>0</v>
          </cell>
          <cell r="AL17">
            <v>0</v>
          </cell>
          <cell r="AM17">
            <v>0</v>
          </cell>
          <cell r="AN17">
            <v>15</v>
          </cell>
          <cell r="AO17">
            <v>0.5</v>
          </cell>
        </row>
        <row r="18">
          <cell r="A18">
            <v>921130543</v>
          </cell>
          <cell r="B18" t="str">
            <v>PALMERTON AREA LIBRARY</v>
          </cell>
          <cell r="C18" t="str">
            <v>LEHIGH VALLEY</v>
          </cell>
          <cell r="D18" t="str">
            <v>ALLENTOWN</v>
          </cell>
          <cell r="E18" t="str">
            <v>CARBON</v>
          </cell>
          <cell r="F18">
            <v>0</v>
          </cell>
          <cell r="G18">
            <v>14056</v>
          </cell>
          <cell r="H18">
            <v>2059</v>
          </cell>
          <cell r="I18">
            <v>48</v>
          </cell>
          <cell r="J18">
            <v>51987</v>
          </cell>
          <cell r="K18">
            <v>0</v>
          </cell>
          <cell r="L18">
            <v>0</v>
          </cell>
          <cell r="M18">
            <v>2.8</v>
          </cell>
          <cell r="N18">
            <v>0.94286000000000003</v>
          </cell>
          <cell r="O18">
            <v>35819</v>
          </cell>
          <cell r="P18">
            <v>31231</v>
          </cell>
          <cell r="Q18">
            <v>4571</v>
          </cell>
          <cell r="R18">
            <v>50</v>
          </cell>
          <cell r="S18">
            <v>88</v>
          </cell>
          <cell r="T18">
            <v>103</v>
          </cell>
          <cell r="U18">
            <v>482</v>
          </cell>
          <cell r="V18">
            <v>0</v>
          </cell>
          <cell r="W18">
            <v>0</v>
          </cell>
          <cell r="X18">
            <v>0</v>
          </cell>
          <cell r="Y18">
            <v>37130</v>
          </cell>
          <cell r="Z18">
            <v>28705</v>
          </cell>
          <cell r="AA18">
            <v>15368</v>
          </cell>
          <cell r="AB18">
            <v>140135</v>
          </cell>
          <cell r="AC18">
            <v>205970</v>
          </cell>
          <cell r="AD18">
            <v>102918</v>
          </cell>
          <cell r="AE18">
            <v>23939</v>
          </cell>
          <cell r="AF18">
            <v>128667</v>
          </cell>
          <cell r="AG18">
            <v>255524</v>
          </cell>
          <cell r="AH18">
            <v>0</v>
          </cell>
          <cell r="AI18">
            <v>0</v>
          </cell>
          <cell r="AJ18">
            <v>37130</v>
          </cell>
          <cell r="AK18">
            <v>0</v>
          </cell>
          <cell r="AL18">
            <v>0</v>
          </cell>
          <cell r="AM18">
            <v>0</v>
          </cell>
          <cell r="AN18">
            <v>6</v>
          </cell>
          <cell r="AO18">
            <v>1</v>
          </cell>
        </row>
        <row r="19">
          <cell r="A19">
            <v>921390544</v>
          </cell>
          <cell r="B19" t="str">
            <v>PARKLAND COMMUNITY LIBRARY</v>
          </cell>
          <cell r="C19" t="str">
            <v>LEHIGH VALLEY</v>
          </cell>
          <cell r="D19" t="str">
            <v>ALLENTOWN</v>
          </cell>
          <cell r="E19" t="str">
            <v>LEHIGH</v>
          </cell>
          <cell r="F19">
            <v>0</v>
          </cell>
          <cell r="G19">
            <v>54946</v>
          </cell>
          <cell r="H19">
            <v>21159</v>
          </cell>
          <cell r="I19">
            <v>58</v>
          </cell>
          <cell r="J19">
            <v>273427</v>
          </cell>
          <cell r="K19">
            <v>3.8</v>
          </cell>
          <cell r="L19">
            <v>1.2285699999999999</v>
          </cell>
          <cell r="M19">
            <v>9.5714299999999994</v>
          </cell>
          <cell r="N19">
            <v>1.82857</v>
          </cell>
          <cell r="O19">
            <v>82624</v>
          </cell>
          <cell r="P19">
            <v>65501</v>
          </cell>
          <cell r="Q19">
            <v>3977</v>
          </cell>
          <cell r="R19">
            <v>83</v>
          </cell>
          <cell r="S19">
            <v>86</v>
          </cell>
          <cell r="T19">
            <v>148</v>
          </cell>
          <cell r="U19">
            <v>394</v>
          </cell>
          <cell r="V19">
            <v>0</v>
          </cell>
          <cell r="W19">
            <v>0</v>
          </cell>
          <cell r="X19">
            <v>0</v>
          </cell>
          <cell r="Y19">
            <v>129090</v>
          </cell>
          <cell r="Z19">
            <v>769782</v>
          </cell>
          <cell r="AA19">
            <v>769782</v>
          </cell>
          <cell r="AB19">
            <v>69612</v>
          </cell>
          <cell r="AC19">
            <v>968484</v>
          </cell>
          <cell r="AD19">
            <v>519532</v>
          </cell>
          <cell r="AE19">
            <v>133487</v>
          </cell>
          <cell r="AF19">
            <v>135796</v>
          </cell>
          <cell r="AG19">
            <v>788815</v>
          </cell>
          <cell r="AH19">
            <v>0</v>
          </cell>
          <cell r="AI19">
            <v>0</v>
          </cell>
          <cell r="AJ19">
            <v>129090</v>
          </cell>
          <cell r="AK19">
            <v>0</v>
          </cell>
          <cell r="AL19">
            <v>0</v>
          </cell>
          <cell r="AM19">
            <v>3204</v>
          </cell>
          <cell r="AN19">
            <v>13</v>
          </cell>
          <cell r="AO19">
            <v>0</v>
          </cell>
        </row>
        <row r="20">
          <cell r="A20">
            <v>921390093</v>
          </cell>
          <cell r="B20" t="str">
            <v>PUBLIC LIBRARY OF CATASAUQUA</v>
          </cell>
          <cell r="C20" t="str">
            <v>LEHIGH VALLEY</v>
          </cell>
          <cell r="D20" t="str">
            <v>ALLENTOWN</v>
          </cell>
          <cell r="E20" t="str">
            <v>LEHIGH</v>
          </cell>
          <cell r="F20">
            <v>0</v>
          </cell>
          <cell r="G20">
            <v>10856</v>
          </cell>
          <cell r="H20">
            <v>1279</v>
          </cell>
          <cell r="I20">
            <v>28.5</v>
          </cell>
          <cell r="J20">
            <v>3679</v>
          </cell>
          <cell r="K20">
            <v>0.82857000000000003</v>
          </cell>
          <cell r="L20">
            <v>0</v>
          </cell>
          <cell r="M20">
            <v>1.5142899999999999</v>
          </cell>
          <cell r="N20">
            <v>0.17143</v>
          </cell>
          <cell r="O20">
            <v>20779</v>
          </cell>
          <cell r="P20">
            <v>20381</v>
          </cell>
          <cell r="Q20">
            <v>4571</v>
          </cell>
          <cell r="R20">
            <v>1</v>
          </cell>
          <cell r="S20">
            <v>88</v>
          </cell>
          <cell r="T20">
            <v>0</v>
          </cell>
          <cell r="U20">
            <v>38</v>
          </cell>
          <cell r="V20">
            <v>0</v>
          </cell>
          <cell r="W20">
            <v>0</v>
          </cell>
          <cell r="X20">
            <v>0</v>
          </cell>
          <cell r="Y20">
            <v>16425</v>
          </cell>
          <cell r="Z20">
            <v>24550</v>
          </cell>
          <cell r="AA20">
            <v>5000</v>
          </cell>
          <cell r="AB20">
            <v>207152</v>
          </cell>
          <cell r="AC20">
            <v>248127</v>
          </cell>
          <cell r="AD20">
            <v>52582</v>
          </cell>
          <cell r="AE20">
            <v>4448</v>
          </cell>
          <cell r="AF20">
            <v>213506</v>
          </cell>
          <cell r="AG20">
            <v>270536</v>
          </cell>
          <cell r="AH20">
            <v>0</v>
          </cell>
          <cell r="AI20">
            <v>0</v>
          </cell>
          <cell r="AJ20">
            <v>16425</v>
          </cell>
          <cell r="AK20">
            <v>0</v>
          </cell>
          <cell r="AL20">
            <v>0</v>
          </cell>
          <cell r="AM20">
            <v>0</v>
          </cell>
          <cell r="AN20">
            <v>6</v>
          </cell>
          <cell r="AO20">
            <v>0</v>
          </cell>
        </row>
        <row r="21">
          <cell r="A21">
            <v>921390513</v>
          </cell>
          <cell r="B21" t="str">
            <v>SLATINGTON LIBRARY INC</v>
          </cell>
          <cell r="C21" t="str">
            <v>LEHIGH VALLEY</v>
          </cell>
          <cell r="D21" t="str">
            <v>ALLENTOWN</v>
          </cell>
          <cell r="E21" t="str">
            <v>LEHIGH</v>
          </cell>
          <cell r="F21">
            <v>0</v>
          </cell>
          <cell r="G21">
            <v>12926</v>
          </cell>
          <cell r="H21">
            <v>1842</v>
          </cell>
          <cell r="I21">
            <v>40</v>
          </cell>
          <cell r="J21">
            <v>13657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34446</v>
          </cell>
          <cell r="P21">
            <v>31834</v>
          </cell>
          <cell r="Q21">
            <v>4571</v>
          </cell>
          <cell r="R21">
            <v>40</v>
          </cell>
          <cell r="S21">
            <v>88</v>
          </cell>
          <cell r="T21">
            <v>201</v>
          </cell>
          <cell r="U21">
            <v>133</v>
          </cell>
          <cell r="V21">
            <v>0</v>
          </cell>
          <cell r="W21">
            <v>0</v>
          </cell>
          <cell r="X21">
            <v>0</v>
          </cell>
          <cell r="Y21">
            <v>18675</v>
          </cell>
          <cell r="Z21">
            <v>13000</v>
          </cell>
          <cell r="AA21">
            <v>5000</v>
          </cell>
          <cell r="AB21">
            <v>87379</v>
          </cell>
          <cell r="AC21">
            <v>119054</v>
          </cell>
          <cell r="AD21">
            <v>54956</v>
          </cell>
          <cell r="AE21">
            <v>14335</v>
          </cell>
          <cell r="AF21">
            <v>35835</v>
          </cell>
          <cell r="AG21">
            <v>105126</v>
          </cell>
          <cell r="AH21">
            <v>0</v>
          </cell>
          <cell r="AI21">
            <v>0</v>
          </cell>
          <cell r="AJ21">
            <v>18675</v>
          </cell>
          <cell r="AK21">
            <v>0</v>
          </cell>
          <cell r="AL21">
            <v>0</v>
          </cell>
          <cell r="AM21">
            <v>0</v>
          </cell>
          <cell r="AN21">
            <v>16</v>
          </cell>
          <cell r="AO21">
            <v>1.14286</v>
          </cell>
        </row>
        <row r="22">
          <cell r="A22">
            <v>921390335</v>
          </cell>
          <cell r="B22" t="str">
            <v>SOUTHERN LEHIGH PUBLIC LIBRARY</v>
          </cell>
          <cell r="C22" t="str">
            <v>LEHIGH VALLEY</v>
          </cell>
          <cell r="D22" t="str">
            <v>ALLENTOWN</v>
          </cell>
          <cell r="E22" t="str">
            <v>LEHIGH</v>
          </cell>
          <cell r="F22">
            <v>0</v>
          </cell>
          <cell r="G22">
            <v>20969</v>
          </cell>
          <cell r="H22">
            <v>10567</v>
          </cell>
          <cell r="I22">
            <v>55.5</v>
          </cell>
          <cell r="J22">
            <v>94335</v>
          </cell>
          <cell r="K22">
            <v>0</v>
          </cell>
          <cell r="L22">
            <v>0.62856999999999996</v>
          </cell>
          <cell r="M22">
            <v>5.2285700000000004</v>
          </cell>
          <cell r="N22">
            <v>1.7714300000000001</v>
          </cell>
          <cell r="O22">
            <v>55443</v>
          </cell>
          <cell r="P22">
            <v>44294</v>
          </cell>
          <cell r="Q22">
            <v>4256</v>
          </cell>
          <cell r="R22">
            <v>69</v>
          </cell>
          <cell r="S22">
            <v>86</v>
          </cell>
          <cell r="T22">
            <v>85</v>
          </cell>
          <cell r="U22">
            <v>193</v>
          </cell>
          <cell r="V22">
            <v>0</v>
          </cell>
          <cell r="W22">
            <v>0</v>
          </cell>
          <cell r="X22">
            <v>0</v>
          </cell>
          <cell r="Y22">
            <v>52196</v>
          </cell>
          <cell r="Z22">
            <v>284995</v>
          </cell>
          <cell r="AA22">
            <v>80000</v>
          </cell>
          <cell r="AB22">
            <v>121831</v>
          </cell>
          <cell r="AC22">
            <v>459022</v>
          </cell>
          <cell r="AD22">
            <v>237534</v>
          </cell>
          <cell r="AE22">
            <v>62413</v>
          </cell>
          <cell r="AF22">
            <v>130859</v>
          </cell>
          <cell r="AG22">
            <v>430806</v>
          </cell>
          <cell r="AH22">
            <v>0</v>
          </cell>
          <cell r="AI22">
            <v>0</v>
          </cell>
          <cell r="AJ22">
            <v>52196</v>
          </cell>
          <cell r="AK22">
            <v>0</v>
          </cell>
          <cell r="AL22">
            <v>0</v>
          </cell>
          <cell r="AM22">
            <v>0</v>
          </cell>
          <cell r="AN22">
            <v>18</v>
          </cell>
          <cell r="AO22">
            <v>2.5428600000000001</v>
          </cell>
        </row>
        <row r="23">
          <cell r="A23">
            <v>921390724</v>
          </cell>
          <cell r="B23" t="str">
            <v>WHITEHALL TOWNSHIP PUB LIBRARY</v>
          </cell>
          <cell r="C23" t="str">
            <v>LEHIGH VALLEY</v>
          </cell>
          <cell r="D23" t="str">
            <v>ALLENTOWN</v>
          </cell>
          <cell r="E23" t="str">
            <v>LEHIGH</v>
          </cell>
          <cell r="F23">
            <v>0</v>
          </cell>
          <cell r="G23">
            <v>26738</v>
          </cell>
          <cell r="H23">
            <v>13252</v>
          </cell>
          <cell r="I23">
            <v>62</v>
          </cell>
          <cell r="J23">
            <v>118472</v>
          </cell>
          <cell r="K23">
            <v>2.6</v>
          </cell>
          <cell r="L23">
            <v>0</v>
          </cell>
          <cell r="M23">
            <v>5.45</v>
          </cell>
          <cell r="N23">
            <v>0.625</v>
          </cell>
          <cell r="O23">
            <v>94522</v>
          </cell>
          <cell r="P23">
            <v>80200</v>
          </cell>
          <cell r="Q23">
            <v>3977</v>
          </cell>
          <cell r="R23">
            <v>104</v>
          </cell>
          <cell r="S23">
            <v>86</v>
          </cell>
          <cell r="T23">
            <v>367</v>
          </cell>
          <cell r="U23">
            <v>296</v>
          </cell>
          <cell r="V23">
            <v>0</v>
          </cell>
          <cell r="W23">
            <v>0</v>
          </cell>
          <cell r="X23">
            <v>0</v>
          </cell>
          <cell r="Y23">
            <v>77659</v>
          </cell>
          <cell r="Z23">
            <v>468455</v>
          </cell>
          <cell r="AA23">
            <v>468455</v>
          </cell>
          <cell r="AB23">
            <v>83890</v>
          </cell>
          <cell r="AC23">
            <v>630004</v>
          </cell>
          <cell r="AD23">
            <v>405333</v>
          </cell>
          <cell r="AE23">
            <v>74010</v>
          </cell>
          <cell r="AF23">
            <v>135426</v>
          </cell>
          <cell r="AG23">
            <v>614769</v>
          </cell>
          <cell r="AH23">
            <v>0</v>
          </cell>
          <cell r="AI23">
            <v>0</v>
          </cell>
          <cell r="AJ23">
            <v>77659</v>
          </cell>
          <cell r="AK23">
            <v>0</v>
          </cell>
          <cell r="AL23">
            <v>0</v>
          </cell>
          <cell r="AM23">
            <v>0</v>
          </cell>
          <cell r="AN23">
            <v>17</v>
          </cell>
          <cell r="AO23">
            <v>1.625</v>
          </cell>
        </row>
        <row r="24">
          <cell r="A24">
            <v>908057516</v>
          </cell>
          <cell r="B24" t="str">
            <v>BEDFORD COUNTY LIBRARY</v>
          </cell>
          <cell r="C24" t="str">
            <v>SOUTHCENTRAL</v>
          </cell>
          <cell r="D24" t="str">
            <v>ALTOONA</v>
          </cell>
          <cell r="E24" t="str">
            <v>BEDFORD</v>
          </cell>
          <cell r="F24" t="str">
            <v>Bedford County Federated Library System</v>
          </cell>
          <cell r="G24">
            <v>29455</v>
          </cell>
          <cell r="H24">
            <v>6053</v>
          </cell>
          <cell r="I24">
            <v>55</v>
          </cell>
          <cell r="J24">
            <v>45681</v>
          </cell>
          <cell r="K24">
            <v>1</v>
          </cell>
          <cell r="L24">
            <v>0</v>
          </cell>
          <cell r="M24">
            <v>3</v>
          </cell>
          <cell r="N24">
            <v>0.68571000000000004</v>
          </cell>
          <cell r="O24">
            <v>28411</v>
          </cell>
          <cell r="P24">
            <v>26573</v>
          </cell>
          <cell r="Q24">
            <v>1299</v>
          </cell>
          <cell r="R24">
            <v>55</v>
          </cell>
          <cell r="S24">
            <v>0</v>
          </cell>
          <cell r="T24">
            <v>1742</v>
          </cell>
          <cell r="U24">
            <v>500</v>
          </cell>
          <cell r="V24">
            <v>0</v>
          </cell>
          <cell r="W24">
            <v>0</v>
          </cell>
          <cell r="X24">
            <v>0</v>
          </cell>
          <cell r="Y24">
            <v>92221</v>
          </cell>
          <cell r="Z24">
            <v>50925</v>
          </cell>
          <cell r="AA24">
            <v>0</v>
          </cell>
          <cell r="AB24">
            <v>75770</v>
          </cell>
          <cell r="AC24">
            <v>218916</v>
          </cell>
          <cell r="AD24">
            <v>163429</v>
          </cell>
          <cell r="AE24">
            <v>24453</v>
          </cell>
          <cell r="AF24">
            <v>48807</v>
          </cell>
          <cell r="AG24">
            <v>236689</v>
          </cell>
          <cell r="AH24">
            <v>0</v>
          </cell>
          <cell r="AI24">
            <v>0</v>
          </cell>
          <cell r="AJ24">
            <v>92221</v>
          </cell>
          <cell r="AK24">
            <v>0</v>
          </cell>
          <cell r="AL24">
            <v>0</v>
          </cell>
          <cell r="AM24">
            <v>0</v>
          </cell>
          <cell r="AN24">
            <v>6</v>
          </cell>
          <cell r="AO24">
            <v>0</v>
          </cell>
        </row>
        <row r="25">
          <cell r="A25">
            <v>908050033</v>
          </cell>
          <cell r="B25" t="str">
            <v>BEDFORD SYS ADMIN UNIT</v>
          </cell>
          <cell r="C25" t="str">
            <v>SOUTHCENTRAL</v>
          </cell>
          <cell r="D25" t="str">
            <v>ALTOONA</v>
          </cell>
          <cell r="E25" t="str">
            <v>BEDFORD</v>
          </cell>
          <cell r="F25" t="str">
            <v>Bedford County Federated Library System</v>
          </cell>
          <cell r="G25">
            <v>0</v>
          </cell>
          <cell r="H25">
            <v>0</v>
          </cell>
          <cell r="I25">
            <v>55</v>
          </cell>
          <cell r="J25">
            <v>4839</v>
          </cell>
          <cell r="K25">
            <v>1</v>
          </cell>
          <cell r="L25">
            <v>0</v>
          </cell>
          <cell r="M25">
            <v>1.14286</v>
          </cell>
          <cell r="N25">
            <v>0</v>
          </cell>
          <cell r="O25">
            <v>2325</v>
          </cell>
          <cell r="P25">
            <v>2324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50216</v>
          </cell>
          <cell r="Z25">
            <v>5352</v>
          </cell>
          <cell r="AA25">
            <v>0</v>
          </cell>
          <cell r="AB25">
            <v>3412</v>
          </cell>
          <cell r="AC25">
            <v>58980</v>
          </cell>
          <cell r="AD25">
            <v>20842</v>
          </cell>
          <cell r="AE25">
            <v>7752</v>
          </cell>
          <cell r="AF25">
            <v>22165</v>
          </cell>
          <cell r="AG25">
            <v>50759</v>
          </cell>
          <cell r="AH25">
            <v>0</v>
          </cell>
          <cell r="AI25">
            <v>0</v>
          </cell>
          <cell r="AJ25">
            <v>50216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A26">
            <v>908050303</v>
          </cell>
          <cell r="B26" t="str">
            <v>EVERETT FREE LIBRARY</v>
          </cell>
          <cell r="C26" t="str">
            <v>SOUTHCENTRAL</v>
          </cell>
          <cell r="D26" t="str">
            <v>ALTOONA</v>
          </cell>
          <cell r="E26" t="str">
            <v>BEDFORD</v>
          </cell>
          <cell r="F26" t="str">
            <v>Bedford County Federated Library System</v>
          </cell>
          <cell r="G26">
            <v>13359</v>
          </cell>
          <cell r="H26">
            <v>9865</v>
          </cell>
          <cell r="I26">
            <v>45</v>
          </cell>
          <cell r="J26">
            <v>24401</v>
          </cell>
          <cell r="K26">
            <v>0.22222</v>
          </cell>
          <cell r="L26">
            <v>0</v>
          </cell>
          <cell r="M26">
            <v>1.38889</v>
          </cell>
          <cell r="N26">
            <v>0.47221999999999997</v>
          </cell>
          <cell r="O26">
            <v>28980</v>
          </cell>
          <cell r="P26">
            <v>27115</v>
          </cell>
          <cell r="Q26">
            <v>1299</v>
          </cell>
          <cell r="R26">
            <v>15</v>
          </cell>
          <cell r="S26">
            <v>0</v>
          </cell>
          <cell r="T26">
            <v>35</v>
          </cell>
          <cell r="U26">
            <v>156</v>
          </cell>
          <cell r="V26">
            <v>17088</v>
          </cell>
          <cell r="W26">
            <v>20800</v>
          </cell>
          <cell r="X26">
            <v>0</v>
          </cell>
          <cell r="Y26">
            <v>41826</v>
          </cell>
          <cell r="Z26">
            <v>28392</v>
          </cell>
          <cell r="AA26">
            <v>0</v>
          </cell>
          <cell r="AB26">
            <v>61501</v>
          </cell>
          <cell r="AC26">
            <v>152519</v>
          </cell>
          <cell r="AD26">
            <v>97159</v>
          </cell>
          <cell r="AE26">
            <v>16751</v>
          </cell>
          <cell r="AF26">
            <v>56496</v>
          </cell>
          <cell r="AG26">
            <v>170406</v>
          </cell>
          <cell r="AH26">
            <v>0</v>
          </cell>
          <cell r="AI26">
            <v>22223</v>
          </cell>
          <cell r="AJ26">
            <v>41826</v>
          </cell>
          <cell r="AK26">
            <v>0</v>
          </cell>
          <cell r="AL26">
            <v>0</v>
          </cell>
          <cell r="AM26">
            <v>0</v>
          </cell>
          <cell r="AN26">
            <v>12</v>
          </cell>
          <cell r="AO26">
            <v>1.88889</v>
          </cell>
        </row>
        <row r="27">
          <cell r="A27">
            <v>908050423</v>
          </cell>
          <cell r="B27" t="str">
            <v>HYNDMAN-LONDONDERRY PUB LIB</v>
          </cell>
          <cell r="C27" t="str">
            <v>SOUTHCENTRAL</v>
          </cell>
          <cell r="D27" t="str">
            <v>ALTOONA</v>
          </cell>
          <cell r="E27" t="str">
            <v>BEDFORD</v>
          </cell>
          <cell r="F27" t="str">
            <v>Bedford County Federated Library System</v>
          </cell>
          <cell r="G27">
            <v>2766</v>
          </cell>
          <cell r="H27">
            <v>607</v>
          </cell>
          <cell r="I27">
            <v>32</v>
          </cell>
          <cell r="J27">
            <v>2759</v>
          </cell>
          <cell r="K27">
            <v>0</v>
          </cell>
          <cell r="L27">
            <v>0</v>
          </cell>
          <cell r="M27">
            <v>0.22857</v>
          </cell>
          <cell r="N27">
            <v>0.42857000000000001</v>
          </cell>
          <cell r="O27">
            <v>12663</v>
          </cell>
          <cell r="P27">
            <v>12291</v>
          </cell>
          <cell r="Q27">
            <v>1299</v>
          </cell>
          <cell r="R27">
            <v>10</v>
          </cell>
          <cell r="S27">
            <v>0</v>
          </cell>
          <cell r="T27">
            <v>10</v>
          </cell>
          <cell r="U27">
            <v>60</v>
          </cell>
          <cell r="V27">
            <v>0</v>
          </cell>
          <cell r="W27">
            <v>0</v>
          </cell>
          <cell r="X27">
            <v>0</v>
          </cell>
          <cell r="Y27">
            <v>8660</v>
          </cell>
          <cell r="Z27">
            <v>10247</v>
          </cell>
          <cell r="AA27">
            <v>0</v>
          </cell>
          <cell r="AB27">
            <v>16477</v>
          </cell>
          <cell r="AC27">
            <v>35384</v>
          </cell>
          <cell r="AD27">
            <v>22732</v>
          </cell>
          <cell r="AE27">
            <v>4466</v>
          </cell>
          <cell r="AF27">
            <v>12388</v>
          </cell>
          <cell r="AG27">
            <v>39586</v>
          </cell>
          <cell r="AH27">
            <v>0</v>
          </cell>
          <cell r="AI27">
            <v>0</v>
          </cell>
          <cell r="AJ27">
            <v>8660</v>
          </cell>
          <cell r="AK27">
            <v>0</v>
          </cell>
          <cell r="AL27">
            <v>0</v>
          </cell>
          <cell r="AM27">
            <v>0</v>
          </cell>
          <cell r="AN27">
            <v>9</v>
          </cell>
          <cell r="AO27">
            <v>0.57142999999999999</v>
          </cell>
        </row>
        <row r="28">
          <cell r="A28">
            <v>908050843</v>
          </cell>
          <cell r="B28" t="str">
            <v>SAXTON COMMUNITY LIBRARY</v>
          </cell>
          <cell r="C28" t="str">
            <v>SOUTHCENTRAL</v>
          </cell>
          <cell r="D28" t="str">
            <v>ALTOONA</v>
          </cell>
          <cell r="E28" t="str">
            <v>BEDFORD</v>
          </cell>
          <cell r="F28" t="str">
            <v>Bedford County Federated Library System</v>
          </cell>
          <cell r="G28">
            <v>4182</v>
          </cell>
          <cell r="H28">
            <v>4269</v>
          </cell>
          <cell r="I28">
            <v>35</v>
          </cell>
          <cell r="J28">
            <v>10269</v>
          </cell>
          <cell r="K28">
            <v>0</v>
          </cell>
          <cell r="L28">
            <v>0</v>
          </cell>
          <cell r="M28">
            <v>0.91429000000000005</v>
          </cell>
          <cell r="N28">
            <v>0</v>
          </cell>
          <cell r="O28">
            <v>21255</v>
          </cell>
          <cell r="P28">
            <v>20504</v>
          </cell>
          <cell r="Q28">
            <v>1299</v>
          </cell>
          <cell r="R28">
            <v>32</v>
          </cell>
          <cell r="S28">
            <v>0</v>
          </cell>
          <cell r="T28">
            <v>16</v>
          </cell>
          <cell r="U28">
            <v>203</v>
          </cell>
          <cell r="V28">
            <v>0</v>
          </cell>
          <cell r="W28">
            <v>0</v>
          </cell>
          <cell r="X28">
            <v>0</v>
          </cell>
          <cell r="Y28">
            <v>13094</v>
          </cell>
          <cell r="Z28">
            <v>9033</v>
          </cell>
          <cell r="AA28">
            <v>0</v>
          </cell>
          <cell r="AB28">
            <v>50974</v>
          </cell>
          <cell r="AC28">
            <v>73101</v>
          </cell>
          <cell r="AD28">
            <v>40396</v>
          </cell>
          <cell r="AE28">
            <v>9071</v>
          </cell>
          <cell r="AF28">
            <v>13791</v>
          </cell>
          <cell r="AG28">
            <v>63258</v>
          </cell>
          <cell r="AH28">
            <v>0</v>
          </cell>
          <cell r="AI28">
            <v>0</v>
          </cell>
          <cell r="AJ28">
            <v>13094</v>
          </cell>
          <cell r="AK28">
            <v>0</v>
          </cell>
          <cell r="AL28">
            <v>0</v>
          </cell>
          <cell r="AM28">
            <v>0</v>
          </cell>
          <cell r="AN28">
            <v>6</v>
          </cell>
          <cell r="AO28">
            <v>1</v>
          </cell>
        </row>
        <row r="29">
          <cell r="A29">
            <v>908070043</v>
          </cell>
          <cell r="B29" t="str">
            <v>ALTOONA AREA PUBLIC LIBRARY</v>
          </cell>
          <cell r="C29" t="str">
            <v>SOUTHCENTRAL</v>
          </cell>
          <cell r="D29" t="str">
            <v>ALTOONA</v>
          </cell>
          <cell r="E29" t="str">
            <v>BLAIR</v>
          </cell>
          <cell r="F29" t="str">
            <v>Blair County Library System</v>
          </cell>
          <cell r="G29">
            <v>59552</v>
          </cell>
          <cell r="H29">
            <v>42366</v>
          </cell>
          <cell r="I29">
            <v>54.5</v>
          </cell>
          <cell r="J29">
            <v>119843</v>
          </cell>
          <cell r="K29">
            <v>7.1794900000000004</v>
          </cell>
          <cell r="L29">
            <v>0</v>
          </cell>
          <cell r="M29">
            <v>12.923080000000001</v>
          </cell>
          <cell r="N29">
            <v>0.84614999999999996</v>
          </cell>
          <cell r="O29">
            <v>148612</v>
          </cell>
          <cell r="P29">
            <v>136557</v>
          </cell>
          <cell r="Q29">
            <v>1291</v>
          </cell>
          <cell r="R29">
            <v>128</v>
          </cell>
          <cell r="S29">
            <v>0</v>
          </cell>
          <cell r="T29">
            <v>2938</v>
          </cell>
          <cell r="U29">
            <v>729</v>
          </cell>
          <cell r="V29">
            <v>19632</v>
          </cell>
          <cell r="W29">
            <v>91978</v>
          </cell>
          <cell r="X29">
            <v>0</v>
          </cell>
          <cell r="Y29">
            <v>318772</v>
          </cell>
          <cell r="Z29">
            <v>372984</v>
          </cell>
          <cell r="AA29">
            <v>304785</v>
          </cell>
          <cell r="AB29">
            <v>178091</v>
          </cell>
          <cell r="AC29">
            <v>961825</v>
          </cell>
          <cell r="AD29">
            <v>676426</v>
          </cell>
          <cell r="AE29">
            <v>123521</v>
          </cell>
          <cell r="AF29">
            <v>225477</v>
          </cell>
          <cell r="AG29">
            <v>1025424</v>
          </cell>
          <cell r="AH29">
            <v>72346</v>
          </cell>
          <cell r="AI29">
            <v>19632</v>
          </cell>
          <cell r="AJ29">
            <v>318772</v>
          </cell>
          <cell r="AK29">
            <v>0</v>
          </cell>
          <cell r="AL29">
            <v>0</v>
          </cell>
          <cell r="AM29">
            <v>0</v>
          </cell>
          <cell r="AN29">
            <v>32</v>
          </cell>
          <cell r="AO29">
            <v>0</v>
          </cell>
        </row>
        <row r="30">
          <cell r="A30">
            <v>908070123</v>
          </cell>
          <cell r="B30" t="str">
            <v>BELLWOOD ANTIS PUBLIC LIBRARY</v>
          </cell>
          <cell r="C30" t="str">
            <v>SOUTHCENTRAL</v>
          </cell>
          <cell r="D30" t="str">
            <v>ALTOONA</v>
          </cell>
          <cell r="E30" t="str">
            <v>BLAIR</v>
          </cell>
          <cell r="F30" t="str">
            <v>Blair County Library System</v>
          </cell>
          <cell r="G30">
            <v>8327</v>
          </cell>
          <cell r="H30">
            <v>4285</v>
          </cell>
          <cell r="I30">
            <v>35</v>
          </cell>
          <cell r="J30">
            <v>36076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42407</v>
          </cell>
          <cell r="P30">
            <v>38706</v>
          </cell>
          <cell r="Q30">
            <v>1264</v>
          </cell>
          <cell r="R30">
            <v>68</v>
          </cell>
          <cell r="S30">
            <v>0</v>
          </cell>
          <cell r="T30">
            <v>14</v>
          </cell>
          <cell r="U30">
            <v>24</v>
          </cell>
          <cell r="V30">
            <v>0</v>
          </cell>
          <cell r="W30">
            <v>0</v>
          </cell>
          <cell r="X30">
            <v>0</v>
          </cell>
          <cell r="Y30">
            <v>29685</v>
          </cell>
          <cell r="Z30">
            <v>47728</v>
          </cell>
          <cell r="AA30">
            <v>0</v>
          </cell>
          <cell r="AB30">
            <v>55805</v>
          </cell>
          <cell r="AC30">
            <v>133218</v>
          </cell>
          <cell r="AD30">
            <v>88596</v>
          </cell>
          <cell r="AE30">
            <v>9523</v>
          </cell>
          <cell r="AF30">
            <v>22299</v>
          </cell>
          <cell r="AG30">
            <v>120418</v>
          </cell>
          <cell r="AH30">
            <v>0</v>
          </cell>
          <cell r="AI30">
            <v>0</v>
          </cell>
          <cell r="AJ30">
            <v>29685</v>
          </cell>
          <cell r="AK30">
            <v>0</v>
          </cell>
          <cell r="AL30">
            <v>0</v>
          </cell>
          <cell r="AM30">
            <v>0</v>
          </cell>
          <cell r="AN30">
            <v>22</v>
          </cell>
          <cell r="AO30">
            <v>1</v>
          </cell>
        </row>
        <row r="31">
          <cell r="A31">
            <v>908070062</v>
          </cell>
          <cell r="B31" t="str">
            <v>BLAIR SYS ADMIN UNIT</v>
          </cell>
          <cell r="C31" t="str">
            <v>SOUTHCENTRAL</v>
          </cell>
          <cell r="D31" t="str">
            <v>ALTOONA</v>
          </cell>
          <cell r="E31" t="str">
            <v>BLAIR</v>
          </cell>
          <cell r="F31" t="str">
            <v>Blair County Library System</v>
          </cell>
          <cell r="G31">
            <v>0</v>
          </cell>
          <cell r="H31">
            <v>0</v>
          </cell>
          <cell r="I31">
            <v>40</v>
          </cell>
          <cell r="J31">
            <v>0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14988</v>
          </cell>
          <cell r="X31">
            <v>0</v>
          </cell>
          <cell r="Y31">
            <v>44481</v>
          </cell>
          <cell r="Z31">
            <v>43614</v>
          </cell>
          <cell r="AA31">
            <v>0</v>
          </cell>
          <cell r="AB31">
            <v>12216</v>
          </cell>
          <cell r="AC31">
            <v>115299</v>
          </cell>
          <cell r="AD31">
            <v>54211</v>
          </cell>
          <cell r="AE31">
            <v>28181</v>
          </cell>
          <cell r="AF31">
            <v>18872</v>
          </cell>
          <cell r="AG31">
            <v>101264</v>
          </cell>
          <cell r="AH31">
            <v>14988</v>
          </cell>
          <cell r="AI31">
            <v>0</v>
          </cell>
          <cell r="AJ31">
            <v>44481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A32">
            <v>908070305</v>
          </cell>
          <cell r="B32" t="str">
            <v>CLAYSBURG AREA PUB LIBRARY INC</v>
          </cell>
          <cell r="C32" t="str">
            <v>SOUTHCENTRAL</v>
          </cell>
          <cell r="D32" t="str">
            <v>ALTOONA</v>
          </cell>
          <cell r="E32" t="str">
            <v>BLAIR</v>
          </cell>
          <cell r="F32" t="str">
            <v>Blair County Library System</v>
          </cell>
          <cell r="G32">
            <v>7014</v>
          </cell>
          <cell r="H32">
            <v>2078</v>
          </cell>
          <cell r="I32">
            <v>36</v>
          </cell>
          <cell r="J32">
            <v>16487</v>
          </cell>
          <cell r="K32">
            <v>0</v>
          </cell>
          <cell r="L32">
            <v>0</v>
          </cell>
          <cell r="M32">
            <v>1.2285699999999999</v>
          </cell>
          <cell r="N32">
            <v>2.8570000000000002E-2</v>
          </cell>
          <cell r="O32">
            <v>21436</v>
          </cell>
          <cell r="P32">
            <v>20553</v>
          </cell>
          <cell r="Q32">
            <v>1365</v>
          </cell>
          <cell r="R32">
            <v>44</v>
          </cell>
          <cell r="S32">
            <v>0</v>
          </cell>
          <cell r="T32">
            <v>45</v>
          </cell>
          <cell r="U32">
            <v>70</v>
          </cell>
          <cell r="V32">
            <v>1370</v>
          </cell>
          <cell r="W32">
            <v>9948</v>
          </cell>
          <cell r="X32">
            <v>0</v>
          </cell>
          <cell r="Y32">
            <v>21419</v>
          </cell>
          <cell r="Z32">
            <v>13225</v>
          </cell>
          <cell r="AA32">
            <v>1900</v>
          </cell>
          <cell r="AB32">
            <v>34877</v>
          </cell>
          <cell r="AC32">
            <v>79469</v>
          </cell>
          <cell r="AD32">
            <v>44762</v>
          </cell>
          <cell r="AE32">
            <v>7481</v>
          </cell>
          <cell r="AF32">
            <v>35414</v>
          </cell>
          <cell r="AG32">
            <v>87657</v>
          </cell>
          <cell r="AH32">
            <v>0</v>
          </cell>
          <cell r="AI32">
            <v>9948</v>
          </cell>
          <cell r="AJ32">
            <v>21419</v>
          </cell>
          <cell r="AK32">
            <v>0</v>
          </cell>
          <cell r="AL32">
            <v>0</v>
          </cell>
          <cell r="AM32">
            <v>0</v>
          </cell>
          <cell r="AN32">
            <v>7</v>
          </cell>
          <cell r="AO32">
            <v>0.91429000000000005</v>
          </cell>
        </row>
        <row r="33">
          <cell r="A33">
            <v>908070333</v>
          </cell>
          <cell r="B33" t="str">
            <v>HOLLIDAYSBURG AREA PUBLIC LIBRARY</v>
          </cell>
          <cell r="C33" t="str">
            <v>SOUTHCENTRAL</v>
          </cell>
          <cell r="D33" t="str">
            <v>ALTOONA</v>
          </cell>
          <cell r="E33" t="str">
            <v>BLAIR</v>
          </cell>
          <cell r="F33" t="str">
            <v>Blair County Library System</v>
          </cell>
          <cell r="G33">
            <v>24062</v>
          </cell>
          <cell r="H33">
            <v>9659</v>
          </cell>
          <cell r="I33">
            <v>60</v>
          </cell>
          <cell r="J33">
            <v>78922</v>
          </cell>
          <cell r="K33">
            <v>1</v>
          </cell>
          <cell r="L33">
            <v>0</v>
          </cell>
          <cell r="M33">
            <v>4.2857099999999999</v>
          </cell>
          <cell r="N33">
            <v>1.2857099999999999</v>
          </cell>
          <cell r="O33">
            <v>41289</v>
          </cell>
          <cell r="P33">
            <v>36719</v>
          </cell>
          <cell r="Q33">
            <v>1264</v>
          </cell>
          <cell r="R33">
            <v>45</v>
          </cell>
          <cell r="S33">
            <v>50</v>
          </cell>
          <cell r="T33">
            <v>88</v>
          </cell>
          <cell r="U33">
            <v>52</v>
          </cell>
          <cell r="V33">
            <v>7428</v>
          </cell>
          <cell r="W33">
            <v>7428</v>
          </cell>
          <cell r="X33">
            <v>0</v>
          </cell>
          <cell r="Y33">
            <v>51717</v>
          </cell>
          <cell r="Z33">
            <v>55880</v>
          </cell>
          <cell r="AA33">
            <v>37912</v>
          </cell>
          <cell r="AB33">
            <v>142906</v>
          </cell>
          <cell r="AC33">
            <v>257931</v>
          </cell>
          <cell r="AD33">
            <v>176580</v>
          </cell>
          <cell r="AE33">
            <v>37138</v>
          </cell>
          <cell r="AF33">
            <v>126217</v>
          </cell>
          <cell r="AG33">
            <v>339935</v>
          </cell>
          <cell r="AH33">
            <v>0</v>
          </cell>
          <cell r="AI33">
            <v>7428</v>
          </cell>
          <cell r="AJ33">
            <v>51717</v>
          </cell>
          <cell r="AK33">
            <v>0</v>
          </cell>
          <cell r="AL33">
            <v>0</v>
          </cell>
          <cell r="AM33">
            <v>0</v>
          </cell>
          <cell r="AN33">
            <v>19</v>
          </cell>
          <cell r="AO33">
            <v>0</v>
          </cell>
        </row>
        <row r="34">
          <cell r="A34">
            <v>908070453</v>
          </cell>
          <cell r="B34" t="str">
            <v>MARTINSBURG COMMUNITY LIBRARY</v>
          </cell>
          <cell r="C34" t="str">
            <v>SOUTHCENTRAL</v>
          </cell>
          <cell r="D34" t="str">
            <v>ALTOONA</v>
          </cell>
          <cell r="E34" t="str">
            <v>BLAIR</v>
          </cell>
          <cell r="F34" t="str">
            <v>Blair County Library System</v>
          </cell>
          <cell r="G34">
            <v>5110</v>
          </cell>
          <cell r="H34">
            <v>4071</v>
          </cell>
          <cell r="I34">
            <v>31</v>
          </cell>
          <cell r="J34">
            <v>18863</v>
          </cell>
          <cell r="K34">
            <v>0</v>
          </cell>
          <cell r="L34">
            <v>0</v>
          </cell>
          <cell r="M34">
            <v>0.77142999999999995</v>
          </cell>
          <cell r="N34">
            <v>0.28571000000000002</v>
          </cell>
          <cell r="O34">
            <v>26728</v>
          </cell>
          <cell r="P34">
            <v>25733</v>
          </cell>
          <cell r="Q34">
            <v>1264</v>
          </cell>
          <cell r="R34">
            <v>23</v>
          </cell>
          <cell r="S34">
            <v>0</v>
          </cell>
          <cell r="T34">
            <v>36</v>
          </cell>
          <cell r="U34">
            <v>146</v>
          </cell>
          <cell r="V34">
            <v>0</v>
          </cell>
          <cell r="W34">
            <v>7728</v>
          </cell>
          <cell r="X34">
            <v>0</v>
          </cell>
          <cell r="Y34">
            <v>23488</v>
          </cell>
          <cell r="Z34">
            <v>18385</v>
          </cell>
          <cell r="AA34">
            <v>3500</v>
          </cell>
          <cell r="AB34">
            <v>37381</v>
          </cell>
          <cell r="AC34">
            <v>86982</v>
          </cell>
          <cell r="AD34">
            <v>43326</v>
          </cell>
          <cell r="AE34">
            <v>13226</v>
          </cell>
          <cell r="AF34">
            <v>32200</v>
          </cell>
          <cell r="AG34">
            <v>88752</v>
          </cell>
          <cell r="AH34">
            <v>0</v>
          </cell>
          <cell r="AI34">
            <v>7728</v>
          </cell>
          <cell r="AJ34">
            <v>23488</v>
          </cell>
          <cell r="AK34">
            <v>0</v>
          </cell>
          <cell r="AL34">
            <v>0</v>
          </cell>
          <cell r="AM34">
            <v>0</v>
          </cell>
          <cell r="AN34">
            <v>8</v>
          </cell>
          <cell r="AO34">
            <v>1</v>
          </cell>
        </row>
        <row r="35">
          <cell r="A35">
            <v>908070543</v>
          </cell>
          <cell r="B35" t="str">
            <v>ROARING SPRING COMM LIBRARY</v>
          </cell>
          <cell r="C35" t="str">
            <v>SOUTHCENTRAL</v>
          </cell>
          <cell r="D35" t="str">
            <v>ALTOONA</v>
          </cell>
          <cell r="E35" t="str">
            <v>BLAIR</v>
          </cell>
          <cell r="F35" t="str">
            <v>Blair County Library System</v>
          </cell>
          <cell r="G35">
            <v>6779</v>
          </cell>
          <cell r="H35">
            <v>2736</v>
          </cell>
          <cell r="I35">
            <v>30</v>
          </cell>
          <cell r="J35">
            <v>8561</v>
          </cell>
          <cell r="K35">
            <v>1</v>
          </cell>
          <cell r="L35">
            <v>0</v>
          </cell>
          <cell r="M35">
            <v>0.68420999999999998</v>
          </cell>
          <cell r="N35">
            <v>0.52632000000000001</v>
          </cell>
          <cell r="O35">
            <v>21241</v>
          </cell>
          <cell r="P35">
            <v>18697</v>
          </cell>
          <cell r="Q35">
            <v>1264</v>
          </cell>
          <cell r="R35">
            <v>36</v>
          </cell>
          <cell r="S35">
            <v>0</v>
          </cell>
          <cell r="T35">
            <v>30</v>
          </cell>
          <cell r="U35">
            <v>46</v>
          </cell>
          <cell r="V35">
            <v>3864</v>
          </cell>
          <cell r="W35">
            <v>15660</v>
          </cell>
          <cell r="X35">
            <v>0</v>
          </cell>
          <cell r="Y35">
            <v>24421</v>
          </cell>
          <cell r="Z35">
            <v>17200</v>
          </cell>
          <cell r="AA35">
            <v>3500</v>
          </cell>
          <cell r="AB35">
            <v>48693</v>
          </cell>
          <cell r="AC35">
            <v>105974</v>
          </cell>
          <cell r="AD35">
            <v>69873</v>
          </cell>
          <cell r="AE35">
            <v>9053</v>
          </cell>
          <cell r="AF35">
            <v>29236</v>
          </cell>
          <cell r="AG35">
            <v>108162</v>
          </cell>
          <cell r="AH35">
            <v>0</v>
          </cell>
          <cell r="AI35">
            <v>15660</v>
          </cell>
          <cell r="AJ35">
            <v>24421</v>
          </cell>
          <cell r="AK35">
            <v>0</v>
          </cell>
          <cell r="AL35">
            <v>0</v>
          </cell>
          <cell r="AM35">
            <v>0</v>
          </cell>
          <cell r="AN35">
            <v>10</v>
          </cell>
          <cell r="AO35">
            <v>0</v>
          </cell>
        </row>
        <row r="36">
          <cell r="A36">
            <v>908070633</v>
          </cell>
          <cell r="B36" t="str">
            <v>TYRONE-SNYDER TWNSHP PUB LIB</v>
          </cell>
          <cell r="C36" t="str">
            <v>SOUTHCENTRAL</v>
          </cell>
          <cell r="D36" t="str">
            <v>ALTOONA</v>
          </cell>
          <cell r="E36" t="str">
            <v>BLAIR</v>
          </cell>
          <cell r="F36" t="str">
            <v>Blair County Library System</v>
          </cell>
          <cell r="G36">
            <v>9783</v>
          </cell>
          <cell r="H36">
            <v>6815</v>
          </cell>
          <cell r="I36">
            <v>33</v>
          </cell>
          <cell r="J36">
            <v>20588</v>
          </cell>
          <cell r="K36">
            <v>1.14286</v>
          </cell>
          <cell r="L36">
            <v>0</v>
          </cell>
          <cell r="M36">
            <v>2.2000000000000002</v>
          </cell>
          <cell r="N36">
            <v>1.4285699999999999</v>
          </cell>
          <cell r="O36">
            <v>24777</v>
          </cell>
          <cell r="P36">
            <v>22810</v>
          </cell>
          <cell r="Q36">
            <v>1264</v>
          </cell>
          <cell r="R36">
            <v>37</v>
          </cell>
          <cell r="S36">
            <v>0</v>
          </cell>
          <cell r="T36">
            <v>102</v>
          </cell>
          <cell r="U36">
            <v>194</v>
          </cell>
          <cell r="V36">
            <v>0</v>
          </cell>
          <cell r="W36">
            <v>0</v>
          </cell>
          <cell r="X36">
            <v>0</v>
          </cell>
          <cell r="Y36">
            <v>29655</v>
          </cell>
          <cell r="Z36">
            <v>16412</v>
          </cell>
          <cell r="AA36">
            <v>0</v>
          </cell>
          <cell r="AB36">
            <v>53960</v>
          </cell>
          <cell r="AC36">
            <v>100027</v>
          </cell>
          <cell r="AD36">
            <v>73137</v>
          </cell>
          <cell r="AE36">
            <v>8673</v>
          </cell>
          <cell r="AF36">
            <v>120335</v>
          </cell>
          <cell r="AG36">
            <v>202145</v>
          </cell>
          <cell r="AH36">
            <v>0</v>
          </cell>
          <cell r="AI36">
            <v>0</v>
          </cell>
          <cell r="AJ36">
            <v>29655</v>
          </cell>
          <cell r="AK36">
            <v>0</v>
          </cell>
          <cell r="AL36">
            <v>0</v>
          </cell>
          <cell r="AM36">
            <v>0</v>
          </cell>
          <cell r="AN36">
            <v>8</v>
          </cell>
          <cell r="AO36">
            <v>0</v>
          </cell>
        </row>
        <row r="37">
          <cell r="A37">
            <v>908070693</v>
          </cell>
          <cell r="B37" t="str">
            <v>WILLIAMSBURG PUBLIC LIBRARY</v>
          </cell>
          <cell r="C37" t="str">
            <v>SOUTHCENTRAL</v>
          </cell>
          <cell r="D37" t="str">
            <v>ALTOONA</v>
          </cell>
          <cell r="E37" t="str">
            <v>BLAIR</v>
          </cell>
          <cell r="F37" t="str">
            <v>Blair County Library System</v>
          </cell>
          <cell r="G37">
            <v>6344</v>
          </cell>
          <cell r="H37">
            <v>3332</v>
          </cell>
          <cell r="I37">
            <v>28</v>
          </cell>
          <cell r="J37">
            <v>6847</v>
          </cell>
          <cell r="K37">
            <v>0</v>
          </cell>
          <cell r="L37">
            <v>0</v>
          </cell>
          <cell r="M37">
            <v>0.8</v>
          </cell>
          <cell r="N37">
            <v>0</v>
          </cell>
          <cell r="O37">
            <v>18013</v>
          </cell>
          <cell r="P37">
            <v>16709</v>
          </cell>
          <cell r="Q37">
            <v>1148</v>
          </cell>
          <cell r="R37">
            <v>32</v>
          </cell>
          <cell r="S37">
            <v>0</v>
          </cell>
          <cell r="T37">
            <v>30</v>
          </cell>
          <cell r="U37">
            <v>74</v>
          </cell>
          <cell r="V37">
            <v>0</v>
          </cell>
          <cell r="W37">
            <v>12123</v>
          </cell>
          <cell r="X37">
            <v>0</v>
          </cell>
          <cell r="Y37">
            <v>22971</v>
          </cell>
          <cell r="Z37">
            <v>9874</v>
          </cell>
          <cell r="AA37">
            <v>0</v>
          </cell>
          <cell r="AB37">
            <v>38827</v>
          </cell>
          <cell r="AC37">
            <v>83795</v>
          </cell>
          <cell r="AD37">
            <v>40700</v>
          </cell>
          <cell r="AE37">
            <v>5031</v>
          </cell>
          <cell r="AF37">
            <v>37472</v>
          </cell>
          <cell r="AG37">
            <v>83203</v>
          </cell>
          <cell r="AH37">
            <v>0</v>
          </cell>
          <cell r="AI37">
            <v>12123</v>
          </cell>
          <cell r="AJ37">
            <v>22971</v>
          </cell>
          <cell r="AK37">
            <v>0</v>
          </cell>
          <cell r="AL37">
            <v>0</v>
          </cell>
          <cell r="AM37">
            <v>0</v>
          </cell>
          <cell r="AN37">
            <v>10</v>
          </cell>
          <cell r="AO37">
            <v>0.57142999999999999</v>
          </cell>
        </row>
        <row r="38">
          <cell r="A38">
            <v>911310513</v>
          </cell>
          <cell r="B38" t="str">
            <v>HUNTINGDON COUNTY LIBRARY</v>
          </cell>
          <cell r="C38" t="str">
            <v>SOUTHCENTRAL</v>
          </cell>
          <cell r="D38" t="str">
            <v>ALTOONA</v>
          </cell>
          <cell r="E38" t="str">
            <v>HUNTINGDON</v>
          </cell>
          <cell r="F38">
            <v>0</v>
          </cell>
          <cell r="G38">
            <v>45913</v>
          </cell>
          <cell r="H38">
            <v>11264</v>
          </cell>
          <cell r="I38">
            <v>50</v>
          </cell>
          <cell r="J38">
            <v>69692</v>
          </cell>
          <cell r="K38">
            <v>1.0133300000000001</v>
          </cell>
          <cell r="L38">
            <v>0</v>
          </cell>
          <cell r="M38">
            <v>8.2666699999999995</v>
          </cell>
          <cell r="N38">
            <v>0.10667</v>
          </cell>
          <cell r="O38">
            <v>50856</v>
          </cell>
          <cell r="P38">
            <v>48238</v>
          </cell>
          <cell r="Q38">
            <v>1299</v>
          </cell>
          <cell r="R38">
            <v>75</v>
          </cell>
          <cell r="S38">
            <v>0</v>
          </cell>
          <cell r="T38">
            <v>76</v>
          </cell>
          <cell r="U38">
            <v>239</v>
          </cell>
          <cell r="V38">
            <v>0</v>
          </cell>
          <cell r="W38">
            <v>0</v>
          </cell>
          <cell r="X38">
            <v>0</v>
          </cell>
          <cell r="Y38">
            <v>127067</v>
          </cell>
          <cell r="Z38">
            <v>68082</v>
          </cell>
          <cell r="AA38">
            <v>0</v>
          </cell>
          <cell r="AB38">
            <v>161554</v>
          </cell>
          <cell r="AC38">
            <v>356703</v>
          </cell>
          <cell r="AD38">
            <v>231451</v>
          </cell>
          <cell r="AE38">
            <v>51631</v>
          </cell>
          <cell r="AF38">
            <v>51655</v>
          </cell>
          <cell r="AG38">
            <v>334737</v>
          </cell>
          <cell r="AH38">
            <v>0</v>
          </cell>
          <cell r="AI38">
            <v>0</v>
          </cell>
          <cell r="AJ38">
            <v>127067</v>
          </cell>
          <cell r="AK38">
            <v>0</v>
          </cell>
          <cell r="AL38">
            <v>0</v>
          </cell>
          <cell r="AM38">
            <v>0</v>
          </cell>
          <cell r="AN38">
            <v>6</v>
          </cell>
          <cell r="AO38">
            <v>0</v>
          </cell>
        </row>
        <row r="39">
          <cell r="A39">
            <v>920480122</v>
          </cell>
          <cell r="B39" t="str">
            <v>BETHLEHEM AREA PUBLIC LIBRARY</v>
          </cell>
          <cell r="C39" t="str">
            <v>LEHIGH VALLEY</v>
          </cell>
          <cell r="D39" t="str">
            <v>BETHLEHEM</v>
          </cell>
          <cell r="E39" t="str">
            <v>NORTHAMPTON</v>
          </cell>
          <cell r="F39">
            <v>0</v>
          </cell>
          <cell r="G39">
            <v>114175</v>
          </cell>
          <cell r="H39">
            <v>61576</v>
          </cell>
          <cell r="I39">
            <v>53</v>
          </cell>
          <cell r="J39">
            <v>647229</v>
          </cell>
          <cell r="K39">
            <v>9.0526300000000006</v>
          </cell>
          <cell r="L39">
            <v>0</v>
          </cell>
          <cell r="M39">
            <v>21.894739999999999</v>
          </cell>
          <cell r="N39">
            <v>2.2894700000000001</v>
          </cell>
          <cell r="O39">
            <v>203229</v>
          </cell>
          <cell r="P39">
            <v>159223</v>
          </cell>
          <cell r="Q39">
            <v>2318</v>
          </cell>
          <cell r="R39">
            <v>181</v>
          </cell>
          <cell r="S39">
            <v>64</v>
          </cell>
          <cell r="T39">
            <v>9159</v>
          </cell>
          <cell r="U39">
            <v>1850</v>
          </cell>
          <cell r="V39">
            <v>0</v>
          </cell>
          <cell r="W39">
            <v>2000</v>
          </cell>
          <cell r="X39">
            <v>3197</v>
          </cell>
          <cell r="Y39">
            <v>520408</v>
          </cell>
          <cell r="Z39">
            <v>1944701</v>
          </cell>
          <cell r="AA39">
            <v>0</v>
          </cell>
          <cell r="AB39">
            <v>295834</v>
          </cell>
          <cell r="AC39">
            <v>2762943</v>
          </cell>
          <cell r="AD39">
            <v>2096963</v>
          </cell>
          <cell r="AE39">
            <v>339613</v>
          </cell>
          <cell r="AF39">
            <v>306006</v>
          </cell>
          <cell r="AG39">
            <v>2742582</v>
          </cell>
          <cell r="AH39">
            <v>2000</v>
          </cell>
          <cell r="AI39">
            <v>0</v>
          </cell>
          <cell r="AJ39">
            <v>517211</v>
          </cell>
          <cell r="AK39">
            <v>0</v>
          </cell>
          <cell r="AL39">
            <v>8287</v>
          </cell>
          <cell r="AM39">
            <v>0</v>
          </cell>
          <cell r="AN39">
            <v>50</v>
          </cell>
          <cell r="AO39">
            <v>0</v>
          </cell>
        </row>
        <row r="40">
          <cell r="A40">
            <v>920480453</v>
          </cell>
          <cell r="B40" t="str">
            <v>HELLERTOWN AREA LIBRARY</v>
          </cell>
          <cell r="C40" t="str">
            <v>LEHIGH VALLEY</v>
          </cell>
          <cell r="D40" t="str">
            <v>BETHLEHEM</v>
          </cell>
          <cell r="E40" t="str">
            <v>NORTHAMPTON</v>
          </cell>
          <cell r="F40">
            <v>0</v>
          </cell>
          <cell r="G40">
            <v>16670</v>
          </cell>
          <cell r="H40">
            <v>6098</v>
          </cell>
          <cell r="I40">
            <v>47</v>
          </cell>
          <cell r="J40">
            <v>90264</v>
          </cell>
          <cell r="K40">
            <v>0.3</v>
          </cell>
          <cell r="L40">
            <v>1</v>
          </cell>
          <cell r="M40">
            <v>1.75</v>
          </cell>
          <cell r="N40">
            <v>1.25</v>
          </cell>
          <cell r="O40">
            <v>39813</v>
          </cell>
          <cell r="P40">
            <v>35002</v>
          </cell>
          <cell r="Q40">
            <v>1281</v>
          </cell>
          <cell r="R40">
            <v>54</v>
          </cell>
          <cell r="S40">
            <v>0</v>
          </cell>
          <cell r="T40">
            <v>0</v>
          </cell>
          <cell r="U40">
            <v>477</v>
          </cell>
          <cell r="V40">
            <v>0</v>
          </cell>
          <cell r="W40">
            <v>0</v>
          </cell>
          <cell r="X40">
            <v>0</v>
          </cell>
          <cell r="Y40">
            <v>77230</v>
          </cell>
          <cell r="Z40">
            <v>138509</v>
          </cell>
          <cell r="AA40">
            <v>0</v>
          </cell>
          <cell r="AB40">
            <v>83950</v>
          </cell>
          <cell r="AC40">
            <v>299689</v>
          </cell>
          <cell r="AD40">
            <v>118533</v>
          </cell>
          <cell r="AE40">
            <v>47999</v>
          </cell>
          <cell r="AF40">
            <v>117282</v>
          </cell>
          <cell r="AG40">
            <v>283814</v>
          </cell>
          <cell r="AH40">
            <v>0</v>
          </cell>
          <cell r="AI40">
            <v>0</v>
          </cell>
          <cell r="AJ40">
            <v>18730</v>
          </cell>
          <cell r="AK40">
            <v>0</v>
          </cell>
          <cell r="AL40">
            <v>0</v>
          </cell>
          <cell r="AM40">
            <v>0</v>
          </cell>
          <cell r="AN40">
            <v>9</v>
          </cell>
          <cell r="AO40">
            <v>0.625</v>
          </cell>
        </row>
        <row r="41">
          <cell r="A41">
            <v>920480633</v>
          </cell>
          <cell r="B41" t="str">
            <v>MEM LIB OF NAZARETH &amp; VICINITY</v>
          </cell>
          <cell r="C41" t="str">
            <v>LEHIGH VALLEY</v>
          </cell>
          <cell r="D41" t="str">
            <v>BETHLEHEM</v>
          </cell>
          <cell r="E41" t="str">
            <v>NORTHAMPTON</v>
          </cell>
          <cell r="F41">
            <v>0</v>
          </cell>
          <cell r="G41">
            <v>25829</v>
          </cell>
          <cell r="H41">
            <v>18167</v>
          </cell>
          <cell r="I41">
            <v>51</v>
          </cell>
          <cell r="J41">
            <v>102162</v>
          </cell>
          <cell r="K41">
            <v>2.8533300000000001</v>
          </cell>
          <cell r="L41">
            <v>0.48</v>
          </cell>
          <cell r="M41">
            <v>2.1066699999999998</v>
          </cell>
          <cell r="N41">
            <v>0.32</v>
          </cell>
          <cell r="O41">
            <v>62195</v>
          </cell>
          <cell r="P41">
            <v>53959</v>
          </cell>
          <cell r="Q41">
            <v>245</v>
          </cell>
          <cell r="R41">
            <v>63</v>
          </cell>
          <cell r="S41">
            <v>0</v>
          </cell>
          <cell r="T41">
            <v>12</v>
          </cell>
          <cell r="U41">
            <v>1322</v>
          </cell>
          <cell r="V41">
            <v>0</v>
          </cell>
          <cell r="W41">
            <v>0</v>
          </cell>
          <cell r="X41">
            <v>0</v>
          </cell>
          <cell r="Y41">
            <v>68096</v>
          </cell>
          <cell r="Z41">
            <v>373313</v>
          </cell>
          <cell r="AA41">
            <v>0</v>
          </cell>
          <cell r="AB41">
            <v>97080</v>
          </cell>
          <cell r="AC41">
            <v>538489</v>
          </cell>
          <cell r="AD41">
            <v>321000</v>
          </cell>
          <cell r="AE41">
            <v>85854</v>
          </cell>
          <cell r="AF41">
            <v>103812</v>
          </cell>
          <cell r="AG41">
            <v>510666</v>
          </cell>
          <cell r="AH41">
            <v>0</v>
          </cell>
          <cell r="AI41">
            <v>0</v>
          </cell>
          <cell r="AJ41">
            <v>68096</v>
          </cell>
          <cell r="AK41">
            <v>0</v>
          </cell>
          <cell r="AL41">
            <v>0</v>
          </cell>
          <cell r="AM41">
            <v>0</v>
          </cell>
          <cell r="AN41">
            <v>17</v>
          </cell>
          <cell r="AO41">
            <v>1.44</v>
          </cell>
        </row>
        <row r="42">
          <cell r="A42">
            <v>920480693</v>
          </cell>
          <cell r="B42" t="str">
            <v>NORTHAMPTON AREA PUB LIBRARY</v>
          </cell>
          <cell r="C42" t="str">
            <v>LEHIGH VALLEY</v>
          </cell>
          <cell r="D42" t="str">
            <v>BETHLEHEM</v>
          </cell>
          <cell r="E42" t="str">
            <v>NORTHAMPTON</v>
          </cell>
          <cell r="F42">
            <v>0</v>
          </cell>
          <cell r="G42">
            <v>41714</v>
          </cell>
          <cell r="H42">
            <v>13919</v>
          </cell>
          <cell r="I42">
            <v>51</v>
          </cell>
          <cell r="J42">
            <v>105914</v>
          </cell>
          <cell r="K42">
            <v>1</v>
          </cell>
          <cell r="L42">
            <v>1</v>
          </cell>
          <cell r="M42">
            <v>9</v>
          </cell>
          <cell r="N42">
            <v>0.42857000000000001</v>
          </cell>
          <cell r="O42">
            <v>57364</v>
          </cell>
          <cell r="P42">
            <v>46374</v>
          </cell>
          <cell r="Q42">
            <v>1333</v>
          </cell>
          <cell r="R42">
            <v>72</v>
          </cell>
          <cell r="S42">
            <v>1</v>
          </cell>
          <cell r="T42">
            <v>44</v>
          </cell>
          <cell r="U42">
            <v>947</v>
          </cell>
          <cell r="V42">
            <v>0</v>
          </cell>
          <cell r="W42">
            <v>0</v>
          </cell>
          <cell r="X42">
            <v>0</v>
          </cell>
          <cell r="Y42">
            <v>105184</v>
          </cell>
          <cell r="Z42">
            <v>272101</v>
          </cell>
          <cell r="AA42">
            <v>236117</v>
          </cell>
          <cell r="AB42">
            <v>93570</v>
          </cell>
          <cell r="AC42">
            <v>470855</v>
          </cell>
          <cell r="AD42">
            <v>290103</v>
          </cell>
          <cell r="AE42">
            <v>47757</v>
          </cell>
          <cell r="AF42">
            <v>78919</v>
          </cell>
          <cell r="AG42">
            <v>416779</v>
          </cell>
          <cell r="AH42">
            <v>0</v>
          </cell>
          <cell r="AI42">
            <v>0</v>
          </cell>
          <cell r="AJ42">
            <v>105184</v>
          </cell>
          <cell r="AK42">
            <v>0</v>
          </cell>
          <cell r="AL42">
            <v>0</v>
          </cell>
          <cell r="AM42">
            <v>0</v>
          </cell>
          <cell r="AN42">
            <v>8</v>
          </cell>
          <cell r="AO42">
            <v>0</v>
          </cell>
        </row>
        <row r="43">
          <cell r="A43">
            <v>915500063</v>
          </cell>
          <cell r="B43" t="str">
            <v>BLOOMFIELD PUBLIC LIBRARY</v>
          </cell>
          <cell r="C43" t="str">
            <v>CAPITAL</v>
          </cell>
          <cell r="D43" t="str">
            <v>CAPITAL AREA</v>
          </cell>
          <cell r="E43" t="str">
            <v>PERRY</v>
          </cell>
          <cell r="F43">
            <v>0</v>
          </cell>
          <cell r="G43">
            <v>3738</v>
          </cell>
          <cell r="H43">
            <v>1193</v>
          </cell>
          <cell r="I43">
            <v>35</v>
          </cell>
          <cell r="J43">
            <v>11859</v>
          </cell>
          <cell r="K43">
            <v>0</v>
          </cell>
          <cell r="L43">
            <v>0</v>
          </cell>
          <cell r="M43">
            <v>0.48570999999999998</v>
          </cell>
          <cell r="N43">
            <v>0</v>
          </cell>
          <cell r="O43">
            <v>39707</v>
          </cell>
          <cell r="P43">
            <v>18194</v>
          </cell>
          <cell r="Q43">
            <v>14984</v>
          </cell>
          <cell r="R43">
            <v>30</v>
          </cell>
          <cell r="S43">
            <v>0</v>
          </cell>
          <cell r="T43">
            <v>341</v>
          </cell>
          <cell r="U43">
            <v>621</v>
          </cell>
          <cell r="V43">
            <v>0</v>
          </cell>
          <cell r="W43">
            <v>4109</v>
          </cell>
          <cell r="X43">
            <v>0</v>
          </cell>
          <cell r="Y43">
            <v>10675</v>
          </cell>
          <cell r="Z43">
            <v>3100</v>
          </cell>
          <cell r="AA43">
            <v>0</v>
          </cell>
          <cell r="AB43">
            <v>16500</v>
          </cell>
          <cell r="AC43">
            <v>34384</v>
          </cell>
          <cell r="AD43">
            <v>16865</v>
          </cell>
          <cell r="AE43">
            <v>6045</v>
          </cell>
          <cell r="AF43">
            <v>10557</v>
          </cell>
          <cell r="AG43">
            <v>33467</v>
          </cell>
          <cell r="AH43">
            <v>0</v>
          </cell>
          <cell r="AI43">
            <v>4109</v>
          </cell>
          <cell r="AJ43">
            <v>10675</v>
          </cell>
          <cell r="AK43">
            <v>0</v>
          </cell>
          <cell r="AL43">
            <v>0</v>
          </cell>
          <cell r="AM43">
            <v>0</v>
          </cell>
          <cell r="AN43">
            <v>7</v>
          </cell>
          <cell r="AO43">
            <v>0.68571000000000004</v>
          </cell>
        </row>
        <row r="44">
          <cell r="A44">
            <v>915500033</v>
          </cell>
          <cell r="B44" t="str">
            <v>COMMUNITY LIB OF W PERRY CO</v>
          </cell>
          <cell r="C44" t="str">
            <v>CAPITAL</v>
          </cell>
          <cell r="D44" t="str">
            <v>CAPITAL AREA</v>
          </cell>
          <cell r="E44" t="str">
            <v>PERRY</v>
          </cell>
          <cell r="F44">
            <v>0</v>
          </cell>
          <cell r="G44">
            <v>3038</v>
          </cell>
          <cell r="H44">
            <v>650</v>
          </cell>
          <cell r="I44">
            <v>27</v>
          </cell>
          <cell r="J44">
            <v>10946</v>
          </cell>
          <cell r="K44">
            <v>0</v>
          </cell>
          <cell r="L44">
            <v>0</v>
          </cell>
          <cell r="M44">
            <v>0</v>
          </cell>
          <cell r="N44">
            <v>0.42857000000000001</v>
          </cell>
          <cell r="O44">
            <v>10946</v>
          </cell>
          <cell r="P44">
            <v>10407</v>
          </cell>
          <cell r="Q44">
            <v>14984</v>
          </cell>
          <cell r="R44">
            <v>20</v>
          </cell>
          <cell r="S44">
            <v>0</v>
          </cell>
          <cell r="T44">
            <v>750</v>
          </cell>
          <cell r="U44">
            <v>925</v>
          </cell>
          <cell r="V44">
            <v>0</v>
          </cell>
          <cell r="W44">
            <v>0</v>
          </cell>
          <cell r="X44">
            <v>0</v>
          </cell>
          <cell r="Y44">
            <v>5714</v>
          </cell>
          <cell r="Z44">
            <v>100</v>
          </cell>
          <cell r="AA44">
            <v>0</v>
          </cell>
          <cell r="AB44">
            <v>16399</v>
          </cell>
          <cell r="AC44">
            <v>22213</v>
          </cell>
          <cell r="AD44">
            <v>13907</v>
          </cell>
          <cell r="AE44">
            <v>5126</v>
          </cell>
          <cell r="AF44">
            <v>9275</v>
          </cell>
          <cell r="AG44">
            <v>28308</v>
          </cell>
          <cell r="AH44">
            <v>0</v>
          </cell>
          <cell r="AI44">
            <v>0</v>
          </cell>
          <cell r="AJ44">
            <v>5714</v>
          </cell>
          <cell r="AK44">
            <v>0</v>
          </cell>
          <cell r="AL44">
            <v>0</v>
          </cell>
          <cell r="AM44">
            <v>0</v>
          </cell>
          <cell r="AN44">
            <v>3</v>
          </cell>
          <cell r="AO44">
            <v>0.77142999999999995</v>
          </cell>
        </row>
        <row r="45">
          <cell r="A45">
            <v>915210453</v>
          </cell>
          <cell r="B45" t="str">
            <v>AMELIA S GIVIN LIBRARY</v>
          </cell>
          <cell r="C45" t="str">
            <v>CAPITAL</v>
          </cell>
          <cell r="D45" t="str">
            <v>CAPITAL AREA</v>
          </cell>
          <cell r="E45" t="str">
            <v>CUMBERLAND</v>
          </cell>
          <cell r="F45" t="str">
            <v>Cumberland County Library System</v>
          </cell>
          <cell r="G45">
            <v>11973</v>
          </cell>
          <cell r="H45">
            <v>3883</v>
          </cell>
          <cell r="I45">
            <v>51</v>
          </cell>
          <cell r="J45">
            <v>125033</v>
          </cell>
          <cell r="K45">
            <v>1</v>
          </cell>
          <cell r="L45">
            <v>0</v>
          </cell>
          <cell r="M45">
            <v>4.8157899999999998</v>
          </cell>
          <cell r="N45">
            <v>0</v>
          </cell>
          <cell r="O45">
            <v>34961</v>
          </cell>
          <cell r="P45">
            <v>29105</v>
          </cell>
          <cell r="Q45">
            <v>11440</v>
          </cell>
          <cell r="R45">
            <v>73</v>
          </cell>
          <cell r="S45">
            <v>15</v>
          </cell>
          <cell r="T45">
            <v>29389</v>
          </cell>
          <cell r="U45">
            <v>22548</v>
          </cell>
          <cell r="V45">
            <v>0</v>
          </cell>
          <cell r="W45">
            <v>0</v>
          </cell>
          <cell r="X45">
            <v>0</v>
          </cell>
          <cell r="Y45">
            <v>46702</v>
          </cell>
          <cell r="Z45">
            <v>163800</v>
          </cell>
          <cell r="AA45">
            <v>0</v>
          </cell>
          <cell r="AB45">
            <v>133538</v>
          </cell>
          <cell r="AC45">
            <v>344040</v>
          </cell>
          <cell r="AD45">
            <v>214589</v>
          </cell>
          <cell r="AE45">
            <v>43996</v>
          </cell>
          <cell r="AF45">
            <v>112131</v>
          </cell>
          <cell r="AG45">
            <v>370716</v>
          </cell>
          <cell r="AH45">
            <v>0</v>
          </cell>
          <cell r="AI45">
            <v>0</v>
          </cell>
          <cell r="AJ45">
            <v>46702</v>
          </cell>
          <cell r="AK45">
            <v>0</v>
          </cell>
          <cell r="AL45">
            <v>0</v>
          </cell>
          <cell r="AM45">
            <v>8860</v>
          </cell>
          <cell r="AN45">
            <v>6</v>
          </cell>
          <cell r="AO45">
            <v>0</v>
          </cell>
        </row>
        <row r="46">
          <cell r="A46">
            <v>915210063</v>
          </cell>
          <cell r="B46" t="str">
            <v>BOSLER FREE LIBRARY</v>
          </cell>
          <cell r="C46" t="str">
            <v>CAPITAL</v>
          </cell>
          <cell r="D46" t="str">
            <v>CAPITAL AREA</v>
          </cell>
          <cell r="E46" t="str">
            <v>CUMBERLAND</v>
          </cell>
          <cell r="F46" t="str">
            <v>Cumberland County Library System</v>
          </cell>
          <cell r="G46">
            <v>53325</v>
          </cell>
          <cell r="H46">
            <v>20346</v>
          </cell>
          <cell r="I46">
            <v>66</v>
          </cell>
          <cell r="J46">
            <v>462234</v>
          </cell>
          <cell r="K46">
            <v>6.08</v>
          </cell>
          <cell r="L46">
            <v>0</v>
          </cell>
          <cell r="M46">
            <v>13.893330000000001</v>
          </cell>
          <cell r="N46">
            <v>1.3333299999999999</v>
          </cell>
          <cell r="O46">
            <v>104097</v>
          </cell>
          <cell r="P46">
            <v>88232</v>
          </cell>
          <cell r="Q46">
            <v>11440</v>
          </cell>
          <cell r="R46">
            <v>185</v>
          </cell>
          <cell r="S46">
            <v>15</v>
          </cell>
          <cell r="T46">
            <v>50778</v>
          </cell>
          <cell r="U46">
            <v>72355</v>
          </cell>
          <cell r="V46">
            <v>0</v>
          </cell>
          <cell r="W46">
            <v>0</v>
          </cell>
          <cell r="X46">
            <v>0</v>
          </cell>
          <cell r="Y46">
            <v>136280</v>
          </cell>
          <cell r="Z46">
            <v>536536</v>
          </cell>
          <cell r="AA46">
            <v>0</v>
          </cell>
          <cell r="AB46">
            <v>428361</v>
          </cell>
          <cell r="AC46">
            <v>1101177</v>
          </cell>
          <cell r="AD46">
            <v>701670</v>
          </cell>
          <cell r="AE46">
            <v>97429</v>
          </cell>
          <cell r="AF46">
            <v>386131</v>
          </cell>
          <cell r="AG46">
            <v>1185230</v>
          </cell>
          <cell r="AH46">
            <v>0</v>
          </cell>
          <cell r="AI46">
            <v>0</v>
          </cell>
          <cell r="AJ46">
            <v>136280</v>
          </cell>
          <cell r="AK46">
            <v>0</v>
          </cell>
          <cell r="AL46">
            <v>0</v>
          </cell>
          <cell r="AM46">
            <v>0</v>
          </cell>
          <cell r="AN46">
            <v>36</v>
          </cell>
          <cell r="AO46">
            <v>0.98667000000000005</v>
          </cell>
        </row>
        <row r="47">
          <cell r="A47">
            <v>915210033</v>
          </cell>
          <cell r="B47" t="str">
            <v>CLEVE J. FREDRICKSEN LIBRARY</v>
          </cell>
          <cell r="C47" t="str">
            <v>CAPITAL</v>
          </cell>
          <cell r="D47" t="str">
            <v>CAPITAL AREA</v>
          </cell>
          <cell r="E47" t="str">
            <v>CUMBERLAND</v>
          </cell>
          <cell r="F47" t="str">
            <v>Cumberland County Library System</v>
          </cell>
          <cell r="G47">
            <v>81763</v>
          </cell>
          <cell r="H47">
            <v>27977</v>
          </cell>
          <cell r="I47">
            <v>65</v>
          </cell>
          <cell r="J47">
            <v>815267</v>
          </cell>
          <cell r="K47">
            <v>4.6933299999999996</v>
          </cell>
          <cell r="L47">
            <v>0</v>
          </cell>
          <cell r="M47">
            <v>19.65333</v>
          </cell>
          <cell r="N47">
            <v>9.2533300000000001</v>
          </cell>
          <cell r="O47">
            <v>145075</v>
          </cell>
          <cell r="P47">
            <v>110621</v>
          </cell>
          <cell r="Q47">
            <v>11440</v>
          </cell>
          <cell r="R47">
            <v>130</v>
          </cell>
          <cell r="S47">
            <v>15</v>
          </cell>
          <cell r="T47">
            <v>84978</v>
          </cell>
          <cell r="U47">
            <v>102106</v>
          </cell>
          <cell r="V47">
            <v>0</v>
          </cell>
          <cell r="W47">
            <v>0</v>
          </cell>
          <cell r="X47">
            <v>0</v>
          </cell>
          <cell r="Y47">
            <v>212066</v>
          </cell>
          <cell r="Z47">
            <v>761396</v>
          </cell>
          <cell r="AA47">
            <v>0</v>
          </cell>
          <cell r="AB47">
            <v>435231</v>
          </cell>
          <cell r="AC47">
            <v>1408693</v>
          </cell>
          <cell r="AD47">
            <v>826210</v>
          </cell>
          <cell r="AE47">
            <v>162749</v>
          </cell>
          <cell r="AF47">
            <v>273048</v>
          </cell>
          <cell r="AG47">
            <v>1262007</v>
          </cell>
          <cell r="AH47">
            <v>0</v>
          </cell>
          <cell r="AI47">
            <v>0</v>
          </cell>
          <cell r="AJ47">
            <v>212066</v>
          </cell>
          <cell r="AK47">
            <v>0</v>
          </cell>
          <cell r="AL47">
            <v>0</v>
          </cell>
          <cell r="AM47">
            <v>0</v>
          </cell>
          <cell r="AN47">
            <v>28</v>
          </cell>
          <cell r="AO47">
            <v>1.84</v>
          </cell>
        </row>
        <row r="48">
          <cell r="A48">
            <v>915210274</v>
          </cell>
          <cell r="B48" t="str">
            <v>CUMBERLAND SYS ADMIN UNIT</v>
          </cell>
          <cell r="C48" t="str">
            <v>CAPITAL</v>
          </cell>
          <cell r="D48" t="str">
            <v>CAPITAL AREA</v>
          </cell>
          <cell r="E48" t="str">
            <v>CUMBERLAND</v>
          </cell>
          <cell r="F48" t="str">
            <v>Cumberland County Library System</v>
          </cell>
          <cell r="G48">
            <v>0</v>
          </cell>
          <cell r="H48">
            <v>1206</v>
          </cell>
          <cell r="I48">
            <v>43</v>
          </cell>
          <cell r="J48">
            <v>114439</v>
          </cell>
          <cell r="K48">
            <v>6.7733299999999996</v>
          </cell>
          <cell r="L48">
            <v>0</v>
          </cell>
          <cell r="M48">
            <v>8.16</v>
          </cell>
          <cell r="N48">
            <v>0.21332999999999999</v>
          </cell>
          <cell r="O48">
            <v>22789</v>
          </cell>
          <cell r="P48">
            <v>6094</v>
          </cell>
          <cell r="Q48">
            <v>11440</v>
          </cell>
          <cell r="R48">
            <v>10</v>
          </cell>
          <cell r="S48">
            <v>15</v>
          </cell>
          <cell r="T48">
            <v>377</v>
          </cell>
          <cell r="U48">
            <v>7252</v>
          </cell>
          <cell r="V48">
            <v>0</v>
          </cell>
          <cell r="W48">
            <v>0</v>
          </cell>
          <cell r="X48">
            <v>0</v>
          </cell>
          <cell r="Y48">
            <v>351113</v>
          </cell>
          <cell r="Z48">
            <v>876265</v>
          </cell>
          <cell r="AA48">
            <v>0</v>
          </cell>
          <cell r="AB48">
            <v>43925</v>
          </cell>
          <cell r="AC48">
            <v>1271303</v>
          </cell>
          <cell r="AD48">
            <v>868363</v>
          </cell>
          <cell r="AE48">
            <v>235315</v>
          </cell>
          <cell r="AF48">
            <v>280947</v>
          </cell>
          <cell r="AG48">
            <v>1384625</v>
          </cell>
          <cell r="AH48">
            <v>0</v>
          </cell>
          <cell r="AI48">
            <v>0</v>
          </cell>
          <cell r="AJ48">
            <v>351113</v>
          </cell>
          <cell r="AK48">
            <v>0</v>
          </cell>
          <cell r="AL48">
            <v>0</v>
          </cell>
          <cell r="AM48">
            <v>51770</v>
          </cell>
          <cell r="AN48">
            <v>0</v>
          </cell>
          <cell r="AO48">
            <v>0</v>
          </cell>
        </row>
        <row r="49">
          <cell r="A49">
            <v>915210543</v>
          </cell>
          <cell r="B49" t="str">
            <v>JOHN GRAHAM PUBLIC LIBRARY</v>
          </cell>
          <cell r="C49" t="str">
            <v>CAPITAL</v>
          </cell>
          <cell r="D49" t="str">
            <v>CAPITAL AREA</v>
          </cell>
          <cell r="E49" t="str">
            <v>CUMBERLAND</v>
          </cell>
          <cell r="F49" t="str">
            <v>Cumberland County Library System</v>
          </cell>
          <cell r="G49">
            <v>11423</v>
          </cell>
          <cell r="H49">
            <v>2519</v>
          </cell>
          <cell r="I49">
            <v>54</v>
          </cell>
          <cell r="J49">
            <v>55590</v>
          </cell>
          <cell r="K49">
            <v>0.23683999999999999</v>
          </cell>
          <cell r="L49">
            <v>0.42104999999999998</v>
          </cell>
          <cell r="M49">
            <v>1.94737</v>
          </cell>
          <cell r="N49">
            <v>0</v>
          </cell>
          <cell r="O49">
            <v>35796</v>
          </cell>
          <cell r="P49">
            <v>32812</v>
          </cell>
          <cell r="Q49">
            <v>11440</v>
          </cell>
          <cell r="R49">
            <v>89</v>
          </cell>
          <cell r="S49">
            <v>15</v>
          </cell>
          <cell r="T49">
            <v>20288</v>
          </cell>
          <cell r="U49">
            <v>13116</v>
          </cell>
          <cell r="V49">
            <v>0</v>
          </cell>
          <cell r="W49">
            <v>0</v>
          </cell>
          <cell r="X49">
            <v>0</v>
          </cell>
          <cell r="Y49">
            <v>30371</v>
          </cell>
          <cell r="Z49">
            <v>108024</v>
          </cell>
          <cell r="AA49">
            <v>0</v>
          </cell>
          <cell r="AB49">
            <v>16568</v>
          </cell>
          <cell r="AC49">
            <v>154963</v>
          </cell>
          <cell r="AD49">
            <v>92853</v>
          </cell>
          <cell r="AE49">
            <v>22431</v>
          </cell>
          <cell r="AF49">
            <v>27044</v>
          </cell>
          <cell r="AG49">
            <v>142328</v>
          </cell>
          <cell r="AH49">
            <v>0</v>
          </cell>
          <cell r="AI49">
            <v>0</v>
          </cell>
          <cell r="AJ49">
            <v>30371</v>
          </cell>
          <cell r="AK49">
            <v>0</v>
          </cell>
          <cell r="AL49">
            <v>0</v>
          </cell>
          <cell r="AM49">
            <v>0</v>
          </cell>
          <cell r="AN49">
            <v>6</v>
          </cell>
          <cell r="AO49">
            <v>1</v>
          </cell>
        </row>
        <row r="50">
          <cell r="A50">
            <v>915210363</v>
          </cell>
          <cell r="B50" t="str">
            <v>JOSEPH T. SIMPSON PUBLIC LIBRARY</v>
          </cell>
          <cell r="C50" t="str">
            <v>CAPITAL</v>
          </cell>
          <cell r="D50" t="str">
            <v>CAPITAL AREA</v>
          </cell>
          <cell r="E50" t="str">
            <v>CUMBERLAND</v>
          </cell>
          <cell r="F50" t="str">
            <v>Cumberland County Library System</v>
          </cell>
          <cell r="G50">
            <v>48089</v>
          </cell>
          <cell r="H50">
            <v>21778</v>
          </cell>
          <cell r="I50">
            <v>62</v>
          </cell>
          <cell r="J50">
            <v>526698</v>
          </cell>
          <cell r="K50">
            <v>3.28</v>
          </cell>
          <cell r="L50">
            <v>1.0133300000000001</v>
          </cell>
          <cell r="M50">
            <v>10.82667</v>
          </cell>
          <cell r="N50">
            <v>1.7066699999999999</v>
          </cell>
          <cell r="O50">
            <v>111277</v>
          </cell>
          <cell r="P50">
            <v>89326</v>
          </cell>
          <cell r="Q50">
            <v>11440</v>
          </cell>
          <cell r="R50">
            <v>92</v>
          </cell>
          <cell r="S50">
            <v>15</v>
          </cell>
          <cell r="T50">
            <v>67417</v>
          </cell>
          <cell r="U50">
            <v>76714</v>
          </cell>
          <cell r="V50">
            <v>0</v>
          </cell>
          <cell r="W50">
            <v>0</v>
          </cell>
          <cell r="X50">
            <v>0</v>
          </cell>
          <cell r="Y50">
            <v>134384</v>
          </cell>
          <cell r="Z50">
            <v>511848</v>
          </cell>
          <cell r="AA50">
            <v>7712</v>
          </cell>
          <cell r="AB50">
            <v>288484</v>
          </cell>
          <cell r="AC50">
            <v>934716</v>
          </cell>
          <cell r="AD50">
            <v>541756</v>
          </cell>
          <cell r="AE50">
            <v>106071</v>
          </cell>
          <cell r="AF50">
            <v>227228</v>
          </cell>
          <cell r="AG50">
            <v>875055</v>
          </cell>
          <cell r="AH50">
            <v>0</v>
          </cell>
          <cell r="AI50">
            <v>0</v>
          </cell>
          <cell r="AJ50">
            <v>134384</v>
          </cell>
          <cell r="AK50">
            <v>0</v>
          </cell>
          <cell r="AL50">
            <v>0</v>
          </cell>
          <cell r="AM50">
            <v>40765</v>
          </cell>
          <cell r="AN50">
            <v>17</v>
          </cell>
          <cell r="AO50">
            <v>2</v>
          </cell>
        </row>
        <row r="51">
          <cell r="A51">
            <v>915210483</v>
          </cell>
          <cell r="B51" t="str">
            <v>NEW CUMBERLAND PUBLIC LIBRARY</v>
          </cell>
          <cell r="C51" t="str">
            <v>CAPITAL</v>
          </cell>
          <cell r="D51" t="str">
            <v>CAPITAL AREA</v>
          </cell>
          <cell r="E51" t="str">
            <v>CUMBERLAND</v>
          </cell>
          <cell r="F51" t="str">
            <v>Cumberland County Library System</v>
          </cell>
          <cell r="G51">
            <v>7277</v>
          </cell>
          <cell r="H51">
            <v>8362</v>
          </cell>
          <cell r="I51">
            <v>45</v>
          </cell>
          <cell r="J51">
            <v>192124</v>
          </cell>
          <cell r="K51">
            <v>1.91429</v>
          </cell>
          <cell r="L51">
            <v>0</v>
          </cell>
          <cell r="M51">
            <v>6.8</v>
          </cell>
          <cell r="N51">
            <v>0.82857000000000003</v>
          </cell>
          <cell r="O51">
            <v>85087</v>
          </cell>
          <cell r="P51">
            <v>67979</v>
          </cell>
          <cell r="Q51">
            <v>11440</v>
          </cell>
          <cell r="R51">
            <v>64</v>
          </cell>
          <cell r="S51">
            <v>15</v>
          </cell>
          <cell r="T51">
            <v>48983</v>
          </cell>
          <cell r="U51">
            <v>30359</v>
          </cell>
          <cell r="V51">
            <v>0</v>
          </cell>
          <cell r="W51">
            <v>0</v>
          </cell>
          <cell r="X51">
            <v>0</v>
          </cell>
          <cell r="Y51">
            <v>64119</v>
          </cell>
          <cell r="Z51">
            <v>234614</v>
          </cell>
          <cell r="AA51">
            <v>0</v>
          </cell>
          <cell r="AB51">
            <v>93593</v>
          </cell>
          <cell r="AC51">
            <v>392326</v>
          </cell>
          <cell r="AD51">
            <v>318258</v>
          </cell>
          <cell r="AE51">
            <v>49486</v>
          </cell>
          <cell r="AF51">
            <v>98110</v>
          </cell>
          <cell r="AG51">
            <v>465854</v>
          </cell>
          <cell r="AH51">
            <v>0</v>
          </cell>
          <cell r="AI51">
            <v>0</v>
          </cell>
          <cell r="AJ51">
            <v>64119</v>
          </cell>
          <cell r="AK51">
            <v>0</v>
          </cell>
          <cell r="AL51">
            <v>0</v>
          </cell>
          <cell r="AM51">
            <v>0</v>
          </cell>
          <cell r="AN51">
            <v>9</v>
          </cell>
          <cell r="AO51">
            <v>0</v>
          </cell>
        </row>
        <row r="52">
          <cell r="A52">
            <v>915210663</v>
          </cell>
          <cell r="B52" t="str">
            <v>SHIPPENSBURG PUBLIC LIBRARY</v>
          </cell>
          <cell r="C52" t="str">
            <v>CAPITAL</v>
          </cell>
          <cell r="D52" t="str">
            <v>CAPITAL AREA</v>
          </cell>
          <cell r="E52" t="str">
            <v>CUMBERLAND</v>
          </cell>
          <cell r="F52" t="str">
            <v>Cumberland County Library System</v>
          </cell>
          <cell r="G52">
            <v>30881</v>
          </cell>
          <cell r="H52">
            <v>8889</v>
          </cell>
          <cell r="I52">
            <v>60</v>
          </cell>
          <cell r="J52">
            <v>212718</v>
          </cell>
          <cell r="K52">
            <v>1.0133300000000001</v>
          </cell>
          <cell r="L52">
            <v>0</v>
          </cell>
          <cell r="M52">
            <v>9.7333300000000005</v>
          </cell>
          <cell r="N52">
            <v>0.37333</v>
          </cell>
          <cell r="O52">
            <v>57236</v>
          </cell>
          <cell r="P52">
            <v>49258</v>
          </cell>
          <cell r="Q52">
            <v>11440</v>
          </cell>
          <cell r="R52">
            <v>76</v>
          </cell>
          <cell r="S52">
            <v>15</v>
          </cell>
          <cell r="T52">
            <v>59219</v>
          </cell>
          <cell r="U52">
            <v>38078</v>
          </cell>
          <cell r="V52">
            <v>0</v>
          </cell>
          <cell r="W52">
            <v>0</v>
          </cell>
          <cell r="X52">
            <v>0</v>
          </cell>
          <cell r="Y52">
            <v>64296</v>
          </cell>
          <cell r="Z52">
            <v>228356</v>
          </cell>
          <cell r="AA52">
            <v>0</v>
          </cell>
          <cell r="AB52">
            <v>278963</v>
          </cell>
          <cell r="AC52">
            <v>571615</v>
          </cell>
          <cell r="AD52">
            <v>330954</v>
          </cell>
          <cell r="AE52">
            <v>66471</v>
          </cell>
          <cell r="AF52">
            <v>170247</v>
          </cell>
          <cell r="AG52">
            <v>567672</v>
          </cell>
          <cell r="AH52">
            <v>0</v>
          </cell>
          <cell r="AI52">
            <v>0</v>
          </cell>
          <cell r="AJ52">
            <v>64296</v>
          </cell>
          <cell r="AK52">
            <v>0</v>
          </cell>
          <cell r="AL52">
            <v>0</v>
          </cell>
          <cell r="AM52">
            <v>745405</v>
          </cell>
          <cell r="AN52">
            <v>10</v>
          </cell>
          <cell r="AO52">
            <v>0</v>
          </cell>
        </row>
        <row r="53">
          <cell r="A53">
            <v>915220302</v>
          </cell>
          <cell r="B53" t="str">
            <v>DAUPHIN COUNTY LIBRARY SYSTEM</v>
          </cell>
          <cell r="C53" t="str">
            <v>CAPITAL</v>
          </cell>
          <cell r="D53" t="str">
            <v>CAPITAL AREA</v>
          </cell>
          <cell r="E53" t="str">
            <v>DAUPHIN</v>
          </cell>
          <cell r="F53">
            <v>0</v>
          </cell>
          <cell r="G53">
            <v>234520</v>
          </cell>
          <cell r="H53">
            <v>134448</v>
          </cell>
          <cell r="I53">
            <v>65</v>
          </cell>
          <cell r="J53">
            <v>1155015</v>
          </cell>
          <cell r="K53">
            <v>17.01333</v>
          </cell>
          <cell r="L53">
            <v>0</v>
          </cell>
          <cell r="M53">
            <v>84.4</v>
          </cell>
          <cell r="N53">
            <v>4.32</v>
          </cell>
          <cell r="O53">
            <v>357307</v>
          </cell>
          <cell r="P53">
            <v>249529</v>
          </cell>
          <cell r="Q53">
            <v>26481</v>
          </cell>
          <cell r="R53">
            <v>202</v>
          </cell>
          <cell r="S53">
            <v>15</v>
          </cell>
          <cell r="T53">
            <v>24103</v>
          </cell>
          <cell r="U53">
            <v>9874</v>
          </cell>
          <cell r="V53">
            <v>0</v>
          </cell>
          <cell r="W53">
            <v>0</v>
          </cell>
          <cell r="X53">
            <v>0</v>
          </cell>
          <cell r="Y53">
            <v>1343306</v>
          </cell>
          <cell r="Z53">
            <v>4561091</v>
          </cell>
          <cell r="AA53">
            <v>0</v>
          </cell>
          <cell r="AB53">
            <v>824174</v>
          </cell>
          <cell r="AC53">
            <v>6728571</v>
          </cell>
          <cell r="AD53">
            <v>3910998</v>
          </cell>
          <cell r="AE53">
            <v>871329</v>
          </cell>
          <cell r="AF53">
            <v>1834778</v>
          </cell>
          <cell r="AG53">
            <v>6617105</v>
          </cell>
          <cell r="AH53">
            <v>0</v>
          </cell>
          <cell r="AI53">
            <v>0</v>
          </cell>
          <cell r="AJ53">
            <v>1343306</v>
          </cell>
          <cell r="AK53">
            <v>0</v>
          </cell>
          <cell r="AL53">
            <v>0</v>
          </cell>
          <cell r="AM53">
            <v>0</v>
          </cell>
          <cell r="AN53">
            <v>156</v>
          </cell>
          <cell r="AO53">
            <v>0</v>
          </cell>
        </row>
        <row r="54">
          <cell r="A54">
            <v>915220125</v>
          </cell>
          <cell r="B54" t="str">
            <v>HERSHEY PUBLIC LIBRARY</v>
          </cell>
          <cell r="C54" t="str">
            <v>CAPITAL</v>
          </cell>
          <cell r="D54" t="str">
            <v>CAPITAL AREA</v>
          </cell>
          <cell r="E54" t="str">
            <v>DAUPHIN</v>
          </cell>
          <cell r="F54">
            <v>0</v>
          </cell>
          <cell r="G54">
            <v>24679</v>
          </cell>
          <cell r="H54">
            <v>45028</v>
          </cell>
          <cell r="I54">
            <v>61</v>
          </cell>
          <cell r="J54">
            <v>315630</v>
          </cell>
          <cell r="K54">
            <v>6.1</v>
          </cell>
          <cell r="L54">
            <v>0</v>
          </cell>
          <cell r="M54">
            <v>9.1</v>
          </cell>
          <cell r="N54">
            <v>1.125</v>
          </cell>
          <cell r="O54">
            <v>160422</v>
          </cell>
          <cell r="P54">
            <v>101370</v>
          </cell>
          <cell r="Q54">
            <v>14984</v>
          </cell>
          <cell r="R54">
            <v>142</v>
          </cell>
          <cell r="S54">
            <v>15</v>
          </cell>
          <cell r="T54">
            <v>1647</v>
          </cell>
          <cell r="U54">
            <v>1136</v>
          </cell>
          <cell r="V54">
            <v>0</v>
          </cell>
          <cell r="W54">
            <v>0</v>
          </cell>
          <cell r="X54">
            <v>0</v>
          </cell>
          <cell r="Y54">
            <v>66631</v>
          </cell>
          <cell r="Z54">
            <v>1095113</v>
          </cell>
          <cell r="AA54">
            <v>0</v>
          </cell>
          <cell r="AB54">
            <v>64132</v>
          </cell>
          <cell r="AC54">
            <v>1225876</v>
          </cell>
          <cell r="AD54">
            <v>836552</v>
          </cell>
          <cell r="AE54">
            <v>144749</v>
          </cell>
          <cell r="AF54">
            <v>244575</v>
          </cell>
          <cell r="AG54">
            <v>1225876</v>
          </cell>
          <cell r="AH54">
            <v>0</v>
          </cell>
          <cell r="AI54">
            <v>0</v>
          </cell>
          <cell r="AJ54">
            <v>66631</v>
          </cell>
          <cell r="AK54">
            <v>0</v>
          </cell>
          <cell r="AL54">
            <v>0</v>
          </cell>
          <cell r="AM54">
            <v>0</v>
          </cell>
          <cell r="AN54">
            <v>32</v>
          </cell>
          <cell r="AO54">
            <v>0</v>
          </cell>
        </row>
        <row r="55">
          <cell r="A55">
            <v>915500423</v>
          </cell>
          <cell r="B55" t="str">
            <v>MARYSVILLE RYE LIB ASSOCIATION</v>
          </cell>
          <cell r="C55" t="str">
            <v>CAPITAL</v>
          </cell>
          <cell r="D55" t="str">
            <v>CAPITAL AREA</v>
          </cell>
          <cell r="E55" t="str">
            <v>PERRY</v>
          </cell>
          <cell r="F55">
            <v>0</v>
          </cell>
          <cell r="G55">
            <v>4898</v>
          </cell>
          <cell r="H55">
            <v>1598</v>
          </cell>
          <cell r="I55">
            <v>36</v>
          </cell>
          <cell r="J55">
            <v>8161</v>
          </cell>
          <cell r="K55">
            <v>0</v>
          </cell>
          <cell r="L55">
            <v>0</v>
          </cell>
          <cell r="M55">
            <v>0.21622</v>
          </cell>
          <cell r="N55">
            <v>0</v>
          </cell>
          <cell r="O55">
            <v>34990</v>
          </cell>
          <cell r="P55">
            <v>14581</v>
          </cell>
          <cell r="Q55">
            <v>14984</v>
          </cell>
          <cell r="R55">
            <v>36</v>
          </cell>
          <cell r="S55">
            <v>0</v>
          </cell>
          <cell r="T55">
            <v>233</v>
          </cell>
          <cell r="U55">
            <v>6720</v>
          </cell>
          <cell r="V55">
            <v>0</v>
          </cell>
          <cell r="W55">
            <v>0</v>
          </cell>
          <cell r="X55">
            <v>0</v>
          </cell>
          <cell r="Y55">
            <v>7835</v>
          </cell>
          <cell r="Z55">
            <v>6817</v>
          </cell>
          <cell r="AA55">
            <v>0</v>
          </cell>
          <cell r="AB55">
            <v>44368</v>
          </cell>
          <cell r="AC55">
            <v>59020</v>
          </cell>
          <cell r="AD55">
            <v>43894</v>
          </cell>
          <cell r="AE55">
            <v>9796</v>
          </cell>
          <cell r="AF55">
            <v>8848</v>
          </cell>
          <cell r="AG55">
            <v>62538</v>
          </cell>
          <cell r="AH55">
            <v>0</v>
          </cell>
          <cell r="AI55">
            <v>0</v>
          </cell>
          <cell r="AJ55">
            <v>7835</v>
          </cell>
          <cell r="AK55">
            <v>0</v>
          </cell>
          <cell r="AL55">
            <v>0</v>
          </cell>
          <cell r="AM55">
            <v>0</v>
          </cell>
          <cell r="AN55">
            <v>4</v>
          </cell>
          <cell r="AO55">
            <v>1</v>
          </cell>
        </row>
        <row r="56">
          <cell r="A56">
            <v>915220633</v>
          </cell>
          <cell r="B56" t="str">
            <v>MIDDLETOWN PUBLIC LIBRARY</v>
          </cell>
          <cell r="C56" t="str">
            <v>CAPITAL</v>
          </cell>
          <cell r="D56" t="str">
            <v>CAPITAL AREA</v>
          </cell>
          <cell r="E56" t="str">
            <v>DAUPHIN</v>
          </cell>
          <cell r="F56">
            <v>0</v>
          </cell>
          <cell r="G56">
            <v>8901</v>
          </cell>
          <cell r="H56">
            <v>12523</v>
          </cell>
          <cell r="I56">
            <v>45</v>
          </cell>
          <cell r="J56">
            <v>48678</v>
          </cell>
          <cell r="K56">
            <v>1</v>
          </cell>
          <cell r="L56">
            <v>0</v>
          </cell>
          <cell r="M56">
            <v>2.7</v>
          </cell>
          <cell r="N56">
            <v>1.125</v>
          </cell>
          <cell r="O56">
            <v>47017</v>
          </cell>
          <cell r="P56">
            <v>24241</v>
          </cell>
          <cell r="Q56">
            <v>14984</v>
          </cell>
          <cell r="R56">
            <v>42</v>
          </cell>
          <cell r="S56">
            <v>15</v>
          </cell>
          <cell r="T56">
            <v>3815</v>
          </cell>
          <cell r="U56">
            <v>3849</v>
          </cell>
          <cell r="V56">
            <v>0</v>
          </cell>
          <cell r="W56">
            <v>0</v>
          </cell>
          <cell r="X56">
            <v>0</v>
          </cell>
          <cell r="Y56">
            <v>30010</v>
          </cell>
          <cell r="Z56">
            <v>36474</v>
          </cell>
          <cell r="AA56">
            <v>0</v>
          </cell>
          <cell r="AB56">
            <v>47329</v>
          </cell>
          <cell r="AC56">
            <v>113813</v>
          </cell>
          <cell r="AD56">
            <v>106720</v>
          </cell>
          <cell r="AE56">
            <v>38530</v>
          </cell>
          <cell r="AF56">
            <v>54753</v>
          </cell>
          <cell r="AG56">
            <v>200003</v>
          </cell>
          <cell r="AH56">
            <v>0</v>
          </cell>
          <cell r="AI56">
            <v>0</v>
          </cell>
          <cell r="AJ56">
            <v>30010</v>
          </cell>
          <cell r="AK56">
            <v>0</v>
          </cell>
          <cell r="AL56">
            <v>0</v>
          </cell>
          <cell r="AM56">
            <v>0</v>
          </cell>
          <cell r="AN56">
            <v>9</v>
          </cell>
          <cell r="AO56">
            <v>1.1000000000000001</v>
          </cell>
        </row>
        <row r="57">
          <cell r="A57">
            <v>915500543</v>
          </cell>
          <cell r="B57" t="str">
            <v>NEWPORT PUBLIC LIBRARY</v>
          </cell>
          <cell r="C57" t="str">
            <v>CAPITAL</v>
          </cell>
          <cell r="D57" t="str">
            <v>CAPITAL AREA</v>
          </cell>
          <cell r="E57" t="str">
            <v>PERRY</v>
          </cell>
          <cell r="F57">
            <v>0</v>
          </cell>
          <cell r="G57">
            <v>9298</v>
          </cell>
          <cell r="H57">
            <v>3048</v>
          </cell>
          <cell r="I57">
            <v>45</v>
          </cell>
          <cell r="J57">
            <v>47593</v>
          </cell>
          <cell r="K57">
            <v>0</v>
          </cell>
          <cell r="L57">
            <v>0</v>
          </cell>
          <cell r="M57">
            <v>3.2571400000000001</v>
          </cell>
          <cell r="N57">
            <v>0.71428999999999998</v>
          </cell>
          <cell r="O57">
            <v>65764</v>
          </cell>
          <cell r="P57">
            <v>36369</v>
          </cell>
          <cell r="Q57">
            <v>14984</v>
          </cell>
          <cell r="R57">
            <v>61</v>
          </cell>
          <cell r="S57">
            <v>0</v>
          </cell>
          <cell r="T57">
            <v>1771</v>
          </cell>
          <cell r="U57">
            <v>1447</v>
          </cell>
          <cell r="V57">
            <v>0</v>
          </cell>
          <cell r="W57">
            <v>1358</v>
          </cell>
          <cell r="X57">
            <v>0</v>
          </cell>
          <cell r="Y57">
            <v>27041</v>
          </cell>
          <cell r="Z57">
            <v>2610</v>
          </cell>
          <cell r="AA57">
            <v>660</v>
          </cell>
          <cell r="AB57">
            <v>82800</v>
          </cell>
          <cell r="AC57">
            <v>113809</v>
          </cell>
          <cell r="AD57">
            <v>94133</v>
          </cell>
          <cell r="AE57">
            <v>22368</v>
          </cell>
          <cell r="AF57">
            <v>56347</v>
          </cell>
          <cell r="AG57">
            <v>172848</v>
          </cell>
          <cell r="AH57">
            <v>0</v>
          </cell>
          <cell r="AI57">
            <v>1358</v>
          </cell>
          <cell r="AJ57">
            <v>27041</v>
          </cell>
          <cell r="AK57">
            <v>0</v>
          </cell>
          <cell r="AL57">
            <v>0</v>
          </cell>
          <cell r="AM57">
            <v>0</v>
          </cell>
          <cell r="AN57">
            <v>8</v>
          </cell>
          <cell r="AO57">
            <v>1</v>
          </cell>
        </row>
        <row r="58">
          <cell r="A58">
            <v>910140033</v>
          </cell>
          <cell r="B58" t="str">
            <v>CENTRE CO LIB &amp; HIST MUSEUM</v>
          </cell>
          <cell r="C58" t="str">
            <v>SOUTHCENTRAL</v>
          </cell>
          <cell r="D58" t="str">
            <v>CENTRAL PENNSYLVANIA</v>
          </cell>
          <cell r="E58" t="str">
            <v>CENTRE</v>
          </cell>
          <cell r="F58" t="str">
            <v>Centre County Federation of Public Libraries</v>
          </cell>
          <cell r="G58">
            <v>61894</v>
          </cell>
          <cell r="H58">
            <v>16777</v>
          </cell>
          <cell r="I58">
            <v>53</v>
          </cell>
          <cell r="J58">
            <v>279574</v>
          </cell>
          <cell r="K58">
            <v>1</v>
          </cell>
          <cell r="L58">
            <v>0</v>
          </cell>
          <cell r="M58">
            <v>16.25714</v>
          </cell>
          <cell r="N58">
            <v>1.17143</v>
          </cell>
          <cell r="O58">
            <v>112038</v>
          </cell>
          <cell r="P58">
            <v>98355</v>
          </cell>
          <cell r="Q58">
            <v>10534</v>
          </cell>
          <cell r="R58">
            <v>58</v>
          </cell>
          <cell r="S58">
            <v>0</v>
          </cell>
          <cell r="T58">
            <v>15353</v>
          </cell>
          <cell r="U58">
            <v>9336</v>
          </cell>
          <cell r="V58">
            <v>0</v>
          </cell>
          <cell r="W58">
            <v>0</v>
          </cell>
          <cell r="X58">
            <v>0</v>
          </cell>
          <cell r="Y58">
            <v>228081</v>
          </cell>
          <cell r="Z58">
            <v>386975</v>
          </cell>
          <cell r="AA58">
            <v>0</v>
          </cell>
          <cell r="AB58">
            <v>165753</v>
          </cell>
          <cell r="AC58">
            <v>780809</v>
          </cell>
          <cell r="AD58">
            <v>619431</v>
          </cell>
          <cell r="AE58">
            <v>84915</v>
          </cell>
          <cell r="AF58">
            <v>127445</v>
          </cell>
          <cell r="AG58">
            <v>831791</v>
          </cell>
          <cell r="AH58">
            <v>0</v>
          </cell>
          <cell r="AI58">
            <v>0</v>
          </cell>
          <cell r="AJ58">
            <v>228081</v>
          </cell>
          <cell r="AK58">
            <v>0</v>
          </cell>
          <cell r="AL58">
            <v>0</v>
          </cell>
          <cell r="AM58">
            <v>0</v>
          </cell>
          <cell r="AN58">
            <v>31</v>
          </cell>
          <cell r="AO58">
            <v>1</v>
          </cell>
        </row>
        <row r="59">
          <cell r="A59">
            <v>910140053</v>
          </cell>
          <cell r="B59" t="str">
            <v>CENTRE SYS ADMIN UNIT</v>
          </cell>
          <cell r="C59" t="str">
            <v>SOUTHCENTRAL</v>
          </cell>
          <cell r="D59" t="str">
            <v>CENTRAL PENNSYLVANIA</v>
          </cell>
          <cell r="E59" t="str">
            <v>CENTRE</v>
          </cell>
          <cell r="F59" t="str">
            <v>Centre County Federation of Public Libraries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61946</v>
          </cell>
          <cell r="Z59">
            <v>5000</v>
          </cell>
          <cell r="AA59">
            <v>0</v>
          </cell>
          <cell r="AB59">
            <v>14281</v>
          </cell>
          <cell r="AC59">
            <v>81227</v>
          </cell>
          <cell r="AD59">
            <v>0</v>
          </cell>
          <cell r="AE59">
            <v>71274</v>
          </cell>
          <cell r="AF59">
            <v>18702</v>
          </cell>
          <cell r="AG59">
            <v>89976</v>
          </cell>
          <cell r="AH59">
            <v>0</v>
          </cell>
          <cell r="AI59">
            <v>0</v>
          </cell>
          <cell r="AJ59">
            <v>61946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A60">
            <v>910140933</v>
          </cell>
          <cell r="B60" t="str">
            <v>SCHLOW CENTRE REGION LIBRARY</v>
          </cell>
          <cell r="C60" t="str">
            <v>SOUTHCENTRAL</v>
          </cell>
          <cell r="D60" t="str">
            <v>CENTRAL PENNSYLVANIA</v>
          </cell>
          <cell r="E60" t="str">
            <v>CENTRE</v>
          </cell>
          <cell r="F60" t="str">
            <v>Centre County Federation of Public Libraries</v>
          </cell>
          <cell r="G60">
            <v>92096</v>
          </cell>
          <cell r="H60">
            <v>35867</v>
          </cell>
          <cell r="I60">
            <v>62</v>
          </cell>
          <cell r="J60">
            <v>850618</v>
          </cell>
          <cell r="K60">
            <v>12.324999999999999</v>
          </cell>
          <cell r="L60">
            <v>0</v>
          </cell>
          <cell r="M60">
            <v>16.05</v>
          </cell>
          <cell r="N60">
            <v>3.55</v>
          </cell>
          <cell r="O60">
            <v>160567</v>
          </cell>
          <cell r="P60">
            <v>129199</v>
          </cell>
          <cell r="Q60">
            <v>10534</v>
          </cell>
          <cell r="R60">
            <v>158</v>
          </cell>
          <cell r="S60">
            <v>53</v>
          </cell>
          <cell r="T60">
            <v>9765</v>
          </cell>
          <cell r="U60">
            <v>15344</v>
          </cell>
          <cell r="V60">
            <v>13471</v>
          </cell>
          <cell r="W60">
            <v>63471</v>
          </cell>
          <cell r="X60">
            <v>793</v>
          </cell>
          <cell r="Y60">
            <v>417895</v>
          </cell>
          <cell r="Z60">
            <v>1483156</v>
          </cell>
          <cell r="AA60">
            <v>0</v>
          </cell>
          <cell r="AB60">
            <v>413074</v>
          </cell>
          <cell r="AC60">
            <v>2377596</v>
          </cell>
          <cell r="AD60">
            <v>1440142.39</v>
          </cell>
          <cell r="AE60">
            <v>311946</v>
          </cell>
          <cell r="AF60">
            <v>697631</v>
          </cell>
          <cell r="AG60">
            <v>2449719.39</v>
          </cell>
          <cell r="AH60">
            <v>50000</v>
          </cell>
          <cell r="AI60">
            <v>13471</v>
          </cell>
          <cell r="AJ60">
            <v>417102</v>
          </cell>
          <cell r="AK60">
            <v>0</v>
          </cell>
          <cell r="AL60">
            <v>793</v>
          </cell>
          <cell r="AM60">
            <v>0</v>
          </cell>
          <cell r="AN60">
            <v>35</v>
          </cell>
          <cell r="AO60">
            <v>0</v>
          </cell>
        </row>
        <row r="61">
          <cell r="A61">
            <v>910170513</v>
          </cell>
          <cell r="B61" t="str">
            <v>CLEARFIELD COUNTY PUBLIC LIBRARY</v>
          </cell>
          <cell r="C61" t="str">
            <v>SOUTHCENTRAL</v>
          </cell>
          <cell r="D61" t="str">
            <v>CENTRAL PENNSYLVANIA</v>
          </cell>
          <cell r="E61" t="str">
            <v>CLEARFIELD</v>
          </cell>
          <cell r="F61">
            <v>0</v>
          </cell>
          <cell r="G61">
            <v>46293</v>
          </cell>
          <cell r="H61">
            <v>3910</v>
          </cell>
          <cell r="I61">
            <v>52</v>
          </cell>
          <cell r="J61">
            <v>108425</v>
          </cell>
          <cell r="K61">
            <v>1</v>
          </cell>
          <cell r="L61">
            <v>0</v>
          </cell>
          <cell r="M61">
            <v>5.4</v>
          </cell>
          <cell r="N61">
            <v>0.14285999999999999</v>
          </cell>
          <cell r="O61">
            <v>72053</v>
          </cell>
          <cell r="P61">
            <v>54563</v>
          </cell>
          <cell r="Q61">
            <v>12091</v>
          </cell>
          <cell r="R61">
            <v>62</v>
          </cell>
          <cell r="S61">
            <v>0</v>
          </cell>
          <cell r="T61">
            <v>263</v>
          </cell>
          <cell r="U61">
            <v>255</v>
          </cell>
          <cell r="V61">
            <v>7169</v>
          </cell>
          <cell r="W61">
            <v>7169</v>
          </cell>
          <cell r="X61">
            <v>0</v>
          </cell>
          <cell r="Y61">
            <v>115876</v>
          </cell>
          <cell r="Z61">
            <v>125333</v>
          </cell>
          <cell r="AA61">
            <v>0</v>
          </cell>
          <cell r="AB61">
            <v>28617</v>
          </cell>
          <cell r="AC61">
            <v>276995</v>
          </cell>
          <cell r="AD61">
            <v>210186</v>
          </cell>
          <cell r="AE61">
            <v>18560</v>
          </cell>
          <cell r="AF61">
            <v>31446</v>
          </cell>
          <cell r="AG61">
            <v>260192</v>
          </cell>
          <cell r="AH61">
            <v>0</v>
          </cell>
          <cell r="AI61">
            <v>7169</v>
          </cell>
          <cell r="AJ61">
            <v>115876</v>
          </cell>
          <cell r="AK61">
            <v>0</v>
          </cell>
          <cell r="AL61">
            <v>0</v>
          </cell>
          <cell r="AM61">
            <v>0</v>
          </cell>
          <cell r="AN61">
            <v>6</v>
          </cell>
          <cell r="AO61">
            <v>0</v>
          </cell>
        </row>
        <row r="62">
          <cell r="A62">
            <v>906170572</v>
          </cell>
          <cell r="B62" t="str">
            <v>DUBOIS PUBLIC LIBRARY</v>
          </cell>
          <cell r="C62" t="str">
            <v>SOUTHCENTRAL</v>
          </cell>
          <cell r="D62" t="str">
            <v>CENTRAL PENNSYLVANIA</v>
          </cell>
          <cell r="E62" t="str">
            <v>CLEARFIELD</v>
          </cell>
          <cell r="F62">
            <v>0</v>
          </cell>
          <cell r="G62">
            <v>18419</v>
          </cell>
          <cell r="H62">
            <v>7043</v>
          </cell>
          <cell r="I62">
            <v>56</v>
          </cell>
          <cell r="J62">
            <v>56651</v>
          </cell>
          <cell r="K62">
            <v>1</v>
          </cell>
          <cell r="L62">
            <v>0</v>
          </cell>
          <cell r="M62">
            <v>3.625</v>
          </cell>
          <cell r="N62">
            <v>0.22500000000000001</v>
          </cell>
          <cell r="O62">
            <v>41387</v>
          </cell>
          <cell r="P62">
            <v>38325</v>
          </cell>
          <cell r="Q62">
            <v>10534</v>
          </cell>
          <cell r="R62">
            <v>44</v>
          </cell>
          <cell r="S62">
            <v>0</v>
          </cell>
          <cell r="T62">
            <v>236</v>
          </cell>
          <cell r="U62">
            <v>524</v>
          </cell>
          <cell r="V62">
            <v>0</v>
          </cell>
          <cell r="W62">
            <v>0</v>
          </cell>
          <cell r="X62">
            <v>0</v>
          </cell>
          <cell r="Y62">
            <v>60380</v>
          </cell>
          <cell r="Z62">
            <v>139171</v>
          </cell>
          <cell r="AA62">
            <v>0</v>
          </cell>
          <cell r="AB62">
            <v>47493</v>
          </cell>
          <cell r="AC62">
            <v>247044</v>
          </cell>
          <cell r="AD62">
            <v>164803</v>
          </cell>
          <cell r="AE62">
            <v>32448</v>
          </cell>
          <cell r="AF62">
            <v>102046</v>
          </cell>
          <cell r="AG62">
            <v>299297</v>
          </cell>
          <cell r="AH62">
            <v>0</v>
          </cell>
          <cell r="AI62">
            <v>0</v>
          </cell>
          <cell r="AJ62">
            <v>60380</v>
          </cell>
          <cell r="AK62">
            <v>0</v>
          </cell>
          <cell r="AL62">
            <v>1475</v>
          </cell>
          <cell r="AM62">
            <v>0</v>
          </cell>
          <cell r="AN62">
            <v>7</v>
          </cell>
          <cell r="AO62">
            <v>1</v>
          </cell>
        </row>
        <row r="63">
          <cell r="A63">
            <v>910170393</v>
          </cell>
          <cell r="B63" t="str">
            <v>JOSEPH &amp; ELIZABETH SHAW LIB</v>
          </cell>
          <cell r="C63" t="str">
            <v>SOUTHCENTRAL</v>
          </cell>
          <cell r="D63" t="str">
            <v>CENTRAL PENNSYLVANIA</v>
          </cell>
          <cell r="E63" t="str">
            <v>CLEARFIELD</v>
          </cell>
          <cell r="F63">
            <v>0</v>
          </cell>
          <cell r="G63">
            <v>16930</v>
          </cell>
          <cell r="H63">
            <v>9740</v>
          </cell>
          <cell r="I63">
            <v>48</v>
          </cell>
          <cell r="J63">
            <v>76137</v>
          </cell>
          <cell r="K63">
            <v>1.4285699999999999</v>
          </cell>
          <cell r="L63">
            <v>0</v>
          </cell>
          <cell r="M63">
            <v>4.0285700000000002</v>
          </cell>
          <cell r="N63">
            <v>0.31429000000000001</v>
          </cell>
          <cell r="O63">
            <v>59390</v>
          </cell>
          <cell r="P63">
            <v>44860</v>
          </cell>
          <cell r="Q63">
            <v>10534</v>
          </cell>
          <cell r="R63">
            <v>65</v>
          </cell>
          <cell r="S63">
            <v>0</v>
          </cell>
          <cell r="T63">
            <v>230</v>
          </cell>
          <cell r="U63">
            <v>141</v>
          </cell>
          <cell r="V63">
            <v>1834</v>
          </cell>
          <cell r="W63">
            <v>1834</v>
          </cell>
          <cell r="X63">
            <v>0</v>
          </cell>
          <cell r="Y63">
            <v>55953</v>
          </cell>
          <cell r="Z63">
            <v>9220</v>
          </cell>
          <cell r="AA63">
            <v>0</v>
          </cell>
          <cell r="AB63">
            <v>71144</v>
          </cell>
          <cell r="AC63">
            <v>138151</v>
          </cell>
          <cell r="AD63">
            <v>124833</v>
          </cell>
          <cell r="AE63">
            <v>35570</v>
          </cell>
          <cell r="AF63">
            <v>54274</v>
          </cell>
          <cell r="AG63">
            <v>214677</v>
          </cell>
          <cell r="AH63">
            <v>0</v>
          </cell>
          <cell r="AI63">
            <v>1834</v>
          </cell>
          <cell r="AJ63">
            <v>55953</v>
          </cell>
          <cell r="AK63">
            <v>0</v>
          </cell>
          <cell r="AL63">
            <v>0</v>
          </cell>
          <cell r="AM63">
            <v>0</v>
          </cell>
          <cell r="AN63">
            <v>11</v>
          </cell>
          <cell r="AO63">
            <v>0</v>
          </cell>
        </row>
        <row r="64">
          <cell r="A64">
            <v>911340243</v>
          </cell>
          <cell r="B64" t="str">
            <v>JUNIATA COUNTY LIBRARY</v>
          </cell>
          <cell r="C64" t="str">
            <v>SOUTHCENTRAL</v>
          </cell>
          <cell r="D64" t="str">
            <v>CENTRAL PENNSYLVANIA</v>
          </cell>
          <cell r="E64" t="str">
            <v>JUNIATA</v>
          </cell>
          <cell r="F64">
            <v>0</v>
          </cell>
          <cell r="G64">
            <v>24636</v>
          </cell>
          <cell r="H64">
            <v>9432</v>
          </cell>
          <cell r="I64">
            <v>49</v>
          </cell>
          <cell r="J64">
            <v>85054</v>
          </cell>
          <cell r="K64">
            <v>1.14286</v>
          </cell>
          <cell r="L64">
            <v>0</v>
          </cell>
          <cell r="M64">
            <v>5.4</v>
          </cell>
          <cell r="N64">
            <v>0.6</v>
          </cell>
          <cell r="O64">
            <v>48560</v>
          </cell>
          <cell r="P64">
            <v>43552</v>
          </cell>
          <cell r="Q64">
            <v>10534</v>
          </cell>
          <cell r="R64">
            <v>70</v>
          </cell>
          <cell r="S64">
            <v>0</v>
          </cell>
          <cell r="T64">
            <v>256</v>
          </cell>
          <cell r="U64">
            <v>323</v>
          </cell>
          <cell r="V64">
            <v>0</v>
          </cell>
          <cell r="W64">
            <v>0</v>
          </cell>
          <cell r="X64">
            <v>0</v>
          </cell>
          <cell r="Y64">
            <v>64667</v>
          </cell>
          <cell r="Z64">
            <v>91540</v>
          </cell>
          <cell r="AA64">
            <v>0</v>
          </cell>
          <cell r="AB64">
            <v>89566</v>
          </cell>
          <cell r="AC64">
            <v>245773</v>
          </cell>
          <cell r="AD64">
            <v>173940</v>
          </cell>
          <cell r="AE64">
            <v>33542</v>
          </cell>
          <cell r="AF64">
            <v>48989</v>
          </cell>
          <cell r="AG64">
            <v>256471</v>
          </cell>
          <cell r="AH64">
            <v>0</v>
          </cell>
          <cell r="AI64">
            <v>0</v>
          </cell>
          <cell r="AJ64">
            <v>64667</v>
          </cell>
          <cell r="AK64">
            <v>0</v>
          </cell>
          <cell r="AL64">
            <v>1475</v>
          </cell>
          <cell r="AM64">
            <v>0</v>
          </cell>
          <cell r="AN64">
            <v>10</v>
          </cell>
          <cell r="AO64">
            <v>0</v>
          </cell>
        </row>
        <row r="65">
          <cell r="A65">
            <v>911440303</v>
          </cell>
          <cell r="B65" t="str">
            <v>MIFFLIN COUNTY LIBRARY</v>
          </cell>
          <cell r="C65" t="str">
            <v>SOUTHCENTRAL</v>
          </cell>
          <cell r="D65" t="str">
            <v>CENTRAL PENNSYLVANIA</v>
          </cell>
          <cell r="E65" t="str">
            <v>MIFFLIN</v>
          </cell>
          <cell r="F65">
            <v>0</v>
          </cell>
          <cell r="G65">
            <v>46682</v>
          </cell>
          <cell r="H65">
            <v>16107</v>
          </cell>
          <cell r="I65">
            <v>50</v>
          </cell>
          <cell r="J65">
            <v>130070</v>
          </cell>
          <cell r="K65">
            <v>2.1428600000000002</v>
          </cell>
          <cell r="L65">
            <v>0</v>
          </cell>
          <cell r="M65">
            <v>11.37143</v>
          </cell>
          <cell r="N65">
            <v>1.08571</v>
          </cell>
          <cell r="O65">
            <v>63260</v>
          </cell>
          <cell r="P65">
            <v>47796</v>
          </cell>
          <cell r="Q65">
            <v>10543</v>
          </cell>
          <cell r="R65">
            <v>61</v>
          </cell>
          <cell r="S65">
            <v>0</v>
          </cell>
          <cell r="T65">
            <v>208</v>
          </cell>
          <cell r="U65">
            <v>510</v>
          </cell>
          <cell r="V65">
            <v>0</v>
          </cell>
          <cell r="W65">
            <v>0</v>
          </cell>
          <cell r="X65">
            <v>0</v>
          </cell>
          <cell r="Y65">
            <v>218273</v>
          </cell>
          <cell r="Z65">
            <v>165200</v>
          </cell>
          <cell r="AA65">
            <v>0</v>
          </cell>
          <cell r="AB65">
            <v>100446</v>
          </cell>
          <cell r="AC65">
            <v>483919</v>
          </cell>
          <cell r="AD65">
            <v>358703</v>
          </cell>
          <cell r="AE65">
            <v>60657</v>
          </cell>
          <cell r="AF65">
            <v>61148</v>
          </cell>
          <cell r="AG65">
            <v>480508</v>
          </cell>
          <cell r="AH65">
            <v>0</v>
          </cell>
          <cell r="AI65">
            <v>0</v>
          </cell>
          <cell r="AJ65">
            <v>218273</v>
          </cell>
          <cell r="AK65">
            <v>0</v>
          </cell>
          <cell r="AL65">
            <v>0</v>
          </cell>
          <cell r="AM65">
            <v>0</v>
          </cell>
          <cell r="AN65">
            <v>15</v>
          </cell>
          <cell r="AO65">
            <v>0</v>
          </cell>
        </row>
        <row r="66">
          <cell r="A66">
            <v>912280633</v>
          </cell>
          <cell r="B66" t="str">
            <v>ALEXANDER HAMILTON MEMORIAL FREE LIBRARY</v>
          </cell>
          <cell r="C66" t="str">
            <v>CAPITAL</v>
          </cell>
          <cell r="D66" t="str">
            <v>CHAMBERSBURG</v>
          </cell>
          <cell r="E66" t="str">
            <v>FRANKLIN</v>
          </cell>
          <cell r="F66" t="str">
            <v>Franklin County Library System</v>
          </cell>
          <cell r="G66">
            <v>10568</v>
          </cell>
          <cell r="H66">
            <v>11451</v>
          </cell>
          <cell r="I66">
            <v>47</v>
          </cell>
          <cell r="J66">
            <v>76814</v>
          </cell>
          <cell r="K66">
            <v>1</v>
          </cell>
          <cell r="L66">
            <v>1</v>
          </cell>
          <cell r="M66">
            <v>6.5142899999999999</v>
          </cell>
          <cell r="N66">
            <v>0.34286</v>
          </cell>
          <cell r="O66">
            <v>49232</v>
          </cell>
          <cell r="P66">
            <v>46660</v>
          </cell>
          <cell r="Q66">
            <v>69097</v>
          </cell>
          <cell r="R66">
            <v>72</v>
          </cell>
          <cell r="S66">
            <v>0</v>
          </cell>
          <cell r="T66">
            <v>251</v>
          </cell>
          <cell r="U66">
            <v>368</v>
          </cell>
          <cell r="V66">
            <v>0</v>
          </cell>
          <cell r="W66">
            <v>0</v>
          </cell>
          <cell r="X66">
            <v>0</v>
          </cell>
          <cell r="Y66">
            <v>55671</v>
          </cell>
          <cell r="Z66">
            <v>155250</v>
          </cell>
          <cell r="AA66">
            <v>0</v>
          </cell>
          <cell r="AB66">
            <v>180551</v>
          </cell>
          <cell r="AC66">
            <v>391472</v>
          </cell>
          <cell r="AD66">
            <v>185010</v>
          </cell>
          <cell r="AE66">
            <v>40735</v>
          </cell>
          <cell r="AF66">
            <v>230341</v>
          </cell>
          <cell r="AG66">
            <v>456086</v>
          </cell>
          <cell r="AH66">
            <v>0</v>
          </cell>
          <cell r="AI66">
            <v>0</v>
          </cell>
          <cell r="AJ66">
            <v>55671</v>
          </cell>
          <cell r="AK66">
            <v>0</v>
          </cell>
          <cell r="AL66">
            <v>0</v>
          </cell>
          <cell r="AM66">
            <v>42997</v>
          </cell>
          <cell r="AN66">
            <v>14</v>
          </cell>
          <cell r="AO66">
            <v>0</v>
          </cell>
        </row>
        <row r="67">
          <cell r="A67">
            <v>912280035</v>
          </cell>
          <cell r="B67" t="str">
            <v>FRANKLIN SYS ADMIN UNIT</v>
          </cell>
          <cell r="C67" t="str">
            <v>CAPITAL</v>
          </cell>
          <cell r="D67" t="str">
            <v>CHAMBERSBURG</v>
          </cell>
          <cell r="E67" t="str">
            <v>FRANKLIN</v>
          </cell>
          <cell r="F67" t="str">
            <v>Franklin County Library System</v>
          </cell>
          <cell r="G67">
            <v>129725</v>
          </cell>
          <cell r="H67">
            <v>58191</v>
          </cell>
          <cell r="I67">
            <v>66</v>
          </cell>
          <cell r="J67">
            <v>366906</v>
          </cell>
          <cell r="K67">
            <v>6.3428599999999999</v>
          </cell>
          <cell r="L67">
            <v>2.2285699999999999</v>
          </cell>
          <cell r="M67">
            <v>32</v>
          </cell>
          <cell r="N67">
            <v>2</v>
          </cell>
          <cell r="O67">
            <v>248150</v>
          </cell>
          <cell r="P67">
            <v>228573</v>
          </cell>
          <cell r="Q67">
            <v>3565</v>
          </cell>
          <cell r="R67">
            <v>166</v>
          </cell>
          <cell r="S67">
            <v>1</v>
          </cell>
          <cell r="T67">
            <v>2270</v>
          </cell>
          <cell r="U67">
            <v>3930</v>
          </cell>
          <cell r="V67">
            <v>0</v>
          </cell>
          <cell r="W67">
            <v>4000</v>
          </cell>
          <cell r="X67">
            <v>0</v>
          </cell>
          <cell r="Y67">
            <v>552476</v>
          </cell>
          <cell r="Z67">
            <v>1227299</v>
          </cell>
          <cell r="AA67">
            <v>12500</v>
          </cell>
          <cell r="AB67">
            <v>359489</v>
          </cell>
          <cell r="AC67">
            <v>2143264</v>
          </cell>
          <cell r="AD67">
            <v>1226882</v>
          </cell>
          <cell r="AE67">
            <v>244374</v>
          </cell>
          <cell r="AF67">
            <v>795118</v>
          </cell>
          <cell r="AG67">
            <v>2266374</v>
          </cell>
          <cell r="AH67">
            <v>4000</v>
          </cell>
          <cell r="AI67">
            <v>0</v>
          </cell>
          <cell r="AJ67">
            <v>548148</v>
          </cell>
          <cell r="AK67">
            <v>0</v>
          </cell>
          <cell r="AL67">
            <v>0</v>
          </cell>
          <cell r="AM67">
            <v>363925</v>
          </cell>
          <cell r="AN67">
            <v>106</v>
          </cell>
          <cell r="AO67">
            <v>0.68571000000000004</v>
          </cell>
        </row>
        <row r="68">
          <cell r="A68">
            <v>911290213</v>
          </cell>
          <cell r="B68" t="str">
            <v>FULTON COUNTY LIBRARY</v>
          </cell>
          <cell r="C68" t="str">
            <v>CAPITAL</v>
          </cell>
          <cell r="D68" t="str">
            <v>CHAMBERSBURG</v>
          </cell>
          <cell r="E68" t="str">
            <v>FULTON</v>
          </cell>
          <cell r="F68">
            <v>0</v>
          </cell>
          <cell r="G68">
            <v>14845</v>
          </cell>
          <cell r="H68">
            <v>10240</v>
          </cell>
          <cell r="I68">
            <v>55</v>
          </cell>
          <cell r="J68">
            <v>73398</v>
          </cell>
          <cell r="K68">
            <v>0</v>
          </cell>
          <cell r="L68">
            <v>1.0133300000000001</v>
          </cell>
          <cell r="M68">
            <v>5.04</v>
          </cell>
          <cell r="N68">
            <v>0.66666999999999998</v>
          </cell>
          <cell r="O68">
            <v>67231</v>
          </cell>
          <cell r="P68">
            <v>52941</v>
          </cell>
          <cell r="Q68">
            <v>3565</v>
          </cell>
          <cell r="R68">
            <v>84</v>
          </cell>
          <cell r="S68">
            <v>0</v>
          </cell>
          <cell r="T68">
            <v>7898</v>
          </cell>
          <cell r="U68">
            <v>4052</v>
          </cell>
          <cell r="V68">
            <v>0</v>
          </cell>
          <cell r="W68">
            <v>0</v>
          </cell>
          <cell r="X68">
            <v>0</v>
          </cell>
          <cell r="Y68">
            <v>51626</v>
          </cell>
          <cell r="Z68">
            <v>16200</v>
          </cell>
          <cell r="AA68">
            <v>0</v>
          </cell>
          <cell r="AB68">
            <v>161784</v>
          </cell>
          <cell r="AC68">
            <v>229610</v>
          </cell>
          <cell r="AD68">
            <v>172441</v>
          </cell>
          <cell r="AE68">
            <v>48015</v>
          </cell>
          <cell r="AF68">
            <v>77759</v>
          </cell>
          <cell r="AG68">
            <v>298215</v>
          </cell>
          <cell r="AH68">
            <v>0</v>
          </cell>
          <cell r="AI68">
            <v>0</v>
          </cell>
          <cell r="AJ68">
            <v>51626</v>
          </cell>
          <cell r="AK68">
            <v>0</v>
          </cell>
          <cell r="AL68">
            <v>0</v>
          </cell>
          <cell r="AM68">
            <v>0</v>
          </cell>
          <cell r="AN68">
            <v>20</v>
          </cell>
          <cell r="AO68">
            <v>0</v>
          </cell>
        </row>
        <row r="69">
          <cell r="A69">
            <v>924150033</v>
          </cell>
          <cell r="B69" t="str">
            <v>ATGLEN PUBLIC LIBRARY</v>
          </cell>
          <cell r="C69" t="str">
            <v>SOUTHEAST</v>
          </cell>
          <cell r="D69" t="str">
            <v>CHESTER</v>
          </cell>
          <cell r="E69" t="str">
            <v>CHESTER</v>
          </cell>
          <cell r="F69" t="str">
            <v>Chester County Library System</v>
          </cell>
          <cell r="G69">
            <v>3911</v>
          </cell>
          <cell r="H69">
            <v>1220</v>
          </cell>
          <cell r="I69">
            <v>39</v>
          </cell>
          <cell r="J69">
            <v>26129</v>
          </cell>
          <cell r="K69">
            <v>0</v>
          </cell>
          <cell r="L69">
            <v>0</v>
          </cell>
          <cell r="M69">
            <v>1.17143</v>
          </cell>
          <cell r="N69">
            <v>0.22857</v>
          </cell>
          <cell r="O69">
            <v>15599</v>
          </cell>
          <cell r="P69">
            <v>11884</v>
          </cell>
          <cell r="Q69">
            <v>23721</v>
          </cell>
          <cell r="R69">
            <v>25</v>
          </cell>
          <cell r="S69">
            <v>36</v>
          </cell>
          <cell r="T69">
            <v>24</v>
          </cell>
          <cell r="U69">
            <v>1</v>
          </cell>
          <cell r="V69">
            <v>1378</v>
          </cell>
          <cell r="W69">
            <v>1378</v>
          </cell>
          <cell r="X69">
            <v>0</v>
          </cell>
          <cell r="Y69">
            <v>20978</v>
          </cell>
          <cell r="Z69">
            <v>20455</v>
          </cell>
          <cell r="AA69">
            <v>0</v>
          </cell>
          <cell r="AB69">
            <v>22543</v>
          </cell>
          <cell r="AC69">
            <v>65354</v>
          </cell>
          <cell r="AD69">
            <v>37661</v>
          </cell>
          <cell r="AE69">
            <v>8431</v>
          </cell>
          <cell r="AF69">
            <v>19883</v>
          </cell>
          <cell r="AG69">
            <v>65975</v>
          </cell>
          <cell r="AH69">
            <v>0</v>
          </cell>
          <cell r="AI69">
            <v>1378</v>
          </cell>
          <cell r="AJ69">
            <v>20978</v>
          </cell>
          <cell r="AK69">
            <v>0</v>
          </cell>
          <cell r="AL69">
            <v>0</v>
          </cell>
          <cell r="AM69">
            <v>0</v>
          </cell>
          <cell r="AN69">
            <v>7</v>
          </cell>
          <cell r="AO69">
            <v>0.68571000000000004</v>
          </cell>
        </row>
        <row r="70">
          <cell r="A70">
            <v>924151923</v>
          </cell>
          <cell r="B70" t="str">
            <v>AVON GROVE LIBRARY</v>
          </cell>
          <cell r="C70" t="str">
            <v>SOUTHEAST</v>
          </cell>
          <cell r="D70" t="str">
            <v>CHESTER</v>
          </cell>
          <cell r="E70" t="str">
            <v>CHESTER</v>
          </cell>
          <cell r="F70" t="str">
            <v>Chester County Library System</v>
          </cell>
          <cell r="G70">
            <v>30080</v>
          </cell>
          <cell r="H70">
            <v>9894</v>
          </cell>
          <cell r="I70">
            <v>51</v>
          </cell>
          <cell r="J70">
            <v>154606</v>
          </cell>
          <cell r="K70">
            <v>1.05714</v>
          </cell>
          <cell r="L70">
            <v>0</v>
          </cell>
          <cell r="M70">
            <v>8</v>
          </cell>
          <cell r="N70">
            <v>0.91429000000000005</v>
          </cell>
          <cell r="O70">
            <v>52522</v>
          </cell>
          <cell r="P70">
            <v>47024</v>
          </cell>
          <cell r="Q70">
            <v>23721</v>
          </cell>
          <cell r="R70">
            <v>53</v>
          </cell>
          <cell r="S70">
            <v>36</v>
          </cell>
          <cell r="T70">
            <v>56</v>
          </cell>
          <cell r="U70">
            <v>114</v>
          </cell>
          <cell r="V70">
            <v>0</v>
          </cell>
          <cell r="W70">
            <v>0</v>
          </cell>
          <cell r="X70">
            <v>0</v>
          </cell>
          <cell r="Y70">
            <v>86970</v>
          </cell>
          <cell r="Z70">
            <v>187101</v>
          </cell>
          <cell r="AA70">
            <v>0</v>
          </cell>
          <cell r="AB70">
            <v>59031</v>
          </cell>
          <cell r="AC70">
            <v>333102</v>
          </cell>
          <cell r="AD70">
            <v>244583</v>
          </cell>
          <cell r="AE70">
            <v>49753</v>
          </cell>
          <cell r="AF70">
            <v>114630</v>
          </cell>
          <cell r="AG70">
            <v>408966</v>
          </cell>
          <cell r="AH70">
            <v>0</v>
          </cell>
          <cell r="AI70">
            <v>0</v>
          </cell>
          <cell r="AJ70">
            <v>86970</v>
          </cell>
          <cell r="AK70">
            <v>0</v>
          </cell>
          <cell r="AL70">
            <v>0</v>
          </cell>
          <cell r="AM70">
            <v>0</v>
          </cell>
          <cell r="AN70">
            <v>12</v>
          </cell>
          <cell r="AO70">
            <v>0</v>
          </cell>
        </row>
        <row r="71">
          <cell r="A71">
            <v>924150813</v>
          </cell>
          <cell r="B71" t="str">
            <v>BAYARD TAYLOR MEMORIAL LIBRARY</v>
          </cell>
          <cell r="C71" t="str">
            <v>SOUTHEAST</v>
          </cell>
          <cell r="D71" t="str">
            <v>CHESTER</v>
          </cell>
          <cell r="E71" t="str">
            <v>CHESTER</v>
          </cell>
          <cell r="F71" t="str">
            <v>Chester County Library System</v>
          </cell>
          <cell r="G71">
            <v>42932</v>
          </cell>
          <cell r="H71">
            <v>13165</v>
          </cell>
          <cell r="I71">
            <v>59</v>
          </cell>
          <cell r="J71">
            <v>178484</v>
          </cell>
          <cell r="K71">
            <v>2</v>
          </cell>
          <cell r="L71">
            <v>0</v>
          </cell>
          <cell r="M71">
            <v>8.7142900000000001</v>
          </cell>
          <cell r="N71">
            <v>0.57142999999999999</v>
          </cell>
          <cell r="O71">
            <v>52489</v>
          </cell>
          <cell r="P71">
            <v>45770</v>
          </cell>
          <cell r="Q71">
            <v>23721</v>
          </cell>
          <cell r="R71">
            <v>104</v>
          </cell>
          <cell r="S71">
            <v>36</v>
          </cell>
          <cell r="T71">
            <v>157</v>
          </cell>
          <cell r="U71">
            <v>333</v>
          </cell>
          <cell r="V71">
            <v>0</v>
          </cell>
          <cell r="W71">
            <v>0</v>
          </cell>
          <cell r="X71">
            <v>0</v>
          </cell>
          <cell r="Y71">
            <v>95920</v>
          </cell>
          <cell r="Z71">
            <v>473273</v>
          </cell>
          <cell r="AA71">
            <v>0</v>
          </cell>
          <cell r="AB71">
            <v>187178</v>
          </cell>
          <cell r="AC71">
            <v>756371</v>
          </cell>
          <cell r="AD71">
            <v>580655</v>
          </cell>
          <cell r="AE71">
            <v>132301</v>
          </cell>
          <cell r="AF71">
            <v>244136</v>
          </cell>
          <cell r="AG71">
            <v>957092</v>
          </cell>
          <cell r="AH71">
            <v>0</v>
          </cell>
          <cell r="AI71">
            <v>0</v>
          </cell>
          <cell r="AJ71">
            <v>95920</v>
          </cell>
          <cell r="AK71">
            <v>0</v>
          </cell>
          <cell r="AL71">
            <v>0</v>
          </cell>
          <cell r="AM71">
            <v>53357</v>
          </cell>
          <cell r="AN71">
            <v>9</v>
          </cell>
          <cell r="AO71">
            <v>0</v>
          </cell>
        </row>
        <row r="72">
          <cell r="A72">
            <v>924150063</v>
          </cell>
          <cell r="B72" t="str">
            <v>CHESTER COUNTY LIBRARY</v>
          </cell>
          <cell r="C72" t="str">
            <v>SOUTHEAST</v>
          </cell>
          <cell r="D72" t="str">
            <v>CHESTER</v>
          </cell>
          <cell r="E72" t="str">
            <v>CHESTER</v>
          </cell>
          <cell r="F72" t="str">
            <v>Chester County Library System</v>
          </cell>
          <cell r="G72">
            <v>78350</v>
          </cell>
          <cell r="H72">
            <v>87365</v>
          </cell>
          <cell r="I72">
            <v>68.5</v>
          </cell>
          <cell r="J72">
            <v>1716981</v>
          </cell>
          <cell r="K72">
            <v>26.25714</v>
          </cell>
          <cell r="L72">
            <v>0</v>
          </cell>
          <cell r="M72">
            <v>67.2</v>
          </cell>
          <cell r="N72">
            <v>10.6</v>
          </cell>
          <cell r="O72">
            <v>421564</v>
          </cell>
          <cell r="P72">
            <v>357231</v>
          </cell>
          <cell r="Q72">
            <v>23721</v>
          </cell>
          <cell r="R72">
            <v>341</v>
          </cell>
          <cell r="S72">
            <v>36</v>
          </cell>
          <cell r="T72">
            <v>4395</v>
          </cell>
          <cell r="U72">
            <v>2014</v>
          </cell>
          <cell r="V72">
            <v>0</v>
          </cell>
          <cell r="W72">
            <v>0</v>
          </cell>
          <cell r="X72">
            <v>0</v>
          </cell>
          <cell r="Y72">
            <v>1127365</v>
          </cell>
          <cell r="Z72">
            <v>5120198</v>
          </cell>
          <cell r="AA72">
            <v>0</v>
          </cell>
          <cell r="AB72">
            <v>532844</v>
          </cell>
          <cell r="AC72">
            <v>6780407</v>
          </cell>
          <cell r="AD72">
            <v>4527158</v>
          </cell>
          <cell r="AE72">
            <v>965053</v>
          </cell>
          <cell r="AF72">
            <v>1232785</v>
          </cell>
          <cell r="AG72">
            <v>6724996</v>
          </cell>
          <cell r="AH72">
            <v>0</v>
          </cell>
          <cell r="AI72">
            <v>0</v>
          </cell>
          <cell r="AJ72">
            <v>1182183</v>
          </cell>
          <cell r="AK72">
            <v>0</v>
          </cell>
          <cell r="AL72">
            <v>0</v>
          </cell>
          <cell r="AM72">
            <v>0</v>
          </cell>
          <cell r="AN72">
            <v>64</v>
          </cell>
          <cell r="AO72">
            <v>0.57142999999999999</v>
          </cell>
        </row>
        <row r="73">
          <cell r="A73">
            <v>924152045</v>
          </cell>
          <cell r="B73" t="str">
            <v>CHESTER SPRINGS LIBRARY</v>
          </cell>
          <cell r="C73" t="str">
            <v>SOUTHEAST</v>
          </cell>
          <cell r="D73" t="str">
            <v>CHESTER</v>
          </cell>
          <cell r="E73" t="str">
            <v>CHESTER</v>
          </cell>
          <cell r="F73" t="str">
            <v>Chester County Library System</v>
          </cell>
          <cell r="G73">
            <v>9115</v>
          </cell>
          <cell r="H73">
            <v>1448</v>
          </cell>
          <cell r="I73">
            <v>50</v>
          </cell>
          <cell r="J73">
            <v>31931</v>
          </cell>
          <cell r="K73">
            <v>1.68571</v>
          </cell>
          <cell r="L73">
            <v>0</v>
          </cell>
          <cell r="M73">
            <v>1.88571</v>
          </cell>
          <cell r="N73">
            <v>0.22857</v>
          </cell>
          <cell r="O73">
            <v>17157</v>
          </cell>
          <cell r="P73">
            <v>14090</v>
          </cell>
          <cell r="Q73">
            <v>23721</v>
          </cell>
          <cell r="R73">
            <v>26</v>
          </cell>
          <cell r="S73">
            <v>36</v>
          </cell>
          <cell r="T73">
            <v>37</v>
          </cell>
          <cell r="U73">
            <v>13</v>
          </cell>
          <cell r="V73">
            <v>0</v>
          </cell>
          <cell r="W73">
            <v>0</v>
          </cell>
          <cell r="X73">
            <v>0</v>
          </cell>
          <cell r="Y73">
            <v>18411</v>
          </cell>
          <cell r="Z73">
            <v>120156</v>
          </cell>
          <cell r="AA73">
            <v>0</v>
          </cell>
          <cell r="AB73">
            <v>56902</v>
          </cell>
          <cell r="AC73">
            <v>195469</v>
          </cell>
          <cell r="AD73">
            <v>104188</v>
          </cell>
          <cell r="AE73">
            <v>18410</v>
          </cell>
          <cell r="AF73">
            <v>30433</v>
          </cell>
          <cell r="AG73">
            <v>153031</v>
          </cell>
          <cell r="AH73">
            <v>0</v>
          </cell>
          <cell r="AI73">
            <v>0</v>
          </cell>
          <cell r="AJ73">
            <v>18411</v>
          </cell>
          <cell r="AK73">
            <v>0</v>
          </cell>
          <cell r="AL73">
            <v>0</v>
          </cell>
          <cell r="AM73">
            <v>85106</v>
          </cell>
          <cell r="AN73">
            <v>5</v>
          </cell>
          <cell r="AO73">
            <v>0</v>
          </cell>
        </row>
        <row r="74">
          <cell r="A74">
            <v>924150182</v>
          </cell>
          <cell r="B74" t="str">
            <v>COATESVILLE AREA PUBLIC LIBRARY</v>
          </cell>
          <cell r="C74" t="str">
            <v>SOUTHEAST</v>
          </cell>
          <cell r="D74" t="str">
            <v>CHESTER</v>
          </cell>
          <cell r="E74" t="str">
            <v>CHESTER</v>
          </cell>
          <cell r="F74" t="str">
            <v>Chester County Library System</v>
          </cell>
          <cell r="G74">
            <v>47991</v>
          </cell>
          <cell r="H74">
            <v>10824</v>
          </cell>
          <cell r="I74">
            <v>50</v>
          </cell>
          <cell r="J74">
            <v>58640</v>
          </cell>
          <cell r="K74">
            <v>1.8</v>
          </cell>
          <cell r="L74">
            <v>0</v>
          </cell>
          <cell r="M74">
            <v>5.5714300000000003</v>
          </cell>
          <cell r="N74">
            <v>0</v>
          </cell>
          <cell r="O74">
            <v>51323</v>
          </cell>
          <cell r="P74">
            <v>45479</v>
          </cell>
          <cell r="Q74">
            <v>23721</v>
          </cell>
          <cell r="R74">
            <v>75</v>
          </cell>
          <cell r="S74">
            <v>36</v>
          </cell>
          <cell r="T74">
            <v>217</v>
          </cell>
          <cell r="U74">
            <v>68</v>
          </cell>
          <cell r="V74">
            <v>16138</v>
          </cell>
          <cell r="W74">
            <v>18138</v>
          </cell>
          <cell r="X74">
            <v>0</v>
          </cell>
          <cell r="Y74">
            <v>102667</v>
          </cell>
          <cell r="Z74">
            <v>122924</v>
          </cell>
          <cell r="AA74">
            <v>0</v>
          </cell>
          <cell r="AB74">
            <v>68316</v>
          </cell>
          <cell r="AC74">
            <v>312045</v>
          </cell>
          <cell r="AD74">
            <v>232591</v>
          </cell>
          <cell r="AE74">
            <v>28737</v>
          </cell>
          <cell r="AF74">
            <v>83269</v>
          </cell>
          <cell r="AG74">
            <v>344597</v>
          </cell>
          <cell r="AH74">
            <v>2000</v>
          </cell>
          <cell r="AI74">
            <v>16138</v>
          </cell>
          <cell r="AJ74">
            <v>102667</v>
          </cell>
          <cell r="AK74">
            <v>0</v>
          </cell>
          <cell r="AL74">
            <v>0</v>
          </cell>
          <cell r="AM74">
            <v>0</v>
          </cell>
          <cell r="AN74">
            <v>15</v>
          </cell>
          <cell r="AO74">
            <v>0</v>
          </cell>
        </row>
        <row r="75">
          <cell r="A75">
            <v>924150213</v>
          </cell>
          <cell r="B75" t="str">
            <v>DOWNINGTOWN LIBRARY COMPANY</v>
          </cell>
          <cell r="C75" t="str">
            <v>SOUTHEAST</v>
          </cell>
          <cell r="D75" t="str">
            <v>CHESTER</v>
          </cell>
          <cell r="E75" t="str">
            <v>CHESTER</v>
          </cell>
          <cell r="F75" t="str">
            <v>Chester County Library System</v>
          </cell>
          <cell r="G75">
            <v>43124</v>
          </cell>
          <cell r="H75">
            <v>6220</v>
          </cell>
          <cell r="I75">
            <v>59</v>
          </cell>
          <cell r="J75">
            <v>125131</v>
          </cell>
          <cell r="K75">
            <v>0</v>
          </cell>
          <cell r="L75">
            <v>1</v>
          </cell>
          <cell r="M75">
            <v>5.9142900000000003</v>
          </cell>
          <cell r="N75">
            <v>0</v>
          </cell>
          <cell r="O75">
            <v>30310</v>
          </cell>
          <cell r="P75">
            <v>28484</v>
          </cell>
          <cell r="Q75">
            <v>23721</v>
          </cell>
          <cell r="R75">
            <v>47</v>
          </cell>
          <cell r="S75">
            <v>36</v>
          </cell>
          <cell r="T75">
            <v>12</v>
          </cell>
          <cell r="U75">
            <v>81</v>
          </cell>
          <cell r="V75">
            <v>0</v>
          </cell>
          <cell r="W75">
            <v>0</v>
          </cell>
          <cell r="X75">
            <v>0</v>
          </cell>
          <cell r="Y75">
            <v>68586</v>
          </cell>
          <cell r="Z75">
            <v>100251</v>
          </cell>
          <cell r="AA75">
            <v>0</v>
          </cell>
          <cell r="AB75">
            <v>89864</v>
          </cell>
          <cell r="AC75">
            <v>258701</v>
          </cell>
          <cell r="AD75">
            <v>230034</v>
          </cell>
          <cell r="AE75">
            <v>40388</v>
          </cell>
          <cell r="AF75">
            <v>54101</v>
          </cell>
          <cell r="AG75">
            <v>324523</v>
          </cell>
          <cell r="AH75">
            <v>0</v>
          </cell>
          <cell r="AI75">
            <v>0</v>
          </cell>
          <cell r="AJ75">
            <v>68586</v>
          </cell>
          <cell r="AK75">
            <v>0</v>
          </cell>
          <cell r="AL75">
            <v>0</v>
          </cell>
          <cell r="AM75">
            <v>437774</v>
          </cell>
          <cell r="AN75">
            <v>10</v>
          </cell>
          <cell r="AO75">
            <v>0</v>
          </cell>
        </row>
        <row r="76">
          <cell r="A76">
            <v>924150605</v>
          </cell>
          <cell r="B76" t="str">
            <v>EASTTOWN LIBRARY &amp; INFO CENTER</v>
          </cell>
          <cell r="C76" t="str">
            <v>SOUTHEAST</v>
          </cell>
          <cell r="D76" t="str">
            <v>CHESTER</v>
          </cell>
          <cell r="E76" t="str">
            <v>CHESTER</v>
          </cell>
          <cell r="F76" t="str">
            <v>Chester County Library System</v>
          </cell>
          <cell r="G76">
            <v>10477</v>
          </cell>
          <cell r="H76">
            <v>9722</v>
          </cell>
          <cell r="I76">
            <v>65</v>
          </cell>
          <cell r="J76">
            <v>274702</v>
          </cell>
          <cell r="K76">
            <v>4.2571399999999997</v>
          </cell>
          <cell r="L76">
            <v>0.45713999999999999</v>
          </cell>
          <cell r="M76">
            <v>9.6285699999999999</v>
          </cell>
          <cell r="N76">
            <v>1.2285699999999999</v>
          </cell>
          <cell r="O76">
            <v>53463</v>
          </cell>
          <cell r="P76">
            <v>45457</v>
          </cell>
          <cell r="Q76">
            <v>23721</v>
          </cell>
          <cell r="R76">
            <v>84</v>
          </cell>
          <cell r="S76">
            <v>36</v>
          </cell>
          <cell r="T76">
            <v>302</v>
          </cell>
          <cell r="U76">
            <v>146</v>
          </cell>
          <cell r="V76">
            <v>0</v>
          </cell>
          <cell r="W76">
            <v>5000</v>
          </cell>
          <cell r="X76">
            <v>0</v>
          </cell>
          <cell r="Y76">
            <v>60835</v>
          </cell>
          <cell r="Z76">
            <v>658720</v>
          </cell>
          <cell r="AA76">
            <v>0</v>
          </cell>
          <cell r="AB76">
            <v>312136</v>
          </cell>
          <cell r="AC76">
            <v>1036691</v>
          </cell>
          <cell r="AD76">
            <v>647217</v>
          </cell>
          <cell r="AE76">
            <v>146418</v>
          </cell>
          <cell r="AF76">
            <v>236920</v>
          </cell>
          <cell r="AG76">
            <v>1030555</v>
          </cell>
          <cell r="AH76">
            <v>5000</v>
          </cell>
          <cell r="AI76">
            <v>0</v>
          </cell>
          <cell r="AJ76">
            <v>60835</v>
          </cell>
          <cell r="AK76">
            <v>0</v>
          </cell>
          <cell r="AL76">
            <v>0</v>
          </cell>
          <cell r="AM76">
            <v>0</v>
          </cell>
          <cell r="AN76">
            <v>25</v>
          </cell>
          <cell r="AO76">
            <v>1</v>
          </cell>
        </row>
        <row r="77">
          <cell r="A77">
            <v>924150753</v>
          </cell>
          <cell r="B77" t="str">
            <v>HONEY BROOK COMMUNITY LIBRARY</v>
          </cell>
          <cell r="C77" t="str">
            <v>SOUTHEAST</v>
          </cell>
          <cell r="D77" t="str">
            <v>CHESTER</v>
          </cell>
          <cell r="E77" t="str">
            <v>CHESTER</v>
          </cell>
          <cell r="F77" t="str">
            <v>Chester County Library System</v>
          </cell>
          <cell r="G77">
            <v>17262</v>
          </cell>
          <cell r="H77">
            <v>4406</v>
          </cell>
          <cell r="I77">
            <v>45</v>
          </cell>
          <cell r="J77">
            <v>71806</v>
          </cell>
          <cell r="K77">
            <v>0</v>
          </cell>
          <cell r="L77">
            <v>0</v>
          </cell>
          <cell r="M77">
            <v>3.5142899999999999</v>
          </cell>
          <cell r="N77">
            <v>0.57142999999999999</v>
          </cell>
          <cell r="O77">
            <v>31099</v>
          </cell>
          <cell r="P77">
            <v>27492</v>
          </cell>
          <cell r="Q77">
            <v>23721</v>
          </cell>
          <cell r="R77">
            <v>29</v>
          </cell>
          <cell r="S77">
            <v>36</v>
          </cell>
          <cell r="T77">
            <v>84</v>
          </cell>
          <cell r="U77">
            <v>53</v>
          </cell>
          <cell r="V77">
            <v>1856</v>
          </cell>
          <cell r="W77">
            <v>1856</v>
          </cell>
          <cell r="X77">
            <v>0</v>
          </cell>
          <cell r="Y77">
            <v>45369</v>
          </cell>
          <cell r="Z77">
            <v>58986</v>
          </cell>
          <cell r="AA77">
            <v>0</v>
          </cell>
          <cell r="AB77">
            <v>71910</v>
          </cell>
          <cell r="AC77">
            <v>178121</v>
          </cell>
          <cell r="AD77">
            <v>100173</v>
          </cell>
          <cell r="AE77">
            <v>20076</v>
          </cell>
          <cell r="AF77">
            <v>27622</v>
          </cell>
          <cell r="AG77">
            <v>147871</v>
          </cell>
          <cell r="AH77">
            <v>0</v>
          </cell>
          <cell r="AI77">
            <v>1856</v>
          </cell>
          <cell r="AJ77">
            <v>45369</v>
          </cell>
          <cell r="AK77">
            <v>0</v>
          </cell>
          <cell r="AL77">
            <v>0</v>
          </cell>
          <cell r="AM77">
            <v>0</v>
          </cell>
          <cell r="AN77">
            <v>6</v>
          </cell>
          <cell r="AO77">
            <v>0</v>
          </cell>
        </row>
        <row r="78">
          <cell r="A78">
            <v>924150993</v>
          </cell>
          <cell r="B78" t="str">
            <v>MALVERN PUBLIC LIBRARY</v>
          </cell>
          <cell r="C78" t="str">
            <v>SOUTHEAST</v>
          </cell>
          <cell r="D78" t="str">
            <v>CHESTER</v>
          </cell>
          <cell r="E78" t="str">
            <v>CHESTER</v>
          </cell>
          <cell r="F78" t="str">
            <v>Chester County Library System</v>
          </cell>
          <cell r="G78">
            <v>36923</v>
          </cell>
          <cell r="H78">
            <v>6926</v>
          </cell>
          <cell r="I78">
            <v>56</v>
          </cell>
          <cell r="J78">
            <v>132983</v>
          </cell>
          <cell r="K78">
            <v>1.4285699999999999</v>
          </cell>
          <cell r="L78">
            <v>0</v>
          </cell>
          <cell r="M78">
            <v>3.7142900000000001</v>
          </cell>
          <cell r="N78">
            <v>0</v>
          </cell>
          <cell r="O78">
            <v>41131</v>
          </cell>
          <cell r="P78">
            <v>34135</v>
          </cell>
          <cell r="Q78">
            <v>23721</v>
          </cell>
          <cell r="R78">
            <v>83</v>
          </cell>
          <cell r="S78">
            <v>36</v>
          </cell>
          <cell r="T78">
            <v>8</v>
          </cell>
          <cell r="U78">
            <v>86</v>
          </cell>
          <cell r="V78">
            <v>0</v>
          </cell>
          <cell r="W78">
            <v>0</v>
          </cell>
          <cell r="X78">
            <v>0</v>
          </cell>
          <cell r="Y78">
            <v>54440</v>
          </cell>
          <cell r="Z78">
            <v>157965</v>
          </cell>
          <cell r="AA78">
            <v>0</v>
          </cell>
          <cell r="AB78">
            <v>50424</v>
          </cell>
          <cell r="AC78">
            <v>262829</v>
          </cell>
          <cell r="AD78">
            <v>192428</v>
          </cell>
          <cell r="AE78">
            <v>34908</v>
          </cell>
          <cell r="AF78">
            <v>30211</v>
          </cell>
          <cell r="AG78">
            <v>257547</v>
          </cell>
          <cell r="AH78">
            <v>0</v>
          </cell>
          <cell r="AI78">
            <v>0</v>
          </cell>
          <cell r="AJ78">
            <v>54440</v>
          </cell>
          <cell r="AK78">
            <v>0</v>
          </cell>
          <cell r="AL78">
            <v>0</v>
          </cell>
          <cell r="AM78">
            <v>0</v>
          </cell>
          <cell r="AN78">
            <v>9</v>
          </cell>
          <cell r="AO78">
            <v>0</v>
          </cell>
        </row>
        <row r="79">
          <cell r="A79">
            <v>924151173</v>
          </cell>
          <cell r="B79" t="str">
            <v>OXFORD PUBLIC LIBRARY</v>
          </cell>
          <cell r="C79" t="str">
            <v>SOUTHEAST</v>
          </cell>
          <cell r="D79" t="str">
            <v>CHESTER</v>
          </cell>
          <cell r="E79" t="str">
            <v>CHESTER</v>
          </cell>
          <cell r="F79" t="str">
            <v>Chester County Library System</v>
          </cell>
          <cell r="G79">
            <v>25814</v>
          </cell>
          <cell r="H79">
            <v>10561</v>
          </cell>
          <cell r="I79">
            <v>56</v>
          </cell>
          <cell r="J79">
            <v>126378</v>
          </cell>
          <cell r="K79">
            <v>2.05714</v>
          </cell>
          <cell r="L79">
            <v>0</v>
          </cell>
          <cell r="M79">
            <v>5.2857099999999999</v>
          </cell>
          <cell r="N79">
            <v>0.57142999999999999</v>
          </cell>
          <cell r="O79">
            <v>57151</v>
          </cell>
          <cell r="P79">
            <v>49883</v>
          </cell>
          <cell r="Q79">
            <v>23721</v>
          </cell>
          <cell r="R79">
            <v>64</v>
          </cell>
          <cell r="S79">
            <v>36</v>
          </cell>
          <cell r="T79">
            <v>133</v>
          </cell>
          <cell r="U79">
            <v>53</v>
          </cell>
          <cell r="V79">
            <v>0</v>
          </cell>
          <cell r="W79">
            <v>0</v>
          </cell>
          <cell r="X79">
            <v>0</v>
          </cell>
          <cell r="Y79">
            <v>73258</v>
          </cell>
          <cell r="Z79">
            <v>85631</v>
          </cell>
          <cell r="AA79">
            <v>0</v>
          </cell>
          <cell r="AB79">
            <v>159374</v>
          </cell>
          <cell r="AC79">
            <v>318263</v>
          </cell>
          <cell r="AD79">
            <v>221613</v>
          </cell>
          <cell r="AE79">
            <v>41365</v>
          </cell>
          <cell r="AF79">
            <v>87786</v>
          </cell>
          <cell r="AG79">
            <v>350764</v>
          </cell>
          <cell r="AH79">
            <v>0</v>
          </cell>
          <cell r="AI79">
            <v>0</v>
          </cell>
          <cell r="AJ79">
            <v>73258</v>
          </cell>
          <cell r="AK79">
            <v>0</v>
          </cell>
          <cell r="AL79">
            <v>0</v>
          </cell>
          <cell r="AM79">
            <v>1185964</v>
          </cell>
          <cell r="AN79">
            <v>10</v>
          </cell>
          <cell r="AO79">
            <v>0</v>
          </cell>
        </row>
        <row r="80">
          <cell r="A80">
            <v>924151203</v>
          </cell>
          <cell r="B80" t="str">
            <v>PARKESBURG FREE LIBRARY</v>
          </cell>
          <cell r="C80" t="str">
            <v>SOUTHEAST</v>
          </cell>
          <cell r="D80" t="str">
            <v>CHESTER</v>
          </cell>
          <cell r="E80" t="str">
            <v>CHESTER</v>
          </cell>
          <cell r="F80" t="str">
            <v>Chester County Library System</v>
          </cell>
          <cell r="G80">
            <v>13089</v>
          </cell>
          <cell r="H80">
            <v>4348</v>
          </cell>
          <cell r="I80">
            <v>45</v>
          </cell>
          <cell r="J80">
            <v>68645</v>
          </cell>
          <cell r="K80">
            <v>1</v>
          </cell>
          <cell r="L80">
            <v>0</v>
          </cell>
          <cell r="M80">
            <v>2.8571399999999998</v>
          </cell>
          <cell r="N80">
            <v>0.48570999999999998</v>
          </cell>
          <cell r="O80">
            <v>32088</v>
          </cell>
          <cell r="P80">
            <v>25619</v>
          </cell>
          <cell r="Q80">
            <v>23721</v>
          </cell>
          <cell r="R80">
            <v>42</v>
          </cell>
          <cell r="S80">
            <v>36</v>
          </cell>
          <cell r="T80">
            <v>124</v>
          </cell>
          <cell r="U80">
            <v>95</v>
          </cell>
          <cell r="V80">
            <v>0</v>
          </cell>
          <cell r="W80">
            <v>0</v>
          </cell>
          <cell r="X80">
            <v>0</v>
          </cell>
          <cell r="Y80">
            <v>43266</v>
          </cell>
          <cell r="Z80">
            <v>52069</v>
          </cell>
          <cell r="AA80">
            <v>0</v>
          </cell>
          <cell r="AB80">
            <v>41245</v>
          </cell>
          <cell r="AC80">
            <v>136580</v>
          </cell>
          <cell r="AD80">
            <v>122458</v>
          </cell>
          <cell r="AE80">
            <v>19970</v>
          </cell>
          <cell r="AF80">
            <v>37262</v>
          </cell>
          <cell r="AG80">
            <v>179690</v>
          </cell>
          <cell r="AH80">
            <v>0</v>
          </cell>
          <cell r="AI80">
            <v>0</v>
          </cell>
          <cell r="AJ80">
            <v>43266</v>
          </cell>
          <cell r="AK80">
            <v>0</v>
          </cell>
          <cell r="AL80">
            <v>0</v>
          </cell>
          <cell r="AM80">
            <v>0</v>
          </cell>
          <cell r="AN80">
            <v>8</v>
          </cell>
          <cell r="AO80">
            <v>0</v>
          </cell>
        </row>
        <row r="81">
          <cell r="A81">
            <v>924151293</v>
          </cell>
          <cell r="B81" t="str">
            <v>PHOENIXVILLE PUBLIC LIBRARY</v>
          </cell>
          <cell r="C81" t="str">
            <v>SOUTHEAST</v>
          </cell>
          <cell r="D81" t="str">
            <v>CHESTER</v>
          </cell>
          <cell r="E81" t="str">
            <v>CHESTER</v>
          </cell>
          <cell r="F81" t="str">
            <v>Chester County Library System</v>
          </cell>
          <cell r="G81">
            <v>37706</v>
          </cell>
          <cell r="H81">
            <v>16102</v>
          </cell>
          <cell r="I81">
            <v>60</v>
          </cell>
          <cell r="J81">
            <v>233416</v>
          </cell>
          <cell r="K81">
            <v>4.9428599999999996</v>
          </cell>
          <cell r="L81">
            <v>0</v>
          </cell>
          <cell r="M81">
            <v>9.0571400000000004</v>
          </cell>
          <cell r="N81">
            <v>1.2571399999999999</v>
          </cell>
          <cell r="O81">
            <v>66344</v>
          </cell>
          <cell r="P81">
            <v>53889</v>
          </cell>
          <cell r="Q81">
            <v>147</v>
          </cell>
          <cell r="R81">
            <v>95</v>
          </cell>
          <cell r="S81">
            <v>36</v>
          </cell>
          <cell r="T81">
            <v>164</v>
          </cell>
          <cell r="U81">
            <v>174</v>
          </cell>
          <cell r="V81">
            <v>0</v>
          </cell>
          <cell r="W81">
            <v>0</v>
          </cell>
          <cell r="X81">
            <v>0</v>
          </cell>
          <cell r="Y81">
            <v>83910</v>
          </cell>
          <cell r="Z81">
            <v>613479</v>
          </cell>
          <cell r="AA81">
            <v>533742</v>
          </cell>
          <cell r="AB81">
            <v>226818</v>
          </cell>
          <cell r="AC81">
            <v>924207</v>
          </cell>
          <cell r="AD81">
            <v>621127</v>
          </cell>
          <cell r="AE81">
            <v>112081</v>
          </cell>
          <cell r="AF81">
            <v>179278</v>
          </cell>
          <cell r="AG81">
            <v>912486</v>
          </cell>
          <cell r="AH81">
            <v>0</v>
          </cell>
          <cell r="AI81">
            <v>0</v>
          </cell>
          <cell r="AJ81">
            <v>83910</v>
          </cell>
          <cell r="AK81">
            <v>0</v>
          </cell>
          <cell r="AL81">
            <v>0</v>
          </cell>
          <cell r="AM81">
            <v>0</v>
          </cell>
          <cell r="AN81">
            <v>19</v>
          </cell>
          <cell r="AO81">
            <v>0</v>
          </cell>
        </row>
        <row r="82">
          <cell r="A82">
            <v>924151473</v>
          </cell>
          <cell r="B82" t="str">
            <v>SPRING CITY FR PUBLIC LIBRARY</v>
          </cell>
          <cell r="C82" t="str">
            <v>SOUTHEAST</v>
          </cell>
          <cell r="D82" t="str">
            <v>CHESTER</v>
          </cell>
          <cell r="E82" t="str">
            <v>CHESTER</v>
          </cell>
          <cell r="F82" t="str">
            <v>Chester County Library System</v>
          </cell>
          <cell r="G82">
            <v>10144</v>
          </cell>
          <cell r="H82">
            <v>3488</v>
          </cell>
          <cell r="I82">
            <v>48</v>
          </cell>
          <cell r="J82">
            <v>45780</v>
          </cell>
          <cell r="K82">
            <v>1.88571</v>
          </cell>
          <cell r="L82">
            <v>0</v>
          </cell>
          <cell r="M82">
            <v>1.82857</v>
          </cell>
          <cell r="N82">
            <v>0</v>
          </cell>
          <cell r="O82">
            <v>18778</v>
          </cell>
          <cell r="P82">
            <v>16716</v>
          </cell>
          <cell r="Q82">
            <v>23721</v>
          </cell>
          <cell r="R82">
            <v>30</v>
          </cell>
          <cell r="S82">
            <v>36</v>
          </cell>
          <cell r="T82">
            <v>26</v>
          </cell>
          <cell r="U82">
            <v>51</v>
          </cell>
          <cell r="V82">
            <v>0</v>
          </cell>
          <cell r="W82">
            <v>0</v>
          </cell>
          <cell r="X82">
            <v>0</v>
          </cell>
          <cell r="Y82">
            <v>26943</v>
          </cell>
          <cell r="Z82">
            <v>44057</v>
          </cell>
          <cell r="AA82">
            <v>0</v>
          </cell>
          <cell r="AB82">
            <v>60760</v>
          </cell>
          <cell r="AC82">
            <v>131760</v>
          </cell>
          <cell r="AD82">
            <v>83087</v>
          </cell>
          <cell r="AE82">
            <v>15922</v>
          </cell>
          <cell r="AF82">
            <v>27252</v>
          </cell>
          <cell r="AG82">
            <v>126261</v>
          </cell>
          <cell r="AH82">
            <v>0</v>
          </cell>
          <cell r="AI82">
            <v>0</v>
          </cell>
          <cell r="AJ82">
            <v>26943</v>
          </cell>
          <cell r="AK82">
            <v>0</v>
          </cell>
          <cell r="AL82">
            <v>0</v>
          </cell>
          <cell r="AM82">
            <v>20839</v>
          </cell>
          <cell r="AN82">
            <v>6</v>
          </cell>
          <cell r="AO82">
            <v>0</v>
          </cell>
        </row>
        <row r="83">
          <cell r="A83">
            <v>924151535</v>
          </cell>
          <cell r="B83" t="str">
            <v>TREDYFFRIN PUBLIC LIBRARY</v>
          </cell>
          <cell r="C83" t="str">
            <v>SOUTHEAST</v>
          </cell>
          <cell r="D83" t="str">
            <v>CHESTER</v>
          </cell>
          <cell r="E83" t="str">
            <v>CHESTER</v>
          </cell>
          <cell r="F83" t="str">
            <v>Chester County Library System</v>
          </cell>
          <cell r="G83">
            <v>34580</v>
          </cell>
          <cell r="H83">
            <v>16774</v>
          </cell>
          <cell r="I83">
            <v>55</v>
          </cell>
          <cell r="J83">
            <v>344225</v>
          </cell>
          <cell r="K83">
            <v>5.6842100000000002</v>
          </cell>
          <cell r="L83">
            <v>0</v>
          </cell>
          <cell r="M83">
            <v>12.421049999999999</v>
          </cell>
          <cell r="N83">
            <v>3.4210500000000001</v>
          </cell>
          <cell r="O83">
            <v>126447</v>
          </cell>
          <cell r="P83">
            <v>107464</v>
          </cell>
          <cell r="Q83">
            <v>0</v>
          </cell>
          <cell r="R83">
            <v>158</v>
          </cell>
          <cell r="S83">
            <v>36</v>
          </cell>
          <cell r="T83">
            <v>274</v>
          </cell>
          <cell r="U83">
            <v>419</v>
          </cell>
          <cell r="V83">
            <v>0</v>
          </cell>
          <cell r="W83">
            <v>0</v>
          </cell>
          <cell r="X83">
            <v>0</v>
          </cell>
          <cell r="Y83">
            <v>99746</v>
          </cell>
          <cell r="Z83">
            <v>1221101</v>
          </cell>
          <cell r="AA83">
            <v>0</v>
          </cell>
          <cell r="AB83">
            <v>213830</v>
          </cell>
          <cell r="AC83">
            <v>1534677</v>
          </cell>
          <cell r="AD83">
            <v>986442</v>
          </cell>
          <cell r="AE83">
            <v>169473</v>
          </cell>
          <cell r="AF83">
            <v>346523</v>
          </cell>
          <cell r="AG83">
            <v>1502438</v>
          </cell>
          <cell r="AH83">
            <v>0</v>
          </cell>
          <cell r="AI83">
            <v>0</v>
          </cell>
          <cell r="AJ83">
            <v>99746</v>
          </cell>
          <cell r="AK83">
            <v>0</v>
          </cell>
          <cell r="AL83">
            <v>0</v>
          </cell>
          <cell r="AM83">
            <v>0</v>
          </cell>
          <cell r="AN83">
            <v>45</v>
          </cell>
          <cell r="AO83">
            <v>0</v>
          </cell>
        </row>
        <row r="84">
          <cell r="A84">
            <v>924151833</v>
          </cell>
          <cell r="B84" t="str">
            <v>WEST CHESTER PUBLIC LIBRARY</v>
          </cell>
          <cell r="C84" t="str">
            <v>SOUTHEAST</v>
          </cell>
          <cell r="D84" t="str">
            <v>CHESTER</v>
          </cell>
          <cell r="E84" t="str">
            <v>CHESTER</v>
          </cell>
          <cell r="F84" t="str">
            <v>Chester County Library System</v>
          </cell>
          <cell r="G84">
            <v>57388</v>
          </cell>
          <cell r="H84">
            <v>12471</v>
          </cell>
          <cell r="I84">
            <v>54</v>
          </cell>
          <cell r="J84">
            <v>165210</v>
          </cell>
          <cell r="K84">
            <v>1.68571</v>
          </cell>
          <cell r="L84">
            <v>0</v>
          </cell>
          <cell r="M84">
            <v>7</v>
          </cell>
          <cell r="N84">
            <v>0.57142999999999999</v>
          </cell>
          <cell r="O84">
            <v>52783</v>
          </cell>
          <cell r="P84">
            <v>47484</v>
          </cell>
          <cell r="Q84">
            <v>23721</v>
          </cell>
          <cell r="R84">
            <v>71</v>
          </cell>
          <cell r="S84">
            <v>36</v>
          </cell>
          <cell r="T84">
            <v>76</v>
          </cell>
          <cell r="U84">
            <v>203</v>
          </cell>
          <cell r="V84">
            <v>0</v>
          </cell>
          <cell r="W84">
            <v>0</v>
          </cell>
          <cell r="X84">
            <v>0</v>
          </cell>
          <cell r="Y84">
            <v>88117</v>
          </cell>
          <cell r="Z84">
            <v>262444</v>
          </cell>
          <cell r="AA84">
            <v>0</v>
          </cell>
          <cell r="AB84">
            <v>212675</v>
          </cell>
          <cell r="AC84">
            <v>563236</v>
          </cell>
          <cell r="AD84">
            <v>307505</v>
          </cell>
          <cell r="AE84">
            <v>62874</v>
          </cell>
          <cell r="AF84">
            <v>189036</v>
          </cell>
          <cell r="AG84">
            <v>559415</v>
          </cell>
          <cell r="AH84">
            <v>0</v>
          </cell>
          <cell r="AI84">
            <v>0</v>
          </cell>
          <cell r="AJ84">
            <v>83708</v>
          </cell>
          <cell r="AK84">
            <v>4409</v>
          </cell>
          <cell r="AL84">
            <v>0</v>
          </cell>
          <cell r="AM84">
            <v>0</v>
          </cell>
          <cell r="AN84">
            <v>11</v>
          </cell>
          <cell r="AO84">
            <v>0</v>
          </cell>
        </row>
        <row r="85">
          <cell r="A85">
            <v>925230064</v>
          </cell>
          <cell r="B85" t="str">
            <v>ASTON PUBLIC LIBRARY</v>
          </cell>
          <cell r="C85" t="str">
            <v>SOUTHEAST</v>
          </cell>
          <cell r="D85" t="str">
            <v>DELAWARE</v>
          </cell>
          <cell r="E85" t="str">
            <v>DELAWARE</v>
          </cell>
          <cell r="F85" t="str">
            <v>Delaware County Library System</v>
          </cell>
          <cell r="G85">
            <v>16592</v>
          </cell>
          <cell r="H85">
            <v>5749</v>
          </cell>
          <cell r="I85">
            <v>54</v>
          </cell>
          <cell r="J85">
            <v>109655</v>
          </cell>
          <cell r="K85">
            <v>1.5714300000000001</v>
          </cell>
          <cell r="L85">
            <v>0</v>
          </cell>
          <cell r="M85">
            <v>3.05714</v>
          </cell>
          <cell r="N85">
            <v>1</v>
          </cell>
          <cell r="O85">
            <v>49894</v>
          </cell>
          <cell r="P85">
            <v>45365</v>
          </cell>
          <cell r="Q85">
            <v>16070</v>
          </cell>
          <cell r="R85">
            <v>55</v>
          </cell>
          <cell r="S85">
            <v>0</v>
          </cell>
          <cell r="T85">
            <v>11894</v>
          </cell>
          <cell r="U85">
            <v>10898</v>
          </cell>
          <cell r="V85">
            <v>0</v>
          </cell>
          <cell r="W85">
            <v>0</v>
          </cell>
          <cell r="X85">
            <v>0</v>
          </cell>
          <cell r="Y85">
            <v>41092</v>
          </cell>
          <cell r="Z85">
            <v>89508</v>
          </cell>
          <cell r="AA85">
            <v>0</v>
          </cell>
          <cell r="AB85">
            <v>70743</v>
          </cell>
          <cell r="AC85">
            <v>201343</v>
          </cell>
          <cell r="AD85">
            <v>129699</v>
          </cell>
          <cell r="AE85">
            <v>40717</v>
          </cell>
          <cell r="AF85">
            <v>30948</v>
          </cell>
          <cell r="AG85">
            <v>201364</v>
          </cell>
          <cell r="AH85">
            <v>0</v>
          </cell>
          <cell r="AI85">
            <v>0</v>
          </cell>
          <cell r="AJ85">
            <v>41092</v>
          </cell>
          <cell r="AK85">
            <v>0</v>
          </cell>
          <cell r="AL85">
            <v>0</v>
          </cell>
          <cell r="AM85">
            <v>0</v>
          </cell>
          <cell r="AN85">
            <v>12</v>
          </cell>
          <cell r="AO85">
            <v>0</v>
          </cell>
        </row>
        <row r="86">
          <cell r="A86">
            <v>925230543</v>
          </cell>
          <cell r="B86" t="str">
            <v>BOROUGH OF FOLCROFT PUBLIC LIBRARY</v>
          </cell>
          <cell r="C86" t="str">
            <v>SOUTHEAST</v>
          </cell>
          <cell r="D86" t="str">
            <v>DELAWARE</v>
          </cell>
          <cell r="E86" t="str">
            <v>DELAWARE</v>
          </cell>
          <cell r="F86" t="str">
            <v>Delaware County Library System</v>
          </cell>
          <cell r="G86">
            <v>6606</v>
          </cell>
          <cell r="H86">
            <v>2665</v>
          </cell>
          <cell r="I86">
            <v>45</v>
          </cell>
          <cell r="J86">
            <v>11414</v>
          </cell>
          <cell r="K86">
            <v>1</v>
          </cell>
          <cell r="L86">
            <v>0</v>
          </cell>
          <cell r="M86">
            <v>3.25</v>
          </cell>
          <cell r="N86">
            <v>0.125</v>
          </cell>
          <cell r="O86">
            <v>22288</v>
          </cell>
          <cell r="P86">
            <v>21278</v>
          </cell>
          <cell r="Q86">
            <v>16070</v>
          </cell>
          <cell r="R86">
            <v>28</v>
          </cell>
          <cell r="S86">
            <v>127</v>
          </cell>
          <cell r="T86">
            <v>4971</v>
          </cell>
          <cell r="U86">
            <v>4898</v>
          </cell>
          <cell r="V86">
            <v>0</v>
          </cell>
          <cell r="W86">
            <v>4427</v>
          </cell>
          <cell r="X86">
            <v>0</v>
          </cell>
          <cell r="Y86">
            <v>21926</v>
          </cell>
          <cell r="Z86">
            <v>123627</v>
          </cell>
          <cell r="AA86">
            <v>1000</v>
          </cell>
          <cell r="AB86">
            <v>7065</v>
          </cell>
          <cell r="AC86">
            <v>157045</v>
          </cell>
          <cell r="AD86">
            <v>104761</v>
          </cell>
          <cell r="AE86">
            <v>17177</v>
          </cell>
          <cell r="AF86">
            <v>22848</v>
          </cell>
          <cell r="AG86">
            <v>144786</v>
          </cell>
          <cell r="AH86">
            <v>0</v>
          </cell>
          <cell r="AI86">
            <v>0</v>
          </cell>
          <cell r="AJ86">
            <v>21926</v>
          </cell>
          <cell r="AK86">
            <v>0</v>
          </cell>
          <cell r="AL86">
            <v>0</v>
          </cell>
          <cell r="AM86">
            <v>0</v>
          </cell>
          <cell r="AN86">
            <v>11</v>
          </cell>
          <cell r="AO86">
            <v>0</v>
          </cell>
        </row>
        <row r="87">
          <cell r="A87">
            <v>925230303</v>
          </cell>
          <cell r="B87" t="str">
            <v>COLLINGDALE PUBLIC LIBRARY</v>
          </cell>
          <cell r="C87" t="str">
            <v>SOUTHEAST</v>
          </cell>
          <cell r="D87" t="str">
            <v>DELAWARE</v>
          </cell>
          <cell r="E87" t="str">
            <v>DELAWARE</v>
          </cell>
          <cell r="F87" t="str">
            <v>Delaware County Library System</v>
          </cell>
          <cell r="G87">
            <v>8786</v>
          </cell>
          <cell r="H87">
            <v>5231</v>
          </cell>
          <cell r="I87">
            <v>45</v>
          </cell>
          <cell r="J87">
            <v>11159</v>
          </cell>
          <cell r="K87">
            <v>0</v>
          </cell>
          <cell r="L87">
            <v>0</v>
          </cell>
          <cell r="M87">
            <v>1.7142900000000001</v>
          </cell>
          <cell r="N87">
            <v>0.57142999999999999</v>
          </cell>
          <cell r="O87">
            <v>35629</v>
          </cell>
          <cell r="P87">
            <v>34262</v>
          </cell>
          <cell r="Q87">
            <v>0</v>
          </cell>
          <cell r="R87">
            <v>30</v>
          </cell>
          <cell r="S87">
            <v>127</v>
          </cell>
          <cell r="T87">
            <v>3642</v>
          </cell>
          <cell r="U87">
            <v>843</v>
          </cell>
          <cell r="V87">
            <v>7079</v>
          </cell>
          <cell r="W87">
            <v>7079</v>
          </cell>
          <cell r="X87">
            <v>0</v>
          </cell>
          <cell r="Y87">
            <v>16589</v>
          </cell>
          <cell r="Z87">
            <v>43700</v>
          </cell>
          <cell r="AA87">
            <v>1000</v>
          </cell>
          <cell r="AB87">
            <v>21468</v>
          </cell>
          <cell r="AC87">
            <v>88836</v>
          </cell>
          <cell r="AD87">
            <v>55313</v>
          </cell>
          <cell r="AE87">
            <v>10953</v>
          </cell>
          <cell r="AF87">
            <v>24081</v>
          </cell>
          <cell r="AG87">
            <v>90347</v>
          </cell>
          <cell r="AH87">
            <v>0</v>
          </cell>
          <cell r="AI87">
            <v>4179</v>
          </cell>
          <cell r="AJ87">
            <v>16589</v>
          </cell>
          <cell r="AK87">
            <v>0</v>
          </cell>
          <cell r="AL87">
            <v>0</v>
          </cell>
          <cell r="AM87">
            <v>0</v>
          </cell>
          <cell r="AN87">
            <v>8</v>
          </cell>
          <cell r="AO87">
            <v>0.71428999999999998</v>
          </cell>
        </row>
        <row r="88">
          <cell r="A88">
            <v>925230424</v>
          </cell>
          <cell r="B88" t="str">
            <v>DARBY LIBRARY</v>
          </cell>
          <cell r="C88" t="str">
            <v>SOUTHEAST</v>
          </cell>
          <cell r="D88" t="str">
            <v>DELAWARE</v>
          </cell>
          <cell r="E88" t="str">
            <v>DELAWARE</v>
          </cell>
          <cell r="F88" t="str">
            <v>Delaware County Library System</v>
          </cell>
          <cell r="G88">
            <v>10687</v>
          </cell>
          <cell r="H88">
            <v>7593</v>
          </cell>
          <cell r="I88">
            <v>46</v>
          </cell>
          <cell r="J88">
            <v>8425</v>
          </cell>
          <cell r="K88">
            <v>0</v>
          </cell>
          <cell r="L88">
            <v>0</v>
          </cell>
          <cell r="M88">
            <v>2.3714300000000001</v>
          </cell>
          <cell r="N88">
            <v>0.4</v>
          </cell>
          <cell r="O88">
            <v>17376</v>
          </cell>
          <cell r="P88">
            <v>16585</v>
          </cell>
          <cell r="Q88">
            <v>16070</v>
          </cell>
          <cell r="R88">
            <v>10</v>
          </cell>
          <cell r="S88">
            <v>127</v>
          </cell>
          <cell r="T88">
            <v>1413</v>
          </cell>
          <cell r="U88">
            <v>1362</v>
          </cell>
          <cell r="V88">
            <v>17038</v>
          </cell>
          <cell r="W88">
            <v>17038</v>
          </cell>
          <cell r="X88">
            <v>0</v>
          </cell>
          <cell r="Y88">
            <v>20019</v>
          </cell>
          <cell r="Z88">
            <v>40547</v>
          </cell>
          <cell r="AA88">
            <v>0</v>
          </cell>
          <cell r="AB88">
            <v>37940</v>
          </cell>
          <cell r="AC88">
            <v>115544</v>
          </cell>
          <cell r="AD88">
            <v>75340</v>
          </cell>
          <cell r="AE88">
            <v>12833</v>
          </cell>
          <cell r="AF88">
            <v>23084</v>
          </cell>
          <cell r="AG88">
            <v>111257</v>
          </cell>
          <cell r="AH88">
            <v>0</v>
          </cell>
          <cell r="AI88">
            <v>17038</v>
          </cell>
          <cell r="AJ88">
            <v>20019</v>
          </cell>
          <cell r="AK88">
            <v>0</v>
          </cell>
          <cell r="AL88">
            <v>0</v>
          </cell>
          <cell r="AM88">
            <v>0</v>
          </cell>
          <cell r="AN88">
            <v>5</v>
          </cell>
          <cell r="AO88">
            <v>0.57142999999999999</v>
          </cell>
        </row>
        <row r="89">
          <cell r="A89">
            <v>925230095</v>
          </cell>
          <cell r="B89" t="str">
            <v>DELAWARE SYS ADMIN UNIT</v>
          </cell>
          <cell r="C89" t="str">
            <v>SOUTHEAST</v>
          </cell>
          <cell r="D89" t="str">
            <v>DELAWARE</v>
          </cell>
          <cell r="E89" t="str">
            <v>DELAWARE</v>
          </cell>
          <cell r="F89" t="str">
            <v>Delaware County Library System</v>
          </cell>
          <cell r="G89">
            <v>98829</v>
          </cell>
          <cell r="H89">
            <v>27221</v>
          </cell>
          <cell r="I89">
            <v>40</v>
          </cell>
          <cell r="J89">
            <v>288887</v>
          </cell>
          <cell r="K89">
            <v>4</v>
          </cell>
          <cell r="L89">
            <v>1</v>
          </cell>
          <cell r="M89">
            <v>13.857139999999999</v>
          </cell>
          <cell r="N89">
            <v>0.42857000000000001</v>
          </cell>
          <cell r="O89">
            <v>32958</v>
          </cell>
          <cell r="P89">
            <v>4078</v>
          </cell>
          <cell r="Q89">
            <v>16070</v>
          </cell>
          <cell r="R89">
            <v>41</v>
          </cell>
          <cell r="S89">
            <v>127</v>
          </cell>
          <cell r="T89">
            <v>2171</v>
          </cell>
          <cell r="U89">
            <v>1198</v>
          </cell>
          <cell r="V89">
            <v>0</v>
          </cell>
          <cell r="W89">
            <v>0</v>
          </cell>
          <cell r="X89">
            <v>0</v>
          </cell>
          <cell r="Y89">
            <v>894767</v>
          </cell>
          <cell r="Z89">
            <v>1513891</v>
          </cell>
          <cell r="AA89">
            <v>0</v>
          </cell>
          <cell r="AB89">
            <v>98197</v>
          </cell>
          <cell r="AC89">
            <v>2506855</v>
          </cell>
          <cell r="AD89">
            <v>886750</v>
          </cell>
          <cell r="AE89">
            <v>828392</v>
          </cell>
          <cell r="AF89">
            <v>781389</v>
          </cell>
          <cell r="AG89">
            <v>2496531</v>
          </cell>
          <cell r="AH89">
            <v>0</v>
          </cell>
          <cell r="AI89">
            <v>0</v>
          </cell>
          <cell r="AJ89">
            <v>891125</v>
          </cell>
          <cell r="AK89">
            <v>0</v>
          </cell>
          <cell r="AL89">
            <v>0</v>
          </cell>
          <cell r="AM89">
            <v>0</v>
          </cell>
          <cell r="AN89">
            <v>2</v>
          </cell>
          <cell r="AO89">
            <v>0</v>
          </cell>
        </row>
        <row r="90">
          <cell r="A90">
            <v>925230573</v>
          </cell>
          <cell r="B90" t="str">
            <v>GLENOLDEN LIBRARY</v>
          </cell>
          <cell r="C90" t="str">
            <v>SOUTHEAST</v>
          </cell>
          <cell r="D90" t="str">
            <v>DELAWARE</v>
          </cell>
          <cell r="E90" t="str">
            <v>DELAWARE</v>
          </cell>
          <cell r="F90" t="str">
            <v>Delaware County Library System</v>
          </cell>
          <cell r="G90">
            <v>7153</v>
          </cell>
          <cell r="H90">
            <v>571</v>
          </cell>
          <cell r="I90">
            <v>46</v>
          </cell>
          <cell r="J90">
            <v>9064</v>
          </cell>
          <cell r="K90">
            <v>0.57142999999999999</v>
          </cell>
          <cell r="L90">
            <v>0</v>
          </cell>
          <cell r="M90">
            <v>1.5142899999999999</v>
          </cell>
          <cell r="N90">
            <v>0.28571000000000002</v>
          </cell>
          <cell r="O90">
            <v>17456</v>
          </cell>
          <cell r="P90">
            <v>15722</v>
          </cell>
          <cell r="Q90">
            <v>0</v>
          </cell>
          <cell r="R90">
            <v>18</v>
          </cell>
          <cell r="S90">
            <v>127</v>
          </cell>
          <cell r="T90">
            <v>1085</v>
          </cell>
          <cell r="U90">
            <v>1568</v>
          </cell>
          <cell r="V90">
            <v>0</v>
          </cell>
          <cell r="W90">
            <v>4410</v>
          </cell>
          <cell r="X90">
            <v>0</v>
          </cell>
          <cell r="Y90">
            <v>19359</v>
          </cell>
          <cell r="Z90">
            <v>62150</v>
          </cell>
          <cell r="AA90">
            <v>0</v>
          </cell>
          <cell r="AB90">
            <v>6944</v>
          </cell>
          <cell r="AC90">
            <v>92863</v>
          </cell>
          <cell r="AD90">
            <v>58112</v>
          </cell>
          <cell r="AE90">
            <v>8532</v>
          </cell>
          <cell r="AF90">
            <v>25199</v>
          </cell>
          <cell r="AG90">
            <v>91843</v>
          </cell>
          <cell r="AH90">
            <v>0</v>
          </cell>
          <cell r="AI90">
            <v>0</v>
          </cell>
          <cell r="AJ90">
            <v>19359</v>
          </cell>
          <cell r="AK90">
            <v>0</v>
          </cell>
          <cell r="AL90">
            <v>0</v>
          </cell>
          <cell r="AM90">
            <v>0</v>
          </cell>
          <cell r="AN90">
            <v>4</v>
          </cell>
          <cell r="AO90">
            <v>0.57142999999999999</v>
          </cell>
        </row>
        <row r="91">
          <cell r="A91">
            <v>925230604</v>
          </cell>
          <cell r="B91" t="str">
            <v>HAVERFORD TOWNSHIP FREE LIBRARY ASSOCIATION</v>
          </cell>
          <cell r="C91" t="str">
            <v>SOUTHEAST</v>
          </cell>
          <cell r="D91" t="str">
            <v>DELAWARE</v>
          </cell>
          <cell r="E91" t="str">
            <v>DELAWARE</v>
          </cell>
          <cell r="F91" t="str">
            <v>Delaware County Library System</v>
          </cell>
          <cell r="G91">
            <v>48484</v>
          </cell>
          <cell r="H91">
            <v>22822</v>
          </cell>
          <cell r="I91">
            <v>59</v>
          </cell>
          <cell r="J91">
            <v>333989</v>
          </cell>
          <cell r="K91">
            <v>6.3142899999999997</v>
          </cell>
          <cell r="L91">
            <v>0</v>
          </cell>
          <cell r="M91">
            <v>12.485709999999999</v>
          </cell>
          <cell r="N91">
            <v>1.5428599999999999</v>
          </cell>
          <cell r="O91">
            <v>123722</v>
          </cell>
          <cell r="P91">
            <v>104797</v>
          </cell>
          <cell r="Q91">
            <v>16670</v>
          </cell>
          <cell r="R91">
            <v>91</v>
          </cell>
          <cell r="S91">
            <v>127</v>
          </cell>
          <cell r="T91">
            <v>23399</v>
          </cell>
          <cell r="U91">
            <v>20320</v>
          </cell>
          <cell r="V91">
            <v>0</v>
          </cell>
          <cell r="W91">
            <v>0</v>
          </cell>
          <cell r="X91">
            <v>0</v>
          </cell>
          <cell r="Y91">
            <v>153341</v>
          </cell>
          <cell r="Z91">
            <v>1127955</v>
          </cell>
          <cell r="AA91">
            <v>0</v>
          </cell>
          <cell r="AB91">
            <v>162407</v>
          </cell>
          <cell r="AC91">
            <v>1443703</v>
          </cell>
          <cell r="AD91">
            <v>898008</v>
          </cell>
          <cell r="AE91">
            <v>141999</v>
          </cell>
          <cell r="AF91">
            <v>297274</v>
          </cell>
          <cell r="AG91">
            <v>1337281</v>
          </cell>
          <cell r="AH91">
            <v>0</v>
          </cell>
          <cell r="AI91">
            <v>0</v>
          </cell>
          <cell r="AJ91">
            <v>153341</v>
          </cell>
          <cell r="AK91">
            <v>0</v>
          </cell>
          <cell r="AL91">
            <v>0</v>
          </cell>
          <cell r="AM91">
            <v>0</v>
          </cell>
          <cell r="AN91">
            <v>18</v>
          </cell>
          <cell r="AO91">
            <v>0</v>
          </cell>
        </row>
        <row r="92">
          <cell r="A92">
            <v>925230874</v>
          </cell>
          <cell r="B92" t="str">
            <v>HELEN KATE FURNESS FR LIBRARY</v>
          </cell>
          <cell r="C92" t="str">
            <v>SOUTHEAST</v>
          </cell>
          <cell r="D92" t="str">
            <v>DELAWARE</v>
          </cell>
          <cell r="E92" t="str">
            <v>DELAWARE</v>
          </cell>
          <cell r="F92" t="str">
            <v>Delaware County Library System</v>
          </cell>
          <cell r="G92">
            <v>14619</v>
          </cell>
          <cell r="H92">
            <v>7667</v>
          </cell>
          <cell r="I92">
            <v>51</v>
          </cell>
          <cell r="J92">
            <v>79755</v>
          </cell>
          <cell r="K92">
            <v>1.4</v>
          </cell>
          <cell r="L92">
            <v>1</v>
          </cell>
          <cell r="M92">
            <v>0.9</v>
          </cell>
          <cell r="N92">
            <v>1.2749999999999999</v>
          </cell>
          <cell r="O92">
            <v>39873</v>
          </cell>
          <cell r="P92">
            <v>38782</v>
          </cell>
          <cell r="Q92">
            <v>16070</v>
          </cell>
          <cell r="R92">
            <v>53</v>
          </cell>
          <cell r="S92">
            <v>127</v>
          </cell>
          <cell r="T92">
            <v>4509</v>
          </cell>
          <cell r="U92">
            <v>10826</v>
          </cell>
          <cell r="V92">
            <v>0</v>
          </cell>
          <cell r="W92">
            <v>0</v>
          </cell>
          <cell r="X92">
            <v>0</v>
          </cell>
          <cell r="Y92">
            <v>44747</v>
          </cell>
          <cell r="Z92">
            <v>118079</v>
          </cell>
          <cell r="AA92">
            <v>0</v>
          </cell>
          <cell r="AB92">
            <v>77347</v>
          </cell>
          <cell r="AC92">
            <v>240173</v>
          </cell>
          <cell r="AD92">
            <v>163683</v>
          </cell>
          <cell r="AE92">
            <v>28904</v>
          </cell>
          <cell r="AF92">
            <v>81883</v>
          </cell>
          <cell r="AG92">
            <v>274470</v>
          </cell>
          <cell r="AH92">
            <v>0</v>
          </cell>
          <cell r="AI92">
            <v>0</v>
          </cell>
          <cell r="AJ92">
            <v>44747</v>
          </cell>
          <cell r="AK92">
            <v>0</v>
          </cell>
          <cell r="AL92">
            <v>0</v>
          </cell>
          <cell r="AM92">
            <v>0</v>
          </cell>
          <cell r="AN92">
            <v>7</v>
          </cell>
          <cell r="AO92">
            <v>0</v>
          </cell>
        </row>
        <row r="93">
          <cell r="A93">
            <v>925230182</v>
          </cell>
          <cell r="B93" t="str">
            <v>J. LEWIS CROZER LIBRARY</v>
          </cell>
          <cell r="C93" t="str">
            <v>SOUTHEAST</v>
          </cell>
          <cell r="D93" t="str">
            <v>DELAWARE</v>
          </cell>
          <cell r="E93" t="str">
            <v>DELAWARE</v>
          </cell>
          <cell r="F93" t="str">
            <v>Delaware County Library System</v>
          </cell>
          <cell r="G93">
            <v>33972</v>
          </cell>
          <cell r="H93">
            <v>12315</v>
          </cell>
          <cell r="I93">
            <v>47</v>
          </cell>
          <cell r="J93">
            <v>27058</v>
          </cell>
          <cell r="K93">
            <v>2</v>
          </cell>
          <cell r="L93">
            <v>0</v>
          </cell>
          <cell r="M93">
            <v>5</v>
          </cell>
          <cell r="N93">
            <v>0</v>
          </cell>
          <cell r="O93">
            <v>54061</v>
          </cell>
          <cell r="P93">
            <v>50542</v>
          </cell>
          <cell r="Q93">
            <v>1670</v>
          </cell>
          <cell r="R93">
            <v>78</v>
          </cell>
          <cell r="S93">
            <v>127</v>
          </cell>
          <cell r="T93">
            <v>6571</v>
          </cell>
          <cell r="U93">
            <v>1673</v>
          </cell>
          <cell r="V93">
            <v>19189</v>
          </cell>
          <cell r="W93">
            <v>53086</v>
          </cell>
          <cell r="X93">
            <v>0</v>
          </cell>
          <cell r="Y93">
            <v>112720</v>
          </cell>
          <cell r="Z93">
            <v>388758</v>
          </cell>
          <cell r="AA93">
            <v>0</v>
          </cell>
          <cell r="AB93">
            <v>25870</v>
          </cell>
          <cell r="AC93">
            <v>580434</v>
          </cell>
          <cell r="AD93">
            <v>340169.12</v>
          </cell>
          <cell r="AE93">
            <v>43013</v>
          </cell>
          <cell r="AF93">
            <v>179659</v>
          </cell>
          <cell r="AG93">
            <v>562841.12</v>
          </cell>
          <cell r="AH93">
            <v>0</v>
          </cell>
          <cell r="AI93">
            <v>53086</v>
          </cell>
          <cell r="AJ93">
            <v>112720</v>
          </cell>
          <cell r="AK93">
            <v>0</v>
          </cell>
          <cell r="AL93">
            <v>0</v>
          </cell>
          <cell r="AM93">
            <v>0</v>
          </cell>
          <cell r="AN93">
            <v>10</v>
          </cell>
          <cell r="AO93">
            <v>2</v>
          </cell>
        </row>
        <row r="94">
          <cell r="A94">
            <v>925230633</v>
          </cell>
          <cell r="B94" t="str">
            <v>LANSDOWNE PUBLIC LIBRARY</v>
          </cell>
          <cell r="C94" t="str">
            <v>SOUTHEAST</v>
          </cell>
          <cell r="D94" t="str">
            <v>DELAWARE</v>
          </cell>
          <cell r="E94" t="str">
            <v>DELAWARE</v>
          </cell>
          <cell r="F94" t="str">
            <v>Delaware County Library System</v>
          </cell>
          <cell r="G94">
            <v>10620</v>
          </cell>
          <cell r="H94">
            <v>7244</v>
          </cell>
          <cell r="I94">
            <v>66</v>
          </cell>
          <cell r="J94">
            <v>86648</v>
          </cell>
          <cell r="K94">
            <v>2.0750000000000002</v>
          </cell>
          <cell r="L94">
            <v>0</v>
          </cell>
          <cell r="M94">
            <v>6.15</v>
          </cell>
          <cell r="N94">
            <v>1.075</v>
          </cell>
          <cell r="O94">
            <v>68686</v>
          </cell>
          <cell r="P94">
            <v>59918</v>
          </cell>
          <cell r="Q94">
            <v>16070</v>
          </cell>
          <cell r="R94">
            <v>62</v>
          </cell>
          <cell r="S94">
            <v>127</v>
          </cell>
          <cell r="T94">
            <v>9665</v>
          </cell>
          <cell r="U94">
            <v>10502</v>
          </cell>
          <cell r="V94">
            <v>0</v>
          </cell>
          <cell r="W94">
            <v>0</v>
          </cell>
          <cell r="X94">
            <v>0</v>
          </cell>
          <cell r="Y94">
            <v>37893</v>
          </cell>
          <cell r="Z94">
            <v>463043</v>
          </cell>
          <cell r="AA94">
            <v>0</v>
          </cell>
          <cell r="AB94">
            <v>45490</v>
          </cell>
          <cell r="AC94">
            <v>546426</v>
          </cell>
          <cell r="AD94">
            <v>424143</v>
          </cell>
          <cell r="AE94">
            <v>65544</v>
          </cell>
          <cell r="AF94">
            <v>67035</v>
          </cell>
          <cell r="AG94">
            <v>556722</v>
          </cell>
          <cell r="AH94">
            <v>0</v>
          </cell>
          <cell r="AI94">
            <v>0</v>
          </cell>
          <cell r="AJ94">
            <v>37893</v>
          </cell>
          <cell r="AK94">
            <v>0</v>
          </cell>
          <cell r="AL94">
            <v>0</v>
          </cell>
          <cell r="AM94">
            <v>0</v>
          </cell>
          <cell r="AN94">
            <v>12</v>
          </cell>
          <cell r="AO94">
            <v>2</v>
          </cell>
        </row>
        <row r="95">
          <cell r="A95">
            <v>925230724</v>
          </cell>
          <cell r="B95" t="str">
            <v>MARPLE PUBLIC LIBRARY</v>
          </cell>
          <cell r="C95" t="str">
            <v>SOUTHEAST</v>
          </cell>
          <cell r="D95" t="str">
            <v>DELAWARE</v>
          </cell>
          <cell r="E95" t="str">
            <v>DELAWARE</v>
          </cell>
          <cell r="F95" t="str">
            <v>Delaware County Library System</v>
          </cell>
          <cell r="G95">
            <v>23428</v>
          </cell>
          <cell r="H95">
            <v>9082</v>
          </cell>
          <cell r="I95">
            <v>63</v>
          </cell>
          <cell r="J95">
            <v>236018</v>
          </cell>
          <cell r="K95">
            <v>4.5142899999999999</v>
          </cell>
          <cell r="L95">
            <v>0</v>
          </cell>
          <cell r="M95">
            <v>8.2857099999999999</v>
          </cell>
          <cell r="N95">
            <v>0.42857000000000001</v>
          </cell>
          <cell r="O95">
            <v>82099</v>
          </cell>
          <cell r="P95">
            <v>68690</v>
          </cell>
          <cell r="Q95">
            <v>0</v>
          </cell>
          <cell r="R95">
            <v>117</v>
          </cell>
          <cell r="S95">
            <v>127</v>
          </cell>
          <cell r="T95">
            <v>5267</v>
          </cell>
          <cell r="U95">
            <v>1626</v>
          </cell>
          <cell r="V95">
            <v>0</v>
          </cell>
          <cell r="W95">
            <v>0</v>
          </cell>
          <cell r="X95">
            <v>0</v>
          </cell>
          <cell r="Y95">
            <v>79975</v>
          </cell>
          <cell r="Z95">
            <v>1795109</v>
          </cell>
          <cell r="AA95">
            <v>0</v>
          </cell>
          <cell r="AB95">
            <v>107908</v>
          </cell>
          <cell r="AC95">
            <v>1982992</v>
          </cell>
          <cell r="AD95">
            <v>666235</v>
          </cell>
          <cell r="AE95">
            <v>86708</v>
          </cell>
          <cell r="AF95">
            <v>1229641</v>
          </cell>
          <cell r="AG95">
            <v>1982584</v>
          </cell>
          <cell r="AH95">
            <v>0</v>
          </cell>
          <cell r="AI95">
            <v>0</v>
          </cell>
          <cell r="AJ95">
            <v>79975</v>
          </cell>
          <cell r="AK95">
            <v>0</v>
          </cell>
          <cell r="AL95">
            <v>0</v>
          </cell>
          <cell r="AM95">
            <v>0</v>
          </cell>
          <cell r="AN95">
            <v>19</v>
          </cell>
          <cell r="AO95">
            <v>0</v>
          </cell>
        </row>
        <row r="96">
          <cell r="A96">
            <v>925230693</v>
          </cell>
          <cell r="B96" t="str">
            <v>MARY M CAMPBELL LIBRARY</v>
          </cell>
          <cell r="C96" t="str">
            <v>SOUTHEAST</v>
          </cell>
          <cell r="D96" t="str">
            <v>DELAWARE</v>
          </cell>
          <cell r="E96" t="str">
            <v>DELAWARE</v>
          </cell>
          <cell r="F96" t="str">
            <v>Delaware County Library System</v>
          </cell>
          <cell r="G96">
            <v>2397</v>
          </cell>
          <cell r="H96">
            <v>466</v>
          </cell>
          <cell r="I96">
            <v>35</v>
          </cell>
          <cell r="J96">
            <v>5490</v>
          </cell>
          <cell r="K96">
            <v>1</v>
          </cell>
          <cell r="L96">
            <v>0</v>
          </cell>
          <cell r="M96">
            <v>0.71428999999999998</v>
          </cell>
          <cell r="N96">
            <v>0.25713999999999998</v>
          </cell>
          <cell r="O96">
            <v>18206</v>
          </cell>
          <cell r="P96">
            <v>17805</v>
          </cell>
          <cell r="Q96">
            <v>16700</v>
          </cell>
          <cell r="R96">
            <v>37</v>
          </cell>
          <cell r="S96">
            <v>127</v>
          </cell>
          <cell r="T96">
            <v>1301</v>
          </cell>
          <cell r="U96">
            <v>1435</v>
          </cell>
          <cell r="V96">
            <v>0</v>
          </cell>
          <cell r="W96">
            <v>4500</v>
          </cell>
          <cell r="X96">
            <v>0</v>
          </cell>
          <cell r="Y96">
            <v>9373</v>
          </cell>
          <cell r="Z96">
            <v>87920</v>
          </cell>
          <cell r="AA96">
            <v>0</v>
          </cell>
          <cell r="AB96">
            <v>4539</v>
          </cell>
          <cell r="AC96">
            <v>106332</v>
          </cell>
          <cell r="AD96">
            <v>86054</v>
          </cell>
          <cell r="AE96">
            <v>9429</v>
          </cell>
          <cell r="AF96">
            <v>3463</v>
          </cell>
          <cell r="AG96">
            <v>98946</v>
          </cell>
          <cell r="AH96">
            <v>0</v>
          </cell>
          <cell r="AI96">
            <v>0</v>
          </cell>
          <cell r="AJ96">
            <v>9373</v>
          </cell>
          <cell r="AK96">
            <v>0</v>
          </cell>
          <cell r="AL96">
            <v>0</v>
          </cell>
          <cell r="AM96">
            <v>0</v>
          </cell>
          <cell r="AN96">
            <v>4</v>
          </cell>
          <cell r="AO96">
            <v>0</v>
          </cell>
        </row>
        <row r="97">
          <cell r="A97">
            <v>925230753</v>
          </cell>
          <cell r="B97" t="str">
            <v>MEDIA UPPER PROVIDENCE FREE LIBRARY</v>
          </cell>
          <cell r="C97" t="str">
            <v>SOUTHEAST</v>
          </cell>
          <cell r="D97" t="str">
            <v>DELAWARE</v>
          </cell>
          <cell r="E97" t="str">
            <v>DELAWARE</v>
          </cell>
          <cell r="F97" t="str">
            <v>Delaware County Library System</v>
          </cell>
          <cell r="G97">
            <v>15469</v>
          </cell>
          <cell r="H97">
            <v>7711</v>
          </cell>
          <cell r="I97">
            <v>55</v>
          </cell>
          <cell r="J97">
            <v>72060</v>
          </cell>
          <cell r="K97">
            <v>4.2777799999999999</v>
          </cell>
          <cell r="L97">
            <v>0</v>
          </cell>
          <cell r="M97">
            <v>2.13889</v>
          </cell>
          <cell r="N97">
            <v>0.52778000000000003</v>
          </cell>
          <cell r="O97">
            <v>37646</v>
          </cell>
          <cell r="P97">
            <v>32131</v>
          </cell>
          <cell r="Q97">
            <v>16070</v>
          </cell>
          <cell r="R97">
            <v>0</v>
          </cell>
          <cell r="S97">
            <v>127</v>
          </cell>
          <cell r="T97">
            <v>5099</v>
          </cell>
          <cell r="U97">
            <v>10596</v>
          </cell>
          <cell r="V97">
            <v>0</v>
          </cell>
          <cell r="W97">
            <v>0</v>
          </cell>
          <cell r="X97">
            <v>0</v>
          </cell>
          <cell r="Y97">
            <v>50786</v>
          </cell>
          <cell r="Z97">
            <v>207696</v>
          </cell>
          <cell r="AA97">
            <v>10000</v>
          </cell>
          <cell r="AB97">
            <v>129822</v>
          </cell>
          <cell r="AC97">
            <v>388304</v>
          </cell>
          <cell r="AD97">
            <v>191169</v>
          </cell>
          <cell r="AE97">
            <v>42833</v>
          </cell>
          <cell r="AF97">
            <v>107889</v>
          </cell>
          <cell r="AG97">
            <v>341891</v>
          </cell>
          <cell r="AH97">
            <v>0</v>
          </cell>
          <cell r="AI97">
            <v>0</v>
          </cell>
          <cell r="AJ97">
            <v>50786</v>
          </cell>
          <cell r="AK97">
            <v>0</v>
          </cell>
          <cell r="AL97">
            <v>0</v>
          </cell>
          <cell r="AM97">
            <v>1337826</v>
          </cell>
          <cell r="AN97">
            <v>12</v>
          </cell>
          <cell r="AO97">
            <v>0</v>
          </cell>
        </row>
        <row r="98">
          <cell r="A98">
            <v>925231024</v>
          </cell>
          <cell r="B98" t="str">
            <v>MEM LIBRARY OF RADNOR TWNSHP</v>
          </cell>
          <cell r="C98" t="str">
            <v>SOUTHEAST</v>
          </cell>
          <cell r="D98" t="str">
            <v>DELAWARE</v>
          </cell>
          <cell r="E98" t="str">
            <v>DELAWARE</v>
          </cell>
          <cell r="F98" t="str">
            <v>Delaware County Library System</v>
          </cell>
          <cell r="G98">
            <v>31531</v>
          </cell>
          <cell r="H98">
            <v>13790</v>
          </cell>
          <cell r="I98">
            <v>72</v>
          </cell>
          <cell r="J98">
            <v>257715</v>
          </cell>
          <cell r="K98">
            <v>7.0133299999999998</v>
          </cell>
          <cell r="L98">
            <v>0</v>
          </cell>
          <cell r="M98">
            <v>9.4666700000000006</v>
          </cell>
          <cell r="N98">
            <v>0.18667</v>
          </cell>
          <cell r="O98">
            <v>127645</v>
          </cell>
          <cell r="P98">
            <v>116719</v>
          </cell>
          <cell r="Q98">
            <v>16440</v>
          </cell>
          <cell r="R98">
            <v>131</v>
          </cell>
          <cell r="S98">
            <v>0</v>
          </cell>
          <cell r="T98">
            <v>21249</v>
          </cell>
          <cell r="U98">
            <v>13109</v>
          </cell>
          <cell r="V98">
            <v>0</v>
          </cell>
          <cell r="W98">
            <v>0</v>
          </cell>
          <cell r="X98">
            <v>0</v>
          </cell>
          <cell r="Y98">
            <v>98126</v>
          </cell>
          <cell r="Z98">
            <v>884716</v>
          </cell>
          <cell r="AA98">
            <v>0</v>
          </cell>
          <cell r="AB98">
            <v>175572</v>
          </cell>
          <cell r="AC98">
            <v>1158414</v>
          </cell>
          <cell r="AD98">
            <v>911759</v>
          </cell>
          <cell r="AE98">
            <v>147880</v>
          </cell>
          <cell r="AF98">
            <v>295963</v>
          </cell>
          <cell r="AG98">
            <v>1355602</v>
          </cell>
          <cell r="AH98">
            <v>0</v>
          </cell>
          <cell r="AI98">
            <v>0</v>
          </cell>
          <cell r="AJ98">
            <v>98126</v>
          </cell>
          <cell r="AK98">
            <v>0</v>
          </cell>
          <cell r="AL98">
            <v>0</v>
          </cell>
          <cell r="AM98">
            <v>45711</v>
          </cell>
          <cell r="AN98">
            <v>18</v>
          </cell>
          <cell r="AO98">
            <v>0</v>
          </cell>
        </row>
        <row r="99">
          <cell r="A99">
            <v>925230785</v>
          </cell>
          <cell r="B99" t="str">
            <v>MIDDLETOWN FREE LIBRARY</v>
          </cell>
          <cell r="C99" t="str">
            <v>SOUTHEAST</v>
          </cell>
          <cell r="D99" t="str">
            <v>DELAWARE</v>
          </cell>
          <cell r="E99" t="str">
            <v>DELAWARE</v>
          </cell>
          <cell r="F99" t="str">
            <v>Delaware County Library System</v>
          </cell>
          <cell r="G99">
            <v>15807</v>
          </cell>
          <cell r="H99">
            <v>6986</v>
          </cell>
          <cell r="I99">
            <v>55</v>
          </cell>
          <cell r="J99">
            <v>133981</v>
          </cell>
          <cell r="K99">
            <v>1</v>
          </cell>
          <cell r="L99">
            <v>0</v>
          </cell>
          <cell r="M99">
            <v>4.8421099999999999</v>
          </cell>
          <cell r="N99">
            <v>0.52632000000000001</v>
          </cell>
          <cell r="O99">
            <v>56576</v>
          </cell>
          <cell r="P99">
            <v>49163</v>
          </cell>
          <cell r="Q99">
            <v>16663</v>
          </cell>
          <cell r="R99">
            <v>50</v>
          </cell>
          <cell r="S99">
            <v>127</v>
          </cell>
          <cell r="T99">
            <v>11739</v>
          </cell>
          <cell r="U99">
            <v>11932</v>
          </cell>
          <cell r="V99">
            <v>0</v>
          </cell>
          <cell r="W99">
            <v>0</v>
          </cell>
          <cell r="X99">
            <v>0</v>
          </cell>
          <cell r="Y99">
            <v>51586.35</v>
          </cell>
          <cell r="Z99">
            <v>299945</v>
          </cell>
          <cell r="AA99">
            <v>10000</v>
          </cell>
          <cell r="AB99">
            <v>106866</v>
          </cell>
          <cell r="AC99">
            <v>458397.35</v>
          </cell>
          <cell r="AD99">
            <v>292380</v>
          </cell>
          <cell r="AE99">
            <v>68500</v>
          </cell>
          <cell r="AF99">
            <v>152501</v>
          </cell>
          <cell r="AG99">
            <v>513381</v>
          </cell>
          <cell r="AH99">
            <v>0</v>
          </cell>
          <cell r="AI99">
            <v>0</v>
          </cell>
          <cell r="AJ99">
            <v>51586</v>
          </cell>
          <cell r="AK99">
            <v>0</v>
          </cell>
          <cell r="AL99">
            <v>0</v>
          </cell>
          <cell r="AM99">
            <v>0</v>
          </cell>
          <cell r="AN99">
            <v>10</v>
          </cell>
          <cell r="AO99">
            <v>2</v>
          </cell>
        </row>
        <row r="100">
          <cell r="A100">
            <v>925230905</v>
          </cell>
          <cell r="B100" t="str">
            <v>NEWTOWN PUBLIC LIBRARY</v>
          </cell>
          <cell r="C100" t="str">
            <v>SOUTHEAST</v>
          </cell>
          <cell r="D100" t="str">
            <v>DELAWARE</v>
          </cell>
          <cell r="E100" t="str">
            <v>DELAWARE</v>
          </cell>
          <cell r="F100" t="str">
            <v>Delaware County Library System</v>
          </cell>
          <cell r="G100">
            <v>12216</v>
          </cell>
          <cell r="H100">
            <v>6558</v>
          </cell>
          <cell r="I100">
            <v>47</v>
          </cell>
          <cell r="J100">
            <v>88340</v>
          </cell>
          <cell r="K100">
            <v>0.8</v>
          </cell>
          <cell r="L100">
            <v>1.8</v>
          </cell>
          <cell r="M100">
            <v>2.2250000000000001</v>
          </cell>
          <cell r="N100">
            <v>1.325</v>
          </cell>
          <cell r="O100">
            <v>68817</v>
          </cell>
          <cell r="P100">
            <v>56398</v>
          </cell>
          <cell r="Q100">
            <v>16070</v>
          </cell>
          <cell r="R100">
            <v>63</v>
          </cell>
          <cell r="S100">
            <v>127</v>
          </cell>
          <cell r="T100">
            <v>10013</v>
          </cell>
          <cell r="U100">
            <v>5022</v>
          </cell>
          <cell r="V100">
            <v>0</v>
          </cell>
          <cell r="W100">
            <v>0</v>
          </cell>
          <cell r="X100">
            <v>0</v>
          </cell>
          <cell r="Y100">
            <v>37988</v>
          </cell>
          <cell r="Z100">
            <v>222820</v>
          </cell>
          <cell r="AA100">
            <v>0</v>
          </cell>
          <cell r="AB100">
            <v>52228</v>
          </cell>
          <cell r="AC100">
            <v>313036</v>
          </cell>
          <cell r="AD100">
            <v>175175</v>
          </cell>
          <cell r="AE100">
            <v>43023</v>
          </cell>
          <cell r="AF100">
            <v>103613</v>
          </cell>
          <cell r="AG100">
            <v>321811</v>
          </cell>
          <cell r="AH100">
            <v>0</v>
          </cell>
          <cell r="AI100">
            <v>0</v>
          </cell>
          <cell r="AJ100">
            <v>37988</v>
          </cell>
          <cell r="AK100">
            <v>0</v>
          </cell>
          <cell r="AL100">
            <v>0</v>
          </cell>
          <cell r="AM100">
            <v>0</v>
          </cell>
          <cell r="AN100">
            <v>10</v>
          </cell>
          <cell r="AO100">
            <v>0</v>
          </cell>
        </row>
        <row r="101">
          <cell r="A101">
            <v>925230933</v>
          </cell>
          <cell r="B101" t="str">
            <v>NORWOOD PUBLIC LIBRARY</v>
          </cell>
          <cell r="C101" t="str">
            <v>SOUTHEAST</v>
          </cell>
          <cell r="D101" t="str">
            <v>DELAWARE</v>
          </cell>
          <cell r="E101" t="str">
            <v>DELAWARE</v>
          </cell>
          <cell r="F101" t="str">
            <v>Delaware County Library System</v>
          </cell>
          <cell r="G101">
            <v>5890</v>
          </cell>
          <cell r="H101">
            <v>2798</v>
          </cell>
          <cell r="I101">
            <v>47</v>
          </cell>
          <cell r="J101">
            <v>29712</v>
          </cell>
          <cell r="K101">
            <v>0</v>
          </cell>
          <cell r="L101">
            <v>0</v>
          </cell>
          <cell r="M101">
            <v>2.94286</v>
          </cell>
          <cell r="N101">
            <v>0</v>
          </cell>
          <cell r="O101">
            <v>23762</v>
          </cell>
          <cell r="P101">
            <v>23123</v>
          </cell>
          <cell r="Q101">
            <v>16070</v>
          </cell>
          <cell r="R101">
            <v>18</v>
          </cell>
          <cell r="S101">
            <v>127</v>
          </cell>
          <cell r="T101">
            <v>3912</v>
          </cell>
          <cell r="U101">
            <v>2419</v>
          </cell>
          <cell r="V101">
            <v>0</v>
          </cell>
          <cell r="W101">
            <v>4500</v>
          </cell>
          <cell r="X101">
            <v>0</v>
          </cell>
          <cell r="Y101">
            <v>20565</v>
          </cell>
          <cell r="Z101">
            <v>111419</v>
          </cell>
          <cell r="AA101">
            <v>0</v>
          </cell>
          <cell r="AB101">
            <v>21962</v>
          </cell>
          <cell r="AC101">
            <v>158446</v>
          </cell>
          <cell r="AD101">
            <v>97941</v>
          </cell>
          <cell r="AE101">
            <v>22810</v>
          </cell>
          <cell r="AF101">
            <v>24809</v>
          </cell>
          <cell r="AG101">
            <v>145560</v>
          </cell>
          <cell r="AH101">
            <v>0</v>
          </cell>
          <cell r="AI101">
            <v>0</v>
          </cell>
          <cell r="AJ101">
            <v>20565</v>
          </cell>
          <cell r="AK101">
            <v>0</v>
          </cell>
          <cell r="AL101">
            <v>0</v>
          </cell>
          <cell r="AM101">
            <v>0</v>
          </cell>
          <cell r="AN101">
            <v>6</v>
          </cell>
          <cell r="AO101">
            <v>0.85714000000000001</v>
          </cell>
        </row>
        <row r="102">
          <cell r="A102">
            <v>925230993</v>
          </cell>
          <cell r="B102" t="str">
            <v>PROSPECT PARK FREE LIBRARY</v>
          </cell>
          <cell r="C102" t="str">
            <v>SOUTHEAST</v>
          </cell>
          <cell r="D102" t="str">
            <v>DELAWARE</v>
          </cell>
          <cell r="E102" t="str">
            <v>DELAWARE</v>
          </cell>
          <cell r="F102" t="str">
            <v>Delaware County Library System</v>
          </cell>
          <cell r="G102">
            <v>6454</v>
          </cell>
          <cell r="H102">
            <v>2903</v>
          </cell>
          <cell r="I102">
            <v>35</v>
          </cell>
          <cell r="J102">
            <v>14180</v>
          </cell>
          <cell r="K102">
            <v>0</v>
          </cell>
          <cell r="L102">
            <v>0</v>
          </cell>
          <cell r="M102">
            <v>1.3428599999999999</v>
          </cell>
          <cell r="N102">
            <v>0</v>
          </cell>
          <cell r="O102">
            <v>36075</v>
          </cell>
          <cell r="P102">
            <v>11835</v>
          </cell>
          <cell r="Q102">
            <v>16070</v>
          </cell>
          <cell r="R102">
            <v>13</v>
          </cell>
          <cell r="S102">
            <v>127</v>
          </cell>
          <cell r="T102">
            <v>2352</v>
          </cell>
          <cell r="U102">
            <v>1716</v>
          </cell>
          <cell r="V102">
            <v>0</v>
          </cell>
          <cell r="W102">
            <v>13974</v>
          </cell>
          <cell r="X102">
            <v>0</v>
          </cell>
          <cell r="Y102">
            <v>14487</v>
          </cell>
          <cell r="Z102">
            <v>32207</v>
          </cell>
          <cell r="AA102">
            <v>0</v>
          </cell>
          <cell r="AB102">
            <v>17665</v>
          </cell>
          <cell r="AC102">
            <v>78333</v>
          </cell>
          <cell r="AD102">
            <v>52419</v>
          </cell>
          <cell r="AE102">
            <v>10652</v>
          </cell>
          <cell r="AF102">
            <v>8103</v>
          </cell>
          <cell r="AG102">
            <v>71174</v>
          </cell>
          <cell r="AH102">
            <v>0</v>
          </cell>
          <cell r="AI102">
            <v>0</v>
          </cell>
          <cell r="AJ102">
            <v>14487</v>
          </cell>
          <cell r="AK102">
            <v>0</v>
          </cell>
          <cell r="AL102">
            <v>0</v>
          </cell>
          <cell r="AM102">
            <v>0</v>
          </cell>
          <cell r="AN102">
            <v>4</v>
          </cell>
          <cell r="AO102">
            <v>0.85714000000000001</v>
          </cell>
        </row>
        <row r="103">
          <cell r="A103">
            <v>925230365</v>
          </cell>
          <cell r="B103" t="str">
            <v>RACHEL KOHL COMMUNITY LIBRARY</v>
          </cell>
          <cell r="C103" t="str">
            <v>SOUTHEAST</v>
          </cell>
          <cell r="D103" t="str">
            <v>DELAWARE</v>
          </cell>
          <cell r="E103" t="str">
            <v>DELAWARE</v>
          </cell>
          <cell r="F103" t="str">
            <v>Delaware County Library System</v>
          </cell>
          <cell r="G103">
            <v>17231</v>
          </cell>
          <cell r="H103">
            <v>15622</v>
          </cell>
          <cell r="I103">
            <v>58</v>
          </cell>
          <cell r="J103">
            <v>164158</v>
          </cell>
          <cell r="K103">
            <v>2</v>
          </cell>
          <cell r="L103">
            <v>0</v>
          </cell>
          <cell r="M103">
            <v>5.0250000000000004</v>
          </cell>
          <cell r="N103">
            <v>1.675</v>
          </cell>
          <cell r="O103">
            <v>43122</v>
          </cell>
          <cell r="P103">
            <v>38646</v>
          </cell>
          <cell r="Q103">
            <v>16070</v>
          </cell>
          <cell r="R103">
            <v>55</v>
          </cell>
          <cell r="S103">
            <v>127</v>
          </cell>
          <cell r="T103">
            <v>5420</v>
          </cell>
          <cell r="U103">
            <v>20498</v>
          </cell>
          <cell r="V103">
            <v>0</v>
          </cell>
          <cell r="W103">
            <v>0</v>
          </cell>
          <cell r="X103">
            <v>0</v>
          </cell>
          <cell r="Y103">
            <v>35726</v>
          </cell>
          <cell r="Z103">
            <v>272406</v>
          </cell>
          <cell r="AA103">
            <v>0</v>
          </cell>
          <cell r="AB103">
            <v>74451</v>
          </cell>
          <cell r="AC103">
            <v>382583</v>
          </cell>
          <cell r="AD103">
            <v>234369</v>
          </cell>
          <cell r="AE103">
            <v>35084</v>
          </cell>
          <cell r="AF103">
            <v>116309</v>
          </cell>
          <cell r="AG103">
            <v>385762</v>
          </cell>
          <cell r="AH103">
            <v>0</v>
          </cell>
          <cell r="AI103">
            <v>0</v>
          </cell>
          <cell r="AJ103">
            <v>35726</v>
          </cell>
          <cell r="AK103">
            <v>0</v>
          </cell>
          <cell r="AL103">
            <v>0</v>
          </cell>
          <cell r="AM103">
            <v>0</v>
          </cell>
          <cell r="AN103">
            <v>6</v>
          </cell>
          <cell r="AO103">
            <v>0</v>
          </cell>
        </row>
        <row r="104">
          <cell r="A104">
            <v>925231053</v>
          </cell>
          <cell r="B104" t="str">
            <v>RIDLEY PARK PUBLIC LIBRARY</v>
          </cell>
          <cell r="C104" t="str">
            <v>SOUTHEAST</v>
          </cell>
          <cell r="D104" t="str">
            <v>DELAWARE</v>
          </cell>
          <cell r="E104" t="str">
            <v>DELAWARE</v>
          </cell>
          <cell r="F104" t="str">
            <v>Delaware County Library System</v>
          </cell>
          <cell r="G104">
            <v>7002</v>
          </cell>
          <cell r="H104">
            <v>3410</v>
          </cell>
          <cell r="I104">
            <v>45</v>
          </cell>
          <cell r="J104">
            <v>25550</v>
          </cell>
          <cell r="K104">
            <v>0</v>
          </cell>
          <cell r="L104">
            <v>0</v>
          </cell>
          <cell r="M104">
            <v>2.6285699999999999</v>
          </cell>
          <cell r="N104">
            <v>0</v>
          </cell>
          <cell r="O104">
            <v>41431</v>
          </cell>
          <cell r="P104">
            <v>16779</v>
          </cell>
          <cell r="Q104">
            <v>16070</v>
          </cell>
          <cell r="R104">
            <v>39</v>
          </cell>
          <cell r="S104">
            <v>127</v>
          </cell>
          <cell r="T104">
            <v>3526</v>
          </cell>
          <cell r="U104">
            <v>3555</v>
          </cell>
          <cell r="V104">
            <v>0</v>
          </cell>
          <cell r="W104">
            <v>0</v>
          </cell>
          <cell r="X104">
            <v>0</v>
          </cell>
          <cell r="Y104">
            <v>23054</v>
          </cell>
          <cell r="Z104">
            <v>121263</v>
          </cell>
          <cell r="AA104">
            <v>1000</v>
          </cell>
          <cell r="AB104">
            <v>2852</v>
          </cell>
          <cell r="AC104">
            <v>147169</v>
          </cell>
          <cell r="AD104">
            <v>111151</v>
          </cell>
          <cell r="AE104">
            <v>15470</v>
          </cell>
          <cell r="AF104">
            <v>8206</v>
          </cell>
          <cell r="AG104">
            <v>134827</v>
          </cell>
          <cell r="AH104">
            <v>0</v>
          </cell>
          <cell r="AI104">
            <v>0</v>
          </cell>
          <cell r="AJ104">
            <v>23054</v>
          </cell>
          <cell r="AK104">
            <v>0</v>
          </cell>
          <cell r="AL104">
            <v>0</v>
          </cell>
          <cell r="AM104">
            <v>0</v>
          </cell>
          <cell r="AN104">
            <v>7</v>
          </cell>
          <cell r="AO104">
            <v>0.85714000000000001</v>
          </cell>
        </row>
        <row r="105">
          <cell r="A105">
            <v>925231084</v>
          </cell>
          <cell r="B105" t="str">
            <v>RIDLEY TOWNSHIP PUBLIC LIBRARY</v>
          </cell>
          <cell r="C105" t="str">
            <v>SOUTHEAST</v>
          </cell>
          <cell r="D105" t="str">
            <v>DELAWARE</v>
          </cell>
          <cell r="E105" t="str">
            <v>DELAWARE</v>
          </cell>
          <cell r="F105" t="str">
            <v>Delaware County Library System</v>
          </cell>
          <cell r="G105">
            <v>30768</v>
          </cell>
          <cell r="H105">
            <v>10606</v>
          </cell>
          <cell r="I105">
            <v>51.51</v>
          </cell>
          <cell r="J105">
            <v>129598</v>
          </cell>
          <cell r="K105">
            <v>3.2857099999999999</v>
          </cell>
          <cell r="L105">
            <v>1</v>
          </cell>
          <cell r="M105">
            <v>8.6</v>
          </cell>
          <cell r="N105">
            <v>0.17143</v>
          </cell>
          <cell r="O105">
            <v>53140</v>
          </cell>
          <cell r="P105">
            <v>45521</v>
          </cell>
          <cell r="Q105">
            <v>16070</v>
          </cell>
          <cell r="R105">
            <v>123</v>
          </cell>
          <cell r="S105">
            <v>127</v>
          </cell>
          <cell r="T105">
            <v>12537</v>
          </cell>
          <cell r="U105">
            <v>11092</v>
          </cell>
          <cell r="V105">
            <v>0</v>
          </cell>
          <cell r="W105">
            <v>0</v>
          </cell>
          <cell r="X105">
            <v>0</v>
          </cell>
          <cell r="Y105">
            <v>98216</v>
          </cell>
          <cell r="Z105">
            <v>469494</v>
          </cell>
          <cell r="AA105">
            <v>2000</v>
          </cell>
          <cell r="AB105">
            <v>50869</v>
          </cell>
          <cell r="AC105">
            <v>618579</v>
          </cell>
          <cell r="AD105">
            <v>492248</v>
          </cell>
          <cell r="AE105">
            <v>93227</v>
          </cell>
          <cell r="AF105">
            <v>36474</v>
          </cell>
          <cell r="AG105">
            <v>621949</v>
          </cell>
          <cell r="AH105">
            <v>0</v>
          </cell>
          <cell r="AI105">
            <v>0</v>
          </cell>
          <cell r="AJ105">
            <v>98216</v>
          </cell>
          <cell r="AK105">
            <v>0</v>
          </cell>
          <cell r="AL105">
            <v>0</v>
          </cell>
          <cell r="AM105">
            <v>0</v>
          </cell>
          <cell r="AN105">
            <v>18</v>
          </cell>
          <cell r="AO105">
            <v>0</v>
          </cell>
        </row>
        <row r="106">
          <cell r="A106">
            <v>925231173</v>
          </cell>
          <cell r="B106" t="str">
            <v>SHARON HILL PUBLIC LIBRARY</v>
          </cell>
          <cell r="C106" t="str">
            <v>SOUTHEAST</v>
          </cell>
          <cell r="D106" t="str">
            <v>DELAWARE</v>
          </cell>
          <cell r="E106" t="str">
            <v>DELAWARE</v>
          </cell>
          <cell r="F106" t="str">
            <v>Delaware County Library System</v>
          </cell>
          <cell r="G106">
            <v>5697</v>
          </cell>
          <cell r="H106">
            <v>3970</v>
          </cell>
          <cell r="I106">
            <v>41</v>
          </cell>
          <cell r="J106">
            <v>16593</v>
          </cell>
          <cell r="K106">
            <v>0</v>
          </cell>
          <cell r="L106">
            <v>0</v>
          </cell>
          <cell r="M106">
            <v>1.17143</v>
          </cell>
          <cell r="N106">
            <v>8.5709999999999995E-2</v>
          </cell>
          <cell r="O106">
            <v>18910</v>
          </cell>
          <cell r="P106">
            <v>18661</v>
          </cell>
          <cell r="Q106">
            <v>16070</v>
          </cell>
          <cell r="R106">
            <v>10</v>
          </cell>
          <cell r="S106">
            <v>127</v>
          </cell>
          <cell r="T106">
            <v>3397</v>
          </cell>
          <cell r="U106">
            <v>3879</v>
          </cell>
          <cell r="V106">
            <v>7180</v>
          </cell>
          <cell r="W106">
            <v>7180</v>
          </cell>
          <cell r="X106">
            <v>0</v>
          </cell>
          <cell r="Y106">
            <v>18104</v>
          </cell>
          <cell r="Z106">
            <v>68403</v>
          </cell>
          <cell r="AA106">
            <v>1000</v>
          </cell>
          <cell r="AB106">
            <v>9926</v>
          </cell>
          <cell r="AC106">
            <v>103613</v>
          </cell>
          <cell r="AD106">
            <v>89938</v>
          </cell>
          <cell r="AE106">
            <v>8531</v>
          </cell>
          <cell r="AF106">
            <v>7222</v>
          </cell>
          <cell r="AG106">
            <v>105691</v>
          </cell>
          <cell r="AH106">
            <v>0</v>
          </cell>
          <cell r="AI106">
            <v>7180</v>
          </cell>
          <cell r="AJ106">
            <v>18104</v>
          </cell>
          <cell r="AK106">
            <v>0</v>
          </cell>
          <cell r="AL106">
            <v>0</v>
          </cell>
          <cell r="AM106">
            <v>0</v>
          </cell>
          <cell r="AN106">
            <v>6</v>
          </cell>
          <cell r="AO106">
            <v>1.14286</v>
          </cell>
        </row>
        <row r="107">
          <cell r="A107">
            <v>925231204</v>
          </cell>
          <cell r="B107" t="str">
            <v>SPRINGFIELD TOWNSHIP LIBRARY</v>
          </cell>
          <cell r="C107" t="str">
            <v>SOUTHEAST</v>
          </cell>
          <cell r="D107" t="str">
            <v>DELAWARE</v>
          </cell>
          <cell r="E107" t="str">
            <v>DELAWARE</v>
          </cell>
          <cell r="F107" t="str">
            <v>Delaware County Library System</v>
          </cell>
          <cell r="G107">
            <v>24211</v>
          </cell>
          <cell r="H107">
            <v>16262</v>
          </cell>
          <cell r="I107">
            <v>61</v>
          </cell>
          <cell r="J107">
            <v>141006</v>
          </cell>
          <cell r="K107">
            <v>4</v>
          </cell>
          <cell r="L107">
            <v>0</v>
          </cell>
          <cell r="M107">
            <v>6.2571399999999997</v>
          </cell>
          <cell r="N107">
            <v>8.5709999999999995E-2</v>
          </cell>
          <cell r="O107">
            <v>124561</v>
          </cell>
          <cell r="P107">
            <v>112406</v>
          </cell>
          <cell r="Q107">
            <v>16070</v>
          </cell>
          <cell r="R107">
            <v>77</v>
          </cell>
          <cell r="S107">
            <v>127</v>
          </cell>
          <cell r="T107">
            <v>11123</v>
          </cell>
          <cell r="U107">
            <v>12880</v>
          </cell>
          <cell r="V107">
            <v>0</v>
          </cell>
          <cell r="W107">
            <v>0</v>
          </cell>
          <cell r="X107">
            <v>0</v>
          </cell>
          <cell r="Y107">
            <v>74118</v>
          </cell>
          <cell r="Z107">
            <v>743808</v>
          </cell>
          <cell r="AA107">
            <v>0</v>
          </cell>
          <cell r="AB107">
            <v>79386</v>
          </cell>
          <cell r="AC107">
            <v>897312</v>
          </cell>
          <cell r="AD107">
            <v>732202</v>
          </cell>
          <cell r="AE107">
            <v>89254</v>
          </cell>
          <cell r="AF107">
            <v>39068</v>
          </cell>
          <cell r="AG107">
            <v>860524</v>
          </cell>
          <cell r="AH107">
            <v>0</v>
          </cell>
          <cell r="AI107">
            <v>0</v>
          </cell>
          <cell r="AJ107">
            <v>74118</v>
          </cell>
          <cell r="AK107">
            <v>0</v>
          </cell>
          <cell r="AL107">
            <v>0</v>
          </cell>
          <cell r="AM107">
            <v>0</v>
          </cell>
          <cell r="AN107">
            <v>10</v>
          </cell>
          <cell r="AO107">
            <v>0</v>
          </cell>
        </row>
        <row r="108">
          <cell r="A108">
            <v>925231233</v>
          </cell>
          <cell r="B108" t="str">
            <v>SWARTHMORE PUBLIC LIBRARY</v>
          </cell>
          <cell r="C108" t="str">
            <v>SOUTHEAST</v>
          </cell>
          <cell r="D108" t="str">
            <v>DELAWARE</v>
          </cell>
          <cell r="E108" t="str">
            <v>DELAWARE</v>
          </cell>
          <cell r="F108" t="str">
            <v>Delaware County Library System</v>
          </cell>
          <cell r="G108">
            <v>6194</v>
          </cell>
          <cell r="H108">
            <v>3937</v>
          </cell>
          <cell r="I108">
            <v>64</v>
          </cell>
          <cell r="J108">
            <v>114016</v>
          </cell>
          <cell r="K108">
            <v>2</v>
          </cell>
          <cell r="L108">
            <v>0</v>
          </cell>
          <cell r="M108">
            <v>1.88571</v>
          </cell>
          <cell r="N108">
            <v>2.05714</v>
          </cell>
          <cell r="O108">
            <v>54949</v>
          </cell>
          <cell r="P108">
            <v>50752</v>
          </cell>
          <cell r="Q108">
            <v>16070</v>
          </cell>
          <cell r="R108">
            <v>92</v>
          </cell>
          <cell r="S108">
            <v>127</v>
          </cell>
          <cell r="T108">
            <v>7898</v>
          </cell>
          <cell r="U108">
            <v>9688</v>
          </cell>
          <cell r="V108">
            <v>0</v>
          </cell>
          <cell r="W108">
            <v>0</v>
          </cell>
          <cell r="X108">
            <v>0</v>
          </cell>
          <cell r="Y108">
            <v>23276</v>
          </cell>
          <cell r="Z108">
            <v>136132</v>
          </cell>
          <cell r="AA108">
            <v>0</v>
          </cell>
          <cell r="AB108">
            <v>89015</v>
          </cell>
          <cell r="AC108">
            <v>248423</v>
          </cell>
          <cell r="AD108">
            <v>200251</v>
          </cell>
          <cell r="AE108">
            <v>41984</v>
          </cell>
          <cell r="AF108">
            <v>3091</v>
          </cell>
          <cell r="AG108">
            <v>245326</v>
          </cell>
          <cell r="AH108">
            <v>0</v>
          </cell>
          <cell r="AI108">
            <v>0</v>
          </cell>
          <cell r="AJ108">
            <v>23276</v>
          </cell>
          <cell r="AK108">
            <v>0</v>
          </cell>
          <cell r="AL108">
            <v>0</v>
          </cell>
          <cell r="AM108">
            <v>0</v>
          </cell>
          <cell r="AN108">
            <v>5</v>
          </cell>
          <cell r="AO108">
            <v>0</v>
          </cell>
        </row>
        <row r="109">
          <cell r="A109">
            <v>925231294</v>
          </cell>
          <cell r="B109" t="str">
            <v>TINICUM MEMORIAL PUB LIBRARY</v>
          </cell>
          <cell r="C109" t="str">
            <v>SOUTHEAST</v>
          </cell>
          <cell r="D109" t="str">
            <v>DELAWARE</v>
          </cell>
          <cell r="E109" t="str">
            <v>DELAWARE</v>
          </cell>
          <cell r="F109" t="str">
            <v>Delaware County Library System</v>
          </cell>
          <cell r="G109">
            <v>4091</v>
          </cell>
          <cell r="H109">
            <v>1215</v>
          </cell>
          <cell r="I109">
            <v>39</v>
          </cell>
          <cell r="J109">
            <v>14405</v>
          </cell>
          <cell r="K109">
            <v>0</v>
          </cell>
          <cell r="L109">
            <v>0</v>
          </cell>
          <cell r="M109">
            <v>2.2571400000000001</v>
          </cell>
          <cell r="N109">
            <v>0</v>
          </cell>
          <cell r="O109">
            <v>22490</v>
          </cell>
          <cell r="P109">
            <v>21414</v>
          </cell>
          <cell r="Q109">
            <v>16070</v>
          </cell>
          <cell r="R109">
            <v>15</v>
          </cell>
          <cell r="S109">
            <v>127</v>
          </cell>
          <cell r="T109">
            <v>748</v>
          </cell>
          <cell r="U109">
            <v>770</v>
          </cell>
          <cell r="V109">
            <v>0</v>
          </cell>
          <cell r="W109">
            <v>4500</v>
          </cell>
          <cell r="X109">
            <v>0</v>
          </cell>
          <cell r="Y109">
            <v>15644</v>
          </cell>
          <cell r="Z109">
            <v>104051</v>
          </cell>
          <cell r="AA109">
            <v>0</v>
          </cell>
          <cell r="AB109">
            <v>4441</v>
          </cell>
          <cell r="AC109">
            <v>128636</v>
          </cell>
          <cell r="AD109">
            <v>87622</v>
          </cell>
          <cell r="AE109">
            <v>14054</v>
          </cell>
          <cell r="AF109">
            <v>23394</v>
          </cell>
          <cell r="AG109">
            <v>125070</v>
          </cell>
          <cell r="AH109">
            <v>0</v>
          </cell>
          <cell r="AI109">
            <v>0</v>
          </cell>
          <cell r="AJ109">
            <v>15644</v>
          </cell>
          <cell r="AK109">
            <v>0</v>
          </cell>
          <cell r="AL109">
            <v>0</v>
          </cell>
          <cell r="AM109">
            <v>0</v>
          </cell>
          <cell r="AN109">
            <v>9</v>
          </cell>
          <cell r="AO109">
            <v>0.8</v>
          </cell>
        </row>
        <row r="110">
          <cell r="A110">
            <v>925231414</v>
          </cell>
          <cell r="B110" t="str">
            <v>UPPER DARBY TOWNSHIP &amp; SELLERS MEMORIAL FREE PUBLIC LIBRARY</v>
          </cell>
          <cell r="C110" t="str">
            <v>SOUTHEAST</v>
          </cell>
          <cell r="D110" t="str">
            <v>DELAWARE</v>
          </cell>
          <cell r="E110" t="str">
            <v>DELAWARE</v>
          </cell>
          <cell r="F110" t="str">
            <v>Delaware County Library System</v>
          </cell>
          <cell r="G110">
            <v>82795</v>
          </cell>
          <cell r="H110">
            <v>37479</v>
          </cell>
          <cell r="I110">
            <v>72.5</v>
          </cell>
          <cell r="J110">
            <v>187122</v>
          </cell>
          <cell r="K110">
            <v>8.8648600000000002</v>
          </cell>
          <cell r="L110">
            <v>1.5675699999999999</v>
          </cell>
          <cell r="M110">
            <v>16.72973</v>
          </cell>
          <cell r="N110">
            <v>0</v>
          </cell>
          <cell r="O110">
            <v>146431</v>
          </cell>
          <cell r="P110">
            <v>128531</v>
          </cell>
          <cell r="Q110">
            <v>17900</v>
          </cell>
          <cell r="R110">
            <v>142</v>
          </cell>
          <cell r="S110">
            <v>127</v>
          </cell>
          <cell r="T110">
            <v>14789</v>
          </cell>
          <cell r="U110">
            <v>32001</v>
          </cell>
          <cell r="V110">
            <v>0</v>
          </cell>
          <cell r="W110">
            <v>4500</v>
          </cell>
          <cell r="X110">
            <v>0</v>
          </cell>
          <cell r="Y110">
            <v>240726</v>
          </cell>
          <cell r="Z110">
            <v>1361419</v>
          </cell>
          <cell r="AA110">
            <v>0</v>
          </cell>
          <cell r="AB110">
            <v>101928</v>
          </cell>
          <cell r="AC110">
            <v>1708573</v>
          </cell>
          <cell r="AD110">
            <v>1256790</v>
          </cell>
          <cell r="AE110">
            <v>103364</v>
          </cell>
          <cell r="AF110">
            <v>270522</v>
          </cell>
          <cell r="AG110">
            <v>1630676</v>
          </cell>
          <cell r="AH110">
            <v>0</v>
          </cell>
          <cell r="AI110">
            <v>0</v>
          </cell>
          <cell r="AJ110">
            <v>240726</v>
          </cell>
          <cell r="AK110">
            <v>0</v>
          </cell>
          <cell r="AL110">
            <v>0</v>
          </cell>
          <cell r="AM110">
            <v>0</v>
          </cell>
          <cell r="AN110">
            <v>40</v>
          </cell>
          <cell r="AO110">
            <v>1</v>
          </cell>
        </row>
        <row r="111">
          <cell r="A111">
            <v>925231473</v>
          </cell>
          <cell r="B111" t="str">
            <v>YEADON PUBLIC LIBRARY</v>
          </cell>
          <cell r="C111" t="str">
            <v>SOUTHEAST</v>
          </cell>
          <cell r="D111" t="str">
            <v>DELAWARE</v>
          </cell>
          <cell r="E111" t="str">
            <v>DELAWARE</v>
          </cell>
          <cell r="F111" t="str">
            <v>Delaware County Library System</v>
          </cell>
          <cell r="G111">
            <v>11443</v>
          </cell>
          <cell r="H111">
            <v>6548</v>
          </cell>
          <cell r="I111">
            <v>59</v>
          </cell>
          <cell r="J111">
            <v>34155</v>
          </cell>
          <cell r="K111">
            <v>1</v>
          </cell>
          <cell r="L111">
            <v>0</v>
          </cell>
          <cell r="M111">
            <v>5.375</v>
          </cell>
          <cell r="N111">
            <v>0.2</v>
          </cell>
          <cell r="O111">
            <v>47419</v>
          </cell>
          <cell r="P111">
            <v>45454</v>
          </cell>
          <cell r="Q111">
            <v>16070</v>
          </cell>
          <cell r="R111">
            <v>65</v>
          </cell>
          <cell r="S111">
            <v>137</v>
          </cell>
          <cell r="T111">
            <v>5793</v>
          </cell>
          <cell r="U111">
            <v>2078</v>
          </cell>
          <cell r="V111">
            <v>11149</v>
          </cell>
          <cell r="W111">
            <v>11149</v>
          </cell>
          <cell r="X111">
            <v>0</v>
          </cell>
          <cell r="Y111">
            <v>37575</v>
          </cell>
          <cell r="Z111">
            <v>389511</v>
          </cell>
          <cell r="AA111">
            <v>0</v>
          </cell>
          <cell r="AB111">
            <v>22065</v>
          </cell>
          <cell r="AC111">
            <v>460300</v>
          </cell>
          <cell r="AD111">
            <v>248239</v>
          </cell>
          <cell r="AE111">
            <v>54296</v>
          </cell>
          <cell r="AF111">
            <v>80485</v>
          </cell>
          <cell r="AG111">
            <v>383020</v>
          </cell>
          <cell r="AH111">
            <v>0</v>
          </cell>
          <cell r="AI111">
            <v>11149</v>
          </cell>
          <cell r="AJ111">
            <v>37575</v>
          </cell>
          <cell r="AK111">
            <v>0</v>
          </cell>
          <cell r="AL111">
            <v>0</v>
          </cell>
          <cell r="AM111">
            <v>118197</v>
          </cell>
          <cell r="AN111">
            <v>6</v>
          </cell>
          <cell r="AO111">
            <v>1</v>
          </cell>
        </row>
        <row r="112">
          <cell r="A112">
            <v>922090154</v>
          </cell>
          <cell r="B112" t="str">
            <v>BUCKS COUNTY FREE LIBRARY</v>
          </cell>
          <cell r="C112" t="str">
            <v>SOUTHEAST</v>
          </cell>
          <cell r="D112" t="str">
            <v>DOYLESTOWN</v>
          </cell>
          <cell r="E112" t="str">
            <v>BUCKS</v>
          </cell>
          <cell r="F112" t="str">
            <v>Bucks County Free Library System</v>
          </cell>
          <cell r="G112">
            <v>490577</v>
          </cell>
          <cell r="H112">
            <v>181664</v>
          </cell>
          <cell r="I112">
            <v>68</v>
          </cell>
          <cell r="J112">
            <v>2885456</v>
          </cell>
          <cell r="K112">
            <v>15.2</v>
          </cell>
          <cell r="L112">
            <v>0</v>
          </cell>
          <cell r="M112">
            <v>69.14667</v>
          </cell>
          <cell r="N112">
            <v>5.4666699999999997</v>
          </cell>
          <cell r="O112">
            <v>498935</v>
          </cell>
          <cell r="P112">
            <v>390132</v>
          </cell>
          <cell r="Q112">
            <v>29100</v>
          </cell>
          <cell r="R112">
            <v>583</v>
          </cell>
          <cell r="S112">
            <v>144</v>
          </cell>
          <cell r="T112">
            <v>97855</v>
          </cell>
          <cell r="U112">
            <v>57184</v>
          </cell>
          <cell r="V112">
            <v>0</v>
          </cell>
          <cell r="W112">
            <v>27000</v>
          </cell>
          <cell r="X112">
            <v>0</v>
          </cell>
          <cell r="Y112">
            <v>2336421</v>
          </cell>
          <cell r="Z112">
            <v>5857100</v>
          </cell>
          <cell r="AA112">
            <v>0</v>
          </cell>
          <cell r="AB112">
            <v>770965</v>
          </cell>
          <cell r="AC112">
            <v>8991486</v>
          </cell>
          <cell r="AD112">
            <v>4928109</v>
          </cell>
          <cell r="AE112">
            <v>1799505</v>
          </cell>
          <cell r="AF112">
            <v>3485540</v>
          </cell>
          <cell r="AG112">
            <v>10213154</v>
          </cell>
          <cell r="AH112">
            <v>27000</v>
          </cell>
          <cell r="AI112">
            <v>0</v>
          </cell>
          <cell r="AJ112">
            <v>2336421</v>
          </cell>
          <cell r="AK112">
            <v>0</v>
          </cell>
          <cell r="AL112">
            <v>0</v>
          </cell>
          <cell r="AM112">
            <v>0</v>
          </cell>
          <cell r="AN112">
            <v>126</v>
          </cell>
          <cell r="AO112">
            <v>0</v>
          </cell>
        </row>
        <row r="113">
          <cell r="A113">
            <v>922090935</v>
          </cell>
          <cell r="B113" t="str">
            <v>FREE LIB OF NORTHAMPTON TWP</v>
          </cell>
          <cell r="C113" t="str">
            <v>SOUTHEAST</v>
          </cell>
          <cell r="D113" t="str">
            <v>DOYLESTOWN</v>
          </cell>
          <cell r="E113" t="str">
            <v>BUCKS</v>
          </cell>
          <cell r="F113" t="str">
            <v>Bucks County Free Library System</v>
          </cell>
          <cell r="G113">
            <v>39726</v>
          </cell>
          <cell r="H113">
            <v>21983</v>
          </cell>
          <cell r="I113">
            <v>50</v>
          </cell>
          <cell r="J113">
            <v>281358</v>
          </cell>
          <cell r="K113">
            <v>4.88</v>
          </cell>
          <cell r="L113">
            <v>0</v>
          </cell>
          <cell r="M113">
            <v>5.0933299999999999</v>
          </cell>
          <cell r="N113">
            <v>1.65333</v>
          </cell>
          <cell r="O113">
            <v>119524</v>
          </cell>
          <cell r="P113">
            <v>108011</v>
          </cell>
          <cell r="Q113">
            <v>0</v>
          </cell>
          <cell r="R113">
            <v>154</v>
          </cell>
          <cell r="S113">
            <v>0</v>
          </cell>
          <cell r="T113">
            <v>31381</v>
          </cell>
          <cell r="U113">
            <v>22386</v>
          </cell>
          <cell r="V113">
            <v>0</v>
          </cell>
          <cell r="W113">
            <v>0</v>
          </cell>
          <cell r="X113">
            <v>0</v>
          </cell>
          <cell r="Y113">
            <v>115914</v>
          </cell>
          <cell r="Z113">
            <v>919586</v>
          </cell>
          <cell r="AA113">
            <v>0</v>
          </cell>
          <cell r="AB113">
            <v>40469</v>
          </cell>
          <cell r="AC113">
            <v>1075969</v>
          </cell>
          <cell r="AD113">
            <v>798094</v>
          </cell>
          <cell r="AE113">
            <v>144788</v>
          </cell>
          <cell r="AF113">
            <v>135006</v>
          </cell>
          <cell r="AG113">
            <v>1077888</v>
          </cell>
          <cell r="AH113">
            <v>0</v>
          </cell>
          <cell r="AI113">
            <v>0</v>
          </cell>
          <cell r="AJ113">
            <v>115914</v>
          </cell>
          <cell r="AK113">
            <v>0</v>
          </cell>
          <cell r="AL113">
            <v>0</v>
          </cell>
          <cell r="AM113">
            <v>0</v>
          </cell>
          <cell r="AN113">
            <v>26</v>
          </cell>
          <cell r="AO113">
            <v>2.56</v>
          </cell>
        </row>
        <row r="114">
          <cell r="A114">
            <v>922090813</v>
          </cell>
          <cell r="B114" t="str">
            <v>FREE LIBRARY OF NEW HOPE &amp; SOLEBURY</v>
          </cell>
          <cell r="C114" t="str">
            <v>SOUTHEAST</v>
          </cell>
          <cell r="D114" t="str">
            <v>DOYLESTOWN</v>
          </cell>
          <cell r="E114" t="str">
            <v>BUCKS</v>
          </cell>
          <cell r="F114" t="str">
            <v>Bucks County Free Library System</v>
          </cell>
          <cell r="G114">
            <v>11220</v>
          </cell>
          <cell r="H114">
            <v>3695</v>
          </cell>
          <cell r="I114">
            <v>48</v>
          </cell>
          <cell r="J114">
            <v>60022</v>
          </cell>
          <cell r="K114">
            <v>1.5263199999999999</v>
          </cell>
          <cell r="L114">
            <v>0</v>
          </cell>
          <cell r="M114">
            <v>2</v>
          </cell>
          <cell r="N114">
            <v>0.52632000000000001</v>
          </cell>
          <cell r="O114">
            <v>23299</v>
          </cell>
          <cell r="P114">
            <v>18071</v>
          </cell>
          <cell r="Q114">
            <v>0</v>
          </cell>
          <cell r="R114">
            <v>0</v>
          </cell>
          <cell r="S114">
            <v>0</v>
          </cell>
          <cell r="T114">
            <v>8764</v>
          </cell>
          <cell r="U114">
            <v>10449</v>
          </cell>
          <cell r="V114">
            <v>0</v>
          </cell>
          <cell r="W114">
            <v>0</v>
          </cell>
          <cell r="X114">
            <v>0</v>
          </cell>
          <cell r="Y114">
            <v>100715</v>
          </cell>
          <cell r="Z114">
            <v>120954</v>
          </cell>
          <cell r="AA114">
            <v>0</v>
          </cell>
          <cell r="AB114">
            <v>389470</v>
          </cell>
          <cell r="AC114">
            <v>611139</v>
          </cell>
          <cell r="AD114">
            <v>140552</v>
          </cell>
          <cell r="AE114">
            <v>33697</v>
          </cell>
          <cell r="AF114">
            <v>227538</v>
          </cell>
          <cell r="AG114">
            <v>401787</v>
          </cell>
          <cell r="AH114">
            <v>0</v>
          </cell>
          <cell r="AI114">
            <v>0</v>
          </cell>
          <cell r="AJ114">
            <v>28715</v>
          </cell>
          <cell r="AK114">
            <v>72000</v>
          </cell>
          <cell r="AL114">
            <v>0</v>
          </cell>
          <cell r="AM114">
            <v>156434</v>
          </cell>
          <cell r="AN114">
            <v>4</v>
          </cell>
          <cell r="AO114">
            <v>0</v>
          </cell>
        </row>
        <row r="115">
          <cell r="A115">
            <v>922090635</v>
          </cell>
          <cell r="B115" t="str">
            <v>TWP LIB OF LOWER SOUTHAMPTON</v>
          </cell>
          <cell r="C115" t="str">
            <v>SOUTHEAST</v>
          </cell>
          <cell r="D115" t="str">
            <v>DOYLESTOWN</v>
          </cell>
          <cell r="E115" t="str">
            <v>BUCKS</v>
          </cell>
          <cell r="F115" t="str">
            <v>Bucks County Free Library System</v>
          </cell>
          <cell r="G115">
            <v>18909</v>
          </cell>
          <cell r="H115">
            <v>11518</v>
          </cell>
          <cell r="I115">
            <v>52</v>
          </cell>
          <cell r="J115">
            <v>160729</v>
          </cell>
          <cell r="K115">
            <v>2.2285699999999999</v>
          </cell>
          <cell r="L115">
            <v>0.17143</v>
          </cell>
          <cell r="M115">
            <v>7.9428599999999996</v>
          </cell>
          <cell r="N115">
            <v>0.68571000000000004</v>
          </cell>
          <cell r="O115">
            <v>72562</v>
          </cell>
          <cell r="P115">
            <v>62096</v>
          </cell>
          <cell r="Q115">
            <v>0</v>
          </cell>
          <cell r="R115">
            <v>77</v>
          </cell>
          <cell r="S115">
            <v>0</v>
          </cell>
          <cell r="T115">
            <v>22852</v>
          </cell>
          <cell r="U115">
            <v>11897</v>
          </cell>
          <cell r="V115">
            <v>0</v>
          </cell>
          <cell r="W115">
            <v>0</v>
          </cell>
          <cell r="X115">
            <v>0</v>
          </cell>
          <cell r="Y115">
            <v>57405</v>
          </cell>
          <cell r="Z115">
            <v>570000</v>
          </cell>
          <cell r="AA115">
            <v>0</v>
          </cell>
          <cell r="AB115">
            <v>29372</v>
          </cell>
          <cell r="AC115">
            <v>656777</v>
          </cell>
          <cell r="AD115">
            <v>421262</v>
          </cell>
          <cell r="AE115">
            <v>112253</v>
          </cell>
          <cell r="AF115">
            <v>116508</v>
          </cell>
          <cell r="AG115">
            <v>650023</v>
          </cell>
          <cell r="AH115">
            <v>0</v>
          </cell>
          <cell r="AI115">
            <v>0</v>
          </cell>
          <cell r="AJ115">
            <v>57405</v>
          </cell>
          <cell r="AK115">
            <v>0</v>
          </cell>
          <cell r="AL115">
            <v>0</v>
          </cell>
          <cell r="AM115">
            <v>0</v>
          </cell>
          <cell r="AN115">
            <v>11</v>
          </cell>
          <cell r="AO115">
            <v>0</v>
          </cell>
        </row>
        <row r="116">
          <cell r="A116">
            <v>922091565</v>
          </cell>
          <cell r="B116" t="str">
            <v>VILLAGE LIBRARY OF WRIGHTSTOWN</v>
          </cell>
          <cell r="C116" t="str">
            <v>SOUTHEAST</v>
          </cell>
          <cell r="D116" t="str">
            <v>DOYLESTOWN</v>
          </cell>
          <cell r="E116" t="str">
            <v>BUCKS</v>
          </cell>
          <cell r="F116" t="str">
            <v>Bucks County Free Library System</v>
          </cell>
          <cell r="G116">
            <v>2995</v>
          </cell>
          <cell r="H116">
            <v>1895</v>
          </cell>
          <cell r="I116">
            <v>51</v>
          </cell>
          <cell r="J116">
            <v>41777</v>
          </cell>
          <cell r="K116">
            <v>0</v>
          </cell>
          <cell r="L116">
            <v>0</v>
          </cell>
          <cell r="M116">
            <v>0.82857000000000003</v>
          </cell>
          <cell r="N116">
            <v>0</v>
          </cell>
          <cell r="O116">
            <v>22878</v>
          </cell>
          <cell r="P116">
            <v>19230</v>
          </cell>
          <cell r="Q116">
            <v>0</v>
          </cell>
          <cell r="R116">
            <v>28</v>
          </cell>
          <cell r="S116">
            <v>0</v>
          </cell>
          <cell r="T116">
            <v>6195</v>
          </cell>
          <cell r="U116">
            <v>8056</v>
          </cell>
          <cell r="V116">
            <v>0</v>
          </cell>
          <cell r="W116">
            <v>0</v>
          </cell>
          <cell r="X116">
            <v>0</v>
          </cell>
          <cell r="Y116">
            <v>9706</v>
          </cell>
          <cell r="Z116">
            <v>35725</v>
          </cell>
          <cell r="AA116">
            <v>0</v>
          </cell>
          <cell r="AB116">
            <v>81099</v>
          </cell>
          <cell r="AC116">
            <v>126530</v>
          </cell>
          <cell r="AD116">
            <v>54003</v>
          </cell>
          <cell r="AE116">
            <v>16854</v>
          </cell>
          <cell r="AF116">
            <v>41737</v>
          </cell>
          <cell r="AG116">
            <v>112594</v>
          </cell>
          <cell r="AH116">
            <v>0</v>
          </cell>
          <cell r="AI116">
            <v>0</v>
          </cell>
          <cell r="AJ116">
            <v>9706</v>
          </cell>
          <cell r="AK116">
            <v>0</v>
          </cell>
          <cell r="AL116">
            <v>0</v>
          </cell>
          <cell r="AM116">
            <v>0</v>
          </cell>
          <cell r="AN116">
            <v>4</v>
          </cell>
          <cell r="AO116">
            <v>0.62856999999999996</v>
          </cell>
        </row>
        <row r="117">
          <cell r="A117">
            <v>922091445</v>
          </cell>
          <cell r="B117" t="str">
            <v>WARMINSTER TOWNSHIP LIBRARY</v>
          </cell>
          <cell r="C117" t="str">
            <v>SOUTHEAST</v>
          </cell>
          <cell r="D117" t="str">
            <v>DOYLESTOWN</v>
          </cell>
          <cell r="E117" t="str">
            <v>BUCKS</v>
          </cell>
          <cell r="F117" t="str">
            <v>Bucks County Free Library System</v>
          </cell>
          <cell r="G117">
            <v>33723</v>
          </cell>
          <cell r="H117">
            <v>16791</v>
          </cell>
          <cell r="I117">
            <v>52</v>
          </cell>
          <cell r="J117">
            <v>214847</v>
          </cell>
          <cell r="K117">
            <v>3.6</v>
          </cell>
          <cell r="L117">
            <v>0</v>
          </cell>
          <cell r="M117">
            <v>6.6133300000000004</v>
          </cell>
          <cell r="N117">
            <v>0.74666999999999994</v>
          </cell>
          <cell r="O117">
            <v>66336</v>
          </cell>
          <cell r="P117">
            <v>57166</v>
          </cell>
          <cell r="Q117">
            <v>0</v>
          </cell>
          <cell r="R117">
            <v>41</v>
          </cell>
          <cell r="S117">
            <v>0</v>
          </cell>
          <cell r="T117">
            <v>20439</v>
          </cell>
          <cell r="U117">
            <v>25164</v>
          </cell>
          <cell r="V117">
            <v>0</v>
          </cell>
          <cell r="W117">
            <v>0</v>
          </cell>
          <cell r="X117">
            <v>0</v>
          </cell>
          <cell r="Y117">
            <v>97060</v>
          </cell>
          <cell r="Z117">
            <v>428307</v>
          </cell>
          <cell r="AA117">
            <v>0</v>
          </cell>
          <cell r="AB117">
            <v>65551</v>
          </cell>
          <cell r="AC117">
            <v>590918</v>
          </cell>
          <cell r="AD117">
            <v>496766</v>
          </cell>
          <cell r="AE117">
            <v>84275</v>
          </cell>
          <cell r="AF117">
            <v>91880</v>
          </cell>
          <cell r="AG117">
            <v>672921</v>
          </cell>
          <cell r="AH117">
            <v>0</v>
          </cell>
          <cell r="AI117">
            <v>0</v>
          </cell>
          <cell r="AJ117">
            <v>96560</v>
          </cell>
          <cell r="AK117">
            <v>0</v>
          </cell>
          <cell r="AL117">
            <v>500</v>
          </cell>
          <cell r="AM117">
            <v>0</v>
          </cell>
          <cell r="AN117">
            <v>11</v>
          </cell>
          <cell r="AO117">
            <v>0</v>
          </cell>
        </row>
        <row r="118">
          <cell r="A118">
            <v>922090723</v>
          </cell>
          <cell r="B118" t="str">
            <v>MORRISVILLE FR LIB ASSOCIATION</v>
          </cell>
          <cell r="C118" t="str">
            <v>SOUTHEAST</v>
          </cell>
          <cell r="D118" t="str">
            <v>DOYLESTOWN</v>
          </cell>
          <cell r="E118" t="str">
            <v>BUCKS</v>
          </cell>
          <cell r="F118">
            <v>0</v>
          </cell>
          <cell r="G118">
            <v>8728</v>
          </cell>
          <cell r="H118">
            <v>4008</v>
          </cell>
          <cell r="I118">
            <v>45</v>
          </cell>
          <cell r="J118">
            <v>42306</v>
          </cell>
          <cell r="K118">
            <v>0</v>
          </cell>
          <cell r="L118">
            <v>0</v>
          </cell>
          <cell r="M118">
            <v>3.7111100000000001</v>
          </cell>
          <cell r="N118">
            <v>0</v>
          </cell>
          <cell r="O118">
            <v>21969</v>
          </cell>
          <cell r="P118">
            <v>17571</v>
          </cell>
          <cell r="Q118">
            <v>0</v>
          </cell>
          <cell r="R118">
            <v>57</v>
          </cell>
          <cell r="S118">
            <v>0</v>
          </cell>
          <cell r="T118">
            <v>6223</v>
          </cell>
          <cell r="U118">
            <v>6621</v>
          </cell>
          <cell r="V118">
            <v>0</v>
          </cell>
          <cell r="W118">
            <v>0</v>
          </cell>
          <cell r="X118">
            <v>0</v>
          </cell>
          <cell r="Y118">
            <v>30182</v>
          </cell>
          <cell r="Z118">
            <v>153466</v>
          </cell>
          <cell r="AA118">
            <v>0</v>
          </cell>
          <cell r="AB118">
            <v>7889</v>
          </cell>
          <cell r="AC118">
            <v>191537</v>
          </cell>
          <cell r="AD118">
            <v>139588</v>
          </cell>
          <cell r="AE118">
            <v>26104</v>
          </cell>
          <cell r="AF118">
            <v>33596</v>
          </cell>
          <cell r="AG118">
            <v>199288</v>
          </cell>
          <cell r="AH118">
            <v>0</v>
          </cell>
          <cell r="AI118">
            <v>0</v>
          </cell>
          <cell r="AJ118">
            <v>30182</v>
          </cell>
          <cell r="AK118">
            <v>0</v>
          </cell>
          <cell r="AL118">
            <v>0</v>
          </cell>
          <cell r="AM118">
            <v>0</v>
          </cell>
          <cell r="AN118">
            <v>7</v>
          </cell>
          <cell r="AO118">
            <v>0.71111000000000002</v>
          </cell>
        </row>
        <row r="119">
          <cell r="A119">
            <v>922091143</v>
          </cell>
          <cell r="B119" t="str">
            <v>RIEGELSVILLE LIBRARY</v>
          </cell>
          <cell r="C119" t="str">
            <v>SOUTHEAST</v>
          </cell>
          <cell r="D119" t="str">
            <v>DOYLESTOWN</v>
          </cell>
          <cell r="E119" t="str">
            <v>BUCKS</v>
          </cell>
          <cell r="F119">
            <v>0</v>
          </cell>
          <cell r="G119">
            <v>2012</v>
          </cell>
          <cell r="H119">
            <v>1097</v>
          </cell>
          <cell r="I119">
            <v>26</v>
          </cell>
          <cell r="J119">
            <v>18901</v>
          </cell>
          <cell r="K119">
            <v>0</v>
          </cell>
          <cell r="L119">
            <v>0</v>
          </cell>
          <cell r="M119">
            <v>0.57142999999999999</v>
          </cell>
          <cell r="N119">
            <v>0</v>
          </cell>
          <cell r="O119">
            <v>16549</v>
          </cell>
          <cell r="P119">
            <v>14061</v>
          </cell>
          <cell r="Q119">
            <v>0</v>
          </cell>
          <cell r="R119">
            <v>28</v>
          </cell>
          <cell r="S119">
            <v>0</v>
          </cell>
          <cell r="T119">
            <v>5064</v>
          </cell>
          <cell r="U119">
            <v>3164</v>
          </cell>
          <cell r="V119">
            <v>0</v>
          </cell>
          <cell r="W119">
            <v>0</v>
          </cell>
          <cell r="X119">
            <v>0</v>
          </cell>
          <cell r="Y119">
            <v>4676</v>
          </cell>
          <cell r="Z119">
            <v>6000</v>
          </cell>
          <cell r="AA119">
            <v>0</v>
          </cell>
          <cell r="AB119">
            <v>62412</v>
          </cell>
          <cell r="AC119">
            <v>73088</v>
          </cell>
          <cell r="AD119">
            <v>42252</v>
          </cell>
          <cell r="AE119">
            <v>9958</v>
          </cell>
          <cell r="AF119">
            <v>24451</v>
          </cell>
          <cell r="AG119">
            <v>76661</v>
          </cell>
          <cell r="AH119">
            <v>0</v>
          </cell>
          <cell r="AI119">
            <v>0</v>
          </cell>
          <cell r="AJ119">
            <v>4676</v>
          </cell>
          <cell r="AK119">
            <v>0</v>
          </cell>
          <cell r="AL119">
            <v>0</v>
          </cell>
          <cell r="AM119">
            <v>0</v>
          </cell>
          <cell r="AN119">
            <v>2</v>
          </cell>
          <cell r="AO119">
            <v>0.71428999999999998</v>
          </cell>
        </row>
        <row r="120">
          <cell r="A120">
            <v>922091415</v>
          </cell>
          <cell r="B120" t="str">
            <v>SOUTHAMPTON FREE LIBRARY</v>
          </cell>
          <cell r="C120" t="str">
            <v>SOUTHEAST</v>
          </cell>
          <cell r="D120" t="str">
            <v>DOYLESTOWN</v>
          </cell>
          <cell r="E120" t="str">
            <v>BUCKS</v>
          </cell>
          <cell r="F120">
            <v>0</v>
          </cell>
          <cell r="G120">
            <v>15152</v>
          </cell>
          <cell r="H120">
            <v>8962</v>
          </cell>
          <cell r="I120">
            <v>54</v>
          </cell>
          <cell r="J120">
            <v>132222</v>
          </cell>
          <cell r="K120">
            <v>4.5428600000000001</v>
          </cell>
          <cell r="L120">
            <v>0</v>
          </cell>
          <cell r="M120">
            <v>4.5428600000000001</v>
          </cell>
          <cell r="N120">
            <v>1.97143</v>
          </cell>
          <cell r="O120">
            <v>64537</v>
          </cell>
          <cell r="P120">
            <v>54751</v>
          </cell>
          <cell r="Q120">
            <v>0</v>
          </cell>
          <cell r="R120">
            <v>82</v>
          </cell>
          <cell r="S120">
            <v>0</v>
          </cell>
          <cell r="T120">
            <v>19315</v>
          </cell>
          <cell r="U120">
            <v>16688</v>
          </cell>
          <cell r="V120">
            <v>0</v>
          </cell>
          <cell r="W120">
            <v>0</v>
          </cell>
          <cell r="X120">
            <v>0</v>
          </cell>
          <cell r="Y120">
            <v>49862</v>
          </cell>
          <cell r="Z120">
            <v>515000</v>
          </cell>
          <cell r="AA120">
            <v>0</v>
          </cell>
          <cell r="AB120">
            <v>58772</v>
          </cell>
          <cell r="AC120">
            <v>623634</v>
          </cell>
          <cell r="AD120">
            <v>443007</v>
          </cell>
          <cell r="AE120">
            <v>71977</v>
          </cell>
          <cell r="AF120">
            <v>99211</v>
          </cell>
          <cell r="AG120">
            <v>614195</v>
          </cell>
          <cell r="AH120">
            <v>0</v>
          </cell>
          <cell r="AI120">
            <v>0</v>
          </cell>
          <cell r="AJ120">
            <v>49862</v>
          </cell>
          <cell r="AK120">
            <v>0</v>
          </cell>
          <cell r="AL120">
            <v>0</v>
          </cell>
          <cell r="AM120">
            <v>0</v>
          </cell>
          <cell r="AN120">
            <v>8</v>
          </cell>
          <cell r="AO120">
            <v>0</v>
          </cell>
        </row>
        <row r="121">
          <cell r="A121">
            <v>920480063</v>
          </cell>
          <cell r="B121" t="str">
            <v>BANGOR PUBLIC LIBRARY</v>
          </cell>
          <cell r="C121" t="str">
            <v>LEHIGH VALLEY</v>
          </cell>
          <cell r="D121" t="str">
            <v>EASTON</v>
          </cell>
          <cell r="E121" t="str">
            <v>NORTHAMPTON</v>
          </cell>
          <cell r="F121">
            <v>0</v>
          </cell>
          <cell r="G121">
            <v>20359</v>
          </cell>
          <cell r="H121">
            <v>10387</v>
          </cell>
          <cell r="I121">
            <v>44</v>
          </cell>
          <cell r="J121">
            <v>36239</v>
          </cell>
          <cell r="K121">
            <v>0.85714000000000001</v>
          </cell>
          <cell r="L121">
            <v>0</v>
          </cell>
          <cell r="M121">
            <v>2.8</v>
          </cell>
          <cell r="N121">
            <v>0.45713999999999999</v>
          </cell>
          <cell r="O121">
            <v>32773</v>
          </cell>
          <cell r="P121">
            <v>30910</v>
          </cell>
          <cell r="Q121">
            <v>1979</v>
          </cell>
          <cell r="R121">
            <v>25</v>
          </cell>
          <cell r="S121">
            <v>0</v>
          </cell>
          <cell r="T121">
            <v>1134</v>
          </cell>
          <cell r="U121">
            <v>1194</v>
          </cell>
          <cell r="V121">
            <v>0</v>
          </cell>
          <cell r="W121">
            <v>0</v>
          </cell>
          <cell r="X121">
            <v>0</v>
          </cell>
          <cell r="Y121">
            <v>25977</v>
          </cell>
          <cell r="Z121">
            <v>33350</v>
          </cell>
          <cell r="AA121">
            <v>10000</v>
          </cell>
          <cell r="AB121">
            <v>28364</v>
          </cell>
          <cell r="AC121">
            <v>87691</v>
          </cell>
          <cell r="AD121">
            <v>83422</v>
          </cell>
          <cell r="AE121">
            <v>17958</v>
          </cell>
          <cell r="AF121">
            <v>21410</v>
          </cell>
          <cell r="AG121">
            <v>122790</v>
          </cell>
          <cell r="AH121">
            <v>0</v>
          </cell>
          <cell r="AI121">
            <v>0</v>
          </cell>
          <cell r="AJ121">
            <v>25977</v>
          </cell>
          <cell r="AK121">
            <v>0</v>
          </cell>
          <cell r="AL121">
            <v>0</v>
          </cell>
          <cell r="AM121">
            <v>0</v>
          </cell>
          <cell r="AN121">
            <v>3</v>
          </cell>
          <cell r="AO121">
            <v>0</v>
          </cell>
        </row>
        <row r="122">
          <cell r="A122">
            <v>920450035</v>
          </cell>
          <cell r="B122" t="str">
            <v>BARRETT FRIENDLY LIBRARY</v>
          </cell>
          <cell r="C122" t="str">
            <v>LEHIGH VALLEY</v>
          </cell>
          <cell r="D122" t="str">
            <v>EASTON</v>
          </cell>
          <cell r="E122" t="str">
            <v>MONROE</v>
          </cell>
          <cell r="F122">
            <v>0</v>
          </cell>
          <cell r="G122">
            <v>7411</v>
          </cell>
          <cell r="H122">
            <v>2371</v>
          </cell>
          <cell r="I122">
            <v>54</v>
          </cell>
          <cell r="J122">
            <v>55079</v>
          </cell>
          <cell r="K122">
            <v>0.8</v>
          </cell>
          <cell r="L122">
            <v>0</v>
          </cell>
          <cell r="M122">
            <v>2.69333</v>
          </cell>
          <cell r="N122">
            <v>2.5333299999999999</v>
          </cell>
          <cell r="O122">
            <v>36113</v>
          </cell>
          <cell r="P122">
            <v>26929</v>
          </cell>
          <cell r="Q122">
            <v>2741</v>
          </cell>
          <cell r="R122">
            <v>85</v>
          </cell>
          <cell r="S122">
            <v>72</v>
          </cell>
          <cell r="T122">
            <v>101</v>
          </cell>
          <cell r="U122">
            <v>1508</v>
          </cell>
          <cell r="V122">
            <v>0</v>
          </cell>
          <cell r="W122">
            <v>0</v>
          </cell>
          <cell r="X122">
            <v>0</v>
          </cell>
          <cell r="Y122">
            <v>21819</v>
          </cell>
          <cell r="Z122">
            <v>178060</v>
          </cell>
          <cell r="AA122">
            <v>0</v>
          </cell>
          <cell r="AB122">
            <v>179463</v>
          </cell>
          <cell r="AC122">
            <v>379342</v>
          </cell>
          <cell r="AD122">
            <v>156288</v>
          </cell>
          <cell r="AE122">
            <v>32708</v>
          </cell>
          <cell r="AF122">
            <v>83265</v>
          </cell>
          <cell r="AG122">
            <v>272261</v>
          </cell>
          <cell r="AH122">
            <v>0</v>
          </cell>
          <cell r="AI122">
            <v>0</v>
          </cell>
          <cell r="AJ122">
            <v>21819</v>
          </cell>
          <cell r="AK122">
            <v>0</v>
          </cell>
          <cell r="AL122">
            <v>0</v>
          </cell>
          <cell r="AM122">
            <v>0</v>
          </cell>
          <cell r="AN122">
            <v>23</v>
          </cell>
          <cell r="AO122">
            <v>1.0133300000000001</v>
          </cell>
        </row>
        <row r="123">
          <cell r="A123">
            <v>920450575</v>
          </cell>
          <cell r="B123" t="str">
            <v>CLYMER LIBRARY ASSOCIATION</v>
          </cell>
          <cell r="C123" t="str">
            <v>LEHIGH VALLEY</v>
          </cell>
          <cell r="D123" t="str">
            <v>EASTON</v>
          </cell>
          <cell r="E123" t="str">
            <v>MONROE</v>
          </cell>
          <cell r="F123">
            <v>0</v>
          </cell>
          <cell r="G123">
            <v>15343</v>
          </cell>
          <cell r="H123">
            <v>12262</v>
          </cell>
          <cell r="I123">
            <v>48</v>
          </cell>
          <cell r="J123">
            <v>50844</v>
          </cell>
          <cell r="K123">
            <v>1.0133300000000001</v>
          </cell>
          <cell r="L123">
            <v>0</v>
          </cell>
          <cell r="M123">
            <v>3.73333</v>
          </cell>
          <cell r="N123">
            <v>5.0666700000000002</v>
          </cell>
          <cell r="O123">
            <v>52453</v>
          </cell>
          <cell r="P123">
            <v>35528</v>
          </cell>
          <cell r="Q123">
            <v>614</v>
          </cell>
          <cell r="R123">
            <v>52</v>
          </cell>
          <cell r="S123">
            <v>73</v>
          </cell>
          <cell r="T123">
            <v>209</v>
          </cell>
          <cell r="U123">
            <v>575</v>
          </cell>
          <cell r="V123">
            <v>0</v>
          </cell>
          <cell r="W123">
            <v>0</v>
          </cell>
          <cell r="X123">
            <v>0</v>
          </cell>
          <cell r="Y123">
            <v>35772</v>
          </cell>
          <cell r="Z123">
            <v>215779</v>
          </cell>
          <cell r="AA123">
            <v>0</v>
          </cell>
          <cell r="AB123">
            <v>42623</v>
          </cell>
          <cell r="AC123">
            <v>294174</v>
          </cell>
          <cell r="AD123">
            <v>133045</v>
          </cell>
          <cell r="AE123">
            <v>35735</v>
          </cell>
          <cell r="AF123">
            <v>130486</v>
          </cell>
          <cell r="AG123">
            <v>299266</v>
          </cell>
          <cell r="AH123">
            <v>0</v>
          </cell>
          <cell r="AI123">
            <v>0</v>
          </cell>
          <cell r="AJ123">
            <v>35772</v>
          </cell>
          <cell r="AK123">
            <v>0</v>
          </cell>
          <cell r="AL123">
            <v>0</v>
          </cell>
          <cell r="AM123">
            <v>0</v>
          </cell>
          <cell r="AN123">
            <v>15</v>
          </cell>
          <cell r="AO123">
            <v>0</v>
          </cell>
        </row>
        <row r="124">
          <cell r="A124">
            <v>920450543</v>
          </cell>
          <cell r="B124" t="str">
            <v>EASTERN MONROE PUBLIC LIBRARY</v>
          </cell>
          <cell r="C124" t="str">
            <v>LEHIGH VALLEY</v>
          </cell>
          <cell r="D124" t="str">
            <v>EASTON</v>
          </cell>
          <cell r="E124" t="str">
            <v>MONROE</v>
          </cell>
          <cell r="F124">
            <v>0</v>
          </cell>
          <cell r="G124">
            <v>89474</v>
          </cell>
          <cell r="H124">
            <v>37079</v>
          </cell>
          <cell r="I124">
            <v>69</v>
          </cell>
          <cell r="J124">
            <v>409199</v>
          </cell>
          <cell r="K124">
            <v>11.386670000000001</v>
          </cell>
          <cell r="L124">
            <v>0.98667000000000005</v>
          </cell>
          <cell r="M124">
            <v>20.453330000000001</v>
          </cell>
          <cell r="N124">
            <v>1.3333299999999999</v>
          </cell>
          <cell r="O124">
            <v>221110</v>
          </cell>
          <cell r="P124">
            <v>197104</v>
          </cell>
          <cell r="Q124">
            <v>3593</v>
          </cell>
          <cell r="R124">
            <v>281</v>
          </cell>
          <cell r="S124">
            <v>73</v>
          </cell>
          <cell r="T124">
            <v>1208</v>
          </cell>
          <cell r="U124">
            <v>1144</v>
          </cell>
          <cell r="V124">
            <v>0</v>
          </cell>
          <cell r="W124">
            <v>0</v>
          </cell>
          <cell r="X124">
            <v>0</v>
          </cell>
          <cell r="Y124">
            <v>400202</v>
          </cell>
          <cell r="Z124">
            <v>1269320</v>
          </cell>
          <cell r="AA124">
            <v>0</v>
          </cell>
          <cell r="AB124">
            <v>471707</v>
          </cell>
          <cell r="AC124">
            <v>2141229</v>
          </cell>
          <cell r="AD124">
            <v>1288339</v>
          </cell>
          <cell r="AE124">
            <v>262847</v>
          </cell>
          <cell r="AF124">
            <v>694308</v>
          </cell>
          <cell r="AG124">
            <v>2245494</v>
          </cell>
          <cell r="AH124">
            <v>0</v>
          </cell>
          <cell r="AI124">
            <v>0</v>
          </cell>
          <cell r="AJ124">
            <v>400202</v>
          </cell>
          <cell r="AK124">
            <v>0</v>
          </cell>
          <cell r="AL124">
            <v>0</v>
          </cell>
          <cell r="AM124">
            <v>0</v>
          </cell>
          <cell r="AN124">
            <v>40</v>
          </cell>
          <cell r="AO124">
            <v>0.98667000000000005</v>
          </cell>
        </row>
        <row r="125">
          <cell r="A125">
            <v>920480302</v>
          </cell>
          <cell r="B125" t="str">
            <v>EASTON AREA PUBLIC LIBRARY</v>
          </cell>
          <cell r="C125" t="str">
            <v>LEHIGH VALLEY</v>
          </cell>
          <cell r="D125" t="str">
            <v>EASTON</v>
          </cell>
          <cell r="E125" t="str">
            <v>NORTHAMPTON</v>
          </cell>
          <cell r="F125">
            <v>0</v>
          </cell>
          <cell r="G125">
            <v>65313</v>
          </cell>
          <cell r="H125">
            <v>33780</v>
          </cell>
          <cell r="I125">
            <v>65</v>
          </cell>
          <cell r="J125">
            <v>376759</v>
          </cell>
          <cell r="K125">
            <v>4.9866700000000002</v>
          </cell>
          <cell r="L125">
            <v>2</v>
          </cell>
          <cell r="M125">
            <v>24.88</v>
          </cell>
          <cell r="N125">
            <v>0</v>
          </cell>
          <cell r="O125">
            <v>221000</v>
          </cell>
          <cell r="P125">
            <v>191378</v>
          </cell>
          <cell r="Q125">
            <v>954</v>
          </cell>
          <cell r="R125">
            <v>216</v>
          </cell>
          <cell r="S125">
            <v>82</v>
          </cell>
          <cell r="T125">
            <v>2960</v>
          </cell>
          <cell r="U125">
            <v>2626</v>
          </cell>
          <cell r="V125">
            <v>0</v>
          </cell>
          <cell r="W125">
            <v>0</v>
          </cell>
          <cell r="X125">
            <v>0</v>
          </cell>
          <cell r="Y125">
            <v>353288</v>
          </cell>
          <cell r="Z125">
            <v>1637487</v>
          </cell>
          <cell r="AA125">
            <v>1637487</v>
          </cell>
          <cell r="AB125">
            <v>131278</v>
          </cell>
          <cell r="AC125">
            <v>2122053</v>
          </cell>
          <cell r="AD125">
            <v>1662022</v>
          </cell>
          <cell r="AE125">
            <v>269602</v>
          </cell>
          <cell r="AF125">
            <v>296573</v>
          </cell>
          <cell r="AG125">
            <v>2228197</v>
          </cell>
          <cell r="AH125">
            <v>0</v>
          </cell>
          <cell r="AI125">
            <v>0</v>
          </cell>
          <cell r="AJ125">
            <v>353288</v>
          </cell>
          <cell r="AK125">
            <v>0</v>
          </cell>
          <cell r="AL125">
            <v>0</v>
          </cell>
          <cell r="AM125">
            <v>0</v>
          </cell>
          <cell r="AN125">
            <v>53</v>
          </cell>
          <cell r="AO125">
            <v>0</v>
          </cell>
        </row>
        <row r="126">
          <cell r="A126">
            <v>920481113</v>
          </cell>
          <cell r="B126" t="str">
            <v>MARY MEUSER MEMORIAL LIBRARY</v>
          </cell>
          <cell r="C126" t="str">
            <v>LEHIGH VALLEY</v>
          </cell>
          <cell r="D126" t="str">
            <v>EASTON</v>
          </cell>
          <cell r="E126" t="str">
            <v>NORTHAMPTON</v>
          </cell>
          <cell r="F126">
            <v>0</v>
          </cell>
          <cell r="G126">
            <v>15477</v>
          </cell>
          <cell r="H126">
            <v>7657</v>
          </cell>
          <cell r="I126">
            <v>45</v>
          </cell>
          <cell r="J126">
            <v>54750</v>
          </cell>
          <cell r="K126">
            <v>0</v>
          </cell>
          <cell r="L126">
            <v>0</v>
          </cell>
          <cell r="M126">
            <v>3.78667</v>
          </cell>
          <cell r="N126">
            <v>0</v>
          </cell>
          <cell r="O126">
            <v>51206</v>
          </cell>
          <cell r="P126">
            <v>44719</v>
          </cell>
          <cell r="Q126">
            <v>2427</v>
          </cell>
          <cell r="R126">
            <v>95</v>
          </cell>
          <cell r="S126">
            <v>0</v>
          </cell>
          <cell r="T126">
            <v>274</v>
          </cell>
          <cell r="U126">
            <v>781</v>
          </cell>
          <cell r="V126">
            <v>0</v>
          </cell>
          <cell r="W126">
            <v>0</v>
          </cell>
          <cell r="X126">
            <v>0</v>
          </cell>
          <cell r="Y126">
            <v>41008</v>
          </cell>
          <cell r="Z126">
            <v>161500</v>
          </cell>
          <cell r="AA126">
            <v>66500</v>
          </cell>
          <cell r="AB126">
            <v>34994</v>
          </cell>
          <cell r="AC126">
            <v>237502</v>
          </cell>
          <cell r="AD126">
            <v>200776</v>
          </cell>
          <cell r="AE126">
            <v>32317</v>
          </cell>
          <cell r="AF126">
            <v>37963</v>
          </cell>
          <cell r="AG126">
            <v>271056</v>
          </cell>
          <cell r="AH126">
            <v>0</v>
          </cell>
          <cell r="AI126">
            <v>0</v>
          </cell>
          <cell r="AJ126">
            <v>41008</v>
          </cell>
          <cell r="AK126">
            <v>0</v>
          </cell>
          <cell r="AL126">
            <v>0</v>
          </cell>
          <cell r="AM126">
            <v>0</v>
          </cell>
          <cell r="AN126">
            <v>7</v>
          </cell>
          <cell r="AO126">
            <v>1.0133300000000001</v>
          </cell>
        </row>
        <row r="127">
          <cell r="A127">
            <v>920450303</v>
          </cell>
          <cell r="B127" t="str">
            <v>POCONO MOUNTAIN PUBLIC LIBRARY</v>
          </cell>
          <cell r="C127" t="str">
            <v>LEHIGH VALLEY</v>
          </cell>
          <cell r="D127" t="str">
            <v>EASTON</v>
          </cell>
          <cell r="E127" t="str">
            <v>MONROE</v>
          </cell>
          <cell r="F127">
            <v>0</v>
          </cell>
          <cell r="G127">
            <v>23734</v>
          </cell>
          <cell r="H127">
            <v>15837</v>
          </cell>
          <cell r="I127">
            <v>48</v>
          </cell>
          <cell r="J127">
            <v>104210</v>
          </cell>
          <cell r="K127">
            <v>1</v>
          </cell>
          <cell r="L127">
            <v>0.11429</v>
          </cell>
          <cell r="M127">
            <v>6.4285699999999997</v>
          </cell>
          <cell r="N127">
            <v>0.57142999999999999</v>
          </cell>
          <cell r="O127">
            <v>55456</v>
          </cell>
          <cell r="P127">
            <v>47273</v>
          </cell>
          <cell r="Q127">
            <v>110</v>
          </cell>
          <cell r="R127">
            <v>45</v>
          </cell>
          <cell r="S127">
            <v>73</v>
          </cell>
          <cell r="T127">
            <v>0</v>
          </cell>
          <cell r="U127">
            <v>625</v>
          </cell>
          <cell r="V127">
            <v>0</v>
          </cell>
          <cell r="W127">
            <v>0</v>
          </cell>
          <cell r="X127">
            <v>0</v>
          </cell>
          <cell r="Y127">
            <v>56507</v>
          </cell>
          <cell r="Z127">
            <v>304800</v>
          </cell>
          <cell r="AA127">
            <v>0</v>
          </cell>
          <cell r="AB127">
            <v>92034</v>
          </cell>
          <cell r="AC127">
            <v>453341</v>
          </cell>
          <cell r="AD127">
            <v>317481</v>
          </cell>
          <cell r="AE127">
            <v>25507</v>
          </cell>
          <cell r="AF127">
            <v>114529</v>
          </cell>
          <cell r="AG127">
            <v>457517</v>
          </cell>
          <cell r="AH127">
            <v>0</v>
          </cell>
          <cell r="AI127">
            <v>0</v>
          </cell>
          <cell r="AJ127">
            <v>56507</v>
          </cell>
          <cell r="AK127">
            <v>0</v>
          </cell>
          <cell r="AL127">
            <v>0</v>
          </cell>
          <cell r="AM127">
            <v>268007</v>
          </cell>
          <cell r="AN127">
            <v>35</v>
          </cell>
          <cell r="AO127">
            <v>3</v>
          </cell>
        </row>
        <row r="128">
          <cell r="A128">
            <v>920450065</v>
          </cell>
          <cell r="B128" t="str">
            <v>WESTERN POCONO COMMUNITY LIBRARY</v>
          </cell>
          <cell r="C128" t="str">
            <v>LEHIGH VALLEY</v>
          </cell>
          <cell r="D128" t="str">
            <v>EASTON</v>
          </cell>
          <cell r="E128" t="str">
            <v>MONROE</v>
          </cell>
          <cell r="F128">
            <v>0</v>
          </cell>
          <cell r="G128">
            <v>33880</v>
          </cell>
          <cell r="H128">
            <v>22654</v>
          </cell>
          <cell r="I128">
            <v>56</v>
          </cell>
          <cell r="J128">
            <v>136304</v>
          </cell>
          <cell r="K128">
            <v>0</v>
          </cell>
          <cell r="L128">
            <v>0</v>
          </cell>
          <cell r="M128">
            <v>10.514290000000001</v>
          </cell>
          <cell r="N128">
            <v>0.42857000000000001</v>
          </cell>
          <cell r="O128">
            <v>77805</v>
          </cell>
          <cell r="P128">
            <v>63246</v>
          </cell>
          <cell r="Q128">
            <v>3507</v>
          </cell>
          <cell r="R128">
            <v>132</v>
          </cell>
          <cell r="S128">
            <v>73</v>
          </cell>
          <cell r="T128">
            <v>446</v>
          </cell>
          <cell r="U128">
            <v>1807</v>
          </cell>
          <cell r="V128">
            <v>0</v>
          </cell>
          <cell r="W128">
            <v>0</v>
          </cell>
          <cell r="X128">
            <v>0</v>
          </cell>
          <cell r="Y128">
            <v>90306</v>
          </cell>
          <cell r="Z128">
            <v>503704</v>
          </cell>
          <cell r="AA128">
            <v>503704</v>
          </cell>
          <cell r="AB128">
            <v>150228</v>
          </cell>
          <cell r="AC128">
            <v>744238</v>
          </cell>
          <cell r="AD128">
            <v>393574</v>
          </cell>
          <cell r="AE128">
            <v>162658</v>
          </cell>
          <cell r="AF128">
            <v>156091</v>
          </cell>
          <cell r="AG128">
            <v>712323</v>
          </cell>
          <cell r="AH128">
            <v>0</v>
          </cell>
          <cell r="AI128">
            <v>0</v>
          </cell>
          <cell r="AJ128">
            <v>90306</v>
          </cell>
          <cell r="AK128">
            <v>0</v>
          </cell>
          <cell r="AL128">
            <v>0</v>
          </cell>
          <cell r="AM128">
            <v>0</v>
          </cell>
          <cell r="AN128">
            <v>40</v>
          </cell>
          <cell r="AO128">
            <v>1.2857099999999999</v>
          </cell>
        </row>
        <row r="129">
          <cell r="A129">
            <v>905250033</v>
          </cell>
          <cell r="B129" t="str">
            <v>ALBION AREA PUBLIC LIBRARY</v>
          </cell>
          <cell r="C129" t="str">
            <v>NORTHWEST</v>
          </cell>
          <cell r="D129" t="str">
            <v>ERIE</v>
          </cell>
          <cell r="E129" t="str">
            <v>ERIE</v>
          </cell>
          <cell r="F129">
            <v>0</v>
          </cell>
          <cell r="G129">
            <v>1516</v>
          </cell>
          <cell r="H129">
            <v>2957</v>
          </cell>
          <cell r="I129">
            <v>26</v>
          </cell>
          <cell r="J129">
            <v>17726</v>
          </cell>
          <cell r="K129">
            <v>0</v>
          </cell>
          <cell r="L129">
            <v>0</v>
          </cell>
          <cell r="M129">
            <v>0.74285999999999996</v>
          </cell>
          <cell r="N129">
            <v>2.8570000000000002E-2</v>
          </cell>
          <cell r="O129">
            <v>18078</v>
          </cell>
          <cell r="P129">
            <v>16005</v>
          </cell>
          <cell r="Q129">
            <v>0</v>
          </cell>
          <cell r="R129">
            <v>11</v>
          </cell>
          <cell r="S129">
            <v>0</v>
          </cell>
          <cell r="T129">
            <v>2646</v>
          </cell>
          <cell r="U129">
            <v>1833</v>
          </cell>
          <cell r="V129">
            <v>0</v>
          </cell>
          <cell r="W129">
            <v>0</v>
          </cell>
          <cell r="X129">
            <v>0</v>
          </cell>
          <cell r="Y129">
            <v>3945</v>
          </cell>
          <cell r="Z129">
            <v>13007</v>
          </cell>
          <cell r="AA129">
            <v>0</v>
          </cell>
          <cell r="AB129">
            <v>29516</v>
          </cell>
          <cell r="AC129">
            <v>46468</v>
          </cell>
          <cell r="AD129">
            <v>27119</v>
          </cell>
          <cell r="AE129">
            <v>10793</v>
          </cell>
          <cell r="AF129">
            <v>11054</v>
          </cell>
          <cell r="AG129">
            <v>48966</v>
          </cell>
          <cell r="AH129">
            <v>0</v>
          </cell>
          <cell r="AI129">
            <v>0</v>
          </cell>
          <cell r="AJ129">
            <v>3945</v>
          </cell>
          <cell r="AK129">
            <v>0</v>
          </cell>
          <cell r="AL129">
            <v>0</v>
          </cell>
          <cell r="AM129">
            <v>0</v>
          </cell>
          <cell r="AN129">
            <v>4</v>
          </cell>
          <cell r="AO129">
            <v>0.74285999999999996</v>
          </cell>
        </row>
        <row r="130">
          <cell r="A130">
            <v>905250152</v>
          </cell>
          <cell r="B130" t="str">
            <v>CORRY PUBLIC LIBRARY</v>
          </cell>
          <cell r="C130" t="str">
            <v>NORTHWEST</v>
          </cell>
          <cell r="D130" t="str">
            <v>ERIE</v>
          </cell>
          <cell r="E130" t="str">
            <v>ERIE</v>
          </cell>
          <cell r="F130">
            <v>0</v>
          </cell>
          <cell r="G130">
            <v>11963</v>
          </cell>
          <cell r="H130">
            <v>10194</v>
          </cell>
          <cell r="I130">
            <v>53</v>
          </cell>
          <cell r="J130">
            <v>80948</v>
          </cell>
          <cell r="K130">
            <v>1</v>
          </cell>
          <cell r="L130">
            <v>0</v>
          </cell>
          <cell r="M130">
            <v>5.8684200000000004</v>
          </cell>
          <cell r="N130">
            <v>0.13158</v>
          </cell>
          <cell r="O130">
            <v>75769</v>
          </cell>
          <cell r="P130">
            <v>69138</v>
          </cell>
          <cell r="Q130">
            <v>0</v>
          </cell>
          <cell r="R130">
            <v>92</v>
          </cell>
          <cell r="S130">
            <v>0</v>
          </cell>
          <cell r="T130">
            <v>11741</v>
          </cell>
          <cell r="U130">
            <v>6104</v>
          </cell>
          <cell r="V130">
            <v>0</v>
          </cell>
          <cell r="W130">
            <v>0</v>
          </cell>
          <cell r="X130">
            <v>0</v>
          </cell>
          <cell r="Y130">
            <v>39277</v>
          </cell>
          <cell r="Z130">
            <v>242448</v>
          </cell>
          <cell r="AA130">
            <v>196806</v>
          </cell>
          <cell r="AB130">
            <v>38304</v>
          </cell>
          <cell r="AC130">
            <v>320029</v>
          </cell>
          <cell r="AD130">
            <v>168729</v>
          </cell>
          <cell r="AE130">
            <v>44532</v>
          </cell>
          <cell r="AF130">
            <v>70106</v>
          </cell>
          <cell r="AG130">
            <v>283367</v>
          </cell>
          <cell r="AH130">
            <v>0</v>
          </cell>
          <cell r="AI130">
            <v>0</v>
          </cell>
          <cell r="AJ130">
            <v>39277</v>
          </cell>
          <cell r="AK130">
            <v>0</v>
          </cell>
          <cell r="AL130">
            <v>0</v>
          </cell>
          <cell r="AM130">
            <v>0</v>
          </cell>
          <cell r="AN130">
            <v>15</v>
          </cell>
          <cell r="AO130">
            <v>0</v>
          </cell>
        </row>
        <row r="131">
          <cell r="A131">
            <v>905201172</v>
          </cell>
          <cell r="B131" t="str">
            <v>BENSON MEMORIAL LIBRARY, INC.</v>
          </cell>
          <cell r="C131" t="str">
            <v>NORTHWEST</v>
          </cell>
          <cell r="D131" t="str">
            <v>ERIE</v>
          </cell>
          <cell r="E131" t="str">
            <v>CRAWFORD</v>
          </cell>
          <cell r="F131" t="str">
            <v>Crawford County Federated Library System</v>
          </cell>
          <cell r="G131">
            <v>14904</v>
          </cell>
          <cell r="H131">
            <v>5257</v>
          </cell>
          <cell r="I131">
            <v>60</v>
          </cell>
          <cell r="J131">
            <v>59829</v>
          </cell>
          <cell r="K131">
            <v>3</v>
          </cell>
          <cell r="L131">
            <v>0</v>
          </cell>
          <cell r="M131">
            <v>3.65</v>
          </cell>
          <cell r="N131">
            <v>0</v>
          </cell>
          <cell r="O131">
            <v>58711</v>
          </cell>
          <cell r="P131">
            <v>55827</v>
          </cell>
          <cell r="Q131">
            <v>0</v>
          </cell>
          <cell r="R131">
            <v>138</v>
          </cell>
          <cell r="S131">
            <v>0</v>
          </cell>
          <cell r="T131">
            <v>79</v>
          </cell>
          <cell r="U131">
            <v>109</v>
          </cell>
          <cell r="V131">
            <v>0</v>
          </cell>
          <cell r="W131">
            <v>0</v>
          </cell>
          <cell r="X131">
            <v>0</v>
          </cell>
          <cell r="Y131">
            <v>135143</v>
          </cell>
          <cell r="Z131">
            <v>140363</v>
          </cell>
          <cell r="AA131">
            <v>0</v>
          </cell>
          <cell r="AB131">
            <v>50529</v>
          </cell>
          <cell r="AC131">
            <v>326035</v>
          </cell>
          <cell r="AD131">
            <v>244256</v>
          </cell>
          <cell r="AE131">
            <v>43472</v>
          </cell>
          <cell r="AF131">
            <v>64056</v>
          </cell>
          <cell r="AG131">
            <v>351784</v>
          </cell>
          <cell r="AH131">
            <v>0</v>
          </cell>
          <cell r="AI131">
            <v>0</v>
          </cell>
          <cell r="AJ131">
            <v>135143</v>
          </cell>
          <cell r="AK131">
            <v>0</v>
          </cell>
          <cell r="AL131">
            <v>0</v>
          </cell>
          <cell r="AM131">
            <v>0</v>
          </cell>
          <cell r="AN131">
            <v>9</v>
          </cell>
          <cell r="AO131">
            <v>0</v>
          </cell>
        </row>
        <row r="132">
          <cell r="A132">
            <v>905200153</v>
          </cell>
          <cell r="B132" t="str">
            <v>CAMBRIDGE SPRINGS PUB LIBRARY ASSOCIATION</v>
          </cell>
          <cell r="C132" t="str">
            <v>NORTHWEST</v>
          </cell>
          <cell r="D132" t="str">
            <v>ERIE</v>
          </cell>
          <cell r="E132" t="str">
            <v>CRAWFORD</v>
          </cell>
          <cell r="F132" t="str">
            <v>Crawford County Federated Library System</v>
          </cell>
          <cell r="G132">
            <v>8459</v>
          </cell>
          <cell r="H132">
            <v>2969</v>
          </cell>
          <cell r="I132">
            <v>45</v>
          </cell>
          <cell r="J132">
            <v>17806</v>
          </cell>
          <cell r="K132">
            <v>0.8</v>
          </cell>
          <cell r="L132">
            <v>0</v>
          </cell>
          <cell r="M132">
            <v>0.85714000000000001</v>
          </cell>
          <cell r="N132">
            <v>0</v>
          </cell>
          <cell r="O132">
            <v>20141</v>
          </cell>
          <cell r="P132">
            <v>18821</v>
          </cell>
          <cell r="Q132">
            <v>0</v>
          </cell>
          <cell r="R132">
            <v>41</v>
          </cell>
          <cell r="S132">
            <v>0</v>
          </cell>
          <cell r="T132">
            <v>112</v>
          </cell>
          <cell r="U132">
            <v>349</v>
          </cell>
          <cell r="V132">
            <v>0</v>
          </cell>
          <cell r="W132">
            <v>0</v>
          </cell>
          <cell r="X132">
            <v>0</v>
          </cell>
          <cell r="Y132">
            <v>16334</v>
          </cell>
          <cell r="Z132">
            <v>44282</v>
          </cell>
          <cell r="AA132">
            <v>0</v>
          </cell>
          <cell r="AB132">
            <v>9937</v>
          </cell>
          <cell r="AC132">
            <v>70553</v>
          </cell>
          <cell r="AD132">
            <v>49282</v>
          </cell>
          <cell r="AE132">
            <v>17403</v>
          </cell>
          <cell r="AF132">
            <v>22011</v>
          </cell>
          <cell r="AG132">
            <v>88696</v>
          </cell>
          <cell r="AH132">
            <v>0</v>
          </cell>
          <cell r="AI132">
            <v>0</v>
          </cell>
          <cell r="AJ132">
            <v>16334</v>
          </cell>
          <cell r="AK132">
            <v>0</v>
          </cell>
          <cell r="AL132">
            <v>0</v>
          </cell>
          <cell r="AM132">
            <v>18750</v>
          </cell>
          <cell r="AN132">
            <v>4</v>
          </cell>
          <cell r="AO132">
            <v>0</v>
          </cell>
        </row>
        <row r="133">
          <cell r="A133">
            <v>905200243</v>
          </cell>
          <cell r="B133" t="str">
            <v>COCHRANTON AREA PUBLIC LIBRARY</v>
          </cell>
          <cell r="C133" t="str">
            <v>NORTHWEST</v>
          </cell>
          <cell r="D133" t="str">
            <v>ERIE</v>
          </cell>
          <cell r="E133" t="str">
            <v>CRAWFORD</v>
          </cell>
          <cell r="F133" t="str">
            <v>Crawford County Federated Library System</v>
          </cell>
          <cell r="G133">
            <v>5391</v>
          </cell>
          <cell r="H133">
            <v>2229</v>
          </cell>
          <cell r="I133">
            <v>36</v>
          </cell>
          <cell r="J133">
            <v>8910</v>
          </cell>
          <cell r="K133">
            <v>0.58333000000000002</v>
          </cell>
          <cell r="L133">
            <v>0</v>
          </cell>
          <cell r="M133">
            <v>0</v>
          </cell>
          <cell r="N133">
            <v>1.0833299999999999</v>
          </cell>
          <cell r="O133">
            <v>8418</v>
          </cell>
          <cell r="P133">
            <v>7660</v>
          </cell>
          <cell r="Q133">
            <v>0</v>
          </cell>
          <cell r="R133">
            <v>10</v>
          </cell>
          <cell r="S133">
            <v>0</v>
          </cell>
          <cell r="T133">
            <v>63</v>
          </cell>
          <cell r="U133">
            <v>123</v>
          </cell>
          <cell r="V133">
            <v>0</v>
          </cell>
          <cell r="W133">
            <v>0</v>
          </cell>
          <cell r="X133">
            <v>0</v>
          </cell>
          <cell r="Y133">
            <v>16334</v>
          </cell>
          <cell r="Z133">
            <v>39446</v>
          </cell>
          <cell r="AA133">
            <v>0</v>
          </cell>
          <cell r="AB133">
            <v>280927</v>
          </cell>
          <cell r="AC133">
            <v>336707</v>
          </cell>
          <cell r="AD133">
            <v>32710</v>
          </cell>
          <cell r="AE133">
            <v>7927</v>
          </cell>
          <cell r="AF133">
            <v>18288</v>
          </cell>
          <cell r="AG133">
            <v>58925</v>
          </cell>
          <cell r="AH133">
            <v>0</v>
          </cell>
          <cell r="AI133">
            <v>0</v>
          </cell>
          <cell r="AJ133">
            <v>16334</v>
          </cell>
          <cell r="AK133">
            <v>0</v>
          </cell>
          <cell r="AL133">
            <v>0</v>
          </cell>
          <cell r="AM133">
            <v>619113</v>
          </cell>
          <cell r="AN133">
            <v>5</v>
          </cell>
          <cell r="AO133">
            <v>0.47221999999999997</v>
          </cell>
        </row>
        <row r="134">
          <cell r="A134">
            <v>905200365</v>
          </cell>
          <cell r="B134" t="str">
            <v>CRAWFORD SYS ADMIN UNIT</v>
          </cell>
          <cell r="C134" t="str">
            <v>NORTHWEST</v>
          </cell>
          <cell r="D134" t="str">
            <v>ERIE</v>
          </cell>
          <cell r="E134" t="str">
            <v>CRAWFORD</v>
          </cell>
          <cell r="F134" t="str">
            <v>Crawford County Federated Library System</v>
          </cell>
          <cell r="G134">
            <v>0</v>
          </cell>
          <cell r="H134">
            <v>37005</v>
          </cell>
          <cell r="I134">
            <v>60</v>
          </cell>
          <cell r="J134">
            <v>5623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1362</v>
          </cell>
          <cell r="P134">
            <v>0</v>
          </cell>
          <cell r="Q134">
            <v>822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8461</v>
          </cell>
          <cell r="Z134">
            <v>32078</v>
          </cell>
          <cell r="AA134">
            <v>0</v>
          </cell>
          <cell r="AB134">
            <v>1195</v>
          </cell>
          <cell r="AC134">
            <v>41734</v>
          </cell>
          <cell r="AD134">
            <v>0</v>
          </cell>
          <cell r="AE134">
            <v>14236</v>
          </cell>
          <cell r="AF134">
            <v>48346</v>
          </cell>
          <cell r="AG134">
            <v>62582</v>
          </cell>
          <cell r="AH134">
            <v>0</v>
          </cell>
          <cell r="AI134">
            <v>0</v>
          </cell>
          <cell r="AJ134">
            <v>8461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</row>
        <row r="135">
          <cell r="A135">
            <v>905200333</v>
          </cell>
          <cell r="B135" t="str">
            <v>JAMES A STONE MEMORIAL LIBRARY</v>
          </cell>
          <cell r="C135" t="str">
            <v>NORTHWEST</v>
          </cell>
          <cell r="D135" t="str">
            <v>ERIE</v>
          </cell>
          <cell r="E135" t="str">
            <v>CRAWFORD</v>
          </cell>
          <cell r="F135" t="str">
            <v>Crawford County Federated Library System</v>
          </cell>
          <cell r="G135">
            <v>3486</v>
          </cell>
          <cell r="H135">
            <v>1368</v>
          </cell>
          <cell r="I135">
            <v>31</v>
          </cell>
          <cell r="J135">
            <v>16154</v>
          </cell>
          <cell r="K135">
            <v>0</v>
          </cell>
          <cell r="L135">
            <v>0</v>
          </cell>
          <cell r="M135">
            <v>1</v>
          </cell>
          <cell r="N135">
            <v>0</v>
          </cell>
          <cell r="O135">
            <v>25726</v>
          </cell>
          <cell r="P135">
            <v>20335</v>
          </cell>
          <cell r="Q135">
            <v>0</v>
          </cell>
          <cell r="R135">
            <v>24</v>
          </cell>
          <cell r="S135">
            <v>0</v>
          </cell>
          <cell r="T135">
            <v>122</v>
          </cell>
          <cell r="U135">
            <v>73</v>
          </cell>
          <cell r="V135">
            <v>0</v>
          </cell>
          <cell r="W135">
            <v>0</v>
          </cell>
          <cell r="X135">
            <v>0</v>
          </cell>
          <cell r="Y135">
            <v>16334</v>
          </cell>
          <cell r="Z135">
            <v>37710</v>
          </cell>
          <cell r="AA135">
            <v>0</v>
          </cell>
          <cell r="AB135">
            <v>9141</v>
          </cell>
          <cell r="AC135">
            <v>63185</v>
          </cell>
          <cell r="AD135">
            <v>30380</v>
          </cell>
          <cell r="AE135">
            <v>8380</v>
          </cell>
          <cell r="AF135">
            <v>29043</v>
          </cell>
          <cell r="AG135">
            <v>67803</v>
          </cell>
          <cell r="AH135">
            <v>0</v>
          </cell>
          <cell r="AI135">
            <v>0</v>
          </cell>
          <cell r="AJ135">
            <v>16334</v>
          </cell>
          <cell r="AK135">
            <v>0</v>
          </cell>
          <cell r="AL135">
            <v>0</v>
          </cell>
          <cell r="AM135">
            <v>0</v>
          </cell>
          <cell r="AN135">
            <v>6</v>
          </cell>
          <cell r="AO135">
            <v>0.65713999999999995</v>
          </cell>
        </row>
        <row r="136">
          <cell r="A136">
            <v>905200603</v>
          </cell>
          <cell r="B136" t="str">
            <v>LINESVILLE COMMUNITY PUBLIC LIBRARY</v>
          </cell>
          <cell r="C136" t="str">
            <v>NORTHWEST</v>
          </cell>
          <cell r="D136" t="str">
            <v>ERIE</v>
          </cell>
          <cell r="E136" t="str">
            <v>CRAWFORD</v>
          </cell>
          <cell r="F136" t="str">
            <v>Crawford County Federated Library System</v>
          </cell>
          <cell r="G136">
            <v>5453</v>
          </cell>
          <cell r="H136">
            <v>1480</v>
          </cell>
          <cell r="I136">
            <v>32</v>
          </cell>
          <cell r="J136">
            <v>23976</v>
          </cell>
          <cell r="K136">
            <v>0</v>
          </cell>
          <cell r="L136">
            <v>0</v>
          </cell>
          <cell r="M136">
            <v>0.34286</v>
          </cell>
          <cell r="N136">
            <v>0</v>
          </cell>
          <cell r="O136">
            <v>18492</v>
          </cell>
          <cell r="P136">
            <v>17171</v>
          </cell>
          <cell r="Q136">
            <v>0</v>
          </cell>
          <cell r="R136">
            <v>38</v>
          </cell>
          <cell r="S136">
            <v>0</v>
          </cell>
          <cell r="T136">
            <v>123</v>
          </cell>
          <cell r="U136">
            <v>253</v>
          </cell>
          <cell r="V136">
            <v>0</v>
          </cell>
          <cell r="W136">
            <v>0</v>
          </cell>
          <cell r="X136">
            <v>0</v>
          </cell>
          <cell r="Y136">
            <v>16334</v>
          </cell>
          <cell r="Z136">
            <v>37710</v>
          </cell>
          <cell r="AA136">
            <v>0</v>
          </cell>
          <cell r="AB136">
            <v>7664</v>
          </cell>
          <cell r="AC136">
            <v>61708</v>
          </cell>
          <cell r="AD136">
            <v>25680</v>
          </cell>
          <cell r="AE136">
            <v>16383</v>
          </cell>
          <cell r="AF136">
            <v>12952</v>
          </cell>
          <cell r="AG136">
            <v>55015</v>
          </cell>
          <cell r="AH136">
            <v>0</v>
          </cell>
          <cell r="AI136">
            <v>0</v>
          </cell>
          <cell r="AJ136">
            <v>16334</v>
          </cell>
          <cell r="AK136">
            <v>0</v>
          </cell>
          <cell r="AL136">
            <v>0</v>
          </cell>
          <cell r="AM136">
            <v>0</v>
          </cell>
          <cell r="AN136">
            <v>3</v>
          </cell>
          <cell r="AO136">
            <v>0.77142999999999995</v>
          </cell>
        </row>
        <row r="137">
          <cell r="A137">
            <v>905200273</v>
          </cell>
          <cell r="B137" t="str">
            <v>MARGARET SHONTZ MEM LIBRARY</v>
          </cell>
          <cell r="C137" t="str">
            <v>NORTHWEST</v>
          </cell>
          <cell r="D137" t="str">
            <v>ERIE</v>
          </cell>
          <cell r="E137" t="str">
            <v>CRAWFORD</v>
          </cell>
          <cell r="F137" t="str">
            <v>Crawford County Federated Library System</v>
          </cell>
          <cell r="G137">
            <v>4191</v>
          </cell>
          <cell r="H137">
            <v>2021</v>
          </cell>
          <cell r="I137">
            <v>35</v>
          </cell>
          <cell r="J137">
            <v>15543</v>
          </cell>
          <cell r="K137">
            <v>0</v>
          </cell>
          <cell r="L137">
            <v>0</v>
          </cell>
          <cell r="M137">
            <v>0</v>
          </cell>
          <cell r="N137">
            <v>2.8570000000000002E-2</v>
          </cell>
          <cell r="O137">
            <v>15368</v>
          </cell>
          <cell r="P137">
            <v>14353</v>
          </cell>
          <cell r="Q137">
            <v>0</v>
          </cell>
          <cell r="R137">
            <v>20</v>
          </cell>
          <cell r="S137">
            <v>0</v>
          </cell>
          <cell r="T137">
            <v>80</v>
          </cell>
          <cell r="U137">
            <v>75</v>
          </cell>
          <cell r="V137">
            <v>0</v>
          </cell>
          <cell r="W137">
            <v>0</v>
          </cell>
          <cell r="X137">
            <v>0</v>
          </cell>
          <cell r="Y137">
            <v>16334</v>
          </cell>
          <cell r="Z137">
            <v>38850</v>
          </cell>
          <cell r="AA137">
            <v>0</v>
          </cell>
          <cell r="AB137">
            <v>12495</v>
          </cell>
          <cell r="AC137">
            <v>67679</v>
          </cell>
          <cell r="AD137">
            <v>34604</v>
          </cell>
          <cell r="AE137">
            <v>12125</v>
          </cell>
          <cell r="AF137">
            <v>13445</v>
          </cell>
          <cell r="AG137">
            <v>60174</v>
          </cell>
          <cell r="AH137">
            <v>0</v>
          </cell>
          <cell r="AI137">
            <v>0</v>
          </cell>
          <cell r="AJ137">
            <v>16334</v>
          </cell>
          <cell r="AK137">
            <v>0</v>
          </cell>
          <cell r="AL137">
            <v>0</v>
          </cell>
          <cell r="AM137">
            <v>0</v>
          </cell>
          <cell r="AN137">
            <v>3</v>
          </cell>
          <cell r="AO137">
            <v>1.17143</v>
          </cell>
        </row>
        <row r="138">
          <cell r="A138">
            <v>905200632</v>
          </cell>
          <cell r="B138" t="str">
            <v>MEADVILLE PUBLIC LIBRARY</v>
          </cell>
          <cell r="C138" t="str">
            <v>NORTHWEST</v>
          </cell>
          <cell r="D138" t="str">
            <v>ERIE</v>
          </cell>
          <cell r="E138" t="str">
            <v>CRAWFORD</v>
          </cell>
          <cell r="F138" t="str">
            <v>Crawford County Federated Library System</v>
          </cell>
          <cell r="G138">
            <v>38405</v>
          </cell>
          <cell r="H138">
            <v>18012</v>
          </cell>
          <cell r="I138">
            <v>60</v>
          </cell>
          <cell r="J138">
            <v>201987</v>
          </cell>
          <cell r="K138">
            <v>4.1428599999999998</v>
          </cell>
          <cell r="L138">
            <v>0</v>
          </cell>
          <cell r="M138">
            <v>14.857139999999999</v>
          </cell>
          <cell r="N138">
            <v>0.51429000000000002</v>
          </cell>
          <cell r="O138">
            <v>93789</v>
          </cell>
          <cell r="P138">
            <v>74108</v>
          </cell>
          <cell r="Q138">
            <v>0</v>
          </cell>
          <cell r="R138">
            <v>307</v>
          </cell>
          <cell r="S138">
            <v>0</v>
          </cell>
          <cell r="T138">
            <v>152</v>
          </cell>
          <cell r="U138">
            <v>129</v>
          </cell>
          <cell r="V138">
            <v>0</v>
          </cell>
          <cell r="W138">
            <v>0</v>
          </cell>
          <cell r="X138">
            <v>0</v>
          </cell>
          <cell r="Y138">
            <v>274061</v>
          </cell>
          <cell r="Z138">
            <v>264997</v>
          </cell>
          <cell r="AA138">
            <v>0</v>
          </cell>
          <cell r="AB138">
            <v>266510</v>
          </cell>
          <cell r="AC138">
            <v>805568</v>
          </cell>
          <cell r="AD138">
            <v>657710</v>
          </cell>
          <cell r="AE138">
            <v>78527</v>
          </cell>
          <cell r="AF138">
            <v>122650</v>
          </cell>
          <cell r="AG138">
            <v>858887</v>
          </cell>
          <cell r="AH138">
            <v>0</v>
          </cell>
          <cell r="AI138">
            <v>0</v>
          </cell>
          <cell r="AJ138">
            <v>274061</v>
          </cell>
          <cell r="AK138">
            <v>0</v>
          </cell>
          <cell r="AL138">
            <v>0</v>
          </cell>
          <cell r="AM138">
            <v>0</v>
          </cell>
          <cell r="AN138">
            <v>22</v>
          </cell>
          <cell r="AO138">
            <v>0</v>
          </cell>
        </row>
        <row r="139">
          <cell r="A139">
            <v>905200903</v>
          </cell>
          <cell r="B139" t="str">
            <v>SAEGERTOWN AREA LIBRARY</v>
          </cell>
          <cell r="C139" t="str">
            <v>NORTHWEST</v>
          </cell>
          <cell r="D139" t="str">
            <v>ERIE</v>
          </cell>
          <cell r="E139" t="str">
            <v>CRAWFORD</v>
          </cell>
          <cell r="F139" t="str">
            <v>Crawford County Federated Library System</v>
          </cell>
          <cell r="G139">
            <v>4010</v>
          </cell>
          <cell r="H139">
            <v>1959</v>
          </cell>
          <cell r="I139">
            <v>39</v>
          </cell>
          <cell r="J139">
            <v>21948</v>
          </cell>
          <cell r="K139">
            <v>1.05714</v>
          </cell>
          <cell r="L139">
            <v>0</v>
          </cell>
          <cell r="M139">
            <v>0.4</v>
          </cell>
          <cell r="N139">
            <v>0.22857</v>
          </cell>
          <cell r="O139">
            <v>23659</v>
          </cell>
          <cell r="P139">
            <v>21218</v>
          </cell>
          <cell r="Q139">
            <v>0</v>
          </cell>
          <cell r="R139">
            <v>25</v>
          </cell>
          <cell r="S139">
            <v>0</v>
          </cell>
          <cell r="T139">
            <v>221</v>
          </cell>
          <cell r="U139">
            <v>124</v>
          </cell>
          <cell r="V139">
            <v>0</v>
          </cell>
          <cell r="W139">
            <v>0</v>
          </cell>
          <cell r="X139">
            <v>0</v>
          </cell>
          <cell r="Y139">
            <v>16334</v>
          </cell>
          <cell r="Z139">
            <v>28650</v>
          </cell>
          <cell r="AA139">
            <v>0</v>
          </cell>
          <cell r="AB139">
            <v>31939</v>
          </cell>
          <cell r="AC139">
            <v>76923</v>
          </cell>
          <cell r="AD139">
            <v>50398</v>
          </cell>
          <cell r="AE139">
            <v>14778</v>
          </cell>
          <cell r="AF139">
            <v>18732</v>
          </cell>
          <cell r="AG139">
            <v>83908</v>
          </cell>
          <cell r="AH139">
            <v>0</v>
          </cell>
          <cell r="AI139">
            <v>0</v>
          </cell>
          <cell r="AJ139">
            <v>16334</v>
          </cell>
          <cell r="AK139">
            <v>0</v>
          </cell>
          <cell r="AL139">
            <v>0</v>
          </cell>
          <cell r="AM139">
            <v>0</v>
          </cell>
          <cell r="AN139">
            <v>8</v>
          </cell>
          <cell r="AO139">
            <v>0.28571000000000002</v>
          </cell>
        </row>
        <row r="140">
          <cell r="A140">
            <v>905201053</v>
          </cell>
          <cell r="B140" t="str">
            <v>SPRINGBORO PUBLIC LIBRARY</v>
          </cell>
          <cell r="C140" t="str">
            <v>NORTHWEST</v>
          </cell>
          <cell r="D140" t="str">
            <v>ERIE</v>
          </cell>
          <cell r="E140" t="str">
            <v>CRAWFORD</v>
          </cell>
          <cell r="F140" t="str">
            <v>Crawford County Federated Library System</v>
          </cell>
          <cell r="G140">
            <v>2927</v>
          </cell>
          <cell r="H140">
            <v>1214</v>
          </cell>
          <cell r="I140">
            <v>35</v>
          </cell>
          <cell r="J140">
            <v>10192</v>
          </cell>
          <cell r="K140">
            <v>0</v>
          </cell>
          <cell r="L140">
            <v>0</v>
          </cell>
          <cell r="M140">
            <v>0.74285999999999996</v>
          </cell>
          <cell r="N140">
            <v>0</v>
          </cell>
          <cell r="O140">
            <v>10937</v>
          </cell>
          <cell r="P140">
            <v>9483</v>
          </cell>
          <cell r="Q140">
            <v>0</v>
          </cell>
          <cell r="R140">
            <v>25</v>
          </cell>
          <cell r="S140">
            <v>0</v>
          </cell>
          <cell r="T140">
            <v>56</v>
          </cell>
          <cell r="U140">
            <v>98</v>
          </cell>
          <cell r="V140">
            <v>0</v>
          </cell>
          <cell r="W140">
            <v>0</v>
          </cell>
          <cell r="X140">
            <v>0</v>
          </cell>
          <cell r="Y140">
            <v>16334</v>
          </cell>
          <cell r="Z140">
            <v>28650</v>
          </cell>
          <cell r="AA140">
            <v>0</v>
          </cell>
          <cell r="AB140">
            <v>5392</v>
          </cell>
          <cell r="AC140">
            <v>50376</v>
          </cell>
          <cell r="AD140">
            <v>30498</v>
          </cell>
          <cell r="AE140">
            <v>10460</v>
          </cell>
          <cell r="AF140">
            <v>19518</v>
          </cell>
          <cell r="AG140">
            <v>60476</v>
          </cell>
          <cell r="AH140">
            <v>0</v>
          </cell>
          <cell r="AI140">
            <v>0</v>
          </cell>
          <cell r="AJ140">
            <v>16334</v>
          </cell>
          <cell r="AK140">
            <v>0</v>
          </cell>
          <cell r="AL140">
            <v>0</v>
          </cell>
          <cell r="AM140">
            <v>0</v>
          </cell>
          <cell r="AN140">
            <v>4</v>
          </cell>
          <cell r="AO140">
            <v>0.62856999999999996</v>
          </cell>
        </row>
        <row r="141">
          <cell r="A141">
            <v>905250332</v>
          </cell>
          <cell r="B141" t="str">
            <v>ERIE COUNTY PUBLIC LIBRARY</v>
          </cell>
          <cell r="C141" t="str">
            <v>NORTHWEST</v>
          </cell>
          <cell r="D141" t="str">
            <v>ERIE</v>
          </cell>
          <cell r="E141" t="str">
            <v>ERIE</v>
          </cell>
          <cell r="F141">
            <v>0</v>
          </cell>
          <cell r="G141">
            <v>245988</v>
          </cell>
          <cell r="H141">
            <v>164608</v>
          </cell>
          <cell r="I141">
            <v>66</v>
          </cell>
          <cell r="J141">
            <v>1328002</v>
          </cell>
          <cell r="K141">
            <v>15.01333</v>
          </cell>
          <cell r="L141">
            <v>0</v>
          </cell>
          <cell r="M141">
            <v>57.2</v>
          </cell>
          <cell r="N141">
            <v>1.4666699999999999</v>
          </cell>
          <cell r="O141">
            <v>366521</v>
          </cell>
          <cell r="P141">
            <v>307449</v>
          </cell>
          <cell r="Q141">
            <v>5203</v>
          </cell>
          <cell r="R141">
            <v>375</v>
          </cell>
          <cell r="S141">
            <v>0</v>
          </cell>
          <cell r="T141">
            <v>32562</v>
          </cell>
          <cell r="U141">
            <v>28158</v>
          </cell>
          <cell r="V141">
            <v>0</v>
          </cell>
          <cell r="W141">
            <v>0</v>
          </cell>
          <cell r="X141">
            <v>0</v>
          </cell>
          <cell r="Y141">
            <v>1374064</v>
          </cell>
          <cell r="Z141">
            <v>4560430</v>
          </cell>
          <cell r="AA141">
            <v>2445</v>
          </cell>
          <cell r="AB141">
            <v>227638</v>
          </cell>
          <cell r="AC141">
            <v>6162132</v>
          </cell>
          <cell r="AD141">
            <v>4068767</v>
          </cell>
          <cell r="AE141">
            <v>600571</v>
          </cell>
          <cell r="AF141">
            <v>1738270</v>
          </cell>
          <cell r="AG141">
            <v>6407608</v>
          </cell>
          <cell r="AH141">
            <v>0</v>
          </cell>
          <cell r="AI141">
            <v>0</v>
          </cell>
          <cell r="AJ141">
            <v>1403188</v>
          </cell>
          <cell r="AK141">
            <v>0</v>
          </cell>
          <cell r="AL141">
            <v>500</v>
          </cell>
          <cell r="AM141">
            <v>0</v>
          </cell>
          <cell r="AN141">
            <v>81</v>
          </cell>
          <cell r="AO141">
            <v>1.0133300000000001</v>
          </cell>
        </row>
        <row r="142">
          <cell r="A142">
            <v>905250845</v>
          </cell>
          <cell r="B142" t="str">
            <v>MCCORD MEMORIAL LIBRARY</v>
          </cell>
          <cell r="C142" t="str">
            <v>NORTHWEST</v>
          </cell>
          <cell r="D142" t="str">
            <v>ERIE</v>
          </cell>
          <cell r="E142" t="str">
            <v>ERIE</v>
          </cell>
          <cell r="F142">
            <v>0</v>
          </cell>
          <cell r="G142">
            <v>10609</v>
          </cell>
          <cell r="H142">
            <v>8396</v>
          </cell>
          <cell r="I142">
            <v>54</v>
          </cell>
          <cell r="J142">
            <v>72922</v>
          </cell>
          <cell r="K142">
            <v>1</v>
          </cell>
          <cell r="L142">
            <v>0</v>
          </cell>
          <cell r="M142">
            <v>4.0277799999999999</v>
          </cell>
          <cell r="N142">
            <v>0</v>
          </cell>
          <cell r="O142">
            <v>41960</v>
          </cell>
          <cell r="P142">
            <v>34992</v>
          </cell>
          <cell r="Q142">
            <v>82</v>
          </cell>
          <cell r="R142">
            <v>65</v>
          </cell>
          <cell r="S142">
            <v>5</v>
          </cell>
          <cell r="T142">
            <v>7141</v>
          </cell>
          <cell r="U142">
            <v>10268</v>
          </cell>
          <cell r="V142">
            <v>0</v>
          </cell>
          <cell r="W142">
            <v>0</v>
          </cell>
          <cell r="X142">
            <v>679</v>
          </cell>
          <cell r="Y142">
            <v>38795</v>
          </cell>
          <cell r="Z142">
            <v>95916</v>
          </cell>
          <cell r="AA142">
            <v>0</v>
          </cell>
          <cell r="AB142">
            <v>97947</v>
          </cell>
          <cell r="AC142">
            <v>232658</v>
          </cell>
          <cell r="AD142">
            <v>143801</v>
          </cell>
          <cell r="AE142">
            <v>24471</v>
          </cell>
          <cell r="AF142">
            <v>59899</v>
          </cell>
          <cell r="AG142">
            <v>228171</v>
          </cell>
          <cell r="AH142">
            <v>0</v>
          </cell>
          <cell r="AI142">
            <v>0</v>
          </cell>
          <cell r="AJ142">
            <v>38116</v>
          </cell>
          <cell r="AK142">
            <v>0</v>
          </cell>
          <cell r="AL142">
            <v>679</v>
          </cell>
          <cell r="AM142">
            <v>0</v>
          </cell>
          <cell r="AN142">
            <v>8</v>
          </cell>
          <cell r="AO142">
            <v>0</v>
          </cell>
        </row>
        <row r="143">
          <cell r="A143">
            <v>905250473</v>
          </cell>
          <cell r="B143" t="str">
            <v>RICE AVENUE COMMUNITY PUBLIC LIBRARY</v>
          </cell>
          <cell r="C143" t="str">
            <v>NORTHWEST</v>
          </cell>
          <cell r="D143" t="str">
            <v>ERIE</v>
          </cell>
          <cell r="E143" t="str">
            <v>ERIE</v>
          </cell>
          <cell r="F143">
            <v>0</v>
          </cell>
          <cell r="G143">
            <v>6135</v>
          </cell>
          <cell r="H143">
            <v>4227</v>
          </cell>
          <cell r="I143">
            <v>34</v>
          </cell>
          <cell r="J143">
            <v>31220</v>
          </cell>
          <cell r="K143">
            <v>0</v>
          </cell>
          <cell r="L143">
            <v>0</v>
          </cell>
          <cell r="M143">
            <v>0.6</v>
          </cell>
          <cell r="N143">
            <v>7.4999999999999997E-2</v>
          </cell>
          <cell r="O143">
            <v>18381</v>
          </cell>
          <cell r="P143">
            <v>16996</v>
          </cell>
          <cell r="Q143">
            <v>0</v>
          </cell>
          <cell r="R143">
            <v>23</v>
          </cell>
          <cell r="S143">
            <v>0</v>
          </cell>
          <cell r="T143">
            <v>4300</v>
          </cell>
          <cell r="U143">
            <v>7965</v>
          </cell>
          <cell r="V143">
            <v>0</v>
          </cell>
          <cell r="W143">
            <v>0</v>
          </cell>
          <cell r="X143">
            <v>0</v>
          </cell>
          <cell r="Y143">
            <v>9560</v>
          </cell>
          <cell r="Z143">
            <v>29497</v>
          </cell>
          <cell r="AA143">
            <v>0</v>
          </cell>
          <cell r="AB143">
            <v>34434</v>
          </cell>
          <cell r="AC143">
            <v>73491</v>
          </cell>
          <cell r="AD143">
            <v>36806</v>
          </cell>
          <cell r="AE143">
            <v>9039</v>
          </cell>
          <cell r="AF143">
            <v>18493</v>
          </cell>
          <cell r="AG143">
            <v>64338</v>
          </cell>
          <cell r="AH143">
            <v>0</v>
          </cell>
          <cell r="AI143">
            <v>0</v>
          </cell>
          <cell r="AJ143">
            <v>9560</v>
          </cell>
          <cell r="AK143">
            <v>0</v>
          </cell>
          <cell r="AL143">
            <v>0</v>
          </cell>
          <cell r="AM143">
            <v>0</v>
          </cell>
          <cell r="AN143">
            <v>6</v>
          </cell>
          <cell r="AO143">
            <v>1</v>
          </cell>
        </row>
        <row r="144">
          <cell r="A144">
            <v>905250963</v>
          </cell>
          <cell r="B144" t="str">
            <v>UNION CITY PUBLIC LIBRARY</v>
          </cell>
          <cell r="C144" t="str">
            <v>NORTHWEST</v>
          </cell>
          <cell r="D144" t="str">
            <v>ERIE</v>
          </cell>
          <cell r="E144" t="str">
            <v>ERIE</v>
          </cell>
          <cell r="F144">
            <v>0</v>
          </cell>
          <cell r="G144">
            <v>6894</v>
          </cell>
          <cell r="H144">
            <v>5347</v>
          </cell>
          <cell r="I144">
            <v>45</v>
          </cell>
          <cell r="J144">
            <v>17057</v>
          </cell>
          <cell r="K144">
            <v>0</v>
          </cell>
          <cell r="L144">
            <v>0</v>
          </cell>
          <cell r="M144">
            <v>1.05263</v>
          </cell>
          <cell r="N144">
            <v>0.13158</v>
          </cell>
          <cell r="O144">
            <v>27922</v>
          </cell>
          <cell r="P144">
            <v>26287</v>
          </cell>
          <cell r="Q144">
            <v>0</v>
          </cell>
          <cell r="R144">
            <v>38</v>
          </cell>
          <cell r="S144">
            <v>0</v>
          </cell>
          <cell r="T144">
            <v>3856</v>
          </cell>
          <cell r="U144">
            <v>4206</v>
          </cell>
          <cell r="V144">
            <v>3883</v>
          </cell>
          <cell r="W144">
            <v>3883</v>
          </cell>
          <cell r="X144">
            <v>0</v>
          </cell>
          <cell r="Y144">
            <v>22840</v>
          </cell>
          <cell r="Z144">
            <v>40181</v>
          </cell>
          <cell r="AA144">
            <v>0</v>
          </cell>
          <cell r="AB144">
            <v>29483</v>
          </cell>
          <cell r="AC144">
            <v>96387</v>
          </cell>
          <cell r="AD144">
            <v>48296</v>
          </cell>
          <cell r="AE144">
            <v>10486</v>
          </cell>
          <cell r="AF144">
            <v>24127</v>
          </cell>
          <cell r="AG144">
            <v>82909</v>
          </cell>
          <cell r="AH144">
            <v>0</v>
          </cell>
          <cell r="AI144">
            <v>3883</v>
          </cell>
          <cell r="AJ144">
            <v>22840</v>
          </cell>
          <cell r="AK144">
            <v>0</v>
          </cell>
          <cell r="AL144">
            <v>0</v>
          </cell>
          <cell r="AM144">
            <v>0</v>
          </cell>
          <cell r="AN144">
            <v>10</v>
          </cell>
          <cell r="AO144">
            <v>1</v>
          </cell>
        </row>
        <row r="145">
          <cell r="A145">
            <v>905251083</v>
          </cell>
          <cell r="B145" t="str">
            <v>WATERFORD PUBLIC LIBRARY</v>
          </cell>
          <cell r="C145" t="str">
            <v>NORTHWEST</v>
          </cell>
          <cell r="D145" t="str">
            <v>ERIE</v>
          </cell>
          <cell r="E145" t="str">
            <v>ERIE</v>
          </cell>
          <cell r="F145">
            <v>0</v>
          </cell>
          <cell r="G145">
            <v>1517</v>
          </cell>
          <cell r="H145">
            <v>1676</v>
          </cell>
          <cell r="I145">
            <v>26</v>
          </cell>
          <cell r="J145">
            <v>18457</v>
          </cell>
          <cell r="K145">
            <v>0</v>
          </cell>
          <cell r="L145">
            <v>0</v>
          </cell>
          <cell r="M145">
            <v>0.25713999999999998</v>
          </cell>
          <cell r="N145">
            <v>0</v>
          </cell>
          <cell r="O145">
            <v>19062</v>
          </cell>
          <cell r="P145">
            <v>18853</v>
          </cell>
          <cell r="Q145">
            <v>0</v>
          </cell>
          <cell r="R145">
            <v>34</v>
          </cell>
          <cell r="S145">
            <v>0</v>
          </cell>
          <cell r="T145">
            <v>2955</v>
          </cell>
          <cell r="U145">
            <v>4991</v>
          </cell>
          <cell r="V145">
            <v>0</v>
          </cell>
          <cell r="W145">
            <v>0</v>
          </cell>
          <cell r="X145">
            <v>0</v>
          </cell>
          <cell r="Y145">
            <v>3742</v>
          </cell>
          <cell r="Z145">
            <v>22635</v>
          </cell>
          <cell r="AA145">
            <v>0</v>
          </cell>
          <cell r="AB145">
            <v>8615</v>
          </cell>
          <cell r="AC145">
            <v>34992</v>
          </cell>
          <cell r="AD145">
            <v>19468</v>
          </cell>
          <cell r="AE145">
            <v>6733</v>
          </cell>
          <cell r="AF145">
            <v>6115</v>
          </cell>
          <cell r="AG145">
            <v>32316</v>
          </cell>
          <cell r="AH145">
            <v>0</v>
          </cell>
          <cell r="AI145">
            <v>0</v>
          </cell>
          <cell r="AJ145">
            <v>3742</v>
          </cell>
          <cell r="AK145">
            <v>0</v>
          </cell>
          <cell r="AL145">
            <v>0</v>
          </cell>
          <cell r="AM145">
            <v>0</v>
          </cell>
          <cell r="AN145">
            <v>2</v>
          </cell>
          <cell r="AO145">
            <v>0.6</v>
          </cell>
        </row>
        <row r="146">
          <cell r="A146">
            <v>928320153</v>
          </cell>
          <cell r="B146" t="str">
            <v>BLAIRSVILLE PUBLIC LIBRARY</v>
          </cell>
          <cell r="C146" t="str">
            <v>SOUTHCENTRAL</v>
          </cell>
          <cell r="D146" t="str">
            <v>JOHNSTOWN</v>
          </cell>
          <cell r="E146" t="str">
            <v>INDIANA</v>
          </cell>
          <cell r="F146">
            <v>0</v>
          </cell>
          <cell r="G146">
            <v>3412</v>
          </cell>
          <cell r="H146">
            <v>2864</v>
          </cell>
          <cell r="I146">
            <v>35</v>
          </cell>
          <cell r="J146">
            <v>28083</v>
          </cell>
          <cell r="K146">
            <v>0</v>
          </cell>
          <cell r="L146">
            <v>0</v>
          </cell>
          <cell r="M146">
            <v>0</v>
          </cell>
          <cell r="N146">
            <v>0.11429</v>
          </cell>
          <cell r="O146">
            <v>38932</v>
          </cell>
          <cell r="P146">
            <v>36355</v>
          </cell>
          <cell r="Q146">
            <v>1934</v>
          </cell>
          <cell r="R146">
            <v>32</v>
          </cell>
          <cell r="S146">
            <v>0</v>
          </cell>
          <cell r="T146">
            <v>97</v>
          </cell>
          <cell r="U146">
            <v>64</v>
          </cell>
          <cell r="V146">
            <v>6851</v>
          </cell>
          <cell r="W146">
            <v>6851</v>
          </cell>
          <cell r="X146">
            <v>0</v>
          </cell>
          <cell r="Y146">
            <v>12858</v>
          </cell>
          <cell r="Z146">
            <v>22580</v>
          </cell>
          <cell r="AA146">
            <v>0</v>
          </cell>
          <cell r="AB146">
            <v>24463</v>
          </cell>
          <cell r="AC146">
            <v>66752</v>
          </cell>
          <cell r="AD146">
            <v>39021</v>
          </cell>
          <cell r="AE146">
            <v>26506</v>
          </cell>
          <cell r="AF146">
            <v>32578</v>
          </cell>
          <cell r="AG146">
            <v>98105</v>
          </cell>
          <cell r="AH146">
            <v>0</v>
          </cell>
          <cell r="AI146">
            <v>6851</v>
          </cell>
          <cell r="AJ146">
            <v>12858</v>
          </cell>
          <cell r="AK146">
            <v>0</v>
          </cell>
          <cell r="AL146">
            <v>0</v>
          </cell>
          <cell r="AM146">
            <v>0</v>
          </cell>
          <cell r="AN146">
            <v>10</v>
          </cell>
          <cell r="AO146">
            <v>2.17143</v>
          </cell>
        </row>
        <row r="147">
          <cell r="A147">
            <v>928320125</v>
          </cell>
          <cell r="B147" t="str">
            <v>BURRELL TOWNSHIP LIBRARY</v>
          </cell>
          <cell r="C147" t="str">
            <v>SOUTHCENTRAL</v>
          </cell>
          <cell r="D147" t="str">
            <v>JOHNSTOWN</v>
          </cell>
          <cell r="E147" t="str">
            <v>INDIANA</v>
          </cell>
          <cell r="F147">
            <v>0</v>
          </cell>
          <cell r="G147">
            <v>4393</v>
          </cell>
          <cell r="H147">
            <v>1173</v>
          </cell>
          <cell r="I147">
            <v>32.5</v>
          </cell>
          <cell r="J147">
            <v>8006</v>
          </cell>
          <cell r="K147">
            <v>0</v>
          </cell>
          <cell r="L147">
            <v>0</v>
          </cell>
          <cell r="M147">
            <v>0</v>
          </cell>
          <cell r="N147">
            <v>0.375</v>
          </cell>
          <cell r="O147">
            <v>17766</v>
          </cell>
          <cell r="P147">
            <v>13503</v>
          </cell>
          <cell r="Q147">
            <v>1934</v>
          </cell>
          <cell r="R147">
            <v>12</v>
          </cell>
          <cell r="S147">
            <v>0</v>
          </cell>
          <cell r="T147">
            <v>3</v>
          </cell>
          <cell r="U147">
            <v>9</v>
          </cell>
          <cell r="V147">
            <v>0</v>
          </cell>
          <cell r="W147">
            <v>0</v>
          </cell>
          <cell r="X147">
            <v>0</v>
          </cell>
          <cell r="Y147">
            <v>6695</v>
          </cell>
          <cell r="Z147">
            <v>11000</v>
          </cell>
          <cell r="AA147">
            <v>0</v>
          </cell>
          <cell r="AB147">
            <v>25400</v>
          </cell>
          <cell r="AC147">
            <v>43095</v>
          </cell>
          <cell r="AD147">
            <v>22928</v>
          </cell>
          <cell r="AE147">
            <v>6788</v>
          </cell>
          <cell r="AF147">
            <v>14859</v>
          </cell>
          <cell r="AG147">
            <v>44575</v>
          </cell>
          <cell r="AH147">
            <v>0</v>
          </cell>
          <cell r="AI147">
            <v>0</v>
          </cell>
          <cell r="AJ147">
            <v>6695</v>
          </cell>
          <cell r="AK147">
            <v>0</v>
          </cell>
          <cell r="AL147">
            <v>0</v>
          </cell>
          <cell r="AM147">
            <v>0</v>
          </cell>
          <cell r="AN147">
            <v>8</v>
          </cell>
          <cell r="AO147">
            <v>1</v>
          </cell>
        </row>
        <row r="148">
          <cell r="A148">
            <v>908111625</v>
          </cell>
          <cell r="B148" t="str">
            <v>BEAVERDALE PUBLIC LIBRARY</v>
          </cell>
          <cell r="C148" t="str">
            <v>SOUTHCENTRAL</v>
          </cell>
          <cell r="D148" t="str">
            <v>JOHNSTOWN</v>
          </cell>
          <cell r="E148" t="str">
            <v>CAMBRIA</v>
          </cell>
          <cell r="F148" t="str">
            <v>Cambria County Library System</v>
          </cell>
          <cell r="G148">
            <v>2467</v>
          </cell>
          <cell r="H148">
            <v>714</v>
          </cell>
          <cell r="I148">
            <v>35</v>
          </cell>
          <cell r="J148">
            <v>5306</v>
          </cell>
          <cell r="K148">
            <v>0.17143</v>
          </cell>
          <cell r="L148">
            <v>0</v>
          </cell>
          <cell r="M148">
            <v>0.37142999999999998</v>
          </cell>
          <cell r="N148">
            <v>0</v>
          </cell>
          <cell r="O148">
            <v>14179</v>
          </cell>
          <cell r="P148">
            <v>14023</v>
          </cell>
          <cell r="Q148">
            <v>1934</v>
          </cell>
          <cell r="R148">
            <v>28</v>
          </cell>
          <cell r="S148">
            <v>0</v>
          </cell>
          <cell r="T148">
            <v>238</v>
          </cell>
          <cell r="U148">
            <v>86</v>
          </cell>
          <cell r="V148">
            <v>0</v>
          </cell>
          <cell r="W148">
            <v>0</v>
          </cell>
          <cell r="X148">
            <v>0</v>
          </cell>
          <cell r="Y148">
            <v>16250</v>
          </cell>
          <cell r="Z148">
            <v>14838</v>
          </cell>
          <cell r="AA148">
            <v>1500</v>
          </cell>
          <cell r="AB148">
            <v>11258</v>
          </cell>
          <cell r="AC148">
            <v>42346</v>
          </cell>
          <cell r="AD148">
            <v>19800</v>
          </cell>
          <cell r="AE148">
            <v>10869</v>
          </cell>
          <cell r="AF148">
            <v>20710</v>
          </cell>
          <cell r="AG148">
            <v>51379</v>
          </cell>
          <cell r="AH148">
            <v>0</v>
          </cell>
          <cell r="AI148">
            <v>0</v>
          </cell>
          <cell r="AJ148">
            <v>16250</v>
          </cell>
          <cell r="AK148">
            <v>0</v>
          </cell>
          <cell r="AL148">
            <v>0</v>
          </cell>
          <cell r="AM148">
            <v>0</v>
          </cell>
          <cell r="AN148">
            <v>8</v>
          </cell>
          <cell r="AO148">
            <v>0.62856999999999996</v>
          </cell>
        </row>
        <row r="149">
          <cell r="A149">
            <v>908111022</v>
          </cell>
          <cell r="B149" t="str">
            <v>CAMBRIA SYS ADMIN UNIT</v>
          </cell>
          <cell r="C149" t="str">
            <v>SOUTHCENTRAL</v>
          </cell>
          <cell r="D149" t="str">
            <v>JOHNSTOWN</v>
          </cell>
          <cell r="E149" t="str">
            <v>CAMBRIA</v>
          </cell>
          <cell r="F149" t="str">
            <v>Cambria County Library System</v>
          </cell>
          <cell r="G149">
            <v>104316</v>
          </cell>
          <cell r="H149">
            <v>18310</v>
          </cell>
          <cell r="I149">
            <v>60</v>
          </cell>
          <cell r="J149">
            <v>178606</v>
          </cell>
          <cell r="K149">
            <v>7.0133299999999998</v>
          </cell>
          <cell r="L149">
            <v>0</v>
          </cell>
          <cell r="M149">
            <v>13.57333</v>
          </cell>
          <cell r="N149">
            <v>0.58667000000000002</v>
          </cell>
          <cell r="O149">
            <v>144586</v>
          </cell>
          <cell r="P149">
            <v>143273</v>
          </cell>
          <cell r="Q149">
            <v>1934</v>
          </cell>
          <cell r="R149">
            <v>143</v>
          </cell>
          <cell r="S149">
            <v>0</v>
          </cell>
          <cell r="T149">
            <v>2636</v>
          </cell>
          <cell r="U149">
            <v>645</v>
          </cell>
          <cell r="V149">
            <v>40174</v>
          </cell>
          <cell r="W149">
            <v>61075</v>
          </cell>
          <cell r="X149">
            <v>0</v>
          </cell>
          <cell r="Y149">
            <v>622643</v>
          </cell>
          <cell r="Z149">
            <v>373848</v>
          </cell>
          <cell r="AA149">
            <v>0</v>
          </cell>
          <cell r="AB149">
            <v>125172</v>
          </cell>
          <cell r="AC149">
            <v>1182738</v>
          </cell>
          <cell r="AD149">
            <v>862878</v>
          </cell>
          <cell r="AE149">
            <v>141411</v>
          </cell>
          <cell r="AF149">
            <v>287651</v>
          </cell>
          <cell r="AG149">
            <v>1291940</v>
          </cell>
          <cell r="AH149">
            <v>5901</v>
          </cell>
          <cell r="AI149">
            <v>40174</v>
          </cell>
          <cell r="AJ149">
            <v>620513</v>
          </cell>
          <cell r="AK149">
            <v>0</v>
          </cell>
          <cell r="AL149">
            <v>0</v>
          </cell>
          <cell r="AM149">
            <v>0</v>
          </cell>
          <cell r="AN149">
            <v>50</v>
          </cell>
          <cell r="AO149">
            <v>0</v>
          </cell>
        </row>
        <row r="150">
          <cell r="A150">
            <v>908110273</v>
          </cell>
          <cell r="B150" t="str">
            <v>CARROLLTOWN PUBLIC LIBRARY</v>
          </cell>
          <cell r="C150" t="str">
            <v>SOUTHCENTRAL</v>
          </cell>
          <cell r="D150" t="str">
            <v>JOHNSTOWN</v>
          </cell>
          <cell r="E150" t="str">
            <v>CAMBRIA</v>
          </cell>
          <cell r="F150" t="str">
            <v>Cambria County Library System</v>
          </cell>
          <cell r="G150">
            <v>853</v>
          </cell>
          <cell r="H150">
            <v>744</v>
          </cell>
          <cell r="I150">
            <v>35</v>
          </cell>
          <cell r="J150">
            <v>21786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8381</v>
          </cell>
          <cell r="P150">
            <v>7992</v>
          </cell>
          <cell r="Q150">
            <v>1934</v>
          </cell>
          <cell r="R150">
            <v>28</v>
          </cell>
          <cell r="S150">
            <v>0</v>
          </cell>
          <cell r="T150">
            <v>39</v>
          </cell>
          <cell r="U150">
            <v>25</v>
          </cell>
          <cell r="V150">
            <v>4513</v>
          </cell>
          <cell r="W150">
            <v>4513</v>
          </cell>
          <cell r="X150">
            <v>0</v>
          </cell>
          <cell r="Y150">
            <v>8107</v>
          </cell>
          <cell r="Z150">
            <v>10838</v>
          </cell>
          <cell r="AA150">
            <v>500</v>
          </cell>
          <cell r="AB150">
            <v>24493</v>
          </cell>
          <cell r="AC150">
            <v>47951</v>
          </cell>
          <cell r="AD150">
            <v>30378</v>
          </cell>
          <cell r="AE150">
            <v>5464</v>
          </cell>
          <cell r="AF150">
            <v>15107</v>
          </cell>
          <cell r="AG150">
            <v>50949</v>
          </cell>
          <cell r="AH150">
            <v>0</v>
          </cell>
          <cell r="AI150">
            <v>4513</v>
          </cell>
          <cell r="AJ150">
            <v>8107</v>
          </cell>
          <cell r="AK150">
            <v>0</v>
          </cell>
          <cell r="AL150">
            <v>0</v>
          </cell>
          <cell r="AM150">
            <v>0</v>
          </cell>
          <cell r="AN150">
            <v>6</v>
          </cell>
          <cell r="AO150">
            <v>1</v>
          </cell>
        </row>
        <row r="151">
          <cell r="A151">
            <v>908110453</v>
          </cell>
          <cell r="B151" t="str">
            <v>CRESSON PUBLIC LIBRARY</v>
          </cell>
          <cell r="C151" t="str">
            <v>SOUTHCENTRAL</v>
          </cell>
          <cell r="D151" t="str">
            <v>JOHNSTOWN</v>
          </cell>
          <cell r="E151" t="str">
            <v>CAMBRIA</v>
          </cell>
          <cell r="F151" t="str">
            <v>Cambria County Library System</v>
          </cell>
          <cell r="G151">
            <v>1711</v>
          </cell>
          <cell r="H151">
            <v>1915</v>
          </cell>
          <cell r="I151">
            <v>35</v>
          </cell>
          <cell r="J151">
            <v>11549</v>
          </cell>
          <cell r="K151">
            <v>0</v>
          </cell>
          <cell r="L151">
            <v>0</v>
          </cell>
          <cell r="M151">
            <v>0</v>
          </cell>
          <cell r="N151">
            <v>0.28571000000000002</v>
          </cell>
          <cell r="O151">
            <v>11658</v>
          </cell>
          <cell r="P151">
            <v>10707</v>
          </cell>
          <cell r="Q151">
            <v>1934</v>
          </cell>
          <cell r="R151">
            <v>37</v>
          </cell>
          <cell r="S151">
            <v>0</v>
          </cell>
          <cell r="T151">
            <v>66</v>
          </cell>
          <cell r="U151">
            <v>94</v>
          </cell>
          <cell r="V151">
            <v>526</v>
          </cell>
          <cell r="W151">
            <v>526</v>
          </cell>
          <cell r="X151">
            <v>0</v>
          </cell>
          <cell r="Y151">
            <v>8616</v>
          </cell>
          <cell r="Z151">
            <v>14338</v>
          </cell>
          <cell r="AA151">
            <v>1000</v>
          </cell>
          <cell r="AB151">
            <v>15962</v>
          </cell>
          <cell r="AC151">
            <v>39442</v>
          </cell>
          <cell r="AD151">
            <v>22188</v>
          </cell>
          <cell r="AE151">
            <v>10983</v>
          </cell>
          <cell r="AF151">
            <v>12163</v>
          </cell>
          <cell r="AG151">
            <v>45334</v>
          </cell>
          <cell r="AH151">
            <v>0</v>
          </cell>
          <cell r="AI151">
            <v>526</v>
          </cell>
          <cell r="AJ151">
            <v>8616</v>
          </cell>
          <cell r="AK151">
            <v>0</v>
          </cell>
          <cell r="AL151">
            <v>0</v>
          </cell>
          <cell r="AM151">
            <v>0</v>
          </cell>
          <cell r="AN151">
            <v>5</v>
          </cell>
          <cell r="AO151">
            <v>0.88571</v>
          </cell>
        </row>
        <row r="152">
          <cell r="A152">
            <v>908110723</v>
          </cell>
          <cell r="B152" t="str">
            <v>EBENSBURG FREE PUBLIC LIBRARY</v>
          </cell>
          <cell r="C152" t="str">
            <v>SOUTHCENTRAL</v>
          </cell>
          <cell r="D152" t="str">
            <v>JOHNSTOWN</v>
          </cell>
          <cell r="E152" t="str">
            <v>CAMBRIA</v>
          </cell>
          <cell r="F152" t="str">
            <v>Cambria County Library System</v>
          </cell>
          <cell r="G152">
            <v>3351</v>
          </cell>
          <cell r="H152">
            <v>2149</v>
          </cell>
          <cell r="I152">
            <v>35</v>
          </cell>
          <cell r="J152">
            <v>30280</v>
          </cell>
          <cell r="K152">
            <v>0</v>
          </cell>
          <cell r="L152">
            <v>0</v>
          </cell>
          <cell r="M152">
            <v>0.54286000000000001</v>
          </cell>
          <cell r="N152">
            <v>0.51429000000000002</v>
          </cell>
          <cell r="O152">
            <v>27424</v>
          </cell>
          <cell r="P152">
            <v>25496</v>
          </cell>
          <cell r="Q152">
            <v>1934</v>
          </cell>
          <cell r="R152">
            <v>60</v>
          </cell>
          <cell r="S152">
            <v>0</v>
          </cell>
          <cell r="T152">
            <v>71</v>
          </cell>
          <cell r="U152">
            <v>61</v>
          </cell>
          <cell r="V152">
            <v>0</v>
          </cell>
          <cell r="W152">
            <v>0</v>
          </cell>
          <cell r="X152">
            <v>0</v>
          </cell>
          <cell r="Y152">
            <v>13476</v>
          </cell>
          <cell r="Z152">
            <v>16638</v>
          </cell>
          <cell r="AA152">
            <v>0</v>
          </cell>
          <cell r="AB152">
            <v>30066</v>
          </cell>
          <cell r="AC152">
            <v>60180</v>
          </cell>
          <cell r="AD152">
            <v>25942</v>
          </cell>
          <cell r="AE152">
            <v>14260</v>
          </cell>
          <cell r="AF152">
            <v>14548</v>
          </cell>
          <cell r="AG152">
            <v>54750</v>
          </cell>
          <cell r="AH152">
            <v>0</v>
          </cell>
          <cell r="AI152">
            <v>0</v>
          </cell>
          <cell r="AJ152">
            <v>13476</v>
          </cell>
          <cell r="AK152">
            <v>0</v>
          </cell>
          <cell r="AL152">
            <v>0</v>
          </cell>
          <cell r="AM152">
            <v>0</v>
          </cell>
          <cell r="AN152">
            <v>9</v>
          </cell>
          <cell r="AO152">
            <v>0.85714000000000001</v>
          </cell>
        </row>
        <row r="153">
          <cell r="A153">
            <v>908110873</v>
          </cell>
          <cell r="B153" t="str">
            <v>GALLITZIN PUBLIC LIBRARY</v>
          </cell>
          <cell r="C153" t="str">
            <v>SOUTHCENTRAL</v>
          </cell>
          <cell r="D153" t="str">
            <v>JOHNSTOWN</v>
          </cell>
          <cell r="E153" t="str">
            <v>CAMBRIA</v>
          </cell>
          <cell r="F153" t="str">
            <v>Cambria County Library System</v>
          </cell>
          <cell r="G153">
            <v>1668</v>
          </cell>
          <cell r="H153">
            <v>1153</v>
          </cell>
          <cell r="I153">
            <v>39</v>
          </cell>
          <cell r="J153">
            <v>6542</v>
          </cell>
          <cell r="K153">
            <v>0</v>
          </cell>
          <cell r="L153">
            <v>0</v>
          </cell>
          <cell r="M153">
            <v>0.65713999999999995</v>
          </cell>
          <cell r="N153">
            <v>0</v>
          </cell>
          <cell r="O153">
            <v>10108</v>
          </cell>
          <cell r="P153">
            <v>9815</v>
          </cell>
          <cell r="Q153">
            <v>1934</v>
          </cell>
          <cell r="R153">
            <v>39</v>
          </cell>
          <cell r="S153">
            <v>0</v>
          </cell>
          <cell r="T153">
            <v>52</v>
          </cell>
          <cell r="U153">
            <v>12</v>
          </cell>
          <cell r="V153">
            <v>0</v>
          </cell>
          <cell r="W153">
            <v>0</v>
          </cell>
          <cell r="X153">
            <v>0</v>
          </cell>
          <cell r="Y153">
            <v>10170</v>
          </cell>
          <cell r="Z153">
            <v>12038</v>
          </cell>
          <cell r="AA153">
            <v>1000</v>
          </cell>
          <cell r="AB153">
            <v>18445</v>
          </cell>
          <cell r="AC153">
            <v>40653</v>
          </cell>
          <cell r="AD153">
            <v>20652</v>
          </cell>
          <cell r="AE153">
            <v>9188</v>
          </cell>
          <cell r="AF153">
            <v>16277</v>
          </cell>
          <cell r="AG153">
            <v>46117</v>
          </cell>
          <cell r="AH153">
            <v>0</v>
          </cell>
          <cell r="AI153">
            <v>0</v>
          </cell>
          <cell r="AJ153">
            <v>10170</v>
          </cell>
          <cell r="AK153">
            <v>0</v>
          </cell>
          <cell r="AL153">
            <v>0</v>
          </cell>
          <cell r="AM153">
            <v>0</v>
          </cell>
          <cell r="AN153">
            <v>5</v>
          </cell>
          <cell r="AO153">
            <v>0.57142999999999999</v>
          </cell>
        </row>
        <row r="154">
          <cell r="A154">
            <v>908110963</v>
          </cell>
          <cell r="B154" t="str">
            <v>HASTINGS PUBLIC LIBRARY</v>
          </cell>
          <cell r="C154" t="str">
            <v>SOUTHCENTRAL</v>
          </cell>
          <cell r="D154" t="str">
            <v>JOHNSTOWN</v>
          </cell>
          <cell r="E154" t="str">
            <v>CAMBRIA</v>
          </cell>
          <cell r="F154" t="str">
            <v>Cambria County Library System</v>
          </cell>
          <cell r="G154">
            <v>1278</v>
          </cell>
          <cell r="H154">
            <v>807</v>
          </cell>
          <cell r="I154">
            <v>35</v>
          </cell>
          <cell r="J154">
            <v>5554</v>
          </cell>
          <cell r="K154">
            <v>0.28571000000000002</v>
          </cell>
          <cell r="L154">
            <v>0</v>
          </cell>
          <cell r="M154">
            <v>0</v>
          </cell>
          <cell r="N154">
            <v>0</v>
          </cell>
          <cell r="O154">
            <v>14703</v>
          </cell>
          <cell r="P154">
            <v>14102</v>
          </cell>
          <cell r="Q154">
            <v>1934</v>
          </cell>
          <cell r="R154">
            <v>33</v>
          </cell>
          <cell r="S154">
            <v>0</v>
          </cell>
          <cell r="T154">
            <v>303</v>
          </cell>
          <cell r="U154">
            <v>160</v>
          </cell>
          <cell r="V154">
            <v>4912</v>
          </cell>
          <cell r="W154">
            <v>4912</v>
          </cell>
          <cell r="X154">
            <v>0</v>
          </cell>
          <cell r="Y154">
            <v>10105</v>
          </cell>
          <cell r="Z154">
            <v>11438</v>
          </cell>
          <cell r="AA154">
            <v>500</v>
          </cell>
          <cell r="AB154">
            <v>19636</v>
          </cell>
          <cell r="AC154">
            <v>46091</v>
          </cell>
          <cell r="AD154">
            <v>22011</v>
          </cell>
          <cell r="AE154">
            <v>7599</v>
          </cell>
          <cell r="AF154">
            <v>20491</v>
          </cell>
          <cell r="AG154">
            <v>50101</v>
          </cell>
          <cell r="AH154">
            <v>272</v>
          </cell>
          <cell r="AI154">
            <v>4912</v>
          </cell>
          <cell r="AJ154">
            <v>10105</v>
          </cell>
          <cell r="AK154">
            <v>0</v>
          </cell>
          <cell r="AL154">
            <v>0</v>
          </cell>
          <cell r="AM154">
            <v>0</v>
          </cell>
          <cell r="AN154">
            <v>8</v>
          </cell>
          <cell r="AO154">
            <v>0.71428999999999998</v>
          </cell>
        </row>
        <row r="155">
          <cell r="A155">
            <v>908111385</v>
          </cell>
          <cell r="B155" t="str">
            <v>HIGHLAND COMMUNITY LIBRARY</v>
          </cell>
          <cell r="C155" t="str">
            <v>SOUTHCENTRAL</v>
          </cell>
          <cell r="D155" t="str">
            <v>JOHNSTOWN</v>
          </cell>
          <cell r="E155" t="str">
            <v>CAMBRIA</v>
          </cell>
          <cell r="F155" t="str">
            <v>Cambria County Library System</v>
          </cell>
          <cell r="G155">
            <v>15281</v>
          </cell>
          <cell r="H155">
            <v>5297</v>
          </cell>
          <cell r="I155">
            <v>46</v>
          </cell>
          <cell r="J155">
            <v>42824</v>
          </cell>
          <cell r="K155">
            <v>1</v>
          </cell>
          <cell r="L155">
            <v>0</v>
          </cell>
          <cell r="M155">
            <v>2.1</v>
          </cell>
          <cell r="N155">
            <v>0</v>
          </cell>
          <cell r="O155">
            <v>23504</v>
          </cell>
          <cell r="P155">
            <v>20973</v>
          </cell>
          <cell r="Q155">
            <v>1934</v>
          </cell>
          <cell r="R155">
            <v>51</v>
          </cell>
          <cell r="S155">
            <v>0</v>
          </cell>
          <cell r="T155">
            <v>106</v>
          </cell>
          <cell r="U155">
            <v>227</v>
          </cell>
          <cell r="V155">
            <v>0</v>
          </cell>
          <cell r="W155">
            <v>13726</v>
          </cell>
          <cell r="X155">
            <v>0</v>
          </cell>
          <cell r="Y155">
            <v>47384</v>
          </cell>
          <cell r="Z155">
            <v>106522</v>
          </cell>
          <cell r="AA155">
            <v>7500</v>
          </cell>
          <cell r="AB155">
            <v>29217</v>
          </cell>
          <cell r="AC155">
            <v>196849</v>
          </cell>
          <cell r="AD155">
            <v>83295</v>
          </cell>
          <cell r="AE155">
            <v>24954</v>
          </cell>
          <cell r="AF155">
            <v>50312</v>
          </cell>
          <cell r="AG155">
            <v>158561</v>
          </cell>
          <cell r="AH155">
            <v>0</v>
          </cell>
          <cell r="AI155">
            <v>0</v>
          </cell>
          <cell r="AJ155">
            <v>47384</v>
          </cell>
          <cell r="AK155">
            <v>0</v>
          </cell>
          <cell r="AL155">
            <v>0</v>
          </cell>
          <cell r="AM155">
            <v>0</v>
          </cell>
          <cell r="AN155">
            <v>10</v>
          </cell>
          <cell r="AO155">
            <v>0</v>
          </cell>
        </row>
        <row r="156">
          <cell r="A156">
            <v>908111053</v>
          </cell>
          <cell r="B156" t="str">
            <v>LILLY WASHINGTON PUB LIBRARY</v>
          </cell>
          <cell r="C156" t="str">
            <v>SOUTHCENTRAL</v>
          </cell>
          <cell r="D156" t="str">
            <v>JOHNSTOWN</v>
          </cell>
          <cell r="E156" t="str">
            <v>CAMBRIA</v>
          </cell>
          <cell r="F156" t="str">
            <v>Cambria County Library System</v>
          </cell>
          <cell r="G156">
            <v>968</v>
          </cell>
          <cell r="H156">
            <v>719</v>
          </cell>
          <cell r="I156">
            <v>35</v>
          </cell>
          <cell r="J156">
            <v>22145</v>
          </cell>
          <cell r="K156">
            <v>0</v>
          </cell>
          <cell r="L156">
            <v>0</v>
          </cell>
          <cell r="M156">
            <v>0.2</v>
          </cell>
          <cell r="N156">
            <v>0</v>
          </cell>
          <cell r="O156">
            <v>9370</v>
          </cell>
          <cell r="P156">
            <v>8440</v>
          </cell>
          <cell r="Q156">
            <v>1934</v>
          </cell>
          <cell r="R156">
            <v>20</v>
          </cell>
          <cell r="S156">
            <v>0</v>
          </cell>
          <cell r="T156">
            <v>31</v>
          </cell>
          <cell r="U156">
            <v>35</v>
          </cell>
          <cell r="V156">
            <v>7486</v>
          </cell>
          <cell r="W156">
            <v>16660</v>
          </cell>
          <cell r="X156">
            <v>0</v>
          </cell>
          <cell r="Y156">
            <v>8233</v>
          </cell>
          <cell r="Z156">
            <v>11338</v>
          </cell>
          <cell r="AA156">
            <v>1000</v>
          </cell>
          <cell r="AB156">
            <v>14889</v>
          </cell>
          <cell r="AC156">
            <v>51120</v>
          </cell>
          <cell r="AD156">
            <v>29098</v>
          </cell>
          <cell r="AE156">
            <v>5391</v>
          </cell>
          <cell r="AF156">
            <v>21985</v>
          </cell>
          <cell r="AG156">
            <v>56474</v>
          </cell>
          <cell r="AH156">
            <v>0</v>
          </cell>
          <cell r="AI156">
            <v>16660</v>
          </cell>
          <cell r="AJ156">
            <v>8233</v>
          </cell>
          <cell r="AK156">
            <v>0</v>
          </cell>
          <cell r="AL156">
            <v>0</v>
          </cell>
          <cell r="AM156">
            <v>0</v>
          </cell>
          <cell r="AN156">
            <v>5</v>
          </cell>
          <cell r="AO156">
            <v>0.8</v>
          </cell>
        </row>
        <row r="157">
          <cell r="A157">
            <v>908111233</v>
          </cell>
          <cell r="B157" t="str">
            <v>NANTY GLO PUBLIC LIBRARY</v>
          </cell>
          <cell r="C157" t="str">
            <v>SOUTHCENTRAL</v>
          </cell>
          <cell r="D157" t="str">
            <v>JOHNSTOWN</v>
          </cell>
          <cell r="E157" t="str">
            <v>CAMBRIA</v>
          </cell>
          <cell r="F157" t="str">
            <v>Cambria County Library System</v>
          </cell>
          <cell r="G157">
            <v>2734</v>
          </cell>
          <cell r="H157">
            <v>1775</v>
          </cell>
          <cell r="I157">
            <v>35</v>
          </cell>
          <cell r="J157">
            <v>20861</v>
          </cell>
          <cell r="K157">
            <v>0</v>
          </cell>
          <cell r="L157">
            <v>0</v>
          </cell>
          <cell r="M157">
            <v>0.42857000000000001</v>
          </cell>
          <cell r="N157">
            <v>0.17143</v>
          </cell>
          <cell r="O157">
            <v>25056</v>
          </cell>
          <cell r="P157">
            <v>24104</v>
          </cell>
          <cell r="Q157">
            <v>1934</v>
          </cell>
          <cell r="R157">
            <v>30</v>
          </cell>
          <cell r="S157">
            <v>0</v>
          </cell>
          <cell r="T157">
            <v>89</v>
          </cell>
          <cell r="U157">
            <v>114</v>
          </cell>
          <cell r="V157">
            <v>0</v>
          </cell>
          <cell r="W157">
            <v>0</v>
          </cell>
          <cell r="X157">
            <v>0</v>
          </cell>
          <cell r="Y157">
            <v>13703</v>
          </cell>
          <cell r="Z157">
            <v>16038</v>
          </cell>
          <cell r="AA157">
            <v>4000</v>
          </cell>
          <cell r="AB157">
            <v>19108</v>
          </cell>
          <cell r="AC157">
            <v>48849</v>
          </cell>
          <cell r="AD157">
            <v>29485</v>
          </cell>
          <cell r="AE157">
            <v>11578</v>
          </cell>
          <cell r="AF157">
            <v>19298</v>
          </cell>
          <cell r="AG157">
            <v>60361</v>
          </cell>
          <cell r="AH157">
            <v>0</v>
          </cell>
          <cell r="AI157">
            <v>0</v>
          </cell>
          <cell r="AJ157">
            <v>13703</v>
          </cell>
          <cell r="AK157">
            <v>0</v>
          </cell>
          <cell r="AL157">
            <v>0</v>
          </cell>
          <cell r="AM157">
            <v>0</v>
          </cell>
          <cell r="AN157">
            <v>6</v>
          </cell>
          <cell r="AO157">
            <v>0.74285999999999996</v>
          </cell>
        </row>
        <row r="158">
          <cell r="A158">
            <v>908111533</v>
          </cell>
          <cell r="B158" t="str">
            <v>NORTHERN CAMBRIA PUBLIC LIBRARY</v>
          </cell>
          <cell r="C158" t="str">
            <v>SOUTHCENTRAL</v>
          </cell>
          <cell r="D158" t="str">
            <v>JOHNSTOWN</v>
          </cell>
          <cell r="E158" t="str">
            <v>CAMBRIA</v>
          </cell>
          <cell r="F158" t="str">
            <v>Cambria County Library System</v>
          </cell>
          <cell r="G158">
            <v>3835</v>
          </cell>
          <cell r="H158">
            <v>2455</v>
          </cell>
          <cell r="I158">
            <v>35</v>
          </cell>
          <cell r="J158">
            <v>15772</v>
          </cell>
          <cell r="K158">
            <v>0</v>
          </cell>
          <cell r="L158">
            <v>0</v>
          </cell>
          <cell r="M158">
            <v>0.91429000000000005</v>
          </cell>
          <cell r="N158">
            <v>0</v>
          </cell>
          <cell r="O158">
            <v>20125</v>
          </cell>
          <cell r="P158">
            <v>19315</v>
          </cell>
          <cell r="Q158">
            <v>1934</v>
          </cell>
          <cell r="R158">
            <v>23</v>
          </cell>
          <cell r="S158">
            <v>0</v>
          </cell>
          <cell r="T158">
            <v>41</v>
          </cell>
          <cell r="U158">
            <v>21</v>
          </cell>
          <cell r="V158">
            <v>0</v>
          </cell>
          <cell r="W158">
            <v>1400</v>
          </cell>
          <cell r="X158">
            <v>0</v>
          </cell>
          <cell r="Y158">
            <v>19652</v>
          </cell>
          <cell r="Z158">
            <v>21594</v>
          </cell>
          <cell r="AA158">
            <v>0</v>
          </cell>
          <cell r="AB158">
            <v>29400</v>
          </cell>
          <cell r="AC158">
            <v>72046</v>
          </cell>
          <cell r="AD158">
            <v>34613</v>
          </cell>
          <cell r="AE158">
            <v>9758</v>
          </cell>
          <cell r="AF158">
            <v>25884</v>
          </cell>
          <cell r="AG158">
            <v>70255</v>
          </cell>
          <cell r="AH158">
            <v>0</v>
          </cell>
          <cell r="AI158">
            <v>1400</v>
          </cell>
          <cell r="AJ158">
            <v>19652</v>
          </cell>
          <cell r="AK158">
            <v>0</v>
          </cell>
          <cell r="AL158">
            <v>0</v>
          </cell>
          <cell r="AM158">
            <v>0</v>
          </cell>
          <cell r="AN158">
            <v>8</v>
          </cell>
          <cell r="AO158">
            <v>0.77142999999999995</v>
          </cell>
        </row>
        <row r="159">
          <cell r="A159">
            <v>908111263</v>
          </cell>
          <cell r="B159" t="str">
            <v>PATTON PUBLIC LIBRARY</v>
          </cell>
          <cell r="C159" t="str">
            <v>SOUTHCENTRAL</v>
          </cell>
          <cell r="D159" t="str">
            <v>JOHNSTOWN</v>
          </cell>
          <cell r="E159" t="str">
            <v>CAMBRIA</v>
          </cell>
          <cell r="F159" t="str">
            <v>Cambria County Library System</v>
          </cell>
          <cell r="G159">
            <v>1769</v>
          </cell>
          <cell r="H159">
            <v>2337</v>
          </cell>
          <cell r="I159">
            <v>50</v>
          </cell>
          <cell r="J159">
            <v>25275</v>
          </cell>
          <cell r="K159">
            <v>0</v>
          </cell>
          <cell r="L159">
            <v>0</v>
          </cell>
          <cell r="M159">
            <v>0.6</v>
          </cell>
          <cell r="N159">
            <v>0</v>
          </cell>
          <cell r="O159">
            <v>16764</v>
          </cell>
          <cell r="P159">
            <v>14971</v>
          </cell>
          <cell r="Q159">
            <v>1934</v>
          </cell>
          <cell r="R159">
            <v>30</v>
          </cell>
          <cell r="S159">
            <v>0</v>
          </cell>
          <cell r="T159">
            <v>52</v>
          </cell>
          <cell r="U159">
            <v>73</v>
          </cell>
          <cell r="V159">
            <v>9193</v>
          </cell>
          <cell r="W159">
            <v>9193</v>
          </cell>
          <cell r="X159">
            <v>0</v>
          </cell>
          <cell r="Y159">
            <v>11253</v>
          </cell>
          <cell r="Z159">
            <v>12988</v>
          </cell>
          <cell r="AA159">
            <v>500</v>
          </cell>
          <cell r="AB159">
            <v>32597</v>
          </cell>
          <cell r="AC159">
            <v>66031</v>
          </cell>
          <cell r="AD159">
            <v>38329</v>
          </cell>
          <cell r="AE159">
            <v>9272</v>
          </cell>
          <cell r="AF159">
            <v>25378</v>
          </cell>
          <cell r="AG159">
            <v>72979</v>
          </cell>
          <cell r="AH159">
            <v>0</v>
          </cell>
          <cell r="AI159">
            <v>9193</v>
          </cell>
          <cell r="AJ159">
            <v>11253</v>
          </cell>
          <cell r="AK159">
            <v>0</v>
          </cell>
          <cell r="AL159">
            <v>0</v>
          </cell>
          <cell r="AM159">
            <v>0</v>
          </cell>
          <cell r="AN159">
            <v>10</v>
          </cell>
          <cell r="AO159">
            <v>0.82857000000000003</v>
          </cell>
        </row>
        <row r="160">
          <cell r="A160">
            <v>908111325</v>
          </cell>
          <cell r="B160" t="str">
            <v>PORTAGE PUBLIC LIBRARY</v>
          </cell>
          <cell r="C160" t="str">
            <v>SOUTHCENTRAL</v>
          </cell>
          <cell r="D160" t="str">
            <v>JOHNSTOWN</v>
          </cell>
          <cell r="E160" t="str">
            <v>CAMBRIA</v>
          </cell>
          <cell r="F160" t="str">
            <v>Cambria County Library System</v>
          </cell>
          <cell r="G160">
            <v>2638</v>
          </cell>
          <cell r="H160">
            <v>1699</v>
          </cell>
          <cell r="I160">
            <v>35</v>
          </cell>
          <cell r="J160">
            <v>8198</v>
          </cell>
          <cell r="K160">
            <v>0</v>
          </cell>
          <cell r="L160">
            <v>0.8</v>
          </cell>
          <cell r="M160">
            <v>0.68571000000000004</v>
          </cell>
          <cell r="N160">
            <v>0</v>
          </cell>
          <cell r="O160">
            <v>12491</v>
          </cell>
          <cell r="P160">
            <v>13402</v>
          </cell>
          <cell r="Q160">
            <v>1934</v>
          </cell>
          <cell r="R160">
            <v>12</v>
          </cell>
          <cell r="S160">
            <v>0</v>
          </cell>
          <cell r="T160">
            <v>8</v>
          </cell>
          <cell r="U160">
            <v>41</v>
          </cell>
          <cell r="V160">
            <v>0</v>
          </cell>
          <cell r="W160">
            <v>0</v>
          </cell>
          <cell r="X160">
            <v>0</v>
          </cell>
          <cell r="Y160">
            <v>12771</v>
          </cell>
          <cell r="Z160">
            <v>13037</v>
          </cell>
          <cell r="AA160">
            <v>1200</v>
          </cell>
          <cell r="AB160">
            <v>16109</v>
          </cell>
          <cell r="AC160">
            <v>41917</v>
          </cell>
          <cell r="AD160">
            <v>27144</v>
          </cell>
          <cell r="AE160">
            <v>9448</v>
          </cell>
          <cell r="AF160">
            <v>20982</v>
          </cell>
          <cell r="AG160">
            <v>57574</v>
          </cell>
          <cell r="AH160">
            <v>0</v>
          </cell>
          <cell r="AI160">
            <v>0</v>
          </cell>
          <cell r="AJ160">
            <v>12771</v>
          </cell>
          <cell r="AK160">
            <v>0</v>
          </cell>
          <cell r="AL160">
            <v>0</v>
          </cell>
          <cell r="AM160">
            <v>0</v>
          </cell>
          <cell r="AN160">
            <v>6</v>
          </cell>
          <cell r="AO160">
            <v>0</v>
          </cell>
        </row>
        <row r="161">
          <cell r="A161">
            <v>908111473</v>
          </cell>
          <cell r="B161" t="str">
            <v>SOUTH FORK PUBLIC LIBRARY</v>
          </cell>
          <cell r="C161" t="str">
            <v>SOUTHCENTRAL</v>
          </cell>
          <cell r="D161" t="str">
            <v>JOHNSTOWN</v>
          </cell>
          <cell r="E161" t="str">
            <v>CAMBRIA</v>
          </cell>
          <cell r="F161" t="str">
            <v>Cambria County Library System</v>
          </cell>
          <cell r="G161">
            <v>928</v>
          </cell>
          <cell r="H161">
            <v>814</v>
          </cell>
          <cell r="I161">
            <v>37</v>
          </cell>
          <cell r="J161">
            <v>6447</v>
          </cell>
          <cell r="K161">
            <v>0</v>
          </cell>
          <cell r="L161">
            <v>0</v>
          </cell>
          <cell r="M161">
            <v>0.2</v>
          </cell>
          <cell r="N161">
            <v>0</v>
          </cell>
          <cell r="O161">
            <v>13233</v>
          </cell>
          <cell r="P161">
            <v>13215</v>
          </cell>
          <cell r="Q161">
            <v>1934</v>
          </cell>
          <cell r="R161">
            <v>15</v>
          </cell>
          <cell r="S161">
            <v>0</v>
          </cell>
          <cell r="T161">
            <v>33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8123</v>
          </cell>
          <cell r="Z161">
            <v>12238</v>
          </cell>
          <cell r="AA161">
            <v>1500</v>
          </cell>
          <cell r="AB161">
            <v>19996</v>
          </cell>
          <cell r="AC161">
            <v>40357</v>
          </cell>
          <cell r="AD161">
            <v>19962</v>
          </cell>
          <cell r="AE161">
            <v>7973</v>
          </cell>
          <cell r="AF161">
            <v>20384</v>
          </cell>
          <cell r="AG161">
            <v>48319</v>
          </cell>
          <cell r="AH161">
            <v>0</v>
          </cell>
          <cell r="AI161">
            <v>0</v>
          </cell>
          <cell r="AJ161">
            <v>8123</v>
          </cell>
          <cell r="AK161">
            <v>0</v>
          </cell>
          <cell r="AL161">
            <v>0</v>
          </cell>
          <cell r="AM161">
            <v>0</v>
          </cell>
          <cell r="AN161">
            <v>4</v>
          </cell>
          <cell r="AO161">
            <v>0.85714000000000001</v>
          </cell>
        </row>
        <row r="162">
          <cell r="A162">
            <v>928320663</v>
          </cell>
          <cell r="B162" t="str">
            <v>INDIANA FREE LIBRARY INC</v>
          </cell>
          <cell r="C162" t="str">
            <v>SOUTHCENTRAL</v>
          </cell>
          <cell r="D162" t="str">
            <v>JOHNSTOWN</v>
          </cell>
          <cell r="E162" t="str">
            <v>INDIANA</v>
          </cell>
          <cell r="F162">
            <v>0</v>
          </cell>
          <cell r="G162">
            <v>32924</v>
          </cell>
          <cell r="H162">
            <v>13254</v>
          </cell>
          <cell r="I162">
            <v>50</v>
          </cell>
          <cell r="J162">
            <v>80730</v>
          </cell>
          <cell r="K162">
            <v>6.0857099999999997</v>
          </cell>
          <cell r="L162">
            <v>0</v>
          </cell>
          <cell r="M162">
            <v>3.17143</v>
          </cell>
          <cell r="N162">
            <v>0.48570999999999998</v>
          </cell>
          <cell r="O162">
            <v>77113</v>
          </cell>
          <cell r="P162">
            <v>71995</v>
          </cell>
          <cell r="Q162">
            <v>1984</v>
          </cell>
          <cell r="R162">
            <v>92</v>
          </cell>
          <cell r="S162">
            <v>50</v>
          </cell>
          <cell r="T162">
            <v>136</v>
          </cell>
          <cell r="U162">
            <v>818</v>
          </cell>
          <cell r="V162">
            <v>1164</v>
          </cell>
          <cell r="W162">
            <v>1164</v>
          </cell>
          <cell r="X162">
            <v>0</v>
          </cell>
          <cell r="Y162">
            <v>89044</v>
          </cell>
          <cell r="Z162">
            <v>160700</v>
          </cell>
          <cell r="AA162">
            <v>11000</v>
          </cell>
          <cell r="AB162">
            <v>134036</v>
          </cell>
          <cell r="AC162">
            <v>384944</v>
          </cell>
          <cell r="AD162">
            <v>280017</v>
          </cell>
          <cell r="AE162">
            <v>49844</v>
          </cell>
          <cell r="AF162">
            <v>80378</v>
          </cell>
          <cell r="AG162">
            <v>410239</v>
          </cell>
          <cell r="AH162">
            <v>1475</v>
          </cell>
          <cell r="AI162">
            <v>1164</v>
          </cell>
          <cell r="AJ162">
            <v>89044</v>
          </cell>
          <cell r="AK162">
            <v>0</v>
          </cell>
          <cell r="AL162">
            <v>0</v>
          </cell>
          <cell r="AM162">
            <v>0</v>
          </cell>
          <cell r="AN162">
            <v>13</v>
          </cell>
          <cell r="AO162">
            <v>0</v>
          </cell>
        </row>
        <row r="163">
          <cell r="A163">
            <v>908561265</v>
          </cell>
          <cell r="B163" t="str">
            <v>MARY S BIESECKER PUB LIBRARY</v>
          </cell>
          <cell r="C163" t="str">
            <v>SOUTHCENTRAL</v>
          </cell>
          <cell r="D163" t="str">
            <v>JOHNSTOWN</v>
          </cell>
          <cell r="E163" t="str">
            <v>SOMERSET</v>
          </cell>
          <cell r="F163">
            <v>0</v>
          </cell>
          <cell r="G163">
            <v>6277</v>
          </cell>
          <cell r="H163">
            <v>3111</v>
          </cell>
          <cell r="I163">
            <v>47</v>
          </cell>
          <cell r="J163">
            <v>31432</v>
          </cell>
          <cell r="K163">
            <v>0</v>
          </cell>
          <cell r="L163">
            <v>0</v>
          </cell>
          <cell r="M163">
            <v>2.5714299999999999</v>
          </cell>
          <cell r="N163">
            <v>0.28571000000000002</v>
          </cell>
          <cell r="O163">
            <v>34553</v>
          </cell>
          <cell r="P163">
            <v>32726</v>
          </cell>
          <cell r="Q163">
            <v>1934</v>
          </cell>
          <cell r="R163">
            <v>41</v>
          </cell>
          <cell r="S163">
            <v>1</v>
          </cell>
          <cell r="T163">
            <v>11</v>
          </cell>
          <cell r="U163">
            <v>131</v>
          </cell>
          <cell r="V163">
            <v>0</v>
          </cell>
          <cell r="W163">
            <v>10497</v>
          </cell>
          <cell r="X163">
            <v>0</v>
          </cell>
          <cell r="Y163">
            <v>24782</v>
          </cell>
          <cell r="Z163">
            <v>81744</v>
          </cell>
          <cell r="AA163">
            <v>0</v>
          </cell>
          <cell r="AB163">
            <v>45418</v>
          </cell>
          <cell r="AC163">
            <v>162441</v>
          </cell>
          <cell r="AD163">
            <v>102384</v>
          </cell>
          <cell r="AE163">
            <v>24720</v>
          </cell>
          <cell r="AF163">
            <v>34795</v>
          </cell>
          <cell r="AG163">
            <v>161899</v>
          </cell>
          <cell r="AH163">
            <v>0</v>
          </cell>
          <cell r="AI163">
            <v>8767</v>
          </cell>
          <cell r="AJ163">
            <v>24782</v>
          </cell>
          <cell r="AK163">
            <v>0</v>
          </cell>
          <cell r="AL163">
            <v>0</v>
          </cell>
          <cell r="AM163">
            <v>0</v>
          </cell>
          <cell r="AN163">
            <v>15</v>
          </cell>
          <cell r="AO163">
            <v>1</v>
          </cell>
        </row>
        <row r="164">
          <cell r="A164">
            <v>908560783</v>
          </cell>
          <cell r="B164" t="str">
            <v>MEYERSDALE PUBLIC LIBRARY</v>
          </cell>
          <cell r="C164" t="str">
            <v>SOUTHCENTRAL</v>
          </cell>
          <cell r="D164" t="str">
            <v>JOHNSTOWN</v>
          </cell>
          <cell r="E164" t="str">
            <v>SOMERSET</v>
          </cell>
          <cell r="F164" t="str">
            <v>Somerset County Federated Library System</v>
          </cell>
          <cell r="G164">
            <v>19008</v>
          </cell>
          <cell r="H164">
            <v>4190</v>
          </cell>
          <cell r="I164">
            <v>52</v>
          </cell>
          <cell r="J164">
            <v>24432</v>
          </cell>
          <cell r="K164">
            <v>1</v>
          </cell>
          <cell r="L164">
            <v>0</v>
          </cell>
          <cell r="M164">
            <v>3.0857100000000002</v>
          </cell>
          <cell r="N164">
            <v>0</v>
          </cell>
          <cell r="O164">
            <v>28176</v>
          </cell>
          <cell r="P164">
            <v>26613</v>
          </cell>
          <cell r="Q164">
            <v>1934</v>
          </cell>
          <cell r="R164">
            <v>42</v>
          </cell>
          <cell r="S164">
            <v>0</v>
          </cell>
          <cell r="T164">
            <v>747</v>
          </cell>
          <cell r="U164">
            <v>268</v>
          </cell>
          <cell r="V164">
            <v>5636</v>
          </cell>
          <cell r="W164">
            <v>14136</v>
          </cell>
          <cell r="X164">
            <v>0</v>
          </cell>
          <cell r="Y164">
            <v>32214</v>
          </cell>
          <cell r="Z164">
            <v>16060</v>
          </cell>
          <cell r="AA164">
            <v>0</v>
          </cell>
          <cell r="AB164">
            <v>82064</v>
          </cell>
          <cell r="AC164">
            <v>144474</v>
          </cell>
          <cell r="AD164">
            <v>98246</v>
          </cell>
          <cell r="AE164">
            <v>18732</v>
          </cell>
          <cell r="AF164">
            <v>44029</v>
          </cell>
          <cell r="AG164">
            <v>161007</v>
          </cell>
          <cell r="AH164">
            <v>0</v>
          </cell>
          <cell r="AI164">
            <v>14136</v>
          </cell>
          <cell r="AJ164">
            <v>32214</v>
          </cell>
          <cell r="AK164">
            <v>0</v>
          </cell>
          <cell r="AL164">
            <v>0</v>
          </cell>
          <cell r="AM164">
            <v>0</v>
          </cell>
          <cell r="AN164">
            <v>9</v>
          </cell>
          <cell r="AO164">
            <v>0</v>
          </cell>
        </row>
        <row r="165">
          <cell r="A165">
            <v>908561233</v>
          </cell>
          <cell r="B165" t="str">
            <v>SOMERSET COUNTY LIBRARY</v>
          </cell>
          <cell r="C165" t="str">
            <v>SOUTHCENTRAL</v>
          </cell>
          <cell r="D165" t="str">
            <v>JOHNSTOWN</v>
          </cell>
          <cell r="E165" t="str">
            <v>SOMERSET</v>
          </cell>
          <cell r="F165" t="str">
            <v>Somerset County Federated Library System</v>
          </cell>
          <cell r="G165">
            <v>39320</v>
          </cell>
          <cell r="H165">
            <v>8899</v>
          </cell>
          <cell r="I165">
            <v>65</v>
          </cell>
          <cell r="J165">
            <v>67686</v>
          </cell>
          <cell r="K165">
            <v>1.2285699999999999</v>
          </cell>
          <cell r="L165">
            <v>0</v>
          </cell>
          <cell r="M165">
            <v>5.6857100000000003</v>
          </cell>
          <cell r="N165">
            <v>0.57142999999999999</v>
          </cell>
          <cell r="O165">
            <v>85104</v>
          </cell>
          <cell r="P165">
            <v>76398</v>
          </cell>
          <cell r="Q165">
            <v>1934</v>
          </cell>
          <cell r="R165">
            <v>129</v>
          </cell>
          <cell r="S165">
            <v>0</v>
          </cell>
          <cell r="T165">
            <v>2046</v>
          </cell>
          <cell r="U165">
            <v>1960</v>
          </cell>
          <cell r="V165">
            <v>33259</v>
          </cell>
          <cell r="W165">
            <v>37664</v>
          </cell>
          <cell r="X165">
            <v>0</v>
          </cell>
          <cell r="Y165">
            <v>63606</v>
          </cell>
          <cell r="Z165">
            <v>62558</v>
          </cell>
          <cell r="AA165">
            <v>0</v>
          </cell>
          <cell r="AB165">
            <v>57077</v>
          </cell>
          <cell r="AC165">
            <v>220905</v>
          </cell>
          <cell r="AD165">
            <v>123860</v>
          </cell>
          <cell r="AE165">
            <v>23996</v>
          </cell>
          <cell r="AF165">
            <v>31749</v>
          </cell>
          <cell r="AG165">
            <v>179605</v>
          </cell>
          <cell r="AH165">
            <v>0</v>
          </cell>
          <cell r="AI165">
            <v>33259</v>
          </cell>
          <cell r="AJ165">
            <v>63606</v>
          </cell>
          <cell r="AK165">
            <v>0</v>
          </cell>
          <cell r="AL165">
            <v>0</v>
          </cell>
          <cell r="AM165">
            <v>0</v>
          </cell>
          <cell r="AN165">
            <v>24</v>
          </cell>
          <cell r="AO165">
            <v>0</v>
          </cell>
        </row>
        <row r="166">
          <cell r="A166">
            <v>908560105</v>
          </cell>
          <cell r="B166" t="str">
            <v>SOMERSET SYS ADMIN UNIT</v>
          </cell>
          <cell r="C166" t="str">
            <v>SOUTHCENTRAL</v>
          </cell>
          <cell r="D166" t="str">
            <v>JOHNSTOWN</v>
          </cell>
          <cell r="E166" t="str">
            <v>SOMERSET</v>
          </cell>
          <cell r="F166" t="str">
            <v>Somerset County Federated Library System</v>
          </cell>
          <cell r="G166">
            <v>0</v>
          </cell>
          <cell r="H166">
            <v>960</v>
          </cell>
          <cell r="I166">
            <v>40</v>
          </cell>
          <cell r="J166">
            <v>22593</v>
          </cell>
          <cell r="K166">
            <v>1</v>
          </cell>
          <cell r="L166">
            <v>0</v>
          </cell>
          <cell r="M166">
            <v>2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57601</v>
          </cell>
          <cell r="Z166">
            <v>132385</v>
          </cell>
          <cell r="AA166">
            <v>1300</v>
          </cell>
          <cell r="AB166">
            <v>4638</v>
          </cell>
          <cell r="AC166">
            <v>194624</v>
          </cell>
          <cell r="AD166">
            <v>105924</v>
          </cell>
          <cell r="AE166">
            <v>22466</v>
          </cell>
          <cell r="AF166">
            <v>64884</v>
          </cell>
          <cell r="AG166">
            <v>193274</v>
          </cell>
          <cell r="AH166">
            <v>0</v>
          </cell>
          <cell r="AI166">
            <v>0</v>
          </cell>
          <cell r="AJ166">
            <v>57601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</row>
        <row r="167">
          <cell r="A167">
            <v>908561503</v>
          </cell>
          <cell r="B167" t="str">
            <v>WINDBER PUBLIC LIBRARY</v>
          </cell>
          <cell r="C167" t="str">
            <v>SOUTHCENTRAL</v>
          </cell>
          <cell r="D167" t="str">
            <v>JOHNSTOWN</v>
          </cell>
          <cell r="E167" t="str">
            <v>SOMERSET</v>
          </cell>
          <cell r="F167" t="str">
            <v>Somerset County Federated Library System</v>
          </cell>
          <cell r="G167">
            <v>13137</v>
          </cell>
          <cell r="H167">
            <v>2224</v>
          </cell>
          <cell r="I167">
            <v>45</v>
          </cell>
          <cell r="J167">
            <v>13886</v>
          </cell>
          <cell r="K167">
            <v>0</v>
          </cell>
          <cell r="L167">
            <v>0</v>
          </cell>
          <cell r="M167">
            <v>3</v>
          </cell>
          <cell r="N167">
            <v>0</v>
          </cell>
          <cell r="O167">
            <v>25125</v>
          </cell>
          <cell r="P167">
            <v>21577</v>
          </cell>
          <cell r="Q167">
            <v>1934</v>
          </cell>
          <cell r="R167">
            <v>42</v>
          </cell>
          <cell r="S167">
            <v>0</v>
          </cell>
          <cell r="T167">
            <v>337</v>
          </cell>
          <cell r="U167">
            <v>339</v>
          </cell>
          <cell r="V167">
            <v>4485</v>
          </cell>
          <cell r="W167">
            <v>4485</v>
          </cell>
          <cell r="X167">
            <v>0</v>
          </cell>
          <cell r="Y167">
            <v>22707</v>
          </cell>
          <cell r="Z167">
            <v>26882</v>
          </cell>
          <cell r="AA167">
            <v>0</v>
          </cell>
          <cell r="AB167">
            <v>43221</v>
          </cell>
          <cell r="AC167">
            <v>97295</v>
          </cell>
          <cell r="AD167">
            <v>68729</v>
          </cell>
          <cell r="AE167">
            <v>13007</v>
          </cell>
          <cell r="AF167">
            <v>39277</v>
          </cell>
          <cell r="AG167">
            <v>121013</v>
          </cell>
          <cell r="AH167">
            <v>0</v>
          </cell>
          <cell r="AI167">
            <v>4485</v>
          </cell>
          <cell r="AJ167">
            <v>22707</v>
          </cell>
          <cell r="AK167">
            <v>0</v>
          </cell>
          <cell r="AL167">
            <v>0</v>
          </cell>
          <cell r="AM167">
            <v>0</v>
          </cell>
          <cell r="AN167">
            <v>11</v>
          </cell>
          <cell r="AO167">
            <v>1</v>
          </cell>
        </row>
        <row r="168">
          <cell r="A168">
            <v>913360033</v>
          </cell>
          <cell r="B168" t="str">
            <v>ADAMSTOWN AREA LIBRARY</v>
          </cell>
          <cell r="C168" t="str">
            <v>CAPITAL</v>
          </cell>
          <cell r="D168" t="str">
            <v>LANCASTER</v>
          </cell>
          <cell r="E168" t="str">
            <v>LANCASTER</v>
          </cell>
          <cell r="F168" t="str">
            <v>Library System of Lancaster County</v>
          </cell>
          <cell r="G168">
            <v>30439</v>
          </cell>
          <cell r="H168">
            <v>6855</v>
          </cell>
          <cell r="I168">
            <v>57</v>
          </cell>
          <cell r="J168">
            <v>193904</v>
          </cell>
          <cell r="K168">
            <v>2.6749999999999998</v>
          </cell>
          <cell r="L168">
            <v>0</v>
          </cell>
          <cell r="M168">
            <v>4.05</v>
          </cell>
          <cell r="N168">
            <v>0.85</v>
          </cell>
          <cell r="O168">
            <v>32435</v>
          </cell>
          <cell r="P168">
            <v>25793</v>
          </cell>
          <cell r="Q168">
            <v>6</v>
          </cell>
          <cell r="R168">
            <v>31</v>
          </cell>
          <cell r="S168">
            <v>0</v>
          </cell>
          <cell r="T168">
            <v>13976</v>
          </cell>
          <cell r="U168">
            <v>25413</v>
          </cell>
          <cell r="V168">
            <v>0</v>
          </cell>
          <cell r="W168">
            <v>0</v>
          </cell>
          <cell r="X168">
            <v>0</v>
          </cell>
          <cell r="Y168">
            <v>59916</v>
          </cell>
          <cell r="Z168">
            <v>123842</v>
          </cell>
          <cell r="AA168">
            <v>0</v>
          </cell>
          <cell r="AB168">
            <v>164205</v>
          </cell>
          <cell r="AC168">
            <v>347963</v>
          </cell>
          <cell r="AD168">
            <v>249337</v>
          </cell>
          <cell r="AE168">
            <v>47072</v>
          </cell>
          <cell r="AF168">
            <v>59676</v>
          </cell>
          <cell r="AG168">
            <v>356085</v>
          </cell>
          <cell r="AH168">
            <v>0</v>
          </cell>
          <cell r="AI168">
            <v>0</v>
          </cell>
          <cell r="AJ168">
            <v>59916</v>
          </cell>
          <cell r="AK168">
            <v>0</v>
          </cell>
          <cell r="AL168">
            <v>0</v>
          </cell>
          <cell r="AM168">
            <v>0</v>
          </cell>
          <cell r="AN168">
            <v>13</v>
          </cell>
          <cell r="AO168">
            <v>0</v>
          </cell>
        </row>
        <row r="169">
          <cell r="A169">
            <v>913360273</v>
          </cell>
          <cell r="B169" t="str">
            <v>COLUMBIA PUBLIC LIBRARY</v>
          </cell>
          <cell r="C169" t="str">
            <v>CAPITAL</v>
          </cell>
          <cell r="D169" t="str">
            <v>LANCASTER</v>
          </cell>
          <cell r="E169" t="str">
            <v>LANCASTER</v>
          </cell>
          <cell r="F169" t="str">
            <v>Library System of Lancaster County</v>
          </cell>
          <cell r="G169">
            <v>10400</v>
          </cell>
          <cell r="H169">
            <v>6294</v>
          </cell>
          <cell r="I169">
            <v>55</v>
          </cell>
          <cell r="J169">
            <v>47012</v>
          </cell>
          <cell r="K169">
            <v>0</v>
          </cell>
          <cell r="L169">
            <v>0</v>
          </cell>
          <cell r="M169">
            <v>2.8</v>
          </cell>
          <cell r="N169">
            <v>1</v>
          </cell>
          <cell r="O169">
            <v>38464</v>
          </cell>
          <cell r="P169">
            <v>35716</v>
          </cell>
          <cell r="Q169">
            <v>1457</v>
          </cell>
          <cell r="R169">
            <v>48</v>
          </cell>
          <cell r="S169">
            <v>0</v>
          </cell>
          <cell r="T169">
            <v>6829</v>
          </cell>
          <cell r="U169">
            <v>4810</v>
          </cell>
          <cell r="V169">
            <v>0</v>
          </cell>
          <cell r="W169">
            <v>0</v>
          </cell>
          <cell r="X169">
            <v>0</v>
          </cell>
          <cell r="Y169">
            <v>40436</v>
          </cell>
          <cell r="Z169">
            <v>11292</v>
          </cell>
          <cell r="AA169">
            <v>0</v>
          </cell>
          <cell r="AB169">
            <v>83913</v>
          </cell>
          <cell r="AC169">
            <v>135641</v>
          </cell>
          <cell r="AD169">
            <v>95746</v>
          </cell>
          <cell r="AE169">
            <v>18981</v>
          </cell>
          <cell r="AF169">
            <v>51347</v>
          </cell>
          <cell r="AG169">
            <v>166074</v>
          </cell>
          <cell r="AH169">
            <v>0</v>
          </cell>
          <cell r="AI169">
            <v>0</v>
          </cell>
          <cell r="AJ169">
            <v>40436</v>
          </cell>
          <cell r="AK169">
            <v>0</v>
          </cell>
          <cell r="AL169">
            <v>0</v>
          </cell>
          <cell r="AM169">
            <v>0</v>
          </cell>
          <cell r="AN169">
            <v>10</v>
          </cell>
          <cell r="AO169">
            <v>1</v>
          </cell>
        </row>
        <row r="170">
          <cell r="A170">
            <v>913361263</v>
          </cell>
          <cell r="B170" t="str">
            <v>EASTERN LANCASTER COUNTY LIB</v>
          </cell>
          <cell r="C170" t="str">
            <v>CAPITAL</v>
          </cell>
          <cell r="D170" t="str">
            <v>LANCASTER</v>
          </cell>
          <cell r="E170" t="str">
            <v>LANCASTER</v>
          </cell>
          <cell r="F170" t="str">
            <v>Library System of Lancaster County</v>
          </cell>
          <cell r="G170">
            <v>24952</v>
          </cell>
          <cell r="H170">
            <v>8270</v>
          </cell>
          <cell r="I170">
            <v>50</v>
          </cell>
          <cell r="J170">
            <v>164606</v>
          </cell>
          <cell r="K170">
            <v>2</v>
          </cell>
          <cell r="L170">
            <v>0</v>
          </cell>
          <cell r="M170">
            <v>2.65</v>
          </cell>
          <cell r="N170">
            <v>0.625</v>
          </cell>
          <cell r="O170">
            <v>46687</v>
          </cell>
          <cell r="P170">
            <v>40746</v>
          </cell>
          <cell r="Q170">
            <v>0</v>
          </cell>
          <cell r="R170">
            <v>52</v>
          </cell>
          <cell r="S170">
            <v>0</v>
          </cell>
          <cell r="T170">
            <v>11917</v>
          </cell>
          <cell r="U170">
            <v>13405</v>
          </cell>
          <cell r="V170">
            <v>0</v>
          </cell>
          <cell r="W170">
            <v>0</v>
          </cell>
          <cell r="X170">
            <v>0</v>
          </cell>
          <cell r="Y170">
            <v>49672</v>
          </cell>
          <cell r="Z170">
            <v>47416</v>
          </cell>
          <cell r="AA170">
            <v>0</v>
          </cell>
          <cell r="AB170">
            <v>149337</v>
          </cell>
          <cell r="AC170">
            <v>246425</v>
          </cell>
          <cell r="AD170">
            <v>162344</v>
          </cell>
          <cell r="AE170">
            <v>26344</v>
          </cell>
          <cell r="AF170">
            <v>63111</v>
          </cell>
          <cell r="AG170">
            <v>251799</v>
          </cell>
          <cell r="AH170">
            <v>0</v>
          </cell>
          <cell r="AI170">
            <v>0</v>
          </cell>
          <cell r="AJ170">
            <v>49672</v>
          </cell>
          <cell r="AK170">
            <v>0</v>
          </cell>
          <cell r="AL170">
            <v>0</v>
          </cell>
          <cell r="AM170">
            <v>0</v>
          </cell>
          <cell r="AN170">
            <v>15</v>
          </cell>
          <cell r="AO170">
            <v>0</v>
          </cell>
        </row>
        <row r="171">
          <cell r="A171">
            <v>913360723</v>
          </cell>
          <cell r="B171" t="str">
            <v>ELIZABETHTOWN PUBLIC LIBRARY</v>
          </cell>
          <cell r="C171" t="str">
            <v>CAPITAL</v>
          </cell>
          <cell r="D171" t="str">
            <v>LANCASTER</v>
          </cell>
          <cell r="E171" t="str">
            <v>LANCASTER</v>
          </cell>
          <cell r="F171" t="str">
            <v>Library System of Lancaster County</v>
          </cell>
          <cell r="G171">
            <v>30404</v>
          </cell>
          <cell r="H171">
            <v>15888</v>
          </cell>
          <cell r="I171">
            <v>45</v>
          </cell>
          <cell r="J171">
            <v>261618</v>
          </cell>
          <cell r="K171">
            <v>2</v>
          </cell>
          <cell r="L171">
            <v>0</v>
          </cell>
          <cell r="M171">
            <v>6.3</v>
          </cell>
          <cell r="N171">
            <v>2.9</v>
          </cell>
          <cell r="O171">
            <v>71107</v>
          </cell>
          <cell r="P171">
            <v>57421</v>
          </cell>
          <cell r="Q171">
            <v>1</v>
          </cell>
          <cell r="R171">
            <v>49</v>
          </cell>
          <cell r="S171">
            <v>3</v>
          </cell>
          <cell r="T171">
            <v>26799</v>
          </cell>
          <cell r="U171">
            <v>19111</v>
          </cell>
          <cell r="V171">
            <v>5800</v>
          </cell>
          <cell r="W171">
            <v>5800</v>
          </cell>
          <cell r="X171">
            <v>0</v>
          </cell>
          <cell r="Y171">
            <v>77258</v>
          </cell>
          <cell r="Z171">
            <v>119005</v>
          </cell>
          <cell r="AA171">
            <v>0</v>
          </cell>
          <cell r="AB171">
            <v>288132</v>
          </cell>
          <cell r="AC171">
            <v>490195</v>
          </cell>
          <cell r="AD171">
            <v>251733</v>
          </cell>
          <cell r="AE171">
            <v>35570</v>
          </cell>
          <cell r="AF171">
            <v>137307</v>
          </cell>
          <cell r="AG171">
            <v>424610</v>
          </cell>
          <cell r="AH171">
            <v>0</v>
          </cell>
          <cell r="AI171">
            <v>5800</v>
          </cell>
          <cell r="AJ171">
            <v>77258</v>
          </cell>
          <cell r="AK171">
            <v>0</v>
          </cell>
          <cell r="AL171">
            <v>0</v>
          </cell>
          <cell r="AM171">
            <v>0</v>
          </cell>
          <cell r="AN171">
            <v>12</v>
          </cell>
          <cell r="AO171">
            <v>1.5</v>
          </cell>
        </row>
        <row r="172">
          <cell r="A172">
            <v>913360753</v>
          </cell>
          <cell r="B172" t="str">
            <v>EPHRATA PUBLIC LIBRARY</v>
          </cell>
          <cell r="C172" t="str">
            <v>CAPITAL</v>
          </cell>
          <cell r="D172" t="str">
            <v>LANCASTER</v>
          </cell>
          <cell r="E172" t="str">
            <v>LANCASTER</v>
          </cell>
          <cell r="F172" t="str">
            <v>Library System of Lancaster County</v>
          </cell>
          <cell r="G172">
            <v>32978</v>
          </cell>
          <cell r="H172">
            <v>25393</v>
          </cell>
          <cell r="I172">
            <v>48</v>
          </cell>
          <cell r="J172">
            <v>600609</v>
          </cell>
          <cell r="K172">
            <v>3.95</v>
          </cell>
          <cell r="L172">
            <v>0</v>
          </cell>
          <cell r="M172">
            <v>12.05</v>
          </cell>
          <cell r="N172">
            <v>1.55</v>
          </cell>
          <cell r="O172">
            <v>111344</v>
          </cell>
          <cell r="P172">
            <v>85289</v>
          </cell>
          <cell r="Q172">
            <v>728</v>
          </cell>
          <cell r="R172">
            <v>21</v>
          </cell>
          <cell r="S172">
            <v>29</v>
          </cell>
          <cell r="T172">
            <v>24611</v>
          </cell>
          <cell r="U172">
            <v>28741</v>
          </cell>
          <cell r="V172">
            <v>0</v>
          </cell>
          <cell r="W172">
            <v>0</v>
          </cell>
          <cell r="X172">
            <v>0</v>
          </cell>
          <cell r="Y172">
            <v>178430</v>
          </cell>
          <cell r="Z172">
            <v>147484</v>
          </cell>
          <cell r="AA172">
            <v>4000</v>
          </cell>
          <cell r="AB172">
            <v>579782</v>
          </cell>
          <cell r="AC172">
            <v>905696</v>
          </cell>
          <cell r="AD172">
            <v>557471</v>
          </cell>
          <cell r="AE172">
            <v>82522</v>
          </cell>
          <cell r="AF172">
            <v>230790</v>
          </cell>
          <cell r="AG172">
            <v>870783</v>
          </cell>
          <cell r="AH172">
            <v>0</v>
          </cell>
          <cell r="AI172">
            <v>0</v>
          </cell>
          <cell r="AJ172">
            <v>178430</v>
          </cell>
          <cell r="AK172">
            <v>0</v>
          </cell>
          <cell r="AL172">
            <v>0</v>
          </cell>
          <cell r="AM172">
            <v>0</v>
          </cell>
          <cell r="AN172">
            <v>14</v>
          </cell>
          <cell r="AO172">
            <v>0</v>
          </cell>
        </row>
        <row r="173">
          <cell r="A173">
            <v>913360842</v>
          </cell>
          <cell r="B173" t="str">
            <v>LANCASTER PUBLIC LIBRARY</v>
          </cell>
          <cell r="C173" t="str">
            <v>CAPITAL</v>
          </cell>
          <cell r="D173" t="str">
            <v>LANCASTER</v>
          </cell>
          <cell r="E173" t="str">
            <v>LANCASTER</v>
          </cell>
          <cell r="F173" t="str">
            <v>Library System of Lancaster County</v>
          </cell>
          <cell r="G173">
            <v>206824</v>
          </cell>
          <cell r="H173">
            <v>71081</v>
          </cell>
          <cell r="I173">
            <v>54</v>
          </cell>
          <cell r="J173">
            <v>752722</v>
          </cell>
          <cell r="K173">
            <v>7</v>
          </cell>
          <cell r="L173">
            <v>0</v>
          </cell>
          <cell r="M173">
            <v>18.524999999999999</v>
          </cell>
          <cell r="N173">
            <v>5.5250000000000004</v>
          </cell>
          <cell r="O173">
            <v>267518</v>
          </cell>
          <cell r="P173">
            <v>227956</v>
          </cell>
          <cell r="Q173">
            <v>4114</v>
          </cell>
          <cell r="R173">
            <v>139</v>
          </cell>
          <cell r="S173">
            <v>0</v>
          </cell>
          <cell r="T173">
            <v>68385</v>
          </cell>
          <cell r="U173">
            <v>40007</v>
          </cell>
          <cell r="V173">
            <v>29490</v>
          </cell>
          <cell r="W173">
            <v>29490</v>
          </cell>
          <cell r="X173">
            <v>0</v>
          </cell>
          <cell r="Y173">
            <v>702587</v>
          </cell>
          <cell r="Z173">
            <v>252947</v>
          </cell>
          <cell r="AA173">
            <v>500</v>
          </cell>
          <cell r="AB173">
            <v>933534</v>
          </cell>
          <cell r="AC173">
            <v>1918558</v>
          </cell>
          <cell r="AD173">
            <v>1255268</v>
          </cell>
          <cell r="AE173">
            <v>309215</v>
          </cell>
          <cell r="AF173">
            <v>557493</v>
          </cell>
          <cell r="AG173">
            <v>2121976</v>
          </cell>
          <cell r="AH173">
            <v>0</v>
          </cell>
          <cell r="AI173">
            <v>29490</v>
          </cell>
          <cell r="AJ173">
            <v>711552</v>
          </cell>
          <cell r="AK173">
            <v>0</v>
          </cell>
          <cell r="AL173">
            <v>0</v>
          </cell>
          <cell r="AM173">
            <v>0</v>
          </cell>
          <cell r="AN173">
            <v>86</v>
          </cell>
          <cell r="AO173">
            <v>0</v>
          </cell>
        </row>
        <row r="174">
          <cell r="A174">
            <v>913360893</v>
          </cell>
          <cell r="B174" t="str">
            <v>LANCASTER SYS ADMIN UNIT</v>
          </cell>
          <cell r="C174" t="str">
            <v>CAPITAL</v>
          </cell>
          <cell r="D174" t="str">
            <v>LANCASTER</v>
          </cell>
          <cell r="E174" t="str">
            <v>LANCASTER</v>
          </cell>
          <cell r="F174" t="str">
            <v>Library System of Lancaster County</v>
          </cell>
          <cell r="G174">
            <v>0</v>
          </cell>
          <cell r="H174">
            <v>2440</v>
          </cell>
          <cell r="I174">
            <v>37.5</v>
          </cell>
          <cell r="J174">
            <v>36571</v>
          </cell>
          <cell r="K174">
            <v>4.7733299999999996</v>
          </cell>
          <cell r="L174">
            <v>0</v>
          </cell>
          <cell r="M174">
            <v>11.22667</v>
          </cell>
          <cell r="N174">
            <v>0</v>
          </cell>
          <cell r="O174">
            <v>19924</v>
          </cell>
          <cell r="P174">
            <v>17736</v>
          </cell>
          <cell r="Q174">
            <v>32</v>
          </cell>
          <cell r="R174">
            <v>14</v>
          </cell>
          <cell r="S174">
            <v>0</v>
          </cell>
          <cell r="T174">
            <v>2662</v>
          </cell>
          <cell r="U174">
            <v>9515</v>
          </cell>
          <cell r="V174">
            <v>0</v>
          </cell>
          <cell r="W174">
            <v>0</v>
          </cell>
          <cell r="X174">
            <v>0</v>
          </cell>
          <cell r="Y174">
            <v>238370</v>
          </cell>
          <cell r="Z174">
            <v>1832051</v>
          </cell>
          <cell r="AA174">
            <v>0</v>
          </cell>
          <cell r="AB174">
            <v>45267</v>
          </cell>
          <cell r="AC174">
            <v>2115688</v>
          </cell>
          <cell r="AD174">
            <v>1075174</v>
          </cell>
          <cell r="AE174">
            <v>312506</v>
          </cell>
          <cell r="AF174">
            <v>566918</v>
          </cell>
          <cell r="AG174">
            <v>1954598</v>
          </cell>
          <cell r="AH174">
            <v>0</v>
          </cell>
          <cell r="AI174">
            <v>0</v>
          </cell>
          <cell r="AJ174">
            <v>238370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</row>
        <row r="175">
          <cell r="A175">
            <v>913360933</v>
          </cell>
          <cell r="B175" t="str">
            <v>LITITZ PUBLIC LIBRARY</v>
          </cell>
          <cell r="C175" t="str">
            <v>CAPITAL</v>
          </cell>
          <cell r="D175" t="str">
            <v>LANCASTER</v>
          </cell>
          <cell r="E175" t="str">
            <v>LANCASTER</v>
          </cell>
          <cell r="F175" t="str">
            <v>Library System of Lancaster County</v>
          </cell>
          <cell r="G175">
            <v>31038</v>
          </cell>
          <cell r="H175">
            <v>18780</v>
          </cell>
          <cell r="I175">
            <v>60</v>
          </cell>
          <cell r="J175">
            <v>444965</v>
          </cell>
          <cell r="K175">
            <v>3</v>
          </cell>
          <cell r="L175">
            <v>0</v>
          </cell>
          <cell r="M175">
            <v>7.5750000000000002</v>
          </cell>
          <cell r="N175">
            <v>1.9</v>
          </cell>
          <cell r="O175">
            <v>74066</v>
          </cell>
          <cell r="P175">
            <v>59716</v>
          </cell>
          <cell r="Q175">
            <v>395</v>
          </cell>
          <cell r="R175">
            <v>45</v>
          </cell>
          <cell r="S175">
            <v>1</v>
          </cell>
          <cell r="T175">
            <v>29328</v>
          </cell>
          <cell r="U175">
            <v>26050</v>
          </cell>
          <cell r="V175">
            <v>0</v>
          </cell>
          <cell r="W175">
            <v>0</v>
          </cell>
          <cell r="X175">
            <v>0</v>
          </cell>
          <cell r="Y175">
            <v>106424</v>
          </cell>
          <cell r="Z175">
            <v>149517</v>
          </cell>
          <cell r="AA175">
            <v>4200</v>
          </cell>
          <cell r="AB175">
            <v>379649</v>
          </cell>
          <cell r="AC175">
            <v>635590</v>
          </cell>
          <cell r="AD175">
            <v>420315</v>
          </cell>
          <cell r="AE175">
            <v>64329</v>
          </cell>
          <cell r="AF175">
            <v>118801</v>
          </cell>
          <cell r="AG175">
            <v>603445</v>
          </cell>
          <cell r="AH175">
            <v>0</v>
          </cell>
          <cell r="AI175">
            <v>0</v>
          </cell>
          <cell r="AJ175">
            <v>106424</v>
          </cell>
          <cell r="AK175">
            <v>0</v>
          </cell>
          <cell r="AL175">
            <v>0</v>
          </cell>
          <cell r="AM175">
            <v>0</v>
          </cell>
          <cell r="AN175">
            <v>11</v>
          </cell>
          <cell r="AO175">
            <v>0</v>
          </cell>
        </row>
        <row r="176">
          <cell r="A176">
            <v>913360993</v>
          </cell>
          <cell r="B176" t="str">
            <v>MANHEIM COMMUNITY LIBRARY</v>
          </cell>
          <cell r="C176" t="str">
            <v>CAPITAL</v>
          </cell>
          <cell r="D176" t="str">
            <v>LANCASTER</v>
          </cell>
          <cell r="E176" t="str">
            <v>LANCASTER</v>
          </cell>
          <cell r="F176" t="str">
            <v>Library System of Lancaster County</v>
          </cell>
          <cell r="G176">
            <v>18868</v>
          </cell>
          <cell r="H176">
            <v>5955</v>
          </cell>
          <cell r="I176">
            <v>54</v>
          </cell>
          <cell r="J176">
            <v>118509</v>
          </cell>
          <cell r="K176">
            <v>1</v>
          </cell>
          <cell r="L176">
            <v>0</v>
          </cell>
          <cell r="M176">
            <v>2.35</v>
          </cell>
          <cell r="N176">
            <v>0.82499999999999996</v>
          </cell>
          <cell r="O176">
            <v>33270</v>
          </cell>
          <cell r="P176">
            <v>27591</v>
          </cell>
          <cell r="Q176">
            <v>0</v>
          </cell>
          <cell r="R176">
            <v>14</v>
          </cell>
          <cell r="S176">
            <v>0</v>
          </cell>
          <cell r="T176">
            <v>9836</v>
          </cell>
          <cell r="U176">
            <v>10623</v>
          </cell>
          <cell r="V176">
            <v>0</v>
          </cell>
          <cell r="W176">
            <v>0</v>
          </cell>
          <cell r="X176">
            <v>0</v>
          </cell>
          <cell r="Y176">
            <v>39952</v>
          </cell>
          <cell r="Z176">
            <v>51068</v>
          </cell>
          <cell r="AA176">
            <v>0</v>
          </cell>
          <cell r="AB176">
            <v>66869</v>
          </cell>
          <cell r="AC176">
            <v>157889</v>
          </cell>
          <cell r="AD176">
            <v>108780</v>
          </cell>
          <cell r="AE176">
            <v>20413</v>
          </cell>
          <cell r="AF176">
            <v>23073</v>
          </cell>
          <cell r="AG176">
            <v>152266</v>
          </cell>
          <cell r="AH176">
            <v>0</v>
          </cell>
          <cell r="AI176">
            <v>0</v>
          </cell>
          <cell r="AJ176">
            <v>39952</v>
          </cell>
          <cell r="AK176">
            <v>0</v>
          </cell>
          <cell r="AL176">
            <v>0</v>
          </cell>
          <cell r="AM176">
            <v>0</v>
          </cell>
          <cell r="AN176">
            <v>7</v>
          </cell>
          <cell r="AO176">
            <v>0</v>
          </cell>
        </row>
        <row r="177">
          <cell r="A177">
            <v>913361024</v>
          </cell>
          <cell r="B177" t="str">
            <v>MANHEIM TOWNSHIP PUBLIC LIBRARY</v>
          </cell>
          <cell r="C177" t="str">
            <v>CAPITAL</v>
          </cell>
          <cell r="D177" t="str">
            <v>LANCASTER</v>
          </cell>
          <cell r="E177" t="str">
            <v>LANCASTER</v>
          </cell>
          <cell r="F177" t="str">
            <v>Library System of Lancaster County</v>
          </cell>
          <cell r="G177">
            <v>38133</v>
          </cell>
          <cell r="H177">
            <v>18006</v>
          </cell>
          <cell r="I177">
            <v>51</v>
          </cell>
          <cell r="J177">
            <v>531261</v>
          </cell>
          <cell r="K177">
            <v>3.35</v>
          </cell>
          <cell r="L177">
            <v>1</v>
          </cell>
          <cell r="M177">
            <v>10.35</v>
          </cell>
          <cell r="N177">
            <v>2.5499999999999998</v>
          </cell>
          <cell r="O177">
            <v>64675</v>
          </cell>
          <cell r="P177">
            <v>51680</v>
          </cell>
          <cell r="Q177">
            <v>149</v>
          </cell>
          <cell r="R177">
            <v>48</v>
          </cell>
          <cell r="S177">
            <v>58</v>
          </cell>
          <cell r="T177">
            <v>19951</v>
          </cell>
          <cell r="U177">
            <v>28649</v>
          </cell>
          <cell r="V177">
            <v>12533</v>
          </cell>
          <cell r="W177">
            <v>12533</v>
          </cell>
          <cell r="X177">
            <v>0</v>
          </cell>
          <cell r="Y177">
            <v>122936</v>
          </cell>
          <cell r="Z177">
            <v>454464</v>
          </cell>
          <cell r="AA177">
            <v>0</v>
          </cell>
          <cell r="AB177">
            <v>219451</v>
          </cell>
          <cell r="AC177">
            <v>809384</v>
          </cell>
          <cell r="AD177">
            <v>541029</v>
          </cell>
          <cell r="AE177">
            <v>115042</v>
          </cell>
          <cell r="AF177">
            <v>153313</v>
          </cell>
          <cell r="AG177">
            <v>809384</v>
          </cell>
          <cell r="AH177">
            <v>0</v>
          </cell>
          <cell r="AI177">
            <v>0</v>
          </cell>
          <cell r="AJ177">
            <v>122936</v>
          </cell>
          <cell r="AK177">
            <v>0</v>
          </cell>
          <cell r="AL177">
            <v>0</v>
          </cell>
          <cell r="AM177">
            <v>19535</v>
          </cell>
          <cell r="AN177">
            <v>30</v>
          </cell>
          <cell r="AO177">
            <v>0</v>
          </cell>
        </row>
        <row r="178">
          <cell r="A178">
            <v>913361203</v>
          </cell>
          <cell r="B178" t="str">
            <v>MILANOF-SCHOCK LIBRARY</v>
          </cell>
          <cell r="C178" t="str">
            <v>CAPITAL</v>
          </cell>
          <cell r="D178" t="str">
            <v>LANCASTER</v>
          </cell>
          <cell r="E178" t="str">
            <v>LANCASTER</v>
          </cell>
          <cell r="F178" t="str">
            <v>Library System of Lancaster County</v>
          </cell>
          <cell r="G178">
            <v>25442</v>
          </cell>
          <cell r="H178">
            <v>11287</v>
          </cell>
          <cell r="I178">
            <v>44</v>
          </cell>
          <cell r="J178">
            <v>198271</v>
          </cell>
          <cell r="K178">
            <v>1</v>
          </cell>
          <cell r="L178">
            <v>0</v>
          </cell>
          <cell r="M178">
            <v>5.2</v>
          </cell>
          <cell r="N178">
            <v>1.2</v>
          </cell>
          <cell r="O178">
            <v>47116</v>
          </cell>
          <cell r="P178">
            <v>38480</v>
          </cell>
          <cell r="Q178">
            <v>13</v>
          </cell>
          <cell r="R178">
            <v>54</v>
          </cell>
          <cell r="S178">
            <v>0</v>
          </cell>
          <cell r="T178">
            <v>14750</v>
          </cell>
          <cell r="U178">
            <v>16804</v>
          </cell>
          <cell r="V178">
            <v>0</v>
          </cell>
          <cell r="W178">
            <v>0</v>
          </cell>
          <cell r="X178">
            <v>0</v>
          </cell>
          <cell r="Y178">
            <v>61193</v>
          </cell>
          <cell r="Z178">
            <v>105771</v>
          </cell>
          <cell r="AA178">
            <v>0</v>
          </cell>
          <cell r="AB178">
            <v>188749</v>
          </cell>
          <cell r="AC178">
            <v>355713</v>
          </cell>
          <cell r="AD178">
            <v>222787</v>
          </cell>
          <cell r="AE178">
            <v>27651</v>
          </cell>
          <cell r="AF178">
            <v>166719</v>
          </cell>
          <cell r="AG178">
            <v>417157</v>
          </cell>
          <cell r="AH178">
            <v>0</v>
          </cell>
          <cell r="AI178">
            <v>0</v>
          </cell>
          <cell r="AJ178">
            <v>61193</v>
          </cell>
          <cell r="AK178">
            <v>0</v>
          </cell>
          <cell r="AL178">
            <v>0</v>
          </cell>
          <cell r="AM178">
            <v>0</v>
          </cell>
          <cell r="AN178">
            <v>14</v>
          </cell>
          <cell r="AO178">
            <v>0</v>
          </cell>
        </row>
        <row r="179">
          <cell r="A179">
            <v>913360183</v>
          </cell>
          <cell r="B179" t="str">
            <v>MOORES MEMORIAL LIBRARY</v>
          </cell>
          <cell r="C179" t="str">
            <v>CAPITAL</v>
          </cell>
          <cell r="D179" t="str">
            <v>LANCASTER</v>
          </cell>
          <cell r="E179" t="str">
            <v>LANCASTER</v>
          </cell>
          <cell r="F179" t="str">
            <v>Library System of Lancaster County</v>
          </cell>
          <cell r="G179">
            <v>4563</v>
          </cell>
          <cell r="H179">
            <v>2592</v>
          </cell>
          <cell r="I179">
            <v>36</v>
          </cell>
          <cell r="J179">
            <v>65603</v>
          </cell>
          <cell r="K179">
            <v>0</v>
          </cell>
          <cell r="L179">
            <v>0</v>
          </cell>
          <cell r="M179">
            <v>1.88889</v>
          </cell>
          <cell r="N179">
            <v>0.88888999999999996</v>
          </cell>
          <cell r="O179">
            <v>15393</v>
          </cell>
          <cell r="P179">
            <v>13645</v>
          </cell>
          <cell r="Q179">
            <v>73</v>
          </cell>
          <cell r="R179">
            <v>36</v>
          </cell>
          <cell r="S179">
            <v>0</v>
          </cell>
          <cell r="T179">
            <v>7484</v>
          </cell>
          <cell r="U179">
            <v>6470</v>
          </cell>
          <cell r="V179">
            <v>0</v>
          </cell>
          <cell r="W179">
            <v>0</v>
          </cell>
          <cell r="X179">
            <v>0</v>
          </cell>
          <cell r="Y179">
            <v>41774</v>
          </cell>
          <cell r="Z179">
            <v>20538</v>
          </cell>
          <cell r="AA179">
            <v>0</v>
          </cell>
          <cell r="AB179">
            <v>36826</v>
          </cell>
          <cell r="AC179">
            <v>99138</v>
          </cell>
          <cell r="AD179">
            <v>52189</v>
          </cell>
          <cell r="AE179">
            <v>12676</v>
          </cell>
          <cell r="AF179">
            <v>26405</v>
          </cell>
          <cell r="AG179">
            <v>91270</v>
          </cell>
          <cell r="AH179">
            <v>0</v>
          </cell>
          <cell r="AI179">
            <v>0</v>
          </cell>
          <cell r="AJ179">
            <v>41774</v>
          </cell>
          <cell r="AK179">
            <v>0</v>
          </cell>
          <cell r="AL179">
            <v>0</v>
          </cell>
          <cell r="AM179">
            <v>0</v>
          </cell>
          <cell r="AN179">
            <v>6</v>
          </cell>
          <cell r="AO179">
            <v>0</v>
          </cell>
        </row>
        <row r="180">
          <cell r="A180">
            <v>913360905</v>
          </cell>
          <cell r="B180" t="str">
            <v>PEQUEA VALLEY PUBLIC LIBRARY</v>
          </cell>
          <cell r="C180" t="str">
            <v>CAPITAL</v>
          </cell>
          <cell r="D180" t="str">
            <v>LANCASTER</v>
          </cell>
          <cell r="E180" t="str">
            <v>LANCASTER</v>
          </cell>
          <cell r="F180" t="str">
            <v>Library System of Lancaster County</v>
          </cell>
          <cell r="G180">
            <v>21413</v>
          </cell>
          <cell r="H180">
            <v>7617</v>
          </cell>
          <cell r="I180">
            <v>45</v>
          </cell>
          <cell r="J180">
            <v>223024</v>
          </cell>
          <cell r="K180">
            <v>0.6</v>
          </cell>
          <cell r="L180">
            <v>0</v>
          </cell>
          <cell r="M180">
            <v>2.125</v>
          </cell>
          <cell r="N180">
            <v>0.8</v>
          </cell>
          <cell r="O180">
            <v>46334</v>
          </cell>
          <cell r="P180">
            <v>40403</v>
          </cell>
          <cell r="Q180">
            <v>19</v>
          </cell>
          <cell r="R180">
            <v>67</v>
          </cell>
          <cell r="S180">
            <v>0</v>
          </cell>
          <cell r="T180">
            <v>17875</v>
          </cell>
          <cell r="U180">
            <v>14119</v>
          </cell>
          <cell r="V180">
            <v>0</v>
          </cell>
          <cell r="W180">
            <v>0</v>
          </cell>
          <cell r="X180">
            <v>0</v>
          </cell>
          <cell r="Y180">
            <v>82806</v>
          </cell>
          <cell r="Z180">
            <v>59886</v>
          </cell>
          <cell r="AA180">
            <v>2000</v>
          </cell>
          <cell r="AB180">
            <v>88641</v>
          </cell>
          <cell r="AC180">
            <v>231333</v>
          </cell>
          <cell r="AD180">
            <v>124905</v>
          </cell>
          <cell r="AE180">
            <v>24919</v>
          </cell>
          <cell r="AF180">
            <v>58073</v>
          </cell>
          <cell r="AG180">
            <v>207897</v>
          </cell>
          <cell r="AH180">
            <v>0</v>
          </cell>
          <cell r="AI180">
            <v>0</v>
          </cell>
          <cell r="AJ180">
            <v>82806</v>
          </cell>
          <cell r="AK180">
            <v>0</v>
          </cell>
          <cell r="AL180">
            <v>0</v>
          </cell>
          <cell r="AM180">
            <v>0</v>
          </cell>
          <cell r="AN180">
            <v>18</v>
          </cell>
          <cell r="AO180">
            <v>1</v>
          </cell>
        </row>
        <row r="181">
          <cell r="A181">
            <v>913361413</v>
          </cell>
          <cell r="B181" t="str">
            <v>QUARRYVILLE LIBRARY CENTER</v>
          </cell>
          <cell r="C181" t="str">
            <v>CAPITAL</v>
          </cell>
          <cell r="D181" t="str">
            <v>LANCASTER</v>
          </cell>
          <cell r="E181" t="str">
            <v>LANCASTER</v>
          </cell>
          <cell r="F181" t="str">
            <v>Library System of Lancaster County</v>
          </cell>
          <cell r="G181">
            <v>37017</v>
          </cell>
          <cell r="H181">
            <v>11318</v>
          </cell>
          <cell r="I181">
            <v>44</v>
          </cell>
          <cell r="J181">
            <v>196981</v>
          </cell>
          <cell r="K181">
            <v>2</v>
          </cell>
          <cell r="L181">
            <v>0</v>
          </cell>
          <cell r="M181">
            <v>3.0249999999999999</v>
          </cell>
          <cell r="N181">
            <v>1.25</v>
          </cell>
          <cell r="O181">
            <v>51426</v>
          </cell>
          <cell r="P181">
            <v>45494</v>
          </cell>
          <cell r="Q181">
            <v>11</v>
          </cell>
          <cell r="R181">
            <v>47</v>
          </cell>
          <cell r="S181">
            <v>0</v>
          </cell>
          <cell r="T181">
            <v>14160</v>
          </cell>
          <cell r="U181">
            <v>17300</v>
          </cell>
          <cell r="V181">
            <v>0</v>
          </cell>
          <cell r="W181">
            <v>0</v>
          </cell>
          <cell r="X181">
            <v>0</v>
          </cell>
          <cell r="Y181">
            <v>52620</v>
          </cell>
          <cell r="Z181">
            <v>69970</v>
          </cell>
          <cell r="AA181">
            <v>0</v>
          </cell>
          <cell r="AB181">
            <v>167309</v>
          </cell>
          <cell r="AC181">
            <v>289899</v>
          </cell>
          <cell r="AD181">
            <v>163585</v>
          </cell>
          <cell r="AE181">
            <v>30059</v>
          </cell>
          <cell r="AF181">
            <v>81780</v>
          </cell>
          <cell r="AG181">
            <v>275424</v>
          </cell>
          <cell r="AH181">
            <v>0</v>
          </cell>
          <cell r="AI181">
            <v>0</v>
          </cell>
          <cell r="AJ181">
            <v>52620</v>
          </cell>
          <cell r="AK181">
            <v>0</v>
          </cell>
          <cell r="AL181">
            <v>0</v>
          </cell>
          <cell r="AM181">
            <v>19214</v>
          </cell>
          <cell r="AN181">
            <v>21</v>
          </cell>
          <cell r="AO181">
            <v>0</v>
          </cell>
        </row>
        <row r="182">
          <cell r="A182">
            <v>913361533</v>
          </cell>
          <cell r="B182" t="str">
            <v>STRASBURG-HEISLER LIBRARY</v>
          </cell>
          <cell r="C182" t="str">
            <v>CAPITAL</v>
          </cell>
          <cell r="D182" t="str">
            <v>LANCASTER</v>
          </cell>
          <cell r="E182" t="str">
            <v>LANCASTER</v>
          </cell>
          <cell r="F182" t="str">
            <v>Library System of Lancaster County</v>
          </cell>
          <cell r="G182">
            <v>6991</v>
          </cell>
          <cell r="H182">
            <v>5542</v>
          </cell>
          <cell r="I182">
            <v>55</v>
          </cell>
          <cell r="J182">
            <v>117879</v>
          </cell>
          <cell r="K182">
            <v>0.55000000000000004</v>
          </cell>
          <cell r="L182">
            <v>0</v>
          </cell>
          <cell r="M182">
            <v>1.575</v>
          </cell>
          <cell r="N182">
            <v>0.42499999999999999</v>
          </cell>
          <cell r="O182">
            <v>21657</v>
          </cell>
          <cell r="P182">
            <v>18090</v>
          </cell>
          <cell r="Q182">
            <v>3</v>
          </cell>
          <cell r="R182">
            <v>37</v>
          </cell>
          <cell r="S182">
            <v>0</v>
          </cell>
          <cell r="T182">
            <v>8954</v>
          </cell>
          <cell r="U182">
            <v>14741</v>
          </cell>
          <cell r="V182">
            <v>0</v>
          </cell>
          <cell r="W182">
            <v>0</v>
          </cell>
          <cell r="X182">
            <v>0</v>
          </cell>
          <cell r="Y182">
            <v>48254</v>
          </cell>
          <cell r="Z182">
            <v>63952</v>
          </cell>
          <cell r="AA182">
            <v>1000</v>
          </cell>
          <cell r="AB182">
            <v>60624</v>
          </cell>
          <cell r="AC182">
            <v>172830</v>
          </cell>
          <cell r="AD182">
            <v>90310</v>
          </cell>
          <cell r="AE182">
            <v>18238</v>
          </cell>
          <cell r="AF182">
            <v>50372</v>
          </cell>
          <cell r="AG182">
            <v>158920</v>
          </cell>
          <cell r="AH182">
            <v>0</v>
          </cell>
          <cell r="AI182">
            <v>0</v>
          </cell>
          <cell r="AJ182">
            <v>48254</v>
          </cell>
          <cell r="AK182">
            <v>0</v>
          </cell>
          <cell r="AL182">
            <v>0</v>
          </cell>
          <cell r="AM182">
            <v>0</v>
          </cell>
          <cell r="AN182">
            <v>11</v>
          </cell>
          <cell r="AO182">
            <v>1.05</v>
          </cell>
        </row>
        <row r="183">
          <cell r="A183">
            <v>913380034</v>
          </cell>
          <cell r="B183" t="str">
            <v>ANNVILLE FREE LIBRARY</v>
          </cell>
          <cell r="C183" t="str">
            <v>CAPITAL</v>
          </cell>
          <cell r="D183" t="str">
            <v>LEBANON</v>
          </cell>
          <cell r="E183" t="str">
            <v>LEBANON</v>
          </cell>
          <cell r="F183" t="str">
            <v>Lebanon County Library System</v>
          </cell>
          <cell r="G183">
            <v>12078</v>
          </cell>
          <cell r="H183">
            <v>9686</v>
          </cell>
          <cell r="I183">
            <v>54</v>
          </cell>
          <cell r="J183">
            <v>125595</v>
          </cell>
          <cell r="K183">
            <v>1</v>
          </cell>
          <cell r="L183">
            <v>0</v>
          </cell>
          <cell r="M183">
            <v>3.4285700000000001</v>
          </cell>
          <cell r="N183">
            <v>1.4</v>
          </cell>
          <cell r="O183">
            <v>53200</v>
          </cell>
          <cell r="P183">
            <v>43831</v>
          </cell>
          <cell r="Q183">
            <v>1973</v>
          </cell>
          <cell r="R183">
            <v>59</v>
          </cell>
          <cell r="S183">
            <v>0</v>
          </cell>
          <cell r="T183">
            <v>11382</v>
          </cell>
          <cell r="U183">
            <v>7642</v>
          </cell>
          <cell r="V183">
            <v>0</v>
          </cell>
          <cell r="W183">
            <v>0</v>
          </cell>
          <cell r="X183">
            <v>0</v>
          </cell>
          <cell r="Y183">
            <v>36466</v>
          </cell>
          <cell r="Z183">
            <v>32371</v>
          </cell>
          <cell r="AA183">
            <v>0</v>
          </cell>
          <cell r="AB183">
            <v>91580</v>
          </cell>
          <cell r="AC183">
            <v>160417</v>
          </cell>
          <cell r="AD183">
            <v>114138</v>
          </cell>
          <cell r="AE183">
            <v>26640</v>
          </cell>
          <cell r="AF183">
            <v>63521</v>
          </cell>
          <cell r="AG183">
            <v>204299</v>
          </cell>
          <cell r="AH183">
            <v>0</v>
          </cell>
          <cell r="AI183">
            <v>0</v>
          </cell>
          <cell r="AJ183">
            <v>36466</v>
          </cell>
          <cell r="AK183">
            <v>0</v>
          </cell>
          <cell r="AL183">
            <v>0</v>
          </cell>
          <cell r="AM183">
            <v>0</v>
          </cell>
          <cell r="AN183">
            <v>11</v>
          </cell>
          <cell r="AO183">
            <v>1.08571</v>
          </cell>
        </row>
        <row r="184">
          <cell r="A184">
            <v>913380302</v>
          </cell>
          <cell r="B184" t="str">
            <v>LEBANON COMMUNITY LIBRARY</v>
          </cell>
          <cell r="C184" t="str">
            <v>CAPITAL</v>
          </cell>
          <cell r="D184" t="str">
            <v>LEBANON</v>
          </cell>
          <cell r="E184" t="str">
            <v>LEBANON</v>
          </cell>
          <cell r="F184" t="str">
            <v>Lebanon County Library System</v>
          </cell>
          <cell r="G184">
            <v>60987</v>
          </cell>
          <cell r="H184">
            <v>50596</v>
          </cell>
          <cell r="I184">
            <v>65</v>
          </cell>
          <cell r="J184">
            <v>271560</v>
          </cell>
          <cell r="K184">
            <v>2</v>
          </cell>
          <cell r="L184">
            <v>0</v>
          </cell>
          <cell r="M184">
            <v>9.5</v>
          </cell>
          <cell r="N184">
            <v>0.25</v>
          </cell>
          <cell r="O184">
            <v>101047</v>
          </cell>
          <cell r="P184">
            <v>85422</v>
          </cell>
          <cell r="Q184">
            <v>0</v>
          </cell>
          <cell r="R184">
            <v>125</v>
          </cell>
          <cell r="S184">
            <v>2595</v>
          </cell>
          <cell r="T184">
            <v>13700</v>
          </cell>
          <cell r="U184">
            <v>19650</v>
          </cell>
          <cell r="V184">
            <v>0</v>
          </cell>
          <cell r="W184">
            <v>13488</v>
          </cell>
          <cell r="X184">
            <v>0</v>
          </cell>
          <cell r="Y184">
            <v>93842</v>
          </cell>
          <cell r="Z184">
            <v>84367</v>
          </cell>
          <cell r="AA184">
            <v>0</v>
          </cell>
          <cell r="AB184">
            <v>549503</v>
          </cell>
          <cell r="AC184">
            <v>741200</v>
          </cell>
          <cell r="AD184">
            <v>457986</v>
          </cell>
          <cell r="AE184">
            <v>67389</v>
          </cell>
          <cell r="AF184">
            <v>166339</v>
          </cell>
          <cell r="AG184">
            <v>691714</v>
          </cell>
          <cell r="AH184">
            <v>13488</v>
          </cell>
          <cell r="AI184">
            <v>0</v>
          </cell>
          <cell r="AJ184">
            <v>168010</v>
          </cell>
          <cell r="AK184">
            <v>0</v>
          </cell>
          <cell r="AL184">
            <v>0</v>
          </cell>
          <cell r="AM184">
            <v>0</v>
          </cell>
          <cell r="AN184">
            <v>15</v>
          </cell>
          <cell r="AO184">
            <v>0</v>
          </cell>
        </row>
        <row r="185">
          <cell r="A185">
            <v>913380335</v>
          </cell>
          <cell r="B185" t="str">
            <v>LEBANON SYS ADMIN UNIT</v>
          </cell>
          <cell r="C185" t="str">
            <v>CAPITAL</v>
          </cell>
          <cell r="D185" t="str">
            <v>LEBANON</v>
          </cell>
          <cell r="E185" t="str">
            <v>LEBANON</v>
          </cell>
          <cell r="F185" t="str">
            <v>Lebanon County Library System</v>
          </cell>
          <cell r="G185">
            <v>0</v>
          </cell>
          <cell r="H185">
            <v>3934</v>
          </cell>
          <cell r="I185">
            <v>0</v>
          </cell>
          <cell r="J185">
            <v>0</v>
          </cell>
          <cell r="K185">
            <v>1.3428599999999999</v>
          </cell>
          <cell r="L185">
            <v>0</v>
          </cell>
          <cell r="M185">
            <v>0.14285999999999999</v>
          </cell>
          <cell r="N185">
            <v>0</v>
          </cell>
          <cell r="O185">
            <v>1973</v>
          </cell>
          <cell r="P185">
            <v>0</v>
          </cell>
          <cell r="Q185">
            <v>1973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29031</v>
          </cell>
          <cell r="Z185">
            <v>90000</v>
          </cell>
          <cell r="AA185">
            <v>0</v>
          </cell>
          <cell r="AB185">
            <v>45290</v>
          </cell>
          <cell r="AC185">
            <v>164321</v>
          </cell>
          <cell r="AD185">
            <v>59160</v>
          </cell>
          <cell r="AE185">
            <v>39700</v>
          </cell>
          <cell r="AF185">
            <v>55199</v>
          </cell>
          <cell r="AG185">
            <v>154059</v>
          </cell>
          <cell r="AH185">
            <v>0</v>
          </cell>
          <cell r="AI185">
            <v>0</v>
          </cell>
          <cell r="AJ185">
            <v>29031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</row>
        <row r="186">
          <cell r="A186">
            <v>913380215</v>
          </cell>
          <cell r="B186" t="str">
            <v>MATTHEWS PUBLIC LIBRARY</v>
          </cell>
          <cell r="C186" t="str">
            <v>CAPITAL</v>
          </cell>
          <cell r="D186" t="str">
            <v>LEBANON</v>
          </cell>
          <cell r="E186" t="str">
            <v>LEBANON</v>
          </cell>
          <cell r="F186" t="str">
            <v>Lebanon County Library System</v>
          </cell>
          <cell r="G186">
            <v>17419</v>
          </cell>
          <cell r="H186">
            <v>7602</v>
          </cell>
          <cell r="I186">
            <v>59</v>
          </cell>
          <cell r="J186">
            <v>43546</v>
          </cell>
          <cell r="K186">
            <v>1</v>
          </cell>
          <cell r="L186">
            <v>0</v>
          </cell>
          <cell r="M186">
            <v>2.2857099999999999</v>
          </cell>
          <cell r="N186">
            <v>0.85714000000000001</v>
          </cell>
          <cell r="O186">
            <v>24662</v>
          </cell>
          <cell r="P186">
            <v>20464</v>
          </cell>
          <cell r="Q186">
            <v>0</v>
          </cell>
          <cell r="R186">
            <v>35</v>
          </cell>
          <cell r="S186">
            <v>10</v>
          </cell>
          <cell r="T186">
            <v>4122</v>
          </cell>
          <cell r="U186">
            <v>5890</v>
          </cell>
          <cell r="V186">
            <v>0</v>
          </cell>
          <cell r="W186">
            <v>0</v>
          </cell>
          <cell r="X186">
            <v>0</v>
          </cell>
          <cell r="Y186">
            <v>27114</v>
          </cell>
          <cell r="Z186">
            <v>17558</v>
          </cell>
          <cell r="AA186">
            <v>0</v>
          </cell>
          <cell r="AB186">
            <v>141200</v>
          </cell>
          <cell r="AC186">
            <v>185872</v>
          </cell>
          <cell r="AD186">
            <v>112588</v>
          </cell>
          <cell r="AE186">
            <v>31618</v>
          </cell>
          <cell r="AF186">
            <v>70077</v>
          </cell>
          <cell r="AG186">
            <v>214283</v>
          </cell>
          <cell r="AH186">
            <v>0</v>
          </cell>
          <cell r="AI186">
            <v>0</v>
          </cell>
          <cell r="AJ186">
            <v>27114</v>
          </cell>
          <cell r="AK186">
            <v>0</v>
          </cell>
          <cell r="AL186">
            <v>0</v>
          </cell>
          <cell r="AM186">
            <v>0</v>
          </cell>
          <cell r="AN186">
            <v>8</v>
          </cell>
          <cell r="AO186">
            <v>0</v>
          </cell>
        </row>
        <row r="187">
          <cell r="A187">
            <v>913380393</v>
          </cell>
          <cell r="B187" t="str">
            <v>MYERSTOWN COMMUNITY LIBRARY</v>
          </cell>
          <cell r="C187" t="str">
            <v>CAPITAL</v>
          </cell>
          <cell r="D187" t="str">
            <v>LEBANON</v>
          </cell>
          <cell r="E187" t="str">
            <v>LEBANON</v>
          </cell>
          <cell r="F187" t="str">
            <v>Lebanon County Library System</v>
          </cell>
          <cell r="G187">
            <v>15294</v>
          </cell>
          <cell r="H187">
            <v>9939</v>
          </cell>
          <cell r="I187">
            <v>45</v>
          </cell>
          <cell r="J187">
            <v>64996</v>
          </cell>
          <cell r="K187">
            <v>1</v>
          </cell>
          <cell r="L187">
            <v>0</v>
          </cell>
          <cell r="M187">
            <v>0.9</v>
          </cell>
          <cell r="N187">
            <v>0.4</v>
          </cell>
          <cell r="O187">
            <v>47817</v>
          </cell>
          <cell r="P187">
            <v>42751</v>
          </cell>
          <cell r="Q187">
            <v>0</v>
          </cell>
          <cell r="R187">
            <v>32</v>
          </cell>
          <cell r="S187">
            <v>0</v>
          </cell>
          <cell r="T187">
            <v>5734</v>
          </cell>
          <cell r="U187">
            <v>5758</v>
          </cell>
          <cell r="V187">
            <v>0</v>
          </cell>
          <cell r="W187">
            <v>0</v>
          </cell>
          <cell r="X187">
            <v>0</v>
          </cell>
          <cell r="Y187">
            <v>26708</v>
          </cell>
          <cell r="Z187">
            <v>17199</v>
          </cell>
          <cell r="AA187">
            <v>0</v>
          </cell>
          <cell r="AB187">
            <v>128462</v>
          </cell>
          <cell r="AC187">
            <v>172369</v>
          </cell>
          <cell r="AD187">
            <v>89953</v>
          </cell>
          <cell r="AE187">
            <v>14705</v>
          </cell>
          <cell r="AF187">
            <v>41411</v>
          </cell>
          <cell r="AG187">
            <v>146069</v>
          </cell>
          <cell r="AH187">
            <v>0</v>
          </cell>
          <cell r="AI187">
            <v>0</v>
          </cell>
          <cell r="AJ187">
            <v>26708</v>
          </cell>
          <cell r="AK187">
            <v>0</v>
          </cell>
          <cell r="AL187">
            <v>0</v>
          </cell>
          <cell r="AM187">
            <v>0</v>
          </cell>
          <cell r="AN187">
            <v>6</v>
          </cell>
          <cell r="AO187">
            <v>0</v>
          </cell>
        </row>
        <row r="188">
          <cell r="A188">
            <v>913380543</v>
          </cell>
          <cell r="B188" t="str">
            <v>PALMYRA PUBLIC LIBRARY</v>
          </cell>
          <cell r="C188" t="str">
            <v>CAPITAL</v>
          </cell>
          <cell r="D188" t="str">
            <v>LEBANON</v>
          </cell>
          <cell r="E188" t="str">
            <v>LEBANON</v>
          </cell>
          <cell r="F188" t="str">
            <v>Lebanon County Library System</v>
          </cell>
          <cell r="G188">
            <v>22379</v>
          </cell>
          <cell r="H188">
            <v>18463</v>
          </cell>
          <cell r="I188">
            <v>51</v>
          </cell>
          <cell r="J188">
            <v>164132</v>
          </cell>
          <cell r="K188">
            <v>2.2857099999999999</v>
          </cell>
          <cell r="L188">
            <v>0</v>
          </cell>
          <cell r="M188">
            <v>8.6285699999999999</v>
          </cell>
          <cell r="N188">
            <v>0.88571</v>
          </cell>
          <cell r="O188">
            <v>57009</v>
          </cell>
          <cell r="P188">
            <v>48251</v>
          </cell>
          <cell r="Q188">
            <v>0</v>
          </cell>
          <cell r="R188">
            <v>39</v>
          </cell>
          <cell r="S188">
            <v>3653</v>
          </cell>
          <cell r="T188">
            <v>14675</v>
          </cell>
          <cell r="U188">
            <v>11426</v>
          </cell>
          <cell r="V188">
            <v>0</v>
          </cell>
          <cell r="W188">
            <v>0</v>
          </cell>
          <cell r="X188">
            <v>0</v>
          </cell>
          <cell r="Y188">
            <v>54383</v>
          </cell>
          <cell r="Z188">
            <v>105838</v>
          </cell>
          <cell r="AA188">
            <v>2000</v>
          </cell>
          <cell r="AB188">
            <v>194412</v>
          </cell>
          <cell r="AC188">
            <v>354633</v>
          </cell>
          <cell r="AD188">
            <v>239521</v>
          </cell>
          <cell r="AE188">
            <v>64665</v>
          </cell>
          <cell r="AF188">
            <v>120435</v>
          </cell>
          <cell r="AG188">
            <v>424621</v>
          </cell>
          <cell r="AH188">
            <v>0</v>
          </cell>
          <cell r="AI188">
            <v>0</v>
          </cell>
          <cell r="AJ188">
            <v>54383</v>
          </cell>
          <cell r="AK188">
            <v>0</v>
          </cell>
          <cell r="AL188">
            <v>0</v>
          </cell>
          <cell r="AM188">
            <v>0</v>
          </cell>
          <cell r="AN188">
            <v>20</v>
          </cell>
          <cell r="AO188">
            <v>1.14286</v>
          </cell>
        </row>
        <row r="189">
          <cell r="A189">
            <v>913380573</v>
          </cell>
          <cell r="B189" t="str">
            <v>RICHLAND COMMUNITY LIBRARY</v>
          </cell>
          <cell r="C189" t="str">
            <v>CAPITAL</v>
          </cell>
          <cell r="D189" t="str">
            <v>LEBANON</v>
          </cell>
          <cell r="E189" t="str">
            <v>LEBANON</v>
          </cell>
          <cell r="F189" t="str">
            <v>Lebanon County Library System</v>
          </cell>
          <cell r="G189">
            <v>5411</v>
          </cell>
          <cell r="H189">
            <v>3076</v>
          </cell>
          <cell r="I189">
            <v>42</v>
          </cell>
          <cell r="J189">
            <v>34925</v>
          </cell>
          <cell r="K189">
            <v>0</v>
          </cell>
          <cell r="L189">
            <v>0</v>
          </cell>
          <cell r="M189">
            <v>0.94286000000000003</v>
          </cell>
          <cell r="N189">
            <v>0.14285999999999999</v>
          </cell>
          <cell r="O189">
            <v>20421</v>
          </cell>
          <cell r="P189">
            <v>17824</v>
          </cell>
          <cell r="Q189">
            <v>1425</v>
          </cell>
          <cell r="R189">
            <v>18</v>
          </cell>
          <cell r="S189">
            <v>0</v>
          </cell>
          <cell r="T189">
            <v>2689</v>
          </cell>
          <cell r="U189">
            <v>2604</v>
          </cell>
          <cell r="V189">
            <v>0</v>
          </cell>
          <cell r="W189">
            <v>0</v>
          </cell>
          <cell r="X189">
            <v>0</v>
          </cell>
          <cell r="Y189">
            <v>15028</v>
          </cell>
          <cell r="Z189">
            <v>8791</v>
          </cell>
          <cell r="AA189">
            <v>0</v>
          </cell>
          <cell r="AB189">
            <v>62234</v>
          </cell>
          <cell r="AC189">
            <v>86053</v>
          </cell>
          <cell r="AD189">
            <v>53036</v>
          </cell>
          <cell r="AE189">
            <v>8332</v>
          </cell>
          <cell r="AF189">
            <v>36973</v>
          </cell>
          <cell r="AG189">
            <v>98341</v>
          </cell>
          <cell r="AH189">
            <v>0</v>
          </cell>
          <cell r="AI189">
            <v>0</v>
          </cell>
          <cell r="AJ189">
            <v>15028</v>
          </cell>
          <cell r="AK189">
            <v>0</v>
          </cell>
          <cell r="AL189">
            <v>0</v>
          </cell>
          <cell r="AM189">
            <v>0</v>
          </cell>
          <cell r="AN189">
            <v>4</v>
          </cell>
          <cell r="AO189">
            <v>0.85714000000000001</v>
          </cell>
        </row>
        <row r="190">
          <cell r="A190">
            <v>923460034</v>
          </cell>
          <cell r="B190" t="str">
            <v>ABINGTON TWP PUBLIC LIBRARY</v>
          </cell>
          <cell r="C190" t="str">
            <v>SOUTHEAST</v>
          </cell>
          <cell r="D190" t="str">
            <v>MONTGOMERY COUNTY</v>
          </cell>
          <cell r="E190" t="str">
            <v>MONTGOMERY</v>
          </cell>
          <cell r="F190">
            <v>0</v>
          </cell>
          <cell r="G190">
            <v>57853</v>
          </cell>
          <cell r="H190">
            <v>27094</v>
          </cell>
          <cell r="I190">
            <v>65</v>
          </cell>
          <cell r="J190">
            <v>459806</v>
          </cell>
          <cell r="K190">
            <v>12.824999999999999</v>
          </cell>
          <cell r="L190">
            <v>0</v>
          </cell>
          <cell r="M190">
            <v>19.925000000000001</v>
          </cell>
          <cell r="N190">
            <v>2.4500000000000002</v>
          </cell>
          <cell r="O190">
            <v>160074</v>
          </cell>
          <cell r="P190">
            <v>152462</v>
          </cell>
          <cell r="Q190">
            <v>14791</v>
          </cell>
          <cell r="R190">
            <v>244</v>
          </cell>
          <cell r="S190">
            <v>104</v>
          </cell>
          <cell r="T190">
            <v>72188</v>
          </cell>
          <cell r="U190">
            <v>66231</v>
          </cell>
          <cell r="V190">
            <v>0</v>
          </cell>
          <cell r="W190">
            <v>0</v>
          </cell>
          <cell r="X190">
            <v>0</v>
          </cell>
          <cell r="Y190">
            <v>182371</v>
          </cell>
          <cell r="Z190">
            <v>2248877</v>
          </cell>
          <cell r="AA190">
            <v>0</v>
          </cell>
          <cell r="AB190">
            <v>204906</v>
          </cell>
          <cell r="AC190">
            <v>2636154</v>
          </cell>
          <cell r="AD190">
            <v>2092626</v>
          </cell>
          <cell r="AE190">
            <v>303041</v>
          </cell>
          <cell r="AF190">
            <v>195478</v>
          </cell>
          <cell r="AG190">
            <v>2591145</v>
          </cell>
          <cell r="AH190">
            <v>0</v>
          </cell>
          <cell r="AI190">
            <v>0</v>
          </cell>
          <cell r="AJ190">
            <v>182371</v>
          </cell>
          <cell r="AK190">
            <v>0</v>
          </cell>
          <cell r="AL190">
            <v>0</v>
          </cell>
          <cell r="AM190">
            <v>0</v>
          </cell>
          <cell r="AN190">
            <v>23</v>
          </cell>
          <cell r="AO190">
            <v>0</v>
          </cell>
        </row>
        <row r="191">
          <cell r="A191">
            <v>923460154</v>
          </cell>
          <cell r="B191" t="str">
            <v>CHELTENHAM TWNSHP LIB SYSTEM</v>
          </cell>
          <cell r="C191" t="str">
            <v>SOUTHEAST</v>
          </cell>
          <cell r="D191" t="str">
            <v>MONTGOMERY COUNTY</v>
          </cell>
          <cell r="E191" t="str">
            <v>MONTGOMERY</v>
          </cell>
          <cell r="F191">
            <v>0</v>
          </cell>
          <cell r="G191">
            <v>36793</v>
          </cell>
          <cell r="H191">
            <v>19512</v>
          </cell>
          <cell r="I191">
            <v>55</v>
          </cell>
          <cell r="J191">
            <v>417952</v>
          </cell>
          <cell r="K191">
            <v>8.8000000000000007</v>
          </cell>
          <cell r="L191">
            <v>0</v>
          </cell>
          <cell r="M191">
            <v>17.386669999999999</v>
          </cell>
          <cell r="N191">
            <v>0.90666999999999998</v>
          </cell>
          <cell r="O191">
            <v>170726</v>
          </cell>
          <cell r="P191">
            <v>119377</v>
          </cell>
          <cell r="Q191">
            <v>17336</v>
          </cell>
          <cell r="R191">
            <v>166</v>
          </cell>
          <cell r="S191">
            <v>104</v>
          </cell>
          <cell r="T191">
            <v>50243</v>
          </cell>
          <cell r="U191">
            <v>52146</v>
          </cell>
          <cell r="V191">
            <v>0</v>
          </cell>
          <cell r="W191">
            <v>26550</v>
          </cell>
          <cell r="X191">
            <v>0</v>
          </cell>
          <cell r="Y191">
            <v>119758</v>
          </cell>
          <cell r="Z191">
            <v>1571938</v>
          </cell>
          <cell r="AA191">
            <v>0</v>
          </cell>
          <cell r="AB191">
            <v>216955</v>
          </cell>
          <cell r="AC191">
            <v>1935201</v>
          </cell>
          <cell r="AD191">
            <v>1330565</v>
          </cell>
          <cell r="AE191">
            <v>247521</v>
          </cell>
          <cell r="AF191">
            <v>358220</v>
          </cell>
          <cell r="AG191">
            <v>1936306</v>
          </cell>
          <cell r="AH191">
            <v>26550</v>
          </cell>
          <cell r="AI191">
            <v>0</v>
          </cell>
          <cell r="AJ191">
            <v>119758</v>
          </cell>
          <cell r="AK191">
            <v>0</v>
          </cell>
          <cell r="AL191">
            <v>0</v>
          </cell>
          <cell r="AM191">
            <v>0</v>
          </cell>
          <cell r="AN191">
            <v>44</v>
          </cell>
          <cell r="AO191">
            <v>0</v>
          </cell>
        </row>
        <row r="192">
          <cell r="A192">
            <v>923461324</v>
          </cell>
          <cell r="B192" t="str">
            <v>FREE LIBRARY OF SPRINGFIELD TOWNSHIP</v>
          </cell>
          <cell r="C192" t="str">
            <v>SOUTHEAST</v>
          </cell>
          <cell r="D192" t="str">
            <v>MONTGOMERY COUNTY</v>
          </cell>
          <cell r="E192" t="str">
            <v>MONTGOMERY</v>
          </cell>
          <cell r="F192">
            <v>0</v>
          </cell>
          <cell r="G192">
            <v>19418</v>
          </cell>
          <cell r="H192">
            <v>12714</v>
          </cell>
          <cell r="I192">
            <v>66</v>
          </cell>
          <cell r="J192">
            <v>205715</v>
          </cell>
          <cell r="K192">
            <v>3.5263200000000001</v>
          </cell>
          <cell r="L192">
            <v>0</v>
          </cell>
          <cell r="M192">
            <v>3.3947400000000001</v>
          </cell>
          <cell r="N192">
            <v>0.65788999999999997</v>
          </cell>
          <cell r="O192">
            <v>52830</v>
          </cell>
          <cell r="P192">
            <v>49688</v>
          </cell>
          <cell r="Q192">
            <v>14771</v>
          </cell>
          <cell r="R192">
            <v>76</v>
          </cell>
          <cell r="S192">
            <v>104</v>
          </cell>
          <cell r="T192">
            <v>23210</v>
          </cell>
          <cell r="U192">
            <v>31868</v>
          </cell>
          <cell r="V192">
            <v>0</v>
          </cell>
          <cell r="W192">
            <v>0</v>
          </cell>
          <cell r="X192">
            <v>0</v>
          </cell>
          <cell r="Y192">
            <v>61335</v>
          </cell>
          <cell r="Z192">
            <v>754532</v>
          </cell>
          <cell r="AA192">
            <v>0</v>
          </cell>
          <cell r="AB192">
            <v>12139</v>
          </cell>
          <cell r="AC192">
            <v>828006</v>
          </cell>
          <cell r="AD192">
            <v>651883</v>
          </cell>
          <cell r="AE192">
            <v>116634</v>
          </cell>
          <cell r="AF192">
            <v>59489</v>
          </cell>
          <cell r="AG192">
            <v>828006</v>
          </cell>
          <cell r="AH192">
            <v>0</v>
          </cell>
          <cell r="AI192">
            <v>0</v>
          </cell>
          <cell r="AJ192">
            <v>61335</v>
          </cell>
          <cell r="AK192">
            <v>0</v>
          </cell>
          <cell r="AL192">
            <v>0</v>
          </cell>
          <cell r="AM192">
            <v>0</v>
          </cell>
          <cell r="AN192">
            <v>11</v>
          </cell>
          <cell r="AO192">
            <v>4</v>
          </cell>
        </row>
        <row r="193">
          <cell r="A193">
            <v>923460001</v>
          </cell>
          <cell r="B193" t="str">
            <v>HORSHAM TOWNSHIP LIBRARY</v>
          </cell>
          <cell r="C193" t="str">
            <v>SOUTHEAST</v>
          </cell>
          <cell r="D193" t="str">
            <v>MONTGOMERY COUNTY</v>
          </cell>
          <cell r="E193" t="str">
            <v>MONTGOMERY</v>
          </cell>
          <cell r="F193">
            <v>0</v>
          </cell>
          <cell r="G193">
            <v>26147</v>
          </cell>
          <cell r="H193">
            <v>14621</v>
          </cell>
          <cell r="I193">
            <v>57</v>
          </cell>
          <cell r="J193">
            <v>310833</v>
          </cell>
          <cell r="K193">
            <v>4</v>
          </cell>
          <cell r="L193">
            <v>0</v>
          </cell>
          <cell r="M193">
            <v>7.2750000000000004</v>
          </cell>
          <cell r="N193">
            <v>0.1</v>
          </cell>
          <cell r="O193">
            <v>107477</v>
          </cell>
          <cell r="P193">
            <v>95210</v>
          </cell>
          <cell r="Q193">
            <v>15844</v>
          </cell>
          <cell r="R193">
            <v>133</v>
          </cell>
          <cell r="S193">
            <v>106</v>
          </cell>
          <cell r="T193">
            <v>29736</v>
          </cell>
          <cell r="U193">
            <v>36581</v>
          </cell>
          <cell r="V193">
            <v>0</v>
          </cell>
          <cell r="W193">
            <v>2790</v>
          </cell>
          <cell r="X193">
            <v>0</v>
          </cell>
          <cell r="Y193">
            <v>72939</v>
          </cell>
          <cell r="Z193">
            <v>1035447</v>
          </cell>
          <cell r="AA193">
            <v>0</v>
          </cell>
          <cell r="AB193">
            <v>53851</v>
          </cell>
          <cell r="AC193">
            <v>1165027</v>
          </cell>
          <cell r="AD193">
            <v>513355</v>
          </cell>
          <cell r="AE193">
            <v>156933</v>
          </cell>
          <cell r="AF193">
            <v>622858</v>
          </cell>
          <cell r="AG193">
            <v>1293146</v>
          </cell>
          <cell r="AH193">
            <v>0</v>
          </cell>
          <cell r="AI193">
            <v>2790</v>
          </cell>
          <cell r="AJ193">
            <v>72939</v>
          </cell>
          <cell r="AK193">
            <v>0</v>
          </cell>
          <cell r="AL193">
            <v>0</v>
          </cell>
          <cell r="AM193">
            <v>0</v>
          </cell>
          <cell r="AN193">
            <v>28</v>
          </cell>
          <cell r="AO193">
            <v>0</v>
          </cell>
        </row>
        <row r="194">
          <cell r="A194">
            <v>923460694</v>
          </cell>
          <cell r="B194" t="str">
            <v>HUNTINGDON VALLEY LIBRARY</v>
          </cell>
          <cell r="C194" t="str">
            <v>SOUTHEAST</v>
          </cell>
          <cell r="D194" t="str">
            <v>MONTGOMERY COUNTY</v>
          </cell>
          <cell r="E194" t="str">
            <v>MONTGOMERY</v>
          </cell>
          <cell r="F194">
            <v>0</v>
          </cell>
          <cell r="G194">
            <v>12982</v>
          </cell>
          <cell r="H194">
            <v>9635</v>
          </cell>
          <cell r="I194">
            <v>58</v>
          </cell>
          <cell r="J194">
            <v>135794</v>
          </cell>
          <cell r="K194">
            <v>3.3866700000000001</v>
          </cell>
          <cell r="L194">
            <v>0</v>
          </cell>
          <cell r="M194">
            <v>3.73333</v>
          </cell>
          <cell r="N194">
            <v>0.90666999999999998</v>
          </cell>
          <cell r="O194">
            <v>73184</v>
          </cell>
          <cell r="P194">
            <v>67956</v>
          </cell>
          <cell r="Q194">
            <v>14816</v>
          </cell>
          <cell r="R194">
            <v>56</v>
          </cell>
          <cell r="S194">
            <v>104</v>
          </cell>
          <cell r="T194">
            <v>16338</v>
          </cell>
          <cell r="U194">
            <v>14483</v>
          </cell>
          <cell r="V194">
            <v>0</v>
          </cell>
          <cell r="W194">
            <v>0</v>
          </cell>
          <cell r="X194">
            <v>0</v>
          </cell>
          <cell r="Y194">
            <v>36216</v>
          </cell>
          <cell r="Z194">
            <v>449863</v>
          </cell>
          <cell r="AA194">
            <v>0</v>
          </cell>
          <cell r="AB194">
            <v>107362</v>
          </cell>
          <cell r="AC194">
            <v>593441</v>
          </cell>
          <cell r="AD194">
            <v>360558</v>
          </cell>
          <cell r="AE194">
            <v>81328</v>
          </cell>
          <cell r="AF194">
            <v>171144</v>
          </cell>
          <cell r="AG194">
            <v>613030</v>
          </cell>
          <cell r="AH194">
            <v>0</v>
          </cell>
          <cell r="AI194">
            <v>0</v>
          </cell>
          <cell r="AJ194">
            <v>36216</v>
          </cell>
          <cell r="AK194">
            <v>0</v>
          </cell>
          <cell r="AL194">
            <v>0</v>
          </cell>
          <cell r="AM194">
            <v>0</v>
          </cell>
          <cell r="AN194">
            <v>13</v>
          </cell>
          <cell r="AO194">
            <v>0</v>
          </cell>
        </row>
        <row r="195">
          <cell r="A195">
            <v>923461353</v>
          </cell>
          <cell r="B195" t="str">
            <v>INDIAN VALLEY PUBLIC LIBRARY</v>
          </cell>
          <cell r="C195" t="str">
            <v>SOUTHEAST</v>
          </cell>
          <cell r="D195" t="str">
            <v>MONTGOMERY COUNTY</v>
          </cell>
          <cell r="E195" t="str">
            <v>MONTGOMERY</v>
          </cell>
          <cell r="F195">
            <v>0</v>
          </cell>
          <cell r="G195">
            <v>42017</v>
          </cell>
          <cell r="H195">
            <v>37555</v>
          </cell>
          <cell r="I195">
            <v>70</v>
          </cell>
          <cell r="J195">
            <v>378773</v>
          </cell>
          <cell r="K195">
            <v>6.8421099999999999</v>
          </cell>
          <cell r="L195">
            <v>0</v>
          </cell>
          <cell r="M195">
            <v>12.31579</v>
          </cell>
          <cell r="N195">
            <v>1.9736800000000001</v>
          </cell>
          <cell r="O195">
            <v>157635</v>
          </cell>
          <cell r="P195">
            <v>131665</v>
          </cell>
          <cell r="Q195">
            <v>1795</v>
          </cell>
          <cell r="R195">
            <v>120</v>
          </cell>
          <cell r="S195">
            <v>159</v>
          </cell>
          <cell r="T195">
            <v>1005</v>
          </cell>
          <cell r="U195">
            <v>1647</v>
          </cell>
          <cell r="V195">
            <v>0</v>
          </cell>
          <cell r="W195">
            <v>0</v>
          </cell>
          <cell r="X195">
            <v>0</v>
          </cell>
          <cell r="Y195">
            <v>127326</v>
          </cell>
          <cell r="Z195">
            <v>745259</v>
          </cell>
          <cell r="AA195">
            <v>0</v>
          </cell>
          <cell r="AB195">
            <v>156388</v>
          </cell>
          <cell r="AC195">
            <v>1028973</v>
          </cell>
          <cell r="AD195">
            <v>666661</v>
          </cell>
          <cell r="AE195">
            <v>218827</v>
          </cell>
          <cell r="AF195">
            <v>217500</v>
          </cell>
          <cell r="AG195">
            <v>1102988</v>
          </cell>
          <cell r="AH195">
            <v>0</v>
          </cell>
          <cell r="AI195">
            <v>0</v>
          </cell>
          <cell r="AJ195">
            <v>127325</v>
          </cell>
          <cell r="AK195">
            <v>0</v>
          </cell>
          <cell r="AL195">
            <v>0</v>
          </cell>
          <cell r="AM195">
            <v>0</v>
          </cell>
          <cell r="AN195">
            <v>19</v>
          </cell>
          <cell r="AO195">
            <v>6.5</v>
          </cell>
        </row>
        <row r="196">
          <cell r="A196">
            <v>923460513</v>
          </cell>
          <cell r="B196" t="str">
            <v>JENKINTOWN LIBRARY</v>
          </cell>
          <cell r="C196" t="str">
            <v>SOUTHEAST</v>
          </cell>
          <cell r="D196" t="str">
            <v>MONTGOMERY COUNTY</v>
          </cell>
          <cell r="E196" t="str">
            <v>MONTGOMERY</v>
          </cell>
          <cell r="F196">
            <v>0</v>
          </cell>
          <cell r="G196">
            <v>4422</v>
          </cell>
          <cell r="H196">
            <v>2653</v>
          </cell>
          <cell r="I196">
            <v>58</v>
          </cell>
          <cell r="J196">
            <v>57955</v>
          </cell>
          <cell r="K196">
            <v>1</v>
          </cell>
          <cell r="L196">
            <v>0</v>
          </cell>
          <cell r="M196">
            <v>3.2631600000000001</v>
          </cell>
          <cell r="N196">
            <v>0</v>
          </cell>
          <cell r="O196">
            <v>37515</v>
          </cell>
          <cell r="P196">
            <v>32880</v>
          </cell>
          <cell r="Q196">
            <v>14771</v>
          </cell>
          <cell r="R196">
            <v>47</v>
          </cell>
          <cell r="S196">
            <v>104</v>
          </cell>
          <cell r="T196">
            <v>6880</v>
          </cell>
          <cell r="U196">
            <v>6585</v>
          </cell>
          <cell r="V196">
            <v>0</v>
          </cell>
          <cell r="W196">
            <v>0</v>
          </cell>
          <cell r="X196">
            <v>0</v>
          </cell>
          <cell r="Y196">
            <v>15509</v>
          </cell>
          <cell r="Z196">
            <v>231000</v>
          </cell>
          <cell r="AA196">
            <v>0</v>
          </cell>
          <cell r="AB196">
            <v>90733</v>
          </cell>
          <cell r="AC196">
            <v>337242</v>
          </cell>
          <cell r="AD196">
            <v>199307</v>
          </cell>
          <cell r="AE196">
            <v>55069</v>
          </cell>
          <cell r="AF196">
            <v>193021</v>
          </cell>
          <cell r="AG196">
            <v>447397</v>
          </cell>
          <cell r="AH196">
            <v>0</v>
          </cell>
          <cell r="AI196">
            <v>0</v>
          </cell>
          <cell r="AJ196">
            <v>15509</v>
          </cell>
          <cell r="AK196">
            <v>0</v>
          </cell>
          <cell r="AL196">
            <v>0</v>
          </cell>
          <cell r="AM196">
            <v>0</v>
          </cell>
          <cell r="AN196">
            <v>6</v>
          </cell>
          <cell r="AO196">
            <v>0</v>
          </cell>
        </row>
        <row r="197">
          <cell r="A197">
            <v>923460664</v>
          </cell>
          <cell r="B197" t="str">
            <v>LOWER MERION LIBRARY SYSTEM</v>
          </cell>
          <cell r="C197" t="str">
            <v>SOUTHEAST</v>
          </cell>
          <cell r="D197" t="str">
            <v>MONTGOMERY COUNTY</v>
          </cell>
          <cell r="E197" t="str">
            <v>MONTGOMERY</v>
          </cell>
          <cell r="F197">
            <v>0</v>
          </cell>
          <cell r="G197">
            <v>57837</v>
          </cell>
          <cell r="H197">
            <v>41392</v>
          </cell>
          <cell r="I197">
            <v>65</v>
          </cell>
          <cell r="J197">
            <v>974179</v>
          </cell>
          <cell r="K197">
            <v>18.746670000000002</v>
          </cell>
          <cell r="L197">
            <v>1.06667</v>
          </cell>
          <cell r="M197">
            <v>41.2</v>
          </cell>
          <cell r="N197">
            <v>2.8</v>
          </cell>
          <cell r="O197">
            <v>447368</v>
          </cell>
          <cell r="P197">
            <v>352935</v>
          </cell>
          <cell r="Q197">
            <v>15649</v>
          </cell>
          <cell r="R197">
            <v>208</v>
          </cell>
          <cell r="S197">
            <v>136</v>
          </cell>
          <cell r="T197">
            <v>94426</v>
          </cell>
          <cell r="U197">
            <v>57149</v>
          </cell>
          <cell r="V197">
            <v>0</v>
          </cell>
          <cell r="W197">
            <v>0</v>
          </cell>
          <cell r="X197">
            <v>0</v>
          </cell>
          <cell r="Y197">
            <v>193448</v>
          </cell>
          <cell r="Z197">
            <v>4198758</v>
          </cell>
          <cell r="AA197">
            <v>0</v>
          </cell>
          <cell r="AB197">
            <v>522262</v>
          </cell>
          <cell r="AC197">
            <v>4914468</v>
          </cell>
          <cell r="AD197">
            <v>3622820</v>
          </cell>
          <cell r="AE197">
            <v>639112</v>
          </cell>
          <cell r="AF197">
            <v>698087</v>
          </cell>
          <cell r="AG197">
            <v>4960019</v>
          </cell>
          <cell r="AH197">
            <v>0</v>
          </cell>
          <cell r="AI197">
            <v>0</v>
          </cell>
          <cell r="AJ197">
            <v>193448</v>
          </cell>
          <cell r="AK197">
            <v>0</v>
          </cell>
          <cell r="AL197">
            <v>0</v>
          </cell>
          <cell r="AM197">
            <v>4441783</v>
          </cell>
          <cell r="AN197">
            <v>34</v>
          </cell>
          <cell r="AO197">
            <v>0</v>
          </cell>
        </row>
        <row r="198">
          <cell r="A198">
            <v>923460755</v>
          </cell>
          <cell r="B198" t="str">
            <v>LOWER PROVIDENCE COM LIBRARY</v>
          </cell>
          <cell r="C198" t="str">
            <v>SOUTHEAST</v>
          </cell>
          <cell r="D198" t="str">
            <v>MONTGOMERY COUNTY</v>
          </cell>
          <cell r="E198" t="str">
            <v>MONTGOMERY</v>
          </cell>
          <cell r="F198">
            <v>0</v>
          </cell>
          <cell r="G198">
            <v>25436</v>
          </cell>
          <cell r="H198">
            <v>8710</v>
          </cell>
          <cell r="I198">
            <v>60</v>
          </cell>
          <cell r="J198">
            <v>235867</v>
          </cell>
          <cell r="K198">
            <v>3.2</v>
          </cell>
          <cell r="L198">
            <v>0</v>
          </cell>
          <cell r="M198">
            <v>7.44</v>
          </cell>
          <cell r="N198">
            <v>1.49333</v>
          </cell>
          <cell r="O198">
            <v>75076</v>
          </cell>
          <cell r="P198">
            <v>46044</v>
          </cell>
          <cell r="Q198">
            <v>14943</v>
          </cell>
          <cell r="R198">
            <v>69</v>
          </cell>
          <cell r="S198">
            <v>104</v>
          </cell>
          <cell r="T198">
            <v>22547</v>
          </cell>
          <cell r="U198">
            <v>32559</v>
          </cell>
          <cell r="V198">
            <v>6917</v>
          </cell>
          <cell r="W198">
            <v>27868</v>
          </cell>
          <cell r="X198">
            <v>0</v>
          </cell>
          <cell r="Y198">
            <v>70031</v>
          </cell>
          <cell r="Z198">
            <v>545355</v>
          </cell>
          <cell r="AA198">
            <v>0</v>
          </cell>
          <cell r="AB198">
            <v>171703</v>
          </cell>
          <cell r="AC198">
            <v>814957</v>
          </cell>
          <cell r="AD198">
            <v>400308</v>
          </cell>
          <cell r="AE198">
            <v>104287</v>
          </cell>
          <cell r="AF198">
            <v>282013</v>
          </cell>
          <cell r="AG198">
            <v>786608</v>
          </cell>
          <cell r="AH198">
            <v>20951</v>
          </cell>
          <cell r="AI198">
            <v>6917</v>
          </cell>
          <cell r="AJ198">
            <v>70031</v>
          </cell>
          <cell r="AK198">
            <v>0</v>
          </cell>
          <cell r="AL198">
            <v>0</v>
          </cell>
          <cell r="AM198">
            <v>0</v>
          </cell>
          <cell r="AN198">
            <v>21</v>
          </cell>
          <cell r="AO198">
            <v>0</v>
          </cell>
        </row>
        <row r="199">
          <cell r="A199">
            <v>923460933</v>
          </cell>
          <cell r="B199" t="str">
            <v>MONT CO-NORRISTOWN PUB LIB</v>
          </cell>
          <cell r="C199" t="str">
            <v>SOUTHEAST</v>
          </cell>
          <cell r="D199" t="str">
            <v>MONTGOMERY COUNTY</v>
          </cell>
          <cell r="E199" t="str">
            <v>MONTGOMERY</v>
          </cell>
          <cell r="F199">
            <v>0</v>
          </cell>
          <cell r="G199">
            <v>313115</v>
          </cell>
          <cell r="H199">
            <v>173228</v>
          </cell>
          <cell r="I199">
            <v>61</v>
          </cell>
          <cell r="J199">
            <v>619871</v>
          </cell>
          <cell r="K199">
            <v>12.18919</v>
          </cell>
          <cell r="L199">
            <v>3.2432400000000001</v>
          </cell>
          <cell r="M199">
            <v>62.432429999999997</v>
          </cell>
          <cell r="N199">
            <v>4</v>
          </cell>
          <cell r="O199">
            <v>507173</v>
          </cell>
          <cell r="P199">
            <v>482776</v>
          </cell>
          <cell r="Q199">
            <v>14979</v>
          </cell>
          <cell r="R199">
            <v>368</v>
          </cell>
          <cell r="S199">
            <v>104</v>
          </cell>
          <cell r="T199">
            <v>86136</v>
          </cell>
          <cell r="U199">
            <v>83883</v>
          </cell>
          <cell r="V199">
            <v>0</v>
          </cell>
          <cell r="W199">
            <v>5000</v>
          </cell>
          <cell r="X199">
            <v>0</v>
          </cell>
          <cell r="Y199">
            <v>1655364</v>
          </cell>
          <cell r="Z199">
            <v>2759266</v>
          </cell>
          <cell r="AA199">
            <v>17150</v>
          </cell>
          <cell r="AB199">
            <v>482395</v>
          </cell>
          <cell r="AC199">
            <v>4902025</v>
          </cell>
          <cell r="AD199">
            <v>3336284</v>
          </cell>
          <cell r="AE199">
            <v>694974</v>
          </cell>
          <cell r="AF199">
            <v>766214</v>
          </cell>
          <cell r="AG199">
            <v>4797472</v>
          </cell>
          <cell r="AH199">
            <v>5000</v>
          </cell>
          <cell r="AI199">
            <v>0</v>
          </cell>
          <cell r="AJ199">
            <v>1617261</v>
          </cell>
          <cell r="AK199">
            <v>0</v>
          </cell>
          <cell r="AL199">
            <v>0</v>
          </cell>
          <cell r="AM199">
            <v>0</v>
          </cell>
          <cell r="AN199">
            <v>66</v>
          </cell>
          <cell r="AO199">
            <v>1</v>
          </cell>
        </row>
        <row r="200">
          <cell r="A200">
            <v>923460873</v>
          </cell>
          <cell r="B200" t="str">
            <v>NARBERTH COMMUNITY LIBRARY</v>
          </cell>
          <cell r="C200" t="str">
            <v>SOUTHEAST</v>
          </cell>
          <cell r="D200" t="str">
            <v>MONTGOMERY COUNTY</v>
          </cell>
          <cell r="E200" t="str">
            <v>MONTGOMERY</v>
          </cell>
          <cell r="F200">
            <v>0</v>
          </cell>
          <cell r="G200">
            <v>4282</v>
          </cell>
          <cell r="H200">
            <v>0</v>
          </cell>
          <cell r="I200">
            <v>54</v>
          </cell>
          <cell r="J200">
            <v>68477</v>
          </cell>
          <cell r="K200">
            <v>1.5</v>
          </cell>
          <cell r="L200">
            <v>0</v>
          </cell>
          <cell r="M200">
            <v>2.25</v>
          </cell>
          <cell r="N200">
            <v>0.1</v>
          </cell>
          <cell r="O200">
            <v>37804</v>
          </cell>
          <cell r="P200">
            <v>35178</v>
          </cell>
          <cell r="Q200">
            <v>7912</v>
          </cell>
          <cell r="R200">
            <v>52</v>
          </cell>
          <cell r="S200">
            <v>110</v>
          </cell>
          <cell r="T200">
            <v>11569</v>
          </cell>
          <cell r="U200">
            <v>16461</v>
          </cell>
          <cell r="V200">
            <v>0</v>
          </cell>
          <cell r="W200">
            <v>0</v>
          </cell>
          <cell r="X200">
            <v>0</v>
          </cell>
          <cell r="Y200">
            <v>14765</v>
          </cell>
          <cell r="Z200">
            <v>211555</v>
          </cell>
          <cell r="AA200">
            <v>0</v>
          </cell>
          <cell r="AB200">
            <v>38500</v>
          </cell>
          <cell r="AC200">
            <v>264820</v>
          </cell>
          <cell r="AD200">
            <v>148849</v>
          </cell>
          <cell r="AE200">
            <v>34058</v>
          </cell>
          <cell r="AF200">
            <v>120792</v>
          </cell>
          <cell r="AG200">
            <v>303699</v>
          </cell>
          <cell r="AH200">
            <v>0</v>
          </cell>
          <cell r="AI200">
            <v>0</v>
          </cell>
          <cell r="AJ200">
            <v>14765</v>
          </cell>
          <cell r="AK200">
            <v>0</v>
          </cell>
          <cell r="AL200">
            <v>0</v>
          </cell>
          <cell r="AM200">
            <v>0</v>
          </cell>
          <cell r="AN200">
            <v>3</v>
          </cell>
          <cell r="AO200">
            <v>0</v>
          </cell>
        </row>
        <row r="201">
          <cell r="A201">
            <v>923460963</v>
          </cell>
          <cell r="B201" t="str">
            <v>NORTH WALES AREA LIBRARY</v>
          </cell>
          <cell r="C201" t="str">
            <v>SOUTHEAST</v>
          </cell>
          <cell r="D201" t="str">
            <v>MONTGOMERY COUNTY</v>
          </cell>
          <cell r="E201" t="str">
            <v>MONTGOMERY</v>
          </cell>
          <cell r="F201">
            <v>0</v>
          </cell>
          <cell r="G201">
            <v>18781</v>
          </cell>
          <cell r="H201">
            <v>7832</v>
          </cell>
          <cell r="I201">
            <v>57</v>
          </cell>
          <cell r="J201">
            <v>93666</v>
          </cell>
          <cell r="K201">
            <v>1.325</v>
          </cell>
          <cell r="L201">
            <v>0</v>
          </cell>
          <cell r="M201">
            <v>2.375</v>
          </cell>
          <cell r="N201">
            <v>2.875</v>
          </cell>
          <cell r="O201">
            <v>47362</v>
          </cell>
          <cell r="P201">
            <v>47362</v>
          </cell>
          <cell r="Q201">
            <v>14771</v>
          </cell>
          <cell r="R201">
            <v>61</v>
          </cell>
          <cell r="S201">
            <v>104</v>
          </cell>
          <cell r="T201">
            <v>157</v>
          </cell>
          <cell r="U201">
            <v>2480</v>
          </cell>
          <cell r="V201">
            <v>0</v>
          </cell>
          <cell r="W201">
            <v>0</v>
          </cell>
          <cell r="X201">
            <v>667</v>
          </cell>
          <cell r="Y201">
            <v>6842</v>
          </cell>
          <cell r="Z201">
            <v>36500</v>
          </cell>
          <cell r="AA201">
            <v>0</v>
          </cell>
          <cell r="AB201">
            <v>255091</v>
          </cell>
          <cell r="AC201">
            <v>298433</v>
          </cell>
          <cell r="AD201">
            <v>108340</v>
          </cell>
          <cell r="AE201">
            <v>41956</v>
          </cell>
          <cell r="AF201">
            <v>111365</v>
          </cell>
          <cell r="AG201">
            <v>261661</v>
          </cell>
          <cell r="AH201">
            <v>0</v>
          </cell>
          <cell r="AI201">
            <v>0</v>
          </cell>
          <cell r="AJ201">
            <v>6175</v>
          </cell>
          <cell r="AK201">
            <v>0</v>
          </cell>
          <cell r="AL201">
            <v>0</v>
          </cell>
          <cell r="AM201">
            <v>0</v>
          </cell>
          <cell r="AN201">
            <v>13</v>
          </cell>
          <cell r="AO201">
            <v>0</v>
          </cell>
        </row>
        <row r="202">
          <cell r="A202">
            <v>923461083</v>
          </cell>
          <cell r="B202" t="str">
            <v>POTTSTOWN REGIONAL PUBLIC LIBRARY</v>
          </cell>
          <cell r="C202" t="str">
            <v>SOUTHEAST</v>
          </cell>
          <cell r="D202" t="str">
            <v>MONTGOMERY COUNTY</v>
          </cell>
          <cell r="E202" t="str">
            <v>MONTGOMERY</v>
          </cell>
          <cell r="F202">
            <v>0</v>
          </cell>
          <cell r="G202">
            <v>43625</v>
          </cell>
          <cell r="H202">
            <v>26943</v>
          </cell>
          <cell r="I202">
            <v>53</v>
          </cell>
          <cell r="J202">
            <v>92071</v>
          </cell>
          <cell r="K202">
            <v>1.06667</v>
          </cell>
          <cell r="L202">
            <v>1.06667</v>
          </cell>
          <cell r="M202">
            <v>9.0399999999999991</v>
          </cell>
          <cell r="N202">
            <v>1.0133300000000001</v>
          </cell>
          <cell r="O202">
            <v>67972</v>
          </cell>
          <cell r="P202">
            <v>63936</v>
          </cell>
          <cell r="Q202">
            <v>14771</v>
          </cell>
          <cell r="R202">
            <v>60</v>
          </cell>
          <cell r="S202">
            <v>104</v>
          </cell>
          <cell r="T202">
            <v>13473</v>
          </cell>
          <cell r="U202">
            <v>14455</v>
          </cell>
          <cell r="V202">
            <v>0</v>
          </cell>
          <cell r="W202">
            <v>0</v>
          </cell>
          <cell r="X202">
            <v>0</v>
          </cell>
          <cell r="Y202">
            <v>109422</v>
          </cell>
          <cell r="Z202">
            <v>290007</v>
          </cell>
          <cell r="AA202">
            <v>0</v>
          </cell>
          <cell r="AB202">
            <v>189683</v>
          </cell>
          <cell r="AC202">
            <v>589112</v>
          </cell>
          <cell r="AD202">
            <v>418974</v>
          </cell>
          <cell r="AE202">
            <v>81158</v>
          </cell>
          <cell r="AF202">
            <v>121065</v>
          </cell>
          <cell r="AG202">
            <v>621197</v>
          </cell>
          <cell r="AH202">
            <v>0</v>
          </cell>
          <cell r="AI202">
            <v>0</v>
          </cell>
          <cell r="AJ202">
            <v>109422</v>
          </cell>
          <cell r="AK202">
            <v>0</v>
          </cell>
          <cell r="AL202">
            <v>0</v>
          </cell>
          <cell r="AM202">
            <v>0</v>
          </cell>
          <cell r="AN202">
            <v>14</v>
          </cell>
          <cell r="AO202">
            <v>1.78667</v>
          </cell>
        </row>
        <row r="203">
          <cell r="A203">
            <v>923460393</v>
          </cell>
          <cell r="B203" t="str">
            <v>UNION LIB COMPANY OF HATBOROUGH</v>
          </cell>
          <cell r="C203" t="str">
            <v>SOUTHEAST</v>
          </cell>
          <cell r="D203" t="str">
            <v>MONTGOMERY COUNTY</v>
          </cell>
          <cell r="E203" t="str">
            <v>MONTGOMERY</v>
          </cell>
          <cell r="F203">
            <v>0</v>
          </cell>
          <cell r="G203">
            <v>7360</v>
          </cell>
          <cell r="H203">
            <v>8742</v>
          </cell>
          <cell r="I203">
            <v>48</v>
          </cell>
          <cell r="J203">
            <v>24238</v>
          </cell>
          <cell r="K203">
            <v>0</v>
          </cell>
          <cell r="L203">
            <v>0</v>
          </cell>
          <cell r="M203">
            <v>1.4857100000000001</v>
          </cell>
          <cell r="N203">
            <v>0</v>
          </cell>
          <cell r="O203">
            <v>25480</v>
          </cell>
          <cell r="P203">
            <v>24754</v>
          </cell>
          <cell r="Q203">
            <v>14771</v>
          </cell>
          <cell r="R203">
            <v>17</v>
          </cell>
          <cell r="S203">
            <v>104</v>
          </cell>
          <cell r="T203">
            <v>16</v>
          </cell>
          <cell r="U203">
            <v>354</v>
          </cell>
          <cell r="V203">
            <v>0</v>
          </cell>
          <cell r="W203">
            <v>0</v>
          </cell>
          <cell r="X203">
            <v>0</v>
          </cell>
          <cell r="Y203">
            <v>22688</v>
          </cell>
          <cell r="Z203">
            <v>61250</v>
          </cell>
          <cell r="AA203">
            <v>0</v>
          </cell>
          <cell r="AB203">
            <v>87568</v>
          </cell>
          <cell r="AC203">
            <v>171506</v>
          </cell>
          <cell r="AD203">
            <v>91730</v>
          </cell>
          <cell r="AE203">
            <v>30453</v>
          </cell>
          <cell r="AF203">
            <v>44451</v>
          </cell>
          <cell r="AG203">
            <v>166634</v>
          </cell>
          <cell r="AH203">
            <v>0</v>
          </cell>
          <cell r="AI203">
            <v>0</v>
          </cell>
          <cell r="AJ203">
            <v>22688</v>
          </cell>
          <cell r="AK203">
            <v>0</v>
          </cell>
          <cell r="AL203">
            <v>0</v>
          </cell>
          <cell r="AM203">
            <v>0</v>
          </cell>
          <cell r="AN203">
            <v>8</v>
          </cell>
          <cell r="AO203">
            <v>1</v>
          </cell>
        </row>
        <row r="204">
          <cell r="A204">
            <v>923461444</v>
          </cell>
          <cell r="B204" t="str">
            <v>UPPER DUBLIN PUBLIC LIBRARY</v>
          </cell>
          <cell r="C204" t="str">
            <v>SOUTHEAST</v>
          </cell>
          <cell r="D204" t="str">
            <v>MONTGOMERY COUNTY</v>
          </cell>
          <cell r="E204" t="str">
            <v>MONTGOMERY</v>
          </cell>
          <cell r="F204">
            <v>0</v>
          </cell>
          <cell r="G204">
            <v>25569</v>
          </cell>
          <cell r="H204">
            <v>10359</v>
          </cell>
          <cell r="I204">
            <v>66</v>
          </cell>
          <cell r="J204">
            <v>345058</v>
          </cell>
          <cell r="K204">
            <v>6.625</v>
          </cell>
          <cell r="L204">
            <v>0</v>
          </cell>
          <cell r="M204">
            <v>7.3250000000000002</v>
          </cell>
          <cell r="N204">
            <v>2.15</v>
          </cell>
          <cell r="O204">
            <v>116841</v>
          </cell>
          <cell r="P204">
            <v>101244</v>
          </cell>
          <cell r="Q204">
            <v>15901</v>
          </cell>
          <cell r="R204">
            <v>98</v>
          </cell>
          <cell r="S204">
            <v>104</v>
          </cell>
          <cell r="T204">
            <v>53839</v>
          </cell>
          <cell r="U204">
            <v>42336</v>
          </cell>
          <cell r="V204">
            <v>0</v>
          </cell>
          <cell r="W204">
            <v>20500</v>
          </cell>
          <cell r="X204">
            <v>0</v>
          </cell>
          <cell r="Y204">
            <v>82527</v>
          </cell>
          <cell r="Z204">
            <v>1127869</v>
          </cell>
          <cell r="AA204">
            <v>0</v>
          </cell>
          <cell r="AB204">
            <v>36071</v>
          </cell>
          <cell r="AC204">
            <v>1266967</v>
          </cell>
          <cell r="AD204">
            <v>925889</v>
          </cell>
          <cell r="AE204">
            <v>223462</v>
          </cell>
          <cell r="AF204">
            <v>88891</v>
          </cell>
          <cell r="AG204">
            <v>1238242</v>
          </cell>
          <cell r="AH204">
            <v>20500</v>
          </cell>
          <cell r="AI204">
            <v>0</v>
          </cell>
          <cell r="AJ204">
            <v>82527</v>
          </cell>
          <cell r="AK204">
            <v>0</v>
          </cell>
          <cell r="AL204">
            <v>0</v>
          </cell>
          <cell r="AM204">
            <v>0</v>
          </cell>
          <cell r="AN204">
            <v>23</v>
          </cell>
          <cell r="AO204">
            <v>1</v>
          </cell>
        </row>
        <row r="205">
          <cell r="A205">
            <v>923461565</v>
          </cell>
          <cell r="B205" t="str">
            <v>UPPER MERION TOWNSHIP LIBRARY</v>
          </cell>
          <cell r="C205" t="str">
            <v>SOUTHEAST</v>
          </cell>
          <cell r="D205" t="str">
            <v>MONTGOMERY COUNTY</v>
          </cell>
          <cell r="E205" t="str">
            <v>MONTGOMERY</v>
          </cell>
          <cell r="F205">
            <v>0</v>
          </cell>
          <cell r="G205">
            <v>28390</v>
          </cell>
          <cell r="H205">
            <v>23000</v>
          </cell>
          <cell r="I205">
            <v>66.5</v>
          </cell>
          <cell r="J205">
            <v>221224</v>
          </cell>
          <cell r="K205">
            <v>5</v>
          </cell>
          <cell r="L205">
            <v>1.4857100000000001</v>
          </cell>
          <cell r="M205">
            <v>13.485709999999999</v>
          </cell>
          <cell r="N205">
            <v>0</v>
          </cell>
          <cell r="O205">
            <v>142133</v>
          </cell>
          <cell r="P205">
            <v>119828</v>
          </cell>
          <cell r="Q205">
            <v>13776</v>
          </cell>
          <cell r="R205">
            <v>183</v>
          </cell>
          <cell r="S205">
            <v>104</v>
          </cell>
          <cell r="T205">
            <v>37032</v>
          </cell>
          <cell r="U205">
            <v>19973</v>
          </cell>
          <cell r="V205">
            <v>0</v>
          </cell>
          <cell r="W205">
            <v>0</v>
          </cell>
          <cell r="X205">
            <v>0</v>
          </cell>
          <cell r="Y205">
            <v>83646</v>
          </cell>
          <cell r="Z205">
            <v>1693361</v>
          </cell>
          <cell r="AA205">
            <v>0</v>
          </cell>
          <cell r="AB205">
            <v>38069</v>
          </cell>
          <cell r="AC205">
            <v>1815076</v>
          </cell>
          <cell r="AD205">
            <v>1465827</v>
          </cell>
          <cell r="AE205">
            <v>260913</v>
          </cell>
          <cell r="AF205">
            <v>187219</v>
          </cell>
          <cell r="AG205">
            <v>1913959</v>
          </cell>
          <cell r="AH205">
            <v>0</v>
          </cell>
          <cell r="AI205">
            <v>0</v>
          </cell>
          <cell r="AJ205">
            <v>83646</v>
          </cell>
          <cell r="AK205">
            <v>0</v>
          </cell>
          <cell r="AL205">
            <v>0</v>
          </cell>
          <cell r="AM205">
            <v>0</v>
          </cell>
          <cell r="AN205">
            <v>25</v>
          </cell>
          <cell r="AO205">
            <v>1.2</v>
          </cell>
        </row>
        <row r="206">
          <cell r="A206">
            <v>923461594</v>
          </cell>
          <cell r="B206" t="str">
            <v>UPPER MORELAND FR PUB LIBRARY</v>
          </cell>
          <cell r="C206" t="str">
            <v>SOUTHEAST</v>
          </cell>
          <cell r="D206" t="str">
            <v>MONTGOMERY COUNTY</v>
          </cell>
          <cell r="E206" t="str">
            <v>MONTGOMERY</v>
          </cell>
          <cell r="F206">
            <v>0</v>
          </cell>
          <cell r="G206">
            <v>24015</v>
          </cell>
          <cell r="H206">
            <v>11211</v>
          </cell>
          <cell r="I206">
            <v>62</v>
          </cell>
          <cell r="J206">
            <v>193102</v>
          </cell>
          <cell r="K206">
            <v>4.5142899999999999</v>
          </cell>
          <cell r="L206">
            <v>0</v>
          </cell>
          <cell r="M206">
            <v>8.8285699999999991</v>
          </cell>
          <cell r="N206">
            <v>0</v>
          </cell>
          <cell r="O206">
            <v>96078</v>
          </cell>
          <cell r="P206">
            <v>61475</v>
          </cell>
          <cell r="Q206">
            <v>16930</v>
          </cell>
          <cell r="R206">
            <v>90</v>
          </cell>
          <cell r="S206">
            <v>104</v>
          </cell>
          <cell r="T206">
            <v>23157</v>
          </cell>
          <cell r="U206">
            <v>33214</v>
          </cell>
          <cell r="V206">
            <v>0</v>
          </cell>
          <cell r="W206">
            <v>0</v>
          </cell>
          <cell r="X206">
            <v>0</v>
          </cell>
          <cell r="Y206">
            <v>77954</v>
          </cell>
          <cell r="Z206">
            <v>751896</v>
          </cell>
          <cell r="AA206">
            <v>0</v>
          </cell>
          <cell r="AB206">
            <v>58926</v>
          </cell>
          <cell r="AC206">
            <v>888776</v>
          </cell>
          <cell r="AD206">
            <v>652169</v>
          </cell>
          <cell r="AE206">
            <v>113588</v>
          </cell>
          <cell r="AF206">
            <v>105596</v>
          </cell>
          <cell r="AG206">
            <v>871353</v>
          </cell>
          <cell r="AH206">
            <v>0</v>
          </cell>
          <cell r="AI206">
            <v>0</v>
          </cell>
          <cell r="AJ206">
            <v>77954</v>
          </cell>
          <cell r="AK206">
            <v>0</v>
          </cell>
          <cell r="AL206">
            <v>0</v>
          </cell>
          <cell r="AM206">
            <v>0</v>
          </cell>
          <cell r="AN206">
            <v>19</v>
          </cell>
          <cell r="AO206">
            <v>1.14286</v>
          </cell>
        </row>
        <row r="207">
          <cell r="A207">
            <v>923461805</v>
          </cell>
          <cell r="B207" t="str">
            <v>WILLIAM JEANES MEM LIBRARY</v>
          </cell>
          <cell r="C207" t="str">
            <v>SOUTHEAST</v>
          </cell>
          <cell r="D207" t="str">
            <v>MONTGOMERY COUNTY</v>
          </cell>
          <cell r="E207" t="str">
            <v>MONTGOMERY</v>
          </cell>
          <cell r="F207">
            <v>0</v>
          </cell>
          <cell r="G207">
            <v>17349</v>
          </cell>
          <cell r="H207">
            <v>9882</v>
          </cell>
          <cell r="I207">
            <v>56</v>
          </cell>
          <cell r="J207">
            <v>189952</v>
          </cell>
          <cell r="K207">
            <v>4.3428599999999999</v>
          </cell>
          <cell r="L207">
            <v>0</v>
          </cell>
          <cell r="M207">
            <v>6.4</v>
          </cell>
          <cell r="N207">
            <v>1.85714</v>
          </cell>
          <cell r="O207">
            <v>53965</v>
          </cell>
          <cell r="P207">
            <v>44956</v>
          </cell>
          <cell r="Q207">
            <v>14870</v>
          </cell>
          <cell r="R207">
            <v>99</v>
          </cell>
          <cell r="S207">
            <v>104</v>
          </cell>
          <cell r="T207">
            <v>18724</v>
          </cell>
          <cell r="U207">
            <v>31759</v>
          </cell>
          <cell r="V207">
            <v>0</v>
          </cell>
          <cell r="W207">
            <v>17100</v>
          </cell>
          <cell r="X207">
            <v>0</v>
          </cell>
          <cell r="Y207">
            <v>52717</v>
          </cell>
          <cell r="Z207">
            <v>635200</v>
          </cell>
          <cell r="AA207">
            <v>0</v>
          </cell>
          <cell r="AB207">
            <v>114144</v>
          </cell>
          <cell r="AC207">
            <v>819161</v>
          </cell>
          <cell r="AD207">
            <v>568278</v>
          </cell>
          <cell r="AE207">
            <v>115216</v>
          </cell>
          <cell r="AF207">
            <v>188933</v>
          </cell>
          <cell r="AG207">
            <v>872427</v>
          </cell>
          <cell r="AH207">
            <v>16608</v>
          </cell>
          <cell r="AI207">
            <v>0</v>
          </cell>
          <cell r="AJ207">
            <v>52717</v>
          </cell>
          <cell r="AK207">
            <v>0</v>
          </cell>
          <cell r="AL207">
            <v>0</v>
          </cell>
          <cell r="AM207">
            <v>0</v>
          </cell>
          <cell r="AN207">
            <v>21</v>
          </cell>
          <cell r="AO207">
            <v>0</v>
          </cell>
        </row>
        <row r="208">
          <cell r="A208">
            <v>923460063</v>
          </cell>
          <cell r="B208" t="str">
            <v>WISSAHICKON VALLEY PUB LIBRARY</v>
          </cell>
          <cell r="C208" t="str">
            <v>SOUTHEAST</v>
          </cell>
          <cell r="D208" t="str">
            <v>MONTGOMERY COUNTY</v>
          </cell>
          <cell r="E208" t="str">
            <v>MONTGOMERY</v>
          </cell>
          <cell r="F208">
            <v>0</v>
          </cell>
          <cell r="G208">
            <v>36697</v>
          </cell>
          <cell r="H208">
            <v>19128</v>
          </cell>
          <cell r="I208">
            <v>56</v>
          </cell>
          <cell r="J208">
            <v>335260</v>
          </cell>
          <cell r="K208">
            <v>5.5733300000000003</v>
          </cell>
          <cell r="L208">
            <v>0</v>
          </cell>
          <cell r="M208">
            <v>11.06667</v>
          </cell>
          <cell r="N208">
            <v>3.6266699999999998</v>
          </cell>
          <cell r="O208">
            <v>116646</v>
          </cell>
          <cell r="P208">
            <v>103153</v>
          </cell>
          <cell r="Q208">
            <v>16990</v>
          </cell>
          <cell r="R208">
            <v>127</v>
          </cell>
          <cell r="S208">
            <v>104</v>
          </cell>
          <cell r="T208">
            <v>28872</v>
          </cell>
          <cell r="U208">
            <v>53245</v>
          </cell>
          <cell r="V208">
            <v>0</v>
          </cell>
          <cell r="W208">
            <v>0</v>
          </cell>
          <cell r="X208">
            <v>0</v>
          </cell>
          <cell r="Y208">
            <v>111541</v>
          </cell>
          <cell r="Z208">
            <v>1010560</v>
          </cell>
          <cell r="AA208">
            <v>1010560</v>
          </cell>
          <cell r="AB208">
            <v>168166</v>
          </cell>
          <cell r="AC208">
            <v>1290267</v>
          </cell>
          <cell r="AD208">
            <v>821873</v>
          </cell>
          <cell r="AE208">
            <v>167335</v>
          </cell>
          <cell r="AF208">
            <v>261031</v>
          </cell>
          <cell r="AG208">
            <v>1250239</v>
          </cell>
          <cell r="AH208">
            <v>0</v>
          </cell>
          <cell r="AI208">
            <v>0</v>
          </cell>
          <cell r="AJ208">
            <v>111541</v>
          </cell>
          <cell r="AK208">
            <v>0</v>
          </cell>
          <cell r="AL208">
            <v>0</v>
          </cell>
          <cell r="AM208">
            <v>0</v>
          </cell>
          <cell r="AN208">
            <v>25</v>
          </cell>
          <cell r="AO208">
            <v>1.0133300000000001</v>
          </cell>
        </row>
        <row r="209">
          <cell r="A209">
            <v>928030033</v>
          </cell>
          <cell r="B209" t="str">
            <v>APOLLO MEMORIAL LIBRARY</v>
          </cell>
          <cell r="C209" t="str">
            <v>NORTHWEST</v>
          </cell>
          <cell r="D209" t="str">
            <v>NEW CASTLE</v>
          </cell>
          <cell r="E209" t="str">
            <v>ARMSTRONG</v>
          </cell>
          <cell r="F209">
            <v>0</v>
          </cell>
          <cell r="G209">
            <v>2944</v>
          </cell>
          <cell r="H209">
            <v>968</v>
          </cell>
          <cell r="I209">
            <v>45</v>
          </cell>
          <cell r="J209">
            <v>17471</v>
          </cell>
          <cell r="K209">
            <v>1.14286</v>
          </cell>
          <cell r="L209">
            <v>0</v>
          </cell>
          <cell r="M209">
            <v>0.91429000000000005</v>
          </cell>
          <cell r="N209">
            <v>1</v>
          </cell>
          <cell r="O209">
            <v>27214</v>
          </cell>
          <cell r="P209">
            <v>26103</v>
          </cell>
          <cell r="Q209">
            <v>3279</v>
          </cell>
          <cell r="R209">
            <v>38</v>
          </cell>
          <cell r="S209">
            <v>6</v>
          </cell>
          <cell r="T209">
            <v>135</v>
          </cell>
          <cell r="U209">
            <v>372</v>
          </cell>
          <cell r="V209">
            <v>0</v>
          </cell>
          <cell r="W209">
            <v>0</v>
          </cell>
          <cell r="X209">
            <v>0</v>
          </cell>
          <cell r="Y209">
            <v>13192</v>
          </cell>
          <cell r="Z209">
            <v>23794</v>
          </cell>
          <cell r="AA209">
            <v>0</v>
          </cell>
          <cell r="AB209">
            <v>41438</v>
          </cell>
          <cell r="AC209">
            <v>78424</v>
          </cell>
          <cell r="AD209">
            <v>39776</v>
          </cell>
          <cell r="AE209">
            <v>14032</v>
          </cell>
          <cell r="AF209">
            <v>31617</v>
          </cell>
          <cell r="AG209">
            <v>85425</v>
          </cell>
          <cell r="AH209">
            <v>0</v>
          </cell>
          <cell r="AI209">
            <v>0</v>
          </cell>
          <cell r="AJ209">
            <v>13192</v>
          </cell>
          <cell r="AK209">
            <v>0</v>
          </cell>
          <cell r="AL209">
            <v>0</v>
          </cell>
          <cell r="AM209">
            <v>0</v>
          </cell>
          <cell r="AN209">
            <v>5</v>
          </cell>
          <cell r="AO209">
            <v>0</v>
          </cell>
        </row>
        <row r="210">
          <cell r="A210">
            <v>904100182</v>
          </cell>
          <cell r="B210" t="str">
            <v>BUTLER AREA PUBLIC LIBRARY</v>
          </cell>
          <cell r="C210" t="str">
            <v>NORTHWEST</v>
          </cell>
          <cell r="D210" t="str">
            <v>NEW CASTLE</v>
          </cell>
          <cell r="E210" t="str">
            <v>BUTLER</v>
          </cell>
          <cell r="F210" t="str">
            <v>Butler County Federated Library System</v>
          </cell>
          <cell r="G210">
            <v>31005</v>
          </cell>
          <cell r="H210">
            <v>22387</v>
          </cell>
          <cell r="I210">
            <v>65</v>
          </cell>
          <cell r="J210">
            <v>307679</v>
          </cell>
          <cell r="K210">
            <v>5.0666700000000002</v>
          </cell>
          <cell r="L210">
            <v>0</v>
          </cell>
          <cell r="M210">
            <v>5.44</v>
          </cell>
          <cell r="N210">
            <v>2.1333299999999999</v>
          </cell>
          <cell r="O210">
            <v>114390</v>
          </cell>
          <cell r="P210">
            <v>88134</v>
          </cell>
          <cell r="Q210">
            <v>8960</v>
          </cell>
          <cell r="R210">
            <v>113</v>
          </cell>
          <cell r="S210">
            <v>92</v>
          </cell>
          <cell r="T210">
            <v>336</v>
          </cell>
          <cell r="U210">
            <v>204</v>
          </cell>
          <cell r="V210">
            <v>2603</v>
          </cell>
          <cell r="W210">
            <v>2603</v>
          </cell>
          <cell r="X210">
            <v>0</v>
          </cell>
          <cell r="Y210">
            <v>100550</v>
          </cell>
          <cell r="Z210">
            <v>136900</v>
          </cell>
          <cell r="AA210">
            <v>0</v>
          </cell>
          <cell r="AB210">
            <v>419464</v>
          </cell>
          <cell r="AC210">
            <v>659517</v>
          </cell>
          <cell r="AD210">
            <v>405259</v>
          </cell>
          <cell r="AE210">
            <v>101597</v>
          </cell>
          <cell r="AF210">
            <v>196629</v>
          </cell>
          <cell r="AG210">
            <v>703485</v>
          </cell>
          <cell r="AH210">
            <v>0</v>
          </cell>
          <cell r="AI210">
            <v>2603</v>
          </cell>
          <cell r="AJ210">
            <v>100550</v>
          </cell>
          <cell r="AK210">
            <v>0</v>
          </cell>
          <cell r="AL210">
            <v>0</v>
          </cell>
          <cell r="AM210">
            <v>0</v>
          </cell>
          <cell r="AN210">
            <v>18</v>
          </cell>
          <cell r="AO210">
            <v>1.0133300000000001</v>
          </cell>
        </row>
        <row r="211">
          <cell r="A211">
            <v>904100203</v>
          </cell>
          <cell r="B211" t="str">
            <v>BUTLER SYS ADMIN UNIT</v>
          </cell>
          <cell r="C211" t="str">
            <v>NORTHWEST</v>
          </cell>
          <cell r="D211" t="str">
            <v>NEW CASTLE</v>
          </cell>
          <cell r="E211" t="str">
            <v>BUTLER</v>
          </cell>
          <cell r="F211" t="str">
            <v>Butler County Federated Library System</v>
          </cell>
          <cell r="G211">
            <v>75218</v>
          </cell>
          <cell r="H211">
            <v>1825</v>
          </cell>
          <cell r="I211">
            <v>51</v>
          </cell>
          <cell r="J211">
            <v>24819</v>
          </cell>
          <cell r="K211">
            <v>1</v>
          </cell>
          <cell r="L211">
            <v>0</v>
          </cell>
          <cell r="M211">
            <v>0.63158000000000003</v>
          </cell>
          <cell r="N211">
            <v>1.31579</v>
          </cell>
          <cell r="O211">
            <v>18597</v>
          </cell>
          <cell r="P211">
            <v>17509</v>
          </cell>
          <cell r="Q211">
            <v>8960</v>
          </cell>
          <cell r="R211">
            <v>12</v>
          </cell>
          <cell r="S211">
            <v>92</v>
          </cell>
          <cell r="T211">
            <v>93</v>
          </cell>
          <cell r="U211">
            <v>81</v>
          </cell>
          <cell r="V211">
            <v>0</v>
          </cell>
          <cell r="W211">
            <v>0</v>
          </cell>
          <cell r="X211">
            <v>0</v>
          </cell>
          <cell r="Y211">
            <v>257810</v>
          </cell>
          <cell r="Z211">
            <v>60340</v>
          </cell>
          <cell r="AA211">
            <v>0</v>
          </cell>
          <cell r="AB211">
            <v>19680</v>
          </cell>
          <cell r="AC211">
            <v>337830</v>
          </cell>
          <cell r="AD211">
            <v>122750</v>
          </cell>
          <cell r="AE211">
            <v>85290</v>
          </cell>
          <cell r="AF211">
            <v>123508</v>
          </cell>
          <cell r="AG211">
            <v>331548</v>
          </cell>
          <cell r="AH211">
            <v>0</v>
          </cell>
          <cell r="AI211">
            <v>0</v>
          </cell>
          <cell r="AJ211">
            <v>257810</v>
          </cell>
          <cell r="AK211">
            <v>0</v>
          </cell>
          <cell r="AL211">
            <v>0</v>
          </cell>
          <cell r="AM211">
            <v>0</v>
          </cell>
          <cell r="AN211">
            <v>3</v>
          </cell>
          <cell r="AO211">
            <v>0.31579000000000002</v>
          </cell>
        </row>
        <row r="212">
          <cell r="A212">
            <v>904100575</v>
          </cell>
          <cell r="B212" t="str">
            <v>CRANBERRY PUBLIC LIBRARY</v>
          </cell>
          <cell r="C212" t="str">
            <v>NORTHWEST</v>
          </cell>
          <cell r="D212" t="str">
            <v>NEW CASTLE</v>
          </cell>
          <cell r="E212" t="str">
            <v>BUTLER</v>
          </cell>
          <cell r="F212" t="str">
            <v>Butler County Federated Library System</v>
          </cell>
          <cell r="G212">
            <v>30985</v>
          </cell>
          <cell r="H212">
            <v>26611</v>
          </cell>
          <cell r="I212">
            <v>56</v>
          </cell>
          <cell r="J212">
            <v>277960</v>
          </cell>
          <cell r="K212">
            <v>5</v>
          </cell>
          <cell r="L212">
            <v>0</v>
          </cell>
          <cell r="M212">
            <v>5.8</v>
          </cell>
          <cell r="N212">
            <v>1.6</v>
          </cell>
          <cell r="O212">
            <v>88301</v>
          </cell>
          <cell r="P212">
            <v>79802</v>
          </cell>
          <cell r="Q212">
            <v>3279</v>
          </cell>
          <cell r="R212">
            <v>84</v>
          </cell>
          <cell r="S212">
            <v>92</v>
          </cell>
          <cell r="T212">
            <v>428</v>
          </cell>
          <cell r="U212">
            <v>601</v>
          </cell>
          <cell r="V212">
            <v>0</v>
          </cell>
          <cell r="W212">
            <v>0</v>
          </cell>
          <cell r="X212">
            <v>0</v>
          </cell>
          <cell r="Y212">
            <v>77535</v>
          </cell>
          <cell r="Z212">
            <v>411079</v>
          </cell>
          <cell r="AA212">
            <v>0</v>
          </cell>
          <cell r="AB212">
            <v>86528</v>
          </cell>
          <cell r="AC212">
            <v>575142</v>
          </cell>
          <cell r="AD212">
            <v>394089</v>
          </cell>
          <cell r="AE212">
            <v>71284</v>
          </cell>
          <cell r="AF212">
            <v>114859</v>
          </cell>
          <cell r="AG212">
            <v>580232</v>
          </cell>
          <cell r="AH212">
            <v>0</v>
          </cell>
          <cell r="AI212">
            <v>0</v>
          </cell>
          <cell r="AJ212">
            <v>77535</v>
          </cell>
          <cell r="AK212">
            <v>0</v>
          </cell>
          <cell r="AL212">
            <v>0</v>
          </cell>
          <cell r="AM212">
            <v>0</v>
          </cell>
          <cell r="AN212">
            <v>24</v>
          </cell>
          <cell r="AO212">
            <v>0</v>
          </cell>
        </row>
        <row r="213">
          <cell r="A213">
            <v>904100693</v>
          </cell>
          <cell r="B213" t="str">
            <v>EVANS CITY PUBLIC LIBRARY</v>
          </cell>
          <cell r="C213" t="str">
            <v>NORTHWEST</v>
          </cell>
          <cell r="D213" t="str">
            <v>NEW CASTLE</v>
          </cell>
          <cell r="E213" t="str">
            <v>BUTLER</v>
          </cell>
          <cell r="F213" t="str">
            <v>Butler County Federated Library System</v>
          </cell>
          <cell r="G213">
            <v>4758</v>
          </cell>
          <cell r="H213">
            <v>2782</v>
          </cell>
          <cell r="I213">
            <v>39</v>
          </cell>
          <cell r="J213">
            <v>16981</v>
          </cell>
          <cell r="K213">
            <v>0</v>
          </cell>
          <cell r="L213">
            <v>0</v>
          </cell>
          <cell r="M213">
            <v>1.5641</v>
          </cell>
          <cell r="N213">
            <v>0</v>
          </cell>
          <cell r="O213">
            <v>23967</v>
          </cell>
          <cell r="P213">
            <v>22812</v>
          </cell>
          <cell r="Q213">
            <v>3279</v>
          </cell>
          <cell r="R213">
            <v>28</v>
          </cell>
          <cell r="S213">
            <v>92</v>
          </cell>
          <cell r="T213">
            <v>50</v>
          </cell>
          <cell r="U213">
            <v>12</v>
          </cell>
          <cell r="V213">
            <v>0</v>
          </cell>
          <cell r="W213">
            <v>0</v>
          </cell>
          <cell r="X213">
            <v>0</v>
          </cell>
          <cell r="Y213">
            <v>15878</v>
          </cell>
          <cell r="Z213">
            <v>30805</v>
          </cell>
          <cell r="AA213">
            <v>0</v>
          </cell>
          <cell r="AB213">
            <v>19525</v>
          </cell>
          <cell r="AC213">
            <v>66208</v>
          </cell>
          <cell r="AD213">
            <v>52551</v>
          </cell>
          <cell r="AE213">
            <v>9037</v>
          </cell>
          <cell r="AF213">
            <v>20473</v>
          </cell>
          <cell r="AG213">
            <v>82061</v>
          </cell>
          <cell r="AH213">
            <v>0</v>
          </cell>
          <cell r="AI213">
            <v>0</v>
          </cell>
          <cell r="AJ213">
            <v>15878</v>
          </cell>
          <cell r="AK213">
            <v>0</v>
          </cell>
          <cell r="AL213">
            <v>0</v>
          </cell>
          <cell r="AM213">
            <v>0</v>
          </cell>
          <cell r="AN213">
            <v>4</v>
          </cell>
          <cell r="AO213">
            <v>1.0256400000000001</v>
          </cell>
        </row>
        <row r="214">
          <cell r="A214">
            <v>904101053</v>
          </cell>
          <cell r="B214" t="str">
            <v>MARS AREA PUBLIC LIBRARY</v>
          </cell>
          <cell r="C214" t="str">
            <v>NORTHWEST</v>
          </cell>
          <cell r="D214" t="str">
            <v>NEW CASTLE</v>
          </cell>
          <cell r="E214" t="str">
            <v>BUTLER</v>
          </cell>
          <cell r="F214" t="str">
            <v>Butler County Federated Library System</v>
          </cell>
          <cell r="G214">
            <v>19292</v>
          </cell>
          <cell r="H214">
            <v>7406</v>
          </cell>
          <cell r="I214">
            <v>48</v>
          </cell>
          <cell r="J214">
            <v>83882</v>
          </cell>
          <cell r="K214">
            <v>1</v>
          </cell>
          <cell r="L214">
            <v>0</v>
          </cell>
          <cell r="M214">
            <v>2.5</v>
          </cell>
          <cell r="N214">
            <v>0.2</v>
          </cell>
          <cell r="O214">
            <v>29498</v>
          </cell>
          <cell r="P214">
            <v>26797</v>
          </cell>
          <cell r="Q214">
            <v>3279</v>
          </cell>
          <cell r="R214">
            <v>55</v>
          </cell>
          <cell r="S214">
            <v>83</v>
          </cell>
          <cell r="T214">
            <v>140</v>
          </cell>
          <cell r="U214">
            <v>157</v>
          </cell>
          <cell r="V214">
            <v>0</v>
          </cell>
          <cell r="W214">
            <v>0</v>
          </cell>
          <cell r="X214">
            <v>0</v>
          </cell>
          <cell r="Y214">
            <v>29249</v>
          </cell>
          <cell r="Z214">
            <v>183061</v>
          </cell>
          <cell r="AA214">
            <v>3600</v>
          </cell>
          <cell r="AB214">
            <v>74833</v>
          </cell>
          <cell r="AC214">
            <v>287143</v>
          </cell>
          <cell r="AD214">
            <v>112354</v>
          </cell>
          <cell r="AE214">
            <v>30983</v>
          </cell>
          <cell r="AF214">
            <v>65655</v>
          </cell>
          <cell r="AG214">
            <v>208992</v>
          </cell>
          <cell r="AH214">
            <v>0</v>
          </cell>
          <cell r="AI214">
            <v>0</v>
          </cell>
          <cell r="AJ214">
            <v>20629</v>
          </cell>
          <cell r="AK214">
            <v>8620</v>
          </cell>
          <cell r="AL214">
            <v>0</v>
          </cell>
          <cell r="AM214">
            <v>0</v>
          </cell>
          <cell r="AN214">
            <v>8</v>
          </cell>
          <cell r="AO214">
            <v>0</v>
          </cell>
        </row>
        <row r="215">
          <cell r="A215">
            <v>904101323</v>
          </cell>
          <cell r="B215" t="str">
            <v>PROSPECT COMMUNITY LIBRARY</v>
          </cell>
          <cell r="C215" t="str">
            <v>NORTHWEST</v>
          </cell>
          <cell r="D215" t="str">
            <v>NEW CASTLE</v>
          </cell>
          <cell r="E215" t="str">
            <v>BUTLER</v>
          </cell>
          <cell r="F215" t="str">
            <v>Butler County Federated Library System</v>
          </cell>
          <cell r="G215">
            <v>3789</v>
          </cell>
          <cell r="H215">
            <v>1640</v>
          </cell>
          <cell r="I215">
            <v>38</v>
          </cell>
          <cell r="J215">
            <v>21499</v>
          </cell>
          <cell r="K215">
            <v>0</v>
          </cell>
          <cell r="L215">
            <v>0</v>
          </cell>
          <cell r="M215">
            <v>0.71428999999999998</v>
          </cell>
          <cell r="N215">
            <v>0.4</v>
          </cell>
          <cell r="O215">
            <v>17324</v>
          </cell>
          <cell r="P215">
            <v>15275</v>
          </cell>
          <cell r="Q215">
            <v>3279</v>
          </cell>
          <cell r="R215">
            <v>14</v>
          </cell>
          <cell r="S215">
            <v>92</v>
          </cell>
          <cell r="T215">
            <v>106</v>
          </cell>
          <cell r="U215">
            <v>186</v>
          </cell>
          <cell r="V215">
            <v>0</v>
          </cell>
          <cell r="W215">
            <v>0</v>
          </cell>
          <cell r="X215">
            <v>0</v>
          </cell>
          <cell r="Y215">
            <v>11638</v>
          </cell>
          <cell r="Z215">
            <v>20912</v>
          </cell>
          <cell r="AA215">
            <v>350</v>
          </cell>
          <cell r="AB215">
            <v>17595</v>
          </cell>
          <cell r="AC215">
            <v>50145</v>
          </cell>
          <cell r="AD215">
            <v>30222</v>
          </cell>
          <cell r="AE215">
            <v>8036</v>
          </cell>
          <cell r="AF215">
            <v>15491</v>
          </cell>
          <cell r="AG215">
            <v>53749</v>
          </cell>
          <cell r="AH215">
            <v>0</v>
          </cell>
          <cell r="AI215">
            <v>0</v>
          </cell>
          <cell r="AJ215">
            <v>11638</v>
          </cell>
          <cell r="AK215">
            <v>0</v>
          </cell>
          <cell r="AL215">
            <v>0</v>
          </cell>
          <cell r="AM215">
            <v>0</v>
          </cell>
          <cell r="AN215">
            <v>4</v>
          </cell>
          <cell r="AO215">
            <v>0.85714000000000001</v>
          </cell>
        </row>
        <row r="216">
          <cell r="A216">
            <v>904101353</v>
          </cell>
          <cell r="B216" t="str">
            <v>SOUTH BUTLER COMMUNITY LIBRARY</v>
          </cell>
          <cell r="C216" t="str">
            <v>NORTHWEST</v>
          </cell>
          <cell r="D216" t="str">
            <v>NEW CASTLE</v>
          </cell>
          <cell r="E216" t="str">
            <v>BUTLER</v>
          </cell>
          <cell r="F216" t="str">
            <v>Butler County Federated Library System</v>
          </cell>
          <cell r="G216">
            <v>7924</v>
          </cell>
          <cell r="H216">
            <v>6087</v>
          </cell>
          <cell r="I216">
            <v>47</v>
          </cell>
          <cell r="J216">
            <v>59600</v>
          </cell>
          <cell r="K216">
            <v>1</v>
          </cell>
          <cell r="L216">
            <v>0</v>
          </cell>
          <cell r="M216">
            <v>1.6</v>
          </cell>
          <cell r="N216">
            <v>0.8</v>
          </cell>
          <cell r="O216">
            <v>24030</v>
          </cell>
          <cell r="P216">
            <v>22490</v>
          </cell>
          <cell r="Q216">
            <v>3279</v>
          </cell>
          <cell r="R216">
            <v>29</v>
          </cell>
          <cell r="S216">
            <v>92</v>
          </cell>
          <cell r="T216">
            <v>97</v>
          </cell>
          <cell r="U216">
            <v>217</v>
          </cell>
          <cell r="V216">
            <v>0</v>
          </cell>
          <cell r="W216">
            <v>0</v>
          </cell>
          <cell r="X216">
            <v>0</v>
          </cell>
          <cell r="Y216">
            <v>24476</v>
          </cell>
          <cell r="Z216">
            <v>50930</v>
          </cell>
          <cell r="AA216">
            <v>0</v>
          </cell>
          <cell r="AB216">
            <v>76764</v>
          </cell>
          <cell r="AC216">
            <v>152170</v>
          </cell>
          <cell r="AD216">
            <v>83210</v>
          </cell>
          <cell r="AE216">
            <v>16148</v>
          </cell>
          <cell r="AF216">
            <v>59066</v>
          </cell>
          <cell r="AG216">
            <v>158424</v>
          </cell>
          <cell r="AH216">
            <v>0</v>
          </cell>
          <cell r="AI216">
            <v>0</v>
          </cell>
          <cell r="AJ216">
            <v>24476</v>
          </cell>
          <cell r="AK216">
            <v>16375</v>
          </cell>
          <cell r="AL216">
            <v>0</v>
          </cell>
          <cell r="AM216">
            <v>0</v>
          </cell>
          <cell r="AN216">
            <v>11</v>
          </cell>
          <cell r="AO216">
            <v>0</v>
          </cell>
        </row>
        <row r="217">
          <cell r="A217">
            <v>904101683</v>
          </cell>
          <cell r="B217" t="str">
            <v>ZELIENOPLE PUBLIC LIBRARY</v>
          </cell>
          <cell r="C217" t="str">
            <v>NORTHWEST</v>
          </cell>
          <cell r="D217" t="str">
            <v>NEW CASTLE</v>
          </cell>
          <cell r="E217" t="str">
            <v>BUTLER</v>
          </cell>
          <cell r="F217" t="str">
            <v>Butler County Federated Library System</v>
          </cell>
          <cell r="G217">
            <v>10891</v>
          </cell>
          <cell r="H217">
            <v>5875</v>
          </cell>
          <cell r="I217">
            <v>45</v>
          </cell>
          <cell r="J217">
            <v>59700</v>
          </cell>
          <cell r="K217">
            <v>0</v>
          </cell>
          <cell r="L217">
            <v>0</v>
          </cell>
          <cell r="M217">
            <v>1.2285699999999999</v>
          </cell>
          <cell r="N217">
            <v>0.42857000000000001</v>
          </cell>
          <cell r="O217">
            <v>52545</v>
          </cell>
          <cell r="P217">
            <v>46807</v>
          </cell>
          <cell r="Q217">
            <v>3279</v>
          </cell>
          <cell r="R217">
            <v>52</v>
          </cell>
          <cell r="S217">
            <v>92</v>
          </cell>
          <cell r="T217">
            <v>63</v>
          </cell>
          <cell r="U217">
            <v>23</v>
          </cell>
          <cell r="V217">
            <v>0</v>
          </cell>
          <cell r="W217">
            <v>0</v>
          </cell>
          <cell r="X217">
            <v>0</v>
          </cell>
          <cell r="Y217">
            <v>35520</v>
          </cell>
          <cell r="Z217">
            <v>63437</v>
          </cell>
          <cell r="AA217">
            <v>0</v>
          </cell>
          <cell r="AB217">
            <v>91547</v>
          </cell>
          <cell r="AC217">
            <v>190504</v>
          </cell>
          <cell r="AD217">
            <v>119308</v>
          </cell>
          <cell r="AE217">
            <v>33055</v>
          </cell>
          <cell r="AF217">
            <v>57492</v>
          </cell>
          <cell r="AG217">
            <v>209855</v>
          </cell>
          <cell r="AH217">
            <v>0</v>
          </cell>
          <cell r="AI217">
            <v>0</v>
          </cell>
          <cell r="AJ217">
            <v>35520</v>
          </cell>
          <cell r="AK217">
            <v>0</v>
          </cell>
          <cell r="AL217">
            <v>0</v>
          </cell>
          <cell r="AM217">
            <v>0</v>
          </cell>
          <cell r="AN217">
            <v>7</v>
          </cell>
          <cell r="AO217">
            <v>2.5714299999999999</v>
          </cell>
        </row>
        <row r="218">
          <cell r="A218">
            <v>904431052</v>
          </cell>
          <cell r="B218" t="str">
            <v>COMMUNITY LIBRARY OF THE SHENANGO VALLEY</v>
          </cell>
          <cell r="C218" t="str">
            <v>NORTHWEST</v>
          </cell>
          <cell r="D218" t="str">
            <v>NEW CASTLE</v>
          </cell>
          <cell r="E218" t="str">
            <v>MERCER</v>
          </cell>
          <cell r="F218">
            <v>0</v>
          </cell>
          <cell r="G218">
            <v>30258</v>
          </cell>
          <cell r="H218">
            <v>15186</v>
          </cell>
          <cell r="I218">
            <v>54</v>
          </cell>
          <cell r="J218">
            <v>78809</v>
          </cell>
          <cell r="K218">
            <v>3</v>
          </cell>
          <cell r="L218">
            <v>0</v>
          </cell>
          <cell r="M218">
            <v>4.1749999999999998</v>
          </cell>
          <cell r="N218">
            <v>2.1749999999999998</v>
          </cell>
          <cell r="O218">
            <v>66817</v>
          </cell>
          <cell r="P218">
            <v>61398</v>
          </cell>
          <cell r="Q218">
            <v>3279</v>
          </cell>
          <cell r="R218">
            <v>80</v>
          </cell>
          <cell r="S218">
            <v>0</v>
          </cell>
          <cell r="T218">
            <v>644</v>
          </cell>
          <cell r="U218">
            <v>1178</v>
          </cell>
          <cell r="V218">
            <v>19417</v>
          </cell>
          <cell r="W218">
            <v>36517</v>
          </cell>
          <cell r="X218">
            <v>0</v>
          </cell>
          <cell r="Y218">
            <v>148113</v>
          </cell>
          <cell r="Z218">
            <v>156011</v>
          </cell>
          <cell r="AA218">
            <v>0</v>
          </cell>
          <cell r="AB218">
            <v>225420</v>
          </cell>
          <cell r="AC218">
            <v>566061</v>
          </cell>
          <cell r="AD218">
            <v>291766</v>
          </cell>
          <cell r="AE218">
            <v>55523</v>
          </cell>
          <cell r="AF218">
            <v>207850</v>
          </cell>
          <cell r="AG218">
            <v>555139</v>
          </cell>
          <cell r="AH218">
            <v>17100</v>
          </cell>
          <cell r="AI218">
            <v>19417</v>
          </cell>
          <cell r="AJ218">
            <v>94963</v>
          </cell>
          <cell r="AK218">
            <v>53150</v>
          </cell>
          <cell r="AL218">
            <v>0</v>
          </cell>
          <cell r="AM218">
            <v>0</v>
          </cell>
          <cell r="AN218">
            <v>16</v>
          </cell>
          <cell r="AO218">
            <v>0.625</v>
          </cell>
        </row>
        <row r="219">
          <cell r="A219">
            <v>928030393</v>
          </cell>
          <cell r="B219" t="str">
            <v>FORD CITY PUBLIC LIBRARY</v>
          </cell>
          <cell r="C219" t="str">
            <v>NORTHWEST</v>
          </cell>
          <cell r="D219" t="str">
            <v>NEW CASTLE</v>
          </cell>
          <cell r="E219" t="str">
            <v>ARMSTRONG</v>
          </cell>
          <cell r="F219">
            <v>0</v>
          </cell>
          <cell r="G219">
            <v>2991</v>
          </cell>
          <cell r="H219">
            <v>2172</v>
          </cell>
          <cell r="I219">
            <v>45</v>
          </cell>
          <cell r="J219">
            <v>15643</v>
          </cell>
          <cell r="K219">
            <v>0</v>
          </cell>
          <cell r="L219">
            <v>0</v>
          </cell>
          <cell r="M219">
            <v>1.31429</v>
          </cell>
          <cell r="N219">
            <v>0.57142999999999999</v>
          </cell>
          <cell r="O219">
            <v>18645</v>
          </cell>
          <cell r="P219">
            <v>14622</v>
          </cell>
          <cell r="Q219">
            <v>5209</v>
          </cell>
          <cell r="R219">
            <v>30</v>
          </cell>
          <cell r="S219">
            <v>0</v>
          </cell>
          <cell r="T219">
            <v>34</v>
          </cell>
          <cell r="U219">
            <v>248</v>
          </cell>
          <cell r="V219">
            <v>0</v>
          </cell>
          <cell r="W219">
            <v>0</v>
          </cell>
          <cell r="X219">
            <v>0</v>
          </cell>
          <cell r="Y219">
            <v>13794</v>
          </cell>
          <cell r="Z219">
            <v>29811</v>
          </cell>
          <cell r="AA219">
            <v>0</v>
          </cell>
          <cell r="AB219">
            <v>28943</v>
          </cell>
          <cell r="AC219">
            <v>72548</v>
          </cell>
          <cell r="AD219">
            <v>50791</v>
          </cell>
          <cell r="AE219">
            <v>15183</v>
          </cell>
          <cell r="AF219">
            <v>23322</v>
          </cell>
          <cell r="AG219">
            <v>89296</v>
          </cell>
          <cell r="AH219">
            <v>0</v>
          </cell>
          <cell r="AI219">
            <v>0</v>
          </cell>
          <cell r="AJ219">
            <v>13794</v>
          </cell>
          <cell r="AK219">
            <v>0</v>
          </cell>
          <cell r="AL219">
            <v>0</v>
          </cell>
          <cell r="AM219">
            <v>0</v>
          </cell>
          <cell r="AN219">
            <v>6</v>
          </cell>
          <cell r="AO219">
            <v>1</v>
          </cell>
        </row>
        <row r="220">
          <cell r="A220">
            <v>904430363</v>
          </cell>
          <cell r="B220" t="str">
            <v>GREENVILLE AREA PUBLIC LIBRARY</v>
          </cell>
          <cell r="C220" t="str">
            <v>NORTHWEST</v>
          </cell>
          <cell r="D220" t="str">
            <v>NEW CASTLE</v>
          </cell>
          <cell r="E220" t="str">
            <v>MERCER</v>
          </cell>
          <cell r="F220">
            <v>0</v>
          </cell>
          <cell r="G220">
            <v>10631</v>
          </cell>
          <cell r="H220">
            <v>2201</v>
          </cell>
          <cell r="I220">
            <v>45.5</v>
          </cell>
          <cell r="J220">
            <v>36659</v>
          </cell>
          <cell r="K220">
            <v>2</v>
          </cell>
          <cell r="L220">
            <v>0</v>
          </cell>
          <cell r="M220">
            <v>1.2368399999999999</v>
          </cell>
          <cell r="N220">
            <v>0.18421000000000001</v>
          </cell>
          <cell r="O220">
            <v>38346</v>
          </cell>
          <cell r="P220">
            <v>37027</v>
          </cell>
          <cell r="Q220">
            <v>3279</v>
          </cell>
          <cell r="R220">
            <v>50</v>
          </cell>
          <cell r="S220">
            <v>0</v>
          </cell>
          <cell r="T220">
            <v>226</v>
          </cell>
          <cell r="U220">
            <v>526</v>
          </cell>
          <cell r="V220">
            <v>0</v>
          </cell>
          <cell r="W220">
            <v>0</v>
          </cell>
          <cell r="X220">
            <v>0</v>
          </cell>
          <cell r="Y220">
            <v>33407</v>
          </cell>
          <cell r="Z220">
            <v>13500</v>
          </cell>
          <cell r="AA220">
            <v>0</v>
          </cell>
          <cell r="AB220">
            <v>261237</v>
          </cell>
          <cell r="AC220">
            <v>308144</v>
          </cell>
          <cell r="AD220">
            <v>158062</v>
          </cell>
          <cell r="AE220">
            <v>32835</v>
          </cell>
          <cell r="AF220">
            <v>67388</v>
          </cell>
          <cell r="AG220">
            <v>258285</v>
          </cell>
          <cell r="AH220">
            <v>0</v>
          </cell>
          <cell r="AI220">
            <v>0</v>
          </cell>
          <cell r="AJ220">
            <v>33407</v>
          </cell>
          <cell r="AK220">
            <v>0</v>
          </cell>
          <cell r="AL220">
            <v>0</v>
          </cell>
          <cell r="AM220">
            <v>0</v>
          </cell>
          <cell r="AN220">
            <v>4</v>
          </cell>
          <cell r="AO220">
            <v>1</v>
          </cell>
        </row>
        <row r="221">
          <cell r="A221">
            <v>904430393</v>
          </cell>
          <cell r="B221" t="str">
            <v>GROVE CITY COMMUNITY LIBRARY</v>
          </cell>
          <cell r="C221" t="str">
            <v>NORTHWEST</v>
          </cell>
          <cell r="D221" t="str">
            <v>NEW CASTLE</v>
          </cell>
          <cell r="E221" t="str">
            <v>MERCER</v>
          </cell>
          <cell r="F221">
            <v>0</v>
          </cell>
          <cell r="G221">
            <v>15718</v>
          </cell>
          <cell r="H221">
            <v>7756</v>
          </cell>
          <cell r="I221">
            <v>48</v>
          </cell>
          <cell r="J221">
            <v>81932</v>
          </cell>
          <cell r="K221">
            <v>2.2857099999999999</v>
          </cell>
          <cell r="L221">
            <v>0</v>
          </cell>
          <cell r="M221">
            <v>2.3714300000000001</v>
          </cell>
          <cell r="N221">
            <v>2.4285700000000001</v>
          </cell>
          <cell r="O221">
            <v>33857</v>
          </cell>
          <cell r="P221">
            <v>30103</v>
          </cell>
          <cell r="Q221">
            <v>3321</v>
          </cell>
          <cell r="R221">
            <v>80</v>
          </cell>
          <cell r="S221">
            <v>0</v>
          </cell>
          <cell r="T221">
            <v>241</v>
          </cell>
          <cell r="U221">
            <v>1899</v>
          </cell>
          <cell r="V221">
            <v>0</v>
          </cell>
          <cell r="W221">
            <v>0</v>
          </cell>
          <cell r="X221">
            <v>0</v>
          </cell>
          <cell r="Y221">
            <v>29165</v>
          </cell>
          <cell r="Z221">
            <v>36200</v>
          </cell>
          <cell r="AA221">
            <v>0</v>
          </cell>
          <cell r="AB221">
            <v>327677</v>
          </cell>
          <cell r="AC221">
            <v>393042</v>
          </cell>
          <cell r="AD221">
            <v>117415</v>
          </cell>
          <cell r="AE221">
            <v>21165</v>
          </cell>
          <cell r="AF221">
            <v>27977</v>
          </cell>
          <cell r="AG221">
            <v>166557</v>
          </cell>
          <cell r="AH221">
            <v>0</v>
          </cell>
          <cell r="AI221">
            <v>0</v>
          </cell>
          <cell r="AJ221">
            <v>29165</v>
          </cell>
          <cell r="AK221">
            <v>0</v>
          </cell>
          <cell r="AL221">
            <v>0</v>
          </cell>
          <cell r="AM221">
            <v>0</v>
          </cell>
          <cell r="AN221">
            <v>12</v>
          </cell>
          <cell r="AO221">
            <v>0</v>
          </cell>
        </row>
        <row r="222">
          <cell r="A222">
            <v>928030573</v>
          </cell>
          <cell r="B222" t="str">
            <v>KITTANNING PUBLIC LIBRARY</v>
          </cell>
          <cell r="C222" t="str">
            <v>NORTHWEST</v>
          </cell>
          <cell r="D222" t="str">
            <v>NEW CASTLE</v>
          </cell>
          <cell r="E222" t="str">
            <v>ARMSTRONG</v>
          </cell>
          <cell r="F222">
            <v>0</v>
          </cell>
          <cell r="G222">
            <v>5529</v>
          </cell>
          <cell r="H222">
            <v>3601</v>
          </cell>
          <cell r="I222">
            <v>45</v>
          </cell>
          <cell r="J222">
            <v>23652</v>
          </cell>
          <cell r="K222">
            <v>0</v>
          </cell>
          <cell r="L222">
            <v>0</v>
          </cell>
          <cell r="M222">
            <v>2.3714300000000001</v>
          </cell>
          <cell r="N222">
            <v>1.31429</v>
          </cell>
          <cell r="O222">
            <v>32900</v>
          </cell>
          <cell r="P222">
            <v>27972</v>
          </cell>
          <cell r="Q222">
            <v>3279</v>
          </cell>
          <cell r="R222">
            <v>46</v>
          </cell>
          <cell r="S222">
            <v>1</v>
          </cell>
          <cell r="T222">
            <v>163</v>
          </cell>
          <cell r="U222">
            <v>734</v>
          </cell>
          <cell r="V222">
            <v>7816</v>
          </cell>
          <cell r="W222">
            <v>7816</v>
          </cell>
          <cell r="X222">
            <v>0</v>
          </cell>
          <cell r="Y222">
            <v>21693</v>
          </cell>
          <cell r="Z222">
            <v>20797</v>
          </cell>
          <cell r="AA222">
            <v>0</v>
          </cell>
          <cell r="AB222">
            <v>42607</v>
          </cell>
          <cell r="AC222">
            <v>92913</v>
          </cell>
          <cell r="AD222">
            <v>83164</v>
          </cell>
          <cell r="AE222">
            <v>13246</v>
          </cell>
          <cell r="AF222">
            <v>24879</v>
          </cell>
          <cell r="AG222">
            <v>121289</v>
          </cell>
          <cell r="AH222">
            <v>0</v>
          </cell>
          <cell r="AI222">
            <v>7816</v>
          </cell>
          <cell r="AJ222">
            <v>21693</v>
          </cell>
          <cell r="AK222">
            <v>0</v>
          </cell>
          <cell r="AL222">
            <v>0</v>
          </cell>
          <cell r="AM222">
            <v>0</v>
          </cell>
          <cell r="AN222">
            <v>7</v>
          </cell>
          <cell r="AO222">
            <v>1</v>
          </cell>
        </row>
        <row r="223">
          <cell r="A223">
            <v>904370093</v>
          </cell>
          <cell r="B223" t="str">
            <v>ELLWOOD CITY AREA PUB LIBRARY</v>
          </cell>
          <cell r="C223" t="str">
            <v>NORTHWEST</v>
          </cell>
          <cell r="D223" t="str">
            <v>NEW CASTLE</v>
          </cell>
          <cell r="E223" t="str">
            <v>LAWRENCE</v>
          </cell>
          <cell r="F223" t="str">
            <v>Lawrence county Federated Library System</v>
          </cell>
          <cell r="G223">
            <v>17581</v>
          </cell>
          <cell r="H223">
            <v>14856</v>
          </cell>
          <cell r="I223">
            <v>53</v>
          </cell>
          <cell r="J223">
            <v>179102</v>
          </cell>
          <cell r="K223">
            <v>0</v>
          </cell>
          <cell r="L223">
            <v>0</v>
          </cell>
          <cell r="M223">
            <v>5</v>
          </cell>
          <cell r="N223">
            <v>0.28571000000000002</v>
          </cell>
          <cell r="O223">
            <v>63369</v>
          </cell>
          <cell r="P223">
            <v>63317</v>
          </cell>
          <cell r="Q223">
            <v>3279</v>
          </cell>
          <cell r="R223">
            <v>114</v>
          </cell>
          <cell r="S223">
            <v>0</v>
          </cell>
          <cell r="T223">
            <v>365</v>
          </cell>
          <cell r="U223">
            <v>4818</v>
          </cell>
          <cell r="V223">
            <v>0</v>
          </cell>
          <cell r="W223">
            <v>0</v>
          </cell>
          <cell r="X223">
            <v>0</v>
          </cell>
          <cell r="Y223">
            <v>55715</v>
          </cell>
          <cell r="Z223">
            <v>142321</v>
          </cell>
          <cell r="AA223">
            <v>27500</v>
          </cell>
          <cell r="AB223">
            <v>162596</v>
          </cell>
          <cell r="AC223">
            <v>360632</v>
          </cell>
          <cell r="AD223">
            <v>206256</v>
          </cell>
          <cell r="AE223">
            <v>41545</v>
          </cell>
          <cell r="AF223">
            <v>70135</v>
          </cell>
          <cell r="AG223">
            <v>317936</v>
          </cell>
          <cell r="AH223">
            <v>0</v>
          </cell>
          <cell r="AI223">
            <v>0</v>
          </cell>
          <cell r="AJ223">
            <v>55715</v>
          </cell>
          <cell r="AK223">
            <v>0</v>
          </cell>
          <cell r="AL223">
            <v>0</v>
          </cell>
          <cell r="AM223">
            <v>0</v>
          </cell>
          <cell r="AN223">
            <v>16</v>
          </cell>
          <cell r="AO223">
            <v>2.11429</v>
          </cell>
        </row>
        <row r="224">
          <cell r="A224">
            <v>904370033</v>
          </cell>
          <cell r="B224" t="str">
            <v>F D CAMPBELL MEMORIAL LIBRARY</v>
          </cell>
          <cell r="C224" t="str">
            <v>NORTHWEST</v>
          </cell>
          <cell r="D224" t="str">
            <v>NEW CASTLE</v>
          </cell>
          <cell r="E224" t="str">
            <v>LAWRENCE</v>
          </cell>
          <cell r="F224" t="str">
            <v>Lawrence county Federated Library System</v>
          </cell>
          <cell r="G224">
            <v>8334</v>
          </cell>
          <cell r="H224">
            <v>1749</v>
          </cell>
          <cell r="I224">
            <v>46</v>
          </cell>
          <cell r="J224">
            <v>10464</v>
          </cell>
          <cell r="K224">
            <v>0</v>
          </cell>
          <cell r="L224">
            <v>0</v>
          </cell>
          <cell r="M224">
            <v>0.85333000000000003</v>
          </cell>
          <cell r="N224">
            <v>0</v>
          </cell>
          <cell r="O224">
            <v>16320</v>
          </cell>
          <cell r="P224">
            <v>15025</v>
          </cell>
          <cell r="Q224">
            <v>3279</v>
          </cell>
          <cell r="R224">
            <v>22</v>
          </cell>
          <cell r="S224">
            <v>0</v>
          </cell>
          <cell r="T224">
            <v>225</v>
          </cell>
          <cell r="U224">
            <v>391</v>
          </cell>
          <cell r="V224">
            <v>0</v>
          </cell>
          <cell r="W224">
            <v>0</v>
          </cell>
          <cell r="X224">
            <v>0</v>
          </cell>
          <cell r="Y224">
            <v>24145</v>
          </cell>
          <cell r="Z224">
            <v>34886</v>
          </cell>
          <cell r="AA224">
            <v>0</v>
          </cell>
          <cell r="AB224">
            <v>22923</v>
          </cell>
          <cell r="AC224">
            <v>81954</v>
          </cell>
          <cell r="AD224">
            <v>37383</v>
          </cell>
          <cell r="AE224">
            <v>11311</v>
          </cell>
          <cell r="AF224">
            <v>12462</v>
          </cell>
          <cell r="AG224">
            <v>61156</v>
          </cell>
          <cell r="AH224">
            <v>0</v>
          </cell>
          <cell r="AI224">
            <v>0</v>
          </cell>
          <cell r="AJ224">
            <v>24145</v>
          </cell>
          <cell r="AK224">
            <v>0</v>
          </cell>
          <cell r="AL224">
            <v>0</v>
          </cell>
          <cell r="AM224">
            <v>0</v>
          </cell>
          <cell r="AN224">
            <v>6</v>
          </cell>
          <cell r="AO224">
            <v>1.0133300000000001</v>
          </cell>
        </row>
        <row r="225">
          <cell r="A225">
            <v>904370293</v>
          </cell>
          <cell r="B225" t="str">
            <v>LAWRENCE SYS ADMIN UNIT</v>
          </cell>
          <cell r="C225" t="str">
            <v>NORTHWEST</v>
          </cell>
          <cell r="D225" t="str">
            <v>NEW CASTLE</v>
          </cell>
          <cell r="E225" t="str">
            <v>LAWRENCE</v>
          </cell>
          <cell r="F225" t="str">
            <v>Lawrence county Federated Library System</v>
          </cell>
          <cell r="G225">
            <v>0</v>
          </cell>
          <cell r="H225">
            <v>0</v>
          </cell>
          <cell r="I225">
            <v>14</v>
          </cell>
          <cell r="J225">
            <v>10194</v>
          </cell>
          <cell r="K225">
            <v>0</v>
          </cell>
          <cell r="L225">
            <v>0</v>
          </cell>
          <cell r="M225">
            <v>1.0133300000000001</v>
          </cell>
          <cell r="N225">
            <v>0</v>
          </cell>
          <cell r="O225">
            <v>4998</v>
          </cell>
          <cell r="P225">
            <v>4112</v>
          </cell>
          <cell r="Q225">
            <v>3279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59475</v>
          </cell>
          <cell r="Z225">
            <v>6777</v>
          </cell>
          <cell r="AA225">
            <v>0</v>
          </cell>
          <cell r="AB225">
            <v>6157</v>
          </cell>
          <cell r="AC225">
            <v>72409</v>
          </cell>
          <cell r="AD225">
            <v>26329</v>
          </cell>
          <cell r="AE225">
            <v>6910</v>
          </cell>
          <cell r="AF225">
            <v>27470</v>
          </cell>
          <cell r="AG225">
            <v>60709</v>
          </cell>
          <cell r="AH225">
            <v>0</v>
          </cell>
          <cell r="AI225">
            <v>0</v>
          </cell>
          <cell r="AJ225">
            <v>59475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</row>
        <row r="226">
          <cell r="A226">
            <v>904370302</v>
          </cell>
          <cell r="B226" t="str">
            <v>NEW CASTLE PUBLIC LIBRARY</v>
          </cell>
          <cell r="C226" t="str">
            <v>NORTHWEST</v>
          </cell>
          <cell r="D226" t="str">
            <v>NEW CASTLE</v>
          </cell>
          <cell r="E226" t="str">
            <v>LAWRENCE</v>
          </cell>
          <cell r="F226" t="str">
            <v>Lawrence county Federated Library System</v>
          </cell>
          <cell r="G226">
            <v>65825</v>
          </cell>
          <cell r="H226">
            <v>17327</v>
          </cell>
          <cell r="I226">
            <v>65</v>
          </cell>
          <cell r="J226">
            <v>102513</v>
          </cell>
          <cell r="K226">
            <v>6</v>
          </cell>
          <cell r="L226">
            <v>0</v>
          </cell>
          <cell r="M226">
            <v>11.52</v>
          </cell>
          <cell r="N226">
            <v>1.92</v>
          </cell>
          <cell r="O226">
            <v>112792</v>
          </cell>
          <cell r="P226">
            <v>106975</v>
          </cell>
          <cell r="Q226">
            <v>3279</v>
          </cell>
          <cell r="R226">
            <v>93</v>
          </cell>
          <cell r="S226">
            <v>11</v>
          </cell>
          <cell r="T226">
            <v>984</v>
          </cell>
          <cell r="U226">
            <v>557</v>
          </cell>
          <cell r="V226">
            <v>14802</v>
          </cell>
          <cell r="W226">
            <v>28302</v>
          </cell>
          <cell r="X226">
            <v>0</v>
          </cell>
          <cell r="Y226">
            <v>482330</v>
          </cell>
          <cell r="Z226">
            <v>315610</v>
          </cell>
          <cell r="AA226">
            <v>0</v>
          </cell>
          <cell r="AB226">
            <v>150784</v>
          </cell>
          <cell r="AC226">
            <v>977026</v>
          </cell>
          <cell r="AD226">
            <v>618072</v>
          </cell>
          <cell r="AE226">
            <v>80073</v>
          </cell>
          <cell r="AF226">
            <v>288712</v>
          </cell>
          <cell r="AG226">
            <v>986857</v>
          </cell>
          <cell r="AH226">
            <v>14949</v>
          </cell>
          <cell r="AI226">
            <v>14802</v>
          </cell>
          <cell r="AJ226">
            <v>306749</v>
          </cell>
          <cell r="AK226">
            <v>0</v>
          </cell>
          <cell r="AL226">
            <v>0</v>
          </cell>
          <cell r="AM226">
            <v>0</v>
          </cell>
          <cell r="AN226">
            <v>28</v>
          </cell>
          <cell r="AO226">
            <v>0</v>
          </cell>
        </row>
        <row r="227">
          <cell r="A227">
            <v>904430693</v>
          </cell>
          <cell r="B227" t="str">
            <v>MERCER AREA LIBRARY</v>
          </cell>
          <cell r="C227" t="str">
            <v>NORTHWEST</v>
          </cell>
          <cell r="D227" t="str">
            <v>NEW CASTLE</v>
          </cell>
          <cell r="E227" t="str">
            <v>MERCER</v>
          </cell>
          <cell r="F227">
            <v>0</v>
          </cell>
          <cell r="G227">
            <v>10752</v>
          </cell>
          <cell r="H227">
            <v>5416</v>
          </cell>
          <cell r="I227">
            <v>49</v>
          </cell>
          <cell r="J227">
            <v>31362</v>
          </cell>
          <cell r="K227">
            <v>1</v>
          </cell>
          <cell r="L227">
            <v>0</v>
          </cell>
          <cell r="M227">
            <v>2.4166699999999999</v>
          </cell>
          <cell r="N227">
            <v>0.11111</v>
          </cell>
          <cell r="O227">
            <v>27890</v>
          </cell>
          <cell r="P227">
            <v>22337</v>
          </cell>
          <cell r="Q227">
            <v>3279</v>
          </cell>
          <cell r="R227">
            <v>53</v>
          </cell>
          <cell r="S227">
            <v>0</v>
          </cell>
          <cell r="T227">
            <v>160</v>
          </cell>
          <cell r="U227">
            <v>334</v>
          </cell>
          <cell r="V227">
            <v>0</v>
          </cell>
          <cell r="W227">
            <v>0</v>
          </cell>
          <cell r="X227">
            <v>0</v>
          </cell>
          <cell r="Y227">
            <v>31895</v>
          </cell>
          <cell r="Z227">
            <v>12587</v>
          </cell>
          <cell r="AA227">
            <v>0</v>
          </cell>
          <cell r="AB227">
            <v>93692</v>
          </cell>
          <cell r="AC227">
            <v>138174</v>
          </cell>
          <cell r="AD227">
            <v>78373</v>
          </cell>
          <cell r="AE227">
            <v>18478</v>
          </cell>
          <cell r="AF227">
            <v>30194</v>
          </cell>
          <cell r="AG227">
            <v>127045</v>
          </cell>
          <cell r="AH227">
            <v>0</v>
          </cell>
          <cell r="AI227">
            <v>0</v>
          </cell>
          <cell r="AJ227">
            <v>31895</v>
          </cell>
          <cell r="AK227">
            <v>0</v>
          </cell>
          <cell r="AL227">
            <v>0</v>
          </cell>
          <cell r="AM227">
            <v>0</v>
          </cell>
          <cell r="AN227">
            <v>13</v>
          </cell>
          <cell r="AO227">
            <v>0</v>
          </cell>
        </row>
        <row r="228">
          <cell r="A228">
            <v>904430212</v>
          </cell>
          <cell r="B228" t="str">
            <v>STEY NEVANT PUBLIC LIBRARY</v>
          </cell>
          <cell r="C228" t="str">
            <v>NORTHWEST</v>
          </cell>
          <cell r="D228" t="str">
            <v>NEW CASTLE</v>
          </cell>
          <cell r="E228" t="str">
            <v>MERCER</v>
          </cell>
          <cell r="F228">
            <v>0</v>
          </cell>
          <cell r="G228">
            <v>5111</v>
          </cell>
          <cell r="H228">
            <v>1001</v>
          </cell>
          <cell r="I228">
            <v>36</v>
          </cell>
          <cell r="J228">
            <v>14349</v>
          </cell>
          <cell r="K228">
            <v>0</v>
          </cell>
          <cell r="L228">
            <v>0</v>
          </cell>
          <cell r="M228">
            <v>1.35</v>
          </cell>
          <cell r="N228">
            <v>0.25</v>
          </cell>
          <cell r="O228">
            <v>27965</v>
          </cell>
          <cell r="P228">
            <v>26556</v>
          </cell>
          <cell r="Q228">
            <v>3279</v>
          </cell>
          <cell r="R228">
            <v>52</v>
          </cell>
          <cell r="S228">
            <v>0</v>
          </cell>
          <cell r="T228">
            <v>94</v>
          </cell>
          <cell r="U228">
            <v>52</v>
          </cell>
          <cell r="V228">
            <v>0</v>
          </cell>
          <cell r="W228">
            <v>0</v>
          </cell>
          <cell r="X228">
            <v>0</v>
          </cell>
          <cell r="Y228">
            <v>20047</v>
          </cell>
          <cell r="Z228">
            <v>102702</v>
          </cell>
          <cell r="AA228">
            <v>0</v>
          </cell>
          <cell r="AB228">
            <v>9190</v>
          </cell>
          <cell r="AC228">
            <v>131939</v>
          </cell>
          <cell r="AD228">
            <v>93531</v>
          </cell>
          <cell r="AE228">
            <v>21122</v>
          </cell>
          <cell r="AF228">
            <v>18883</v>
          </cell>
          <cell r="AG228">
            <v>133536</v>
          </cell>
          <cell r="AH228">
            <v>0</v>
          </cell>
          <cell r="AI228">
            <v>0</v>
          </cell>
          <cell r="AJ228">
            <v>20047</v>
          </cell>
          <cell r="AK228">
            <v>0</v>
          </cell>
          <cell r="AL228">
            <v>0</v>
          </cell>
          <cell r="AM228">
            <v>0</v>
          </cell>
          <cell r="AN228">
            <v>6</v>
          </cell>
          <cell r="AO228">
            <v>1</v>
          </cell>
        </row>
        <row r="229">
          <cell r="A229">
            <v>928031353</v>
          </cell>
          <cell r="B229" t="str">
            <v>W W F COMMUNITY LIBRARY</v>
          </cell>
          <cell r="C229" t="str">
            <v>NORTHWEST</v>
          </cell>
          <cell r="D229" t="str">
            <v>NEW CASTLE</v>
          </cell>
          <cell r="E229" t="str">
            <v>ARMSTRONG</v>
          </cell>
          <cell r="F229">
            <v>0</v>
          </cell>
          <cell r="G229">
            <v>2492</v>
          </cell>
          <cell r="H229">
            <v>616</v>
          </cell>
          <cell r="I229">
            <v>26</v>
          </cell>
          <cell r="J229">
            <v>3111</v>
          </cell>
          <cell r="K229">
            <v>0.74285999999999996</v>
          </cell>
          <cell r="L229">
            <v>0</v>
          </cell>
          <cell r="M229">
            <v>0.28571000000000002</v>
          </cell>
          <cell r="N229">
            <v>0</v>
          </cell>
          <cell r="O229">
            <v>17574</v>
          </cell>
          <cell r="P229">
            <v>17081</v>
          </cell>
          <cell r="Q229">
            <v>3279</v>
          </cell>
          <cell r="R229">
            <v>18</v>
          </cell>
          <cell r="S229">
            <v>0</v>
          </cell>
          <cell r="T229">
            <v>54</v>
          </cell>
          <cell r="U229">
            <v>135</v>
          </cell>
          <cell r="V229">
            <v>0</v>
          </cell>
          <cell r="W229">
            <v>0</v>
          </cell>
          <cell r="X229">
            <v>0</v>
          </cell>
          <cell r="Y229">
            <v>6871</v>
          </cell>
          <cell r="Z229">
            <v>5853</v>
          </cell>
          <cell r="AA229">
            <v>0</v>
          </cell>
          <cell r="AB229">
            <v>27691</v>
          </cell>
          <cell r="AC229">
            <v>40415</v>
          </cell>
          <cell r="AD229">
            <v>19498</v>
          </cell>
          <cell r="AE229">
            <v>5248</v>
          </cell>
          <cell r="AF229">
            <v>17660</v>
          </cell>
          <cell r="AG229">
            <v>42406</v>
          </cell>
          <cell r="AH229">
            <v>0</v>
          </cell>
          <cell r="AI229">
            <v>0</v>
          </cell>
          <cell r="AJ229">
            <v>6871</v>
          </cell>
          <cell r="AK229">
            <v>0</v>
          </cell>
          <cell r="AL229">
            <v>0</v>
          </cell>
          <cell r="AM229">
            <v>0</v>
          </cell>
          <cell r="AN229">
            <v>4</v>
          </cell>
          <cell r="AO229">
            <v>0</v>
          </cell>
        </row>
        <row r="230">
          <cell r="A230">
            <v>910180542</v>
          </cell>
          <cell r="B230" t="str">
            <v>ANNIE HALENBAKE ROSS LIBRARY</v>
          </cell>
          <cell r="C230" t="str">
            <v>NORTHCENTRAL</v>
          </cell>
          <cell r="D230" t="str">
            <v>NORTH CENTRAL</v>
          </cell>
          <cell r="E230" t="str">
            <v>CLINTON</v>
          </cell>
          <cell r="F230">
            <v>0</v>
          </cell>
          <cell r="G230">
            <v>39238</v>
          </cell>
          <cell r="H230">
            <v>17387</v>
          </cell>
          <cell r="I230">
            <v>45</v>
          </cell>
          <cell r="J230">
            <v>178670</v>
          </cell>
          <cell r="K230">
            <v>1.06667</v>
          </cell>
          <cell r="L230">
            <v>0</v>
          </cell>
          <cell r="M230">
            <v>7.92</v>
          </cell>
          <cell r="N230">
            <v>0.8</v>
          </cell>
          <cell r="O230">
            <v>77823</v>
          </cell>
          <cell r="P230">
            <v>72784</v>
          </cell>
          <cell r="Q230">
            <v>0</v>
          </cell>
          <cell r="R230">
            <v>89</v>
          </cell>
          <cell r="S230">
            <v>2</v>
          </cell>
          <cell r="T230">
            <v>84</v>
          </cell>
          <cell r="U230">
            <v>169</v>
          </cell>
          <cell r="V230">
            <v>5821</v>
          </cell>
          <cell r="W230">
            <v>15821</v>
          </cell>
          <cell r="X230">
            <v>0</v>
          </cell>
          <cell r="Y230">
            <v>142866</v>
          </cell>
          <cell r="Z230">
            <v>118500</v>
          </cell>
          <cell r="AA230">
            <v>0</v>
          </cell>
          <cell r="AB230">
            <v>245312</v>
          </cell>
          <cell r="AC230">
            <v>522499</v>
          </cell>
          <cell r="AD230">
            <v>308996</v>
          </cell>
          <cell r="AE230">
            <v>67449</v>
          </cell>
          <cell r="AF230">
            <v>122995</v>
          </cell>
          <cell r="AG230">
            <v>499440</v>
          </cell>
          <cell r="AH230">
            <v>5000</v>
          </cell>
          <cell r="AI230">
            <v>10821</v>
          </cell>
          <cell r="AJ230">
            <v>142866</v>
          </cell>
          <cell r="AK230">
            <v>0</v>
          </cell>
          <cell r="AL230">
            <v>0</v>
          </cell>
          <cell r="AM230">
            <v>0</v>
          </cell>
          <cell r="AN230">
            <v>24</v>
          </cell>
          <cell r="AO230">
            <v>1.0133300000000001</v>
          </cell>
        </row>
        <row r="231">
          <cell r="A231">
            <v>916190153</v>
          </cell>
          <cell r="B231" t="str">
            <v>BLOOMSBURG PUBLIC LIBRARY</v>
          </cell>
          <cell r="C231" t="str">
            <v>NORTHCENTRAL</v>
          </cell>
          <cell r="D231" t="str">
            <v>NORTH CENTRAL</v>
          </cell>
          <cell r="E231" t="str">
            <v>COLUMBIA</v>
          </cell>
          <cell r="F231">
            <v>0</v>
          </cell>
          <cell r="G231">
            <v>22217</v>
          </cell>
          <cell r="H231">
            <v>11867</v>
          </cell>
          <cell r="I231">
            <v>53</v>
          </cell>
          <cell r="J231">
            <v>119639</v>
          </cell>
          <cell r="K231">
            <v>1</v>
          </cell>
          <cell r="L231">
            <v>0</v>
          </cell>
          <cell r="M231">
            <v>0.6</v>
          </cell>
          <cell r="N231">
            <v>0.4</v>
          </cell>
          <cell r="O231">
            <v>45926</v>
          </cell>
          <cell r="P231">
            <v>41597</v>
          </cell>
          <cell r="Q231">
            <v>250</v>
          </cell>
          <cell r="R231">
            <v>50</v>
          </cell>
          <cell r="S231">
            <v>0</v>
          </cell>
          <cell r="T231">
            <v>45</v>
          </cell>
          <cell r="U231">
            <v>21</v>
          </cell>
          <cell r="V231">
            <v>0</v>
          </cell>
          <cell r="W231">
            <v>0</v>
          </cell>
          <cell r="X231">
            <v>0</v>
          </cell>
          <cell r="Y231">
            <v>56725</v>
          </cell>
          <cell r="Z231">
            <v>30401</v>
          </cell>
          <cell r="AA231">
            <v>0</v>
          </cell>
          <cell r="AB231">
            <v>211878</v>
          </cell>
          <cell r="AC231">
            <v>299004</v>
          </cell>
          <cell r="AD231">
            <v>224165</v>
          </cell>
          <cell r="AE231">
            <v>41267</v>
          </cell>
          <cell r="AF231">
            <v>56017</v>
          </cell>
          <cell r="AG231">
            <v>321449</v>
          </cell>
          <cell r="AH231">
            <v>0</v>
          </cell>
          <cell r="AI231">
            <v>0</v>
          </cell>
          <cell r="AJ231">
            <v>56725</v>
          </cell>
          <cell r="AK231">
            <v>0</v>
          </cell>
          <cell r="AL231">
            <v>0</v>
          </cell>
          <cell r="AM231">
            <v>0</v>
          </cell>
          <cell r="AN231">
            <v>5</v>
          </cell>
          <cell r="AO231">
            <v>4</v>
          </cell>
        </row>
        <row r="232">
          <cell r="A232">
            <v>917081203</v>
          </cell>
          <cell r="B232" t="str">
            <v>ALLEN F. PIERCE FREE LIBRARY</v>
          </cell>
          <cell r="C232" t="str">
            <v>NORTHCENTRAL</v>
          </cell>
          <cell r="D232" t="str">
            <v>NORTH CENTRAL</v>
          </cell>
          <cell r="E232" t="str">
            <v>BRADFORD</v>
          </cell>
          <cell r="F232" t="str">
            <v>Bradford County Library System</v>
          </cell>
          <cell r="G232">
            <v>1354</v>
          </cell>
          <cell r="H232">
            <v>2250</v>
          </cell>
          <cell r="I232">
            <v>45</v>
          </cell>
          <cell r="J232">
            <v>12562</v>
          </cell>
          <cell r="K232">
            <v>0</v>
          </cell>
          <cell r="L232">
            <v>0</v>
          </cell>
          <cell r="M232">
            <v>0.66666999999999998</v>
          </cell>
          <cell r="N232">
            <v>0</v>
          </cell>
          <cell r="O232">
            <v>21868</v>
          </cell>
          <cell r="P232">
            <v>20241</v>
          </cell>
          <cell r="Q232">
            <v>0</v>
          </cell>
          <cell r="R232">
            <v>25</v>
          </cell>
          <cell r="S232">
            <v>0</v>
          </cell>
          <cell r="T232">
            <v>367</v>
          </cell>
          <cell r="U232">
            <v>298</v>
          </cell>
          <cell r="V232">
            <v>0</v>
          </cell>
          <cell r="W232">
            <v>0</v>
          </cell>
          <cell r="X232">
            <v>0</v>
          </cell>
          <cell r="Y232">
            <v>10985</v>
          </cell>
          <cell r="Z232">
            <v>1000</v>
          </cell>
          <cell r="AA232">
            <v>0</v>
          </cell>
          <cell r="AB232">
            <v>45293</v>
          </cell>
          <cell r="AC232">
            <v>57278</v>
          </cell>
          <cell r="AD232">
            <v>45414</v>
          </cell>
          <cell r="AE232">
            <v>16659</v>
          </cell>
          <cell r="AF232">
            <v>20089</v>
          </cell>
          <cell r="AG232">
            <v>82162</v>
          </cell>
          <cell r="AH232">
            <v>0</v>
          </cell>
          <cell r="AI232">
            <v>0</v>
          </cell>
          <cell r="AJ232">
            <v>10985</v>
          </cell>
          <cell r="AK232">
            <v>0</v>
          </cell>
          <cell r="AL232">
            <v>0</v>
          </cell>
          <cell r="AM232">
            <v>0</v>
          </cell>
          <cell r="AN232">
            <v>9</v>
          </cell>
          <cell r="AO232">
            <v>1</v>
          </cell>
        </row>
        <row r="233">
          <cell r="A233">
            <v>917089106</v>
          </cell>
          <cell r="B233" t="str">
            <v>BRADFORD COUNTY LIBRARY</v>
          </cell>
          <cell r="C233" t="str">
            <v>NORTHCENTRAL</v>
          </cell>
          <cell r="D233" t="str">
            <v>NORTH CENTRAL</v>
          </cell>
          <cell r="E233" t="str">
            <v>BRADFORD</v>
          </cell>
          <cell r="F233" t="str">
            <v>Bradford County Library System</v>
          </cell>
          <cell r="G233">
            <v>23636</v>
          </cell>
          <cell r="H233">
            <v>2275</v>
          </cell>
          <cell r="I233">
            <v>65</v>
          </cell>
          <cell r="J233">
            <v>62930</v>
          </cell>
          <cell r="K233">
            <v>2</v>
          </cell>
          <cell r="L233">
            <v>0</v>
          </cell>
          <cell r="M233">
            <v>5.5789499999999999</v>
          </cell>
          <cell r="N233">
            <v>7.8950000000000006E-2</v>
          </cell>
          <cell r="O233">
            <v>46854</v>
          </cell>
          <cell r="P233">
            <v>40420</v>
          </cell>
          <cell r="Q233">
            <v>0</v>
          </cell>
          <cell r="R233">
            <v>131</v>
          </cell>
          <cell r="S233">
            <v>0</v>
          </cell>
          <cell r="T233">
            <v>758</v>
          </cell>
          <cell r="U233">
            <v>809</v>
          </cell>
          <cell r="V233">
            <v>0</v>
          </cell>
          <cell r="W233">
            <v>0</v>
          </cell>
          <cell r="X233">
            <v>0</v>
          </cell>
          <cell r="Y233">
            <v>54951</v>
          </cell>
          <cell r="Z233">
            <v>233350</v>
          </cell>
          <cell r="AA233">
            <v>0</v>
          </cell>
          <cell r="AB233">
            <v>13821</v>
          </cell>
          <cell r="AC233">
            <v>302122</v>
          </cell>
          <cell r="AD233">
            <v>265778</v>
          </cell>
          <cell r="AE233">
            <v>34919</v>
          </cell>
          <cell r="AF233">
            <v>31531</v>
          </cell>
          <cell r="AG233">
            <v>332228</v>
          </cell>
          <cell r="AH233">
            <v>0</v>
          </cell>
          <cell r="AI233">
            <v>0</v>
          </cell>
          <cell r="AJ233">
            <v>54951</v>
          </cell>
          <cell r="AK233">
            <v>0</v>
          </cell>
          <cell r="AL233">
            <v>0</v>
          </cell>
          <cell r="AM233">
            <v>0</v>
          </cell>
          <cell r="AN233">
            <v>9</v>
          </cell>
          <cell r="AO233">
            <v>0</v>
          </cell>
        </row>
        <row r="234">
          <cell r="A234">
            <v>917081235</v>
          </cell>
          <cell r="B234" t="str">
            <v>BRADFORD SYS ADMIN UNIT</v>
          </cell>
          <cell r="C234" t="str">
            <v>NORTHCENTRAL</v>
          </cell>
          <cell r="D234" t="str">
            <v>NORTH CENTRAL</v>
          </cell>
          <cell r="E234" t="str">
            <v>BRADFORD</v>
          </cell>
          <cell r="F234" t="str">
            <v>Bradford County Library System</v>
          </cell>
          <cell r="G234">
            <v>0</v>
          </cell>
          <cell r="H234">
            <v>0</v>
          </cell>
          <cell r="I234">
            <v>38</v>
          </cell>
          <cell r="J234">
            <v>0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14846</v>
          </cell>
          <cell r="X234">
            <v>0</v>
          </cell>
          <cell r="Y234">
            <v>64698</v>
          </cell>
          <cell r="Z234">
            <v>0</v>
          </cell>
          <cell r="AA234">
            <v>0</v>
          </cell>
          <cell r="AB234">
            <v>0</v>
          </cell>
          <cell r="AC234">
            <v>79544</v>
          </cell>
          <cell r="AD234">
            <v>7278</v>
          </cell>
          <cell r="AE234">
            <v>18295</v>
          </cell>
          <cell r="AF234">
            <v>54442</v>
          </cell>
          <cell r="AG234">
            <v>80015</v>
          </cell>
          <cell r="AH234">
            <v>14846</v>
          </cell>
          <cell r="AI234">
            <v>0</v>
          </cell>
          <cell r="AJ234">
            <v>64698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</row>
        <row r="235">
          <cell r="A235">
            <v>917080305</v>
          </cell>
          <cell r="B235" t="str">
            <v>GREEN FREE LIBRARY CANTON</v>
          </cell>
          <cell r="C235" t="str">
            <v>NORTHCENTRAL</v>
          </cell>
          <cell r="D235" t="str">
            <v>NORTH CENTRAL</v>
          </cell>
          <cell r="E235" t="str">
            <v>BRADFORD</v>
          </cell>
          <cell r="F235" t="str">
            <v>Bradford County Library System</v>
          </cell>
          <cell r="G235">
            <v>6124</v>
          </cell>
          <cell r="H235">
            <v>1639</v>
          </cell>
          <cell r="I235">
            <v>37</v>
          </cell>
          <cell r="J235">
            <v>13122</v>
          </cell>
          <cell r="K235">
            <v>0</v>
          </cell>
          <cell r="L235">
            <v>0</v>
          </cell>
          <cell r="M235">
            <v>0.125</v>
          </cell>
          <cell r="N235">
            <v>0</v>
          </cell>
          <cell r="O235">
            <v>18762</v>
          </cell>
          <cell r="P235">
            <v>17591</v>
          </cell>
          <cell r="Q235">
            <v>0</v>
          </cell>
          <cell r="R235">
            <v>14</v>
          </cell>
          <cell r="S235">
            <v>0</v>
          </cell>
          <cell r="T235">
            <v>127</v>
          </cell>
          <cell r="U235">
            <v>27</v>
          </cell>
          <cell r="V235">
            <v>0</v>
          </cell>
          <cell r="W235">
            <v>0</v>
          </cell>
          <cell r="X235">
            <v>0</v>
          </cell>
          <cell r="Y235">
            <v>13896</v>
          </cell>
          <cell r="Z235">
            <v>0</v>
          </cell>
          <cell r="AA235">
            <v>0</v>
          </cell>
          <cell r="AB235">
            <v>33740</v>
          </cell>
          <cell r="AC235">
            <v>47636</v>
          </cell>
          <cell r="AD235">
            <v>22544</v>
          </cell>
          <cell r="AE235">
            <v>14516</v>
          </cell>
          <cell r="AF235">
            <v>23871</v>
          </cell>
          <cell r="AG235">
            <v>60931</v>
          </cell>
          <cell r="AH235">
            <v>0</v>
          </cell>
          <cell r="AI235">
            <v>0</v>
          </cell>
          <cell r="AJ235">
            <v>13896</v>
          </cell>
          <cell r="AK235">
            <v>0</v>
          </cell>
          <cell r="AL235">
            <v>0</v>
          </cell>
          <cell r="AM235">
            <v>0</v>
          </cell>
          <cell r="AN235">
            <v>4</v>
          </cell>
          <cell r="AO235">
            <v>1</v>
          </cell>
        </row>
        <row r="236">
          <cell r="A236">
            <v>917081295</v>
          </cell>
          <cell r="B236" t="str">
            <v>MATHER MEMORIAL LIBRARY</v>
          </cell>
          <cell r="C236" t="str">
            <v>NORTHCENTRAL</v>
          </cell>
          <cell r="D236" t="str">
            <v>NORTH CENTRAL</v>
          </cell>
          <cell r="E236" t="str">
            <v>BRADFORD</v>
          </cell>
          <cell r="F236" t="str">
            <v>Bradford County Library System</v>
          </cell>
          <cell r="G236">
            <v>2685</v>
          </cell>
          <cell r="H236">
            <v>579</v>
          </cell>
          <cell r="I236">
            <v>36</v>
          </cell>
          <cell r="J236">
            <v>12008</v>
          </cell>
          <cell r="K236">
            <v>0</v>
          </cell>
          <cell r="L236">
            <v>0</v>
          </cell>
          <cell r="M236">
            <v>0.31429000000000001</v>
          </cell>
          <cell r="N236">
            <v>5.6285699999999999</v>
          </cell>
          <cell r="O236">
            <v>14388</v>
          </cell>
          <cell r="P236">
            <v>13549</v>
          </cell>
          <cell r="Q236">
            <v>0</v>
          </cell>
          <cell r="R236">
            <v>30</v>
          </cell>
          <cell r="S236">
            <v>0</v>
          </cell>
          <cell r="T236">
            <v>230</v>
          </cell>
          <cell r="U236">
            <v>110</v>
          </cell>
          <cell r="V236">
            <v>0</v>
          </cell>
          <cell r="W236">
            <v>0</v>
          </cell>
          <cell r="X236">
            <v>0</v>
          </cell>
          <cell r="Y236">
            <v>8800</v>
          </cell>
          <cell r="Z236">
            <v>14344</v>
          </cell>
          <cell r="AA236">
            <v>0</v>
          </cell>
          <cell r="AB236">
            <v>14180</v>
          </cell>
          <cell r="AC236">
            <v>37324</v>
          </cell>
          <cell r="AD236">
            <v>21761</v>
          </cell>
          <cell r="AE236">
            <v>4656</v>
          </cell>
          <cell r="AF236">
            <v>12160</v>
          </cell>
          <cell r="AG236">
            <v>38577</v>
          </cell>
          <cell r="AH236">
            <v>0</v>
          </cell>
          <cell r="AI236">
            <v>0</v>
          </cell>
          <cell r="AJ236">
            <v>8800</v>
          </cell>
          <cell r="AK236">
            <v>0</v>
          </cell>
          <cell r="AL236">
            <v>0</v>
          </cell>
          <cell r="AM236">
            <v>0</v>
          </cell>
          <cell r="AN236">
            <v>8</v>
          </cell>
          <cell r="AO236">
            <v>0.88571</v>
          </cell>
        </row>
        <row r="237">
          <cell r="A237">
            <v>917080543</v>
          </cell>
          <cell r="B237" t="str">
            <v>MONROETON PUBLIC LIBRARY</v>
          </cell>
          <cell r="C237" t="str">
            <v>NORTHCENTRAL</v>
          </cell>
          <cell r="D237" t="str">
            <v>NORTH CENTRAL</v>
          </cell>
          <cell r="E237" t="str">
            <v>BRADFORD</v>
          </cell>
          <cell r="F237" t="str">
            <v>Bradford County Library System</v>
          </cell>
          <cell r="G237">
            <v>1804</v>
          </cell>
          <cell r="H237">
            <v>544</v>
          </cell>
          <cell r="I237">
            <v>35</v>
          </cell>
          <cell r="J237">
            <v>9090</v>
          </cell>
          <cell r="K237">
            <v>0</v>
          </cell>
          <cell r="L237">
            <v>0</v>
          </cell>
          <cell r="M237">
            <v>0.14285999999999999</v>
          </cell>
          <cell r="N237">
            <v>0</v>
          </cell>
          <cell r="O237">
            <v>9008</v>
          </cell>
          <cell r="P237">
            <v>8341</v>
          </cell>
          <cell r="Q237">
            <v>0</v>
          </cell>
          <cell r="R237">
            <v>23</v>
          </cell>
          <cell r="S237">
            <v>0</v>
          </cell>
          <cell r="T237">
            <v>101</v>
          </cell>
          <cell r="U237">
            <v>173</v>
          </cell>
          <cell r="V237">
            <v>0</v>
          </cell>
          <cell r="W237">
            <v>0</v>
          </cell>
          <cell r="X237">
            <v>0</v>
          </cell>
          <cell r="Y237">
            <v>8137</v>
          </cell>
          <cell r="Z237">
            <v>10000</v>
          </cell>
          <cell r="AA237">
            <v>0</v>
          </cell>
          <cell r="AB237">
            <v>17125</v>
          </cell>
          <cell r="AC237">
            <v>35262</v>
          </cell>
          <cell r="AD237">
            <v>20878</v>
          </cell>
          <cell r="AE237">
            <v>5063</v>
          </cell>
          <cell r="AF237">
            <v>8163</v>
          </cell>
          <cell r="AG237">
            <v>34104</v>
          </cell>
          <cell r="AH237">
            <v>0</v>
          </cell>
          <cell r="AI237">
            <v>0</v>
          </cell>
          <cell r="AJ237">
            <v>8137</v>
          </cell>
          <cell r="AK237">
            <v>0</v>
          </cell>
          <cell r="AL237">
            <v>0</v>
          </cell>
          <cell r="AM237">
            <v>0</v>
          </cell>
          <cell r="AN237">
            <v>4</v>
          </cell>
          <cell r="AO237">
            <v>1</v>
          </cell>
        </row>
        <row r="238">
          <cell r="A238">
            <v>917080843</v>
          </cell>
          <cell r="B238" t="str">
            <v>SAYRE PUBLIC LIBRARY</v>
          </cell>
          <cell r="C238" t="str">
            <v>NORTHCENTRAL</v>
          </cell>
          <cell r="D238" t="str">
            <v>NORTH CENTRAL</v>
          </cell>
          <cell r="E238" t="str">
            <v>BRADFORD</v>
          </cell>
          <cell r="F238" t="str">
            <v>Bradford County Library System</v>
          </cell>
          <cell r="G238">
            <v>5587</v>
          </cell>
          <cell r="H238">
            <v>9198</v>
          </cell>
          <cell r="I238">
            <v>45</v>
          </cell>
          <cell r="J238">
            <v>22805</v>
          </cell>
          <cell r="K238">
            <v>0</v>
          </cell>
          <cell r="L238">
            <v>0</v>
          </cell>
          <cell r="M238">
            <v>2.1428600000000002</v>
          </cell>
          <cell r="N238">
            <v>4.0857099999999997</v>
          </cell>
          <cell r="O238">
            <v>29969</v>
          </cell>
          <cell r="P238">
            <v>28042</v>
          </cell>
          <cell r="Q238">
            <v>0</v>
          </cell>
          <cell r="R238">
            <v>41</v>
          </cell>
          <cell r="S238">
            <v>0</v>
          </cell>
          <cell r="T238">
            <v>230</v>
          </cell>
          <cell r="U238">
            <v>552</v>
          </cell>
          <cell r="V238">
            <v>0</v>
          </cell>
          <cell r="W238">
            <v>0</v>
          </cell>
          <cell r="X238">
            <v>0</v>
          </cell>
          <cell r="Y238">
            <v>20684</v>
          </cell>
          <cell r="Z238">
            <v>30000</v>
          </cell>
          <cell r="AA238">
            <v>0</v>
          </cell>
          <cell r="AB238">
            <v>22975</v>
          </cell>
          <cell r="AC238">
            <v>73659</v>
          </cell>
          <cell r="AD238">
            <v>79679</v>
          </cell>
          <cell r="AE238">
            <v>14270</v>
          </cell>
          <cell r="AF238">
            <v>34843</v>
          </cell>
          <cell r="AG238">
            <v>128792</v>
          </cell>
          <cell r="AH238">
            <v>0</v>
          </cell>
          <cell r="AI238">
            <v>0</v>
          </cell>
          <cell r="AJ238">
            <v>20684</v>
          </cell>
          <cell r="AK238">
            <v>0</v>
          </cell>
          <cell r="AL238">
            <v>0</v>
          </cell>
          <cell r="AM238">
            <v>0</v>
          </cell>
          <cell r="AN238">
            <v>15</v>
          </cell>
          <cell r="AO238">
            <v>1</v>
          </cell>
        </row>
        <row r="239">
          <cell r="A239">
            <v>917080153</v>
          </cell>
          <cell r="B239" t="str">
            <v>SPALDING MEMORIAL LIBRARY</v>
          </cell>
          <cell r="C239" t="str">
            <v>NORTHCENTRAL</v>
          </cell>
          <cell r="D239" t="str">
            <v>NORTH CENTRAL</v>
          </cell>
          <cell r="E239" t="str">
            <v>BRADFORD</v>
          </cell>
          <cell r="F239" t="str">
            <v>Bradford County Library System</v>
          </cell>
          <cell r="G239">
            <v>8618</v>
          </cell>
          <cell r="H239">
            <v>2536</v>
          </cell>
          <cell r="I239">
            <v>45</v>
          </cell>
          <cell r="J239">
            <v>34791</v>
          </cell>
          <cell r="K239">
            <v>0</v>
          </cell>
          <cell r="L239">
            <v>0</v>
          </cell>
          <cell r="M239">
            <v>1.4285699999999999</v>
          </cell>
          <cell r="N239">
            <v>0</v>
          </cell>
          <cell r="O239">
            <v>31481</v>
          </cell>
          <cell r="P239">
            <v>29939</v>
          </cell>
          <cell r="Q239">
            <v>0</v>
          </cell>
          <cell r="R239">
            <v>32</v>
          </cell>
          <cell r="S239">
            <v>0</v>
          </cell>
          <cell r="T239">
            <v>348</v>
          </cell>
          <cell r="U239">
            <v>675</v>
          </cell>
          <cell r="V239">
            <v>0</v>
          </cell>
          <cell r="W239">
            <v>0</v>
          </cell>
          <cell r="X239">
            <v>0</v>
          </cell>
          <cell r="Y239">
            <v>30697.29</v>
          </cell>
          <cell r="Z239">
            <v>27917</v>
          </cell>
          <cell r="AA239">
            <v>0</v>
          </cell>
          <cell r="AB239">
            <v>181020</v>
          </cell>
          <cell r="AC239">
            <v>239634.29</v>
          </cell>
          <cell r="AD239">
            <v>134744</v>
          </cell>
          <cell r="AE239">
            <v>26836</v>
          </cell>
          <cell r="AF239">
            <v>53958</v>
          </cell>
          <cell r="AG239">
            <v>215538</v>
          </cell>
          <cell r="AH239">
            <v>0</v>
          </cell>
          <cell r="AI239">
            <v>0</v>
          </cell>
          <cell r="AJ239">
            <v>30697</v>
          </cell>
          <cell r="AK239">
            <v>0</v>
          </cell>
          <cell r="AL239">
            <v>0</v>
          </cell>
          <cell r="AM239">
            <v>0</v>
          </cell>
          <cell r="AN239">
            <v>9</v>
          </cell>
          <cell r="AO239">
            <v>3</v>
          </cell>
        </row>
        <row r="240">
          <cell r="A240">
            <v>917081143</v>
          </cell>
          <cell r="B240" t="str">
            <v>TOWANDA PUBLIC LIBRARY</v>
          </cell>
          <cell r="C240" t="str">
            <v>NORTHCENTRAL</v>
          </cell>
          <cell r="D240" t="str">
            <v>NORTH CENTRAL</v>
          </cell>
          <cell r="E240" t="str">
            <v>BRADFORD</v>
          </cell>
          <cell r="F240" t="str">
            <v>Bradford County Library System</v>
          </cell>
          <cell r="G240">
            <v>10976</v>
          </cell>
          <cell r="H240">
            <v>5392</v>
          </cell>
          <cell r="I240">
            <v>47</v>
          </cell>
          <cell r="J240">
            <v>37424</v>
          </cell>
          <cell r="K240">
            <v>0</v>
          </cell>
          <cell r="L240">
            <v>0</v>
          </cell>
          <cell r="M240">
            <v>2</v>
          </cell>
          <cell r="N240">
            <v>5.7140000000000003E-2</v>
          </cell>
          <cell r="O240">
            <v>25774</v>
          </cell>
          <cell r="P240">
            <v>21728</v>
          </cell>
          <cell r="Q240">
            <v>0</v>
          </cell>
          <cell r="R240">
            <v>61</v>
          </cell>
          <cell r="S240">
            <v>1</v>
          </cell>
          <cell r="T240">
            <v>1298</v>
          </cell>
          <cell r="U240">
            <v>624</v>
          </cell>
          <cell r="V240">
            <v>0</v>
          </cell>
          <cell r="W240">
            <v>0</v>
          </cell>
          <cell r="X240">
            <v>0</v>
          </cell>
          <cell r="Y240">
            <v>28939</v>
          </cell>
          <cell r="Z240">
            <v>22600</v>
          </cell>
          <cell r="AA240">
            <v>0</v>
          </cell>
          <cell r="AB240">
            <v>95302</v>
          </cell>
          <cell r="AC240">
            <v>146841</v>
          </cell>
          <cell r="AD240">
            <v>106446</v>
          </cell>
          <cell r="AE240">
            <v>17950</v>
          </cell>
          <cell r="AF240">
            <v>41894</v>
          </cell>
          <cell r="AG240">
            <v>166290</v>
          </cell>
          <cell r="AH240">
            <v>0</v>
          </cell>
          <cell r="AI240">
            <v>0</v>
          </cell>
          <cell r="AJ240">
            <v>28939</v>
          </cell>
          <cell r="AK240">
            <v>0</v>
          </cell>
          <cell r="AL240">
            <v>0</v>
          </cell>
          <cell r="AM240">
            <v>0</v>
          </cell>
          <cell r="AN240">
            <v>12</v>
          </cell>
          <cell r="AO240">
            <v>2.7142900000000001</v>
          </cell>
        </row>
        <row r="241">
          <cell r="A241">
            <v>917081505</v>
          </cell>
          <cell r="B241" t="str">
            <v>WYALUSING PUBLIC LIBRARY</v>
          </cell>
          <cell r="C241" t="str">
            <v>NORTHCENTRAL</v>
          </cell>
          <cell r="D241" t="str">
            <v>NORTH CENTRAL</v>
          </cell>
          <cell r="E241" t="str">
            <v>BRADFORD</v>
          </cell>
          <cell r="F241" t="str">
            <v>Bradford County Library System</v>
          </cell>
          <cell r="G241">
            <v>1838</v>
          </cell>
          <cell r="H241">
            <v>2266</v>
          </cell>
          <cell r="I241">
            <v>43</v>
          </cell>
          <cell r="J241">
            <v>26133</v>
          </cell>
          <cell r="K241">
            <v>0</v>
          </cell>
          <cell r="L241">
            <v>0</v>
          </cell>
          <cell r="M241">
            <v>0.42857000000000001</v>
          </cell>
          <cell r="N241">
            <v>0</v>
          </cell>
          <cell r="O241">
            <v>12549</v>
          </cell>
          <cell r="P241">
            <v>10744</v>
          </cell>
          <cell r="Q241">
            <v>0</v>
          </cell>
          <cell r="R241">
            <v>24</v>
          </cell>
          <cell r="S241">
            <v>0</v>
          </cell>
          <cell r="T241">
            <v>250</v>
          </cell>
          <cell r="U241">
            <v>985</v>
          </cell>
          <cell r="V241">
            <v>0</v>
          </cell>
          <cell r="W241">
            <v>0</v>
          </cell>
          <cell r="X241">
            <v>0</v>
          </cell>
          <cell r="Y241">
            <v>21214</v>
          </cell>
          <cell r="Z241">
            <v>6160</v>
          </cell>
          <cell r="AA241">
            <v>0</v>
          </cell>
          <cell r="AB241">
            <v>89640</v>
          </cell>
          <cell r="AC241">
            <v>117014</v>
          </cell>
          <cell r="AD241">
            <v>52553</v>
          </cell>
          <cell r="AE241">
            <v>15245</v>
          </cell>
          <cell r="AF241">
            <v>24834</v>
          </cell>
          <cell r="AG241">
            <v>92632</v>
          </cell>
          <cell r="AH241">
            <v>0</v>
          </cell>
          <cell r="AI241">
            <v>0</v>
          </cell>
          <cell r="AJ241">
            <v>21214</v>
          </cell>
          <cell r="AK241">
            <v>0</v>
          </cell>
          <cell r="AL241">
            <v>0</v>
          </cell>
          <cell r="AM241">
            <v>0</v>
          </cell>
          <cell r="AN241">
            <v>8</v>
          </cell>
          <cell r="AO241">
            <v>1</v>
          </cell>
        </row>
        <row r="242">
          <cell r="A242">
            <v>916190485</v>
          </cell>
          <cell r="B242" t="str">
            <v>COLUMBIA COUNTY TRAVELING LIBRARY AUTHORITY</v>
          </cell>
          <cell r="C242" t="str">
            <v>NORTHCENTRAL</v>
          </cell>
          <cell r="D242" t="str">
            <v>NORTH CENTRAL</v>
          </cell>
          <cell r="E242" t="str">
            <v>COLUMBIA</v>
          </cell>
          <cell r="F242">
            <v>0</v>
          </cell>
          <cell r="G242">
            <v>30157</v>
          </cell>
          <cell r="H242">
            <v>2041</v>
          </cell>
          <cell r="I242">
            <v>16</v>
          </cell>
          <cell r="J242">
            <v>24675</v>
          </cell>
          <cell r="K242">
            <v>1</v>
          </cell>
          <cell r="L242">
            <v>0</v>
          </cell>
          <cell r="M242">
            <v>0.9</v>
          </cell>
          <cell r="N242">
            <v>0.15</v>
          </cell>
          <cell r="O242">
            <v>25054</v>
          </cell>
          <cell r="P242">
            <v>23918</v>
          </cell>
          <cell r="Q242">
            <v>0</v>
          </cell>
          <cell r="R242">
            <v>10</v>
          </cell>
          <cell r="S242">
            <v>0</v>
          </cell>
          <cell r="T242">
            <v>0</v>
          </cell>
          <cell r="U242">
            <v>10</v>
          </cell>
          <cell r="V242">
            <v>0</v>
          </cell>
          <cell r="W242">
            <v>0</v>
          </cell>
          <cell r="X242">
            <v>0</v>
          </cell>
          <cell r="Y242">
            <v>21531</v>
          </cell>
          <cell r="Z242">
            <v>70052</v>
          </cell>
          <cell r="AA242">
            <v>0</v>
          </cell>
          <cell r="AB242">
            <v>20331</v>
          </cell>
          <cell r="AC242">
            <v>111914</v>
          </cell>
          <cell r="AD242">
            <v>57570</v>
          </cell>
          <cell r="AE242">
            <v>19300</v>
          </cell>
          <cell r="AF242">
            <v>23687</v>
          </cell>
          <cell r="AG242">
            <v>100557</v>
          </cell>
          <cell r="AH242">
            <v>0</v>
          </cell>
          <cell r="AI242">
            <v>0</v>
          </cell>
          <cell r="AJ242">
            <v>21531</v>
          </cell>
          <cell r="AK242">
            <v>0</v>
          </cell>
          <cell r="AL242">
            <v>0</v>
          </cell>
          <cell r="AM242">
            <v>0</v>
          </cell>
          <cell r="AN242">
            <v>1</v>
          </cell>
          <cell r="AO242">
            <v>0</v>
          </cell>
        </row>
        <row r="243">
          <cell r="A243">
            <v>916490812</v>
          </cell>
          <cell r="B243" t="str">
            <v>DEGENSTEIN COMMUNITY LIBRARY</v>
          </cell>
          <cell r="C243" t="str">
            <v>NORTHCENTRAL</v>
          </cell>
          <cell r="D243" t="str">
            <v>NORTH CENTRAL</v>
          </cell>
          <cell r="E243" t="str">
            <v>NORTHUMBERLAND</v>
          </cell>
          <cell r="F243">
            <v>0</v>
          </cell>
          <cell r="G243">
            <v>18267</v>
          </cell>
          <cell r="H243">
            <v>6489</v>
          </cell>
          <cell r="I243">
            <v>47</v>
          </cell>
          <cell r="J243">
            <v>73809</v>
          </cell>
          <cell r="K243">
            <v>0</v>
          </cell>
          <cell r="L243">
            <v>0</v>
          </cell>
          <cell r="M243">
            <v>5.35</v>
          </cell>
          <cell r="N243">
            <v>0.4</v>
          </cell>
          <cell r="O243">
            <v>79905</v>
          </cell>
          <cell r="P243">
            <v>73154</v>
          </cell>
          <cell r="Q243">
            <v>934</v>
          </cell>
          <cell r="R243">
            <v>60</v>
          </cell>
          <cell r="S243">
            <v>0</v>
          </cell>
          <cell r="T243">
            <v>1</v>
          </cell>
          <cell r="U243">
            <v>91</v>
          </cell>
          <cell r="V243">
            <v>0</v>
          </cell>
          <cell r="W243">
            <v>0</v>
          </cell>
          <cell r="X243">
            <v>9211</v>
          </cell>
          <cell r="Y243">
            <v>58103</v>
          </cell>
          <cell r="Z243">
            <v>16454</v>
          </cell>
          <cell r="AA243">
            <v>2500</v>
          </cell>
          <cell r="AB243">
            <v>210691</v>
          </cell>
          <cell r="AC243">
            <v>285248</v>
          </cell>
          <cell r="AD243">
            <v>242214</v>
          </cell>
          <cell r="AE243">
            <v>45748</v>
          </cell>
          <cell r="AF243">
            <v>92255</v>
          </cell>
          <cell r="AG243">
            <v>380217</v>
          </cell>
          <cell r="AH243">
            <v>0</v>
          </cell>
          <cell r="AI243">
            <v>0</v>
          </cell>
          <cell r="AJ243">
            <v>48892</v>
          </cell>
          <cell r="AK243">
            <v>0</v>
          </cell>
          <cell r="AL243">
            <v>9211</v>
          </cell>
          <cell r="AM243">
            <v>0</v>
          </cell>
          <cell r="AN243">
            <v>7</v>
          </cell>
          <cell r="AO243">
            <v>1</v>
          </cell>
        </row>
        <row r="244">
          <cell r="A244">
            <v>917410903</v>
          </cell>
          <cell r="B244" t="str">
            <v>DR WILLIAM B KONKLE MEM LIB</v>
          </cell>
          <cell r="C244" t="str">
            <v>NORTHCENTRAL</v>
          </cell>
          <cell r="D244" t="str">
            <v>NORTH CENTRAL</v>
          </cell>
          <cell r="E244" t="str">
            <v>LYCOMING</v>
          </cell>
          <cell r="F244" t="str">
            <v>Lycoming County Library System</v>
          </cell>
          <cell r="G244">
            <v>7407</v>
          </cell>
          <cell r="H244">
            <v>2699</v>
          </cell>
          <cell r="I244">
            <v>53</v>
          </cell>
          <cell r="J244">
            <v>42263</v>
          </cell>
          <cell r="K244">
            <v>0</v>
          </cell>
          <cell r="L244">
            <v>0</v>
          </cell>
          <cell r="M244">
            <v>2.2571400000000001</v>
          </cell>
          <cell r="N244">
            <v>0</v>
          </cell>
          <cell r="O244">
            <v>22742</v>
          </cell>
          <cell r="P244">
            <v>22077</v>
          </cell>
          <cell r="Q244">
            <v>0</v>
          </cell>
          <cell r="R244">
            <v>55</v>
          </cell>
          <cell r="S244">
            <v>0</v>
          </cell>
          <cell r="T244">
            <v>45</v>
          </cell>
          <cell r="U244">
            <v>53</v>
          </cell>
          <cell r="V244">
            <v>0</v>
          </cell>
          <cell r="W244">
            <v>0</v>
          </cell>
          <cell r="X244">
            <v>0</v>
          </cell>
          <cell r="Y244">
            <v>25188</v>
          </cell>
          <cell r="Z244">
            <v>51411</v>
          </cell>
          <cell r="AA244">
            <v>0</v>
          </cell>
          <cell r="AB244">
            <v>30702</v>
          </cell>
          <cell r="AC244">
            <v>107301</v>
          </cell>
          <cell r="AD244">
            <v>76000</v>
          </cell>
          <cell r="AE244">
            <v>17740</v>
          </cell>
          <cell r="AF244">
            <v>19103</v>
          </cell>
          <cell r="AG244">
            <v>112843</v>
          </cell>
          <cell r="AH244">
            <v>0</v>
          </cell>
          <cell r="AI244">
            <v>0</v>
          </cell>
          <cell r="AJ244">
            <v>25188</v>
          </cell>
          <cell r="AK244">
            <v>0</v>
          </cell>
          <cell r="AL244">
            <v>0</v>
          </cell>
          <cell r="AM244">
            <v>0</v>
          </cell>
          <cell r="AN244">
            <v>10</v>
          </cell>
          <cell r="AO244">
            <v>1.08571</v>
          </cell>
        </row>
        <row r="245">
          <cell r="A245">
            <v>917410483</v>
          </cell>
          <cell r="B245" t="str">
            <v>HUGHESVILLE AREA PUBLIC LIBRARY</v>
          </cell>
          <cell r="C245" t="str">
            <v>NORTHCENTRAL</v>
          </cell>
          <cell r="D245" t="str">
            <v>NORTH CENTRAL</v>
          </cell>
          <cell r="E245" t="str">
            <v>LYCOMING</v>
          </cell>
          <cell r="F245" t="str">
            <v>Lycoming County Library System</v>
          </cell>
          <cell r="G245">
            <v>5713</v>
          </cell>
          <cell r="H245">
            <v>2366</v>
          </cell>
          <cell r="I245">
            <v>45</v>
          </cell>
          <cell r="J245">
            <v>33845</v>
          </cell>
          <cell r="K245">
            <v>0</v>
          </cell>
          <cell r="L245">
            <v>0</v>
          </cell>
          <cell r="M245">
            <v>2</v>
          </cell>
          <cell r="N245">
            <v>0</v>
          </cell>
          <cell r="O245">
            <v>24983</v>
          </cell>
          <cell r="P245">
            <v>24005</v>
          </cell>
          <cell r="Q245">
            <v>0</v>
          </cell>
          <cell r="R245">
            <v>34</v>
          </cell>
          <cell r="S245">
            <v>0</v>
          </cell>
          <cell r="T245">
            <v>28</v>
          </cell>
          <cell r="U245">
            <v>241</v>
          </cell>
          <cell r="V245">
            <v>0</v>
          </cell>
          <cell r="W245">
            <v>0</v>
          </cell>
          <cell r="X245">
            <v>0</v>
          </cell>
          <cell r="Y245">
            <v>19858</v>
          </cell>
          <cell r="Z245">
            <v>49168</v>
          </cell>
          <cell r="AA245">
            <v>0</v>
          </cell>
          <cell r="AB245">
            <v>29463</v>
          </cell>
          <cell r="AC245">
            <v>98489</v>
          </cell>
          <cell r="AD245">
            <v>49968</v>
          </cell>
          <cell r="AE245">
            <v>11163</v>
          </cell>
          <cell r="AF245">
            <v>44467</v>
          </cell>
          <cell r="AG245">
            <v>105598</v>
          </cell>
          <cell r="AH245">
            <v>0</v>
          </cell>
          <cell r="AI245">
            <v>0</v>
          </cell>
          <cell r="AJ245">
            <v>19858</v>
          </cell>
          <cell r="AK245">
            <v>0</v>
          </cell>
          <cell r="AL245">
            <v>0</v>
          </cell>
          <cell r="AM245">
            <v>0</v>
          </cell>
          <cell r="AN245">
            <v>10</v>
          </cell>
          <cell r="AO245">
            <v>0.91429000000000005</v>
          </cell>
        </row>
        <row r="246">
          <cell r="A246">
            <v>917410695</v>
          </cell>
          <cell r="B246" t="str">
            <v>JAMES V BROWN LIBRARY</v>
          </cell>
          <cell r="C246" t="str">
            <v>NORTHCENTRAL</v>
          </cell>
          <cell r="D246" t="str">
            <v>NORTH CENTRAL</v>
          </cell>
          <cell r="E246" t="str">
            <v>LYCOMING</v>
          </cell>
          <cell r="F246" t="str">
            <v>Lycoming County Library System</v>
          </cell>
          <cell r="G246">
            <v>84702</v>
          </cell>
          <cell r="H246">
            <v>28505</v>
          </cell>
          <cell r="I246">
            <v>65</v>
          </cell>
          <cell r="J246">
            <v>453074</v>
          </cell>
          <cell r="K246">
            <v>6</v>
          </cell>
          <cell r="L246">
            <v>0</v>
          </cell>
          <cell r="M246">
            <v>28.24</v>
          </cell>
          <cell r="N246">
            <v>1.3333299999999999</v>
          </cell>
          <cell r="O246">
            <v>154364</v>
          </cell>
          <cell r="P246">
            <v>114222</v>
          </cell>
          <cell r="Q246">
            <v>5723</v>
          </cell>
          <cell r="R246">
            <v>234</v>
          </cell>
          <cell r="S246">
            <v>0</v>
          </cell>
          <cell r="T246">
            <v>1316</v>
          </cell>
          <cell r="U246">
            <v>2548</v>
          </cell>
          <cell r="V246">
            <v>8500</v>
          </cell>
          <cell r="W246">
            <v>8500</v>
          </cell>
          <cell r="X246">
            <v>0</v>
          </cell>
          <cell r="Y246">
            <v>798054</v>
          </cell>
          <cell r="Z246">
            <v>842972</v>
          </cell>
          <cell r="AA246">
            <v>5042</v>
          </cell>
          <cell r="AB246">
            <v>705468</v>
          </cell>
          <cell r="AC246">
            <v>2354994</v>
          </cell>
          <cell r="AD246">
            <v>1471389</v>
          </cell>
          <cell r="AE246">
            <v>256707</v>
          </cell>
          <cell r="AF246">
            <v>535978</v>
          </cell>
          <cell r="AG246">
            <v>2264074</v>
          </cell>
          <cell r="AH246">
            <v>0</v>
          </cell>
          <cell r="AI246">
            <v>0</v>
          </cell>
          <cell r="AJ246">
            <v>788922</v>
          </cell>
          <cell r="AK246">
            <v>0</v>
          </cell>
          <cell r="AL246">
            <v>5776</v>
          </cell>
          <cell r="AM246">
            <v>0</v>
          </cell>
          <cell r="AN246">
            <v>34</v>
          </cell>
          <cell r="AO246">
            <v>0</v>
          </cell>
        </row>
        <row r="247">
          <cell r="A247">
            <v>917410543</v>
          </cell>
          <cell r="B247" t="str">
            <v>JERSEY SHORE PUBLIC LIBRARY</v>
          </cell>
          <cell r="C247" t="str">
            <v>NORTHCENTRAL</v>
          </cell>
          <cell r="D247" t="str">
            <v>NORTH CENTRAL</v>
          </cell>
          <cell r="E247" t="str">
            <v>LYCOMING</v>
          </cell>
          <cell r="F247" t="str">
            <v>Lycoming County Library System</v>
          </cell>
          <cell r="G247">
            <v>5962</v>
          </cell>
          <cell r="H247">
            <v>3620</v>
          </cell>
          <cell r="I247">
            <v>56</v>
          </cell>
          <cell r="J247">
            <v>62493</v>
          </cell>
          <cell r="K247">
            <v>1</v>
          </cell>
          <cell r="L247">
            <v>0</v>
          </cell>
          <cell r="M247">
            <v>2.15</v>
          </cell>
          <cell r="N247">
            <v>0</v>
          </cell>
          <cell r="O247">
            <v>21594</v>
          </cell>
          <cell r="P247">
            <v>18163</v>
          </cell>
          <cell r="Q247">
            <v>0</v>
          </cell>
          <cell r="R247">
            <v>19</v>
          </cell>
          <cell r="S247">
            <v>0</v>
          </cell>
          <cell r="T247">
            <v>27</v>
          </cell>
          <cell r="U247">
            <v>181</v>
          </cell>
          <cell r="V247">
            <v>0</v>
          </cell>
          <cell r="W247">
            <v>0</v>
          </cell>
          <cell r="X247">
            <v>0</v>
          </cell>
          <cell r="Y247">
            <v>20641</v>
          </cell>
          <cell r="Z247">
            <v>74706</v>
          </cell>
          <cell r="AA247">
            <v>0</v>
          </cell>
          <cell r="AB247">
            <v>60816</v>
          </cell>
          <cell r="AC247">
            <v>156163</v>
          </cell>
          <cell r="AD247">
            <v>97979</v>
          </cell>
          <cell r="AE247">
            <v>19011</v>
          </cell>
          <cell r="AF247">
            <v>53977</v>
          </cell>
          <cell r="AG247">
            <v>170967</v>
          </cell>
          <cell r="AH247">
            <v>0</v>
          </cell>
          <cell r="AI247">
            <v>0</v>
          </cell>
          <cell r="AJ247">
            <v>20641</v>
          </cell>
          <cell r="AK247">
            <v>0</v>
          </cell>
          <cell r="AL247">
            <v>0</v>
          </cell>
          <cell r="AM247">
            <v>0</v>
          </cell>
          <cell r="AN247">
            <v>8</v>
          </cell>
          <cell r="AO247">
            <v>0</v>
          </cell>
        </row>
        <row r="248">
          <cell r="A248">
            <v>917411502</v>
          </cell>
          <cell r="B248" t="str">
            <v>LYCOMING SYS ADMIN UNIT</v>
          </cell>
          <cell r="C248" t="str">
            <v>NORTHCENTRAL</v>
          </cell>
          <cell r="D248" t="str">
            <v>NORTH CENTRAL</v>
          </cell>
          <cell r="E248" t="str">
            <v>LYCOMING</v>
          </cell>
          <cell r="F248" t="str">
            <v>Lycoming County Library System</v>
          </cell>
          <cell r="G248">
            <v>0</v>
          </cell>
          <cell r="H248">
            <v>0</v>
          </cell>
          <cell r="I248">
            <v>65</v>
          </cell>
          <cell r="J248">
            <v>0</v>
          </cell>
          <cell r="K248">
            <v>0.66666999999999998</v>
          </cell>
          <cell r="L248">
            <v>0</v>
          </cell>
          <cell r="M248">
            <v>2.9333300000000002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142714</v>
          </cell>
          <cell r="AA248">
            <v>0</v>
          </cell>
          <cell r="AB248">
            <v>89717</v>
          </cell>
          <cell r="AC248">
            <v>232431</v>
          </cell>
          <cell r="AD248">
            <v>91628</v>
          </cell>
          <cell r="AE248">
            <v>79172</v>
          </cell>
          <cell r="AF248">
            <v>63764</v>
          </cell>
          <cell r="AG248">
            <v>234564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</row>
        <row r="249">
          <cell r="A249">
            <v>917410873</v>
          </cell>
          <cell r="B249" t="str">
            <v>MONTGOMERY AREA PUBLIC LIBRARY</v>
          </cell>
          <cell r="C249" t="str">
            <v>NORTHCENTRAL</v>
          </cell>
          <cell r="D249" t="str">
            <v>NORTH CENTRAL</v>
          </cell>
          <cell r="E249" t="str">
            <v>LYCOMING</v>
          </cell>
          <cell r="F249" t="str">
            <v>Lycoming County Library System</v>
          </cell>
          <cell r="G249">
            <v>5287</v>
          </cell>
          <cell r="H249">
            <v>1868</v>
          </cell>
          <cell r="I249">
            <v>45</v>
          </cell>
          <cell r="J249">
            <v>23439</v>
          </cell>
          <cell r="K249">
            <v>0</v>
          </cell>
          <cell r="L249">
            <v>0</v>
          </cell>
          <cell r="M249">
            <v>0.57142999999999999</v>
          </cell>
          <cell r="N249">
            <v>5.7140000000000003E-2</v>
          </cell>
          <cell r="O249">
            <v>16004</v>
          </cell>
          <cell r="P249">
            <v>13735</v>
          </cell>
          <cell r="Q249">
            <v>0</v>
          </cell>
          <cell r="R249">
            <v>21</v>
          </cell>
          <cell r="S249">
            <v>0</v>
          </cell>
          <cell r="T249">
            <v>0</v>
          </cell>
          <cell r="U249">
            <v>31</v>
          </cell>
          <cell r="V249">
            <v>0</v>
          </cell>
          <cell r="W249">
            <v>0</v>
          </cell>
          <cell r="X249">
            <v>0</v>
          </cell>
          <cell r="Y249">
            <v>18517</v>
          </cell>
          <cell r="Z249">
            <v>41151</v>
          </cell>
          <cell r="AA249">
            <v>0</v>
          </cell>
          <cell r="AB249">
            <v>24801</v>
          </cell>
          <cell r="AC249">
            <v>84469</v>
          </cell>
          <cell r="AD249">
            <v>39065</v>
          </cell>
          <cell r="AE249">
            <v>8772</v>
          </cell>
          <cell r="AF249">
            <v>27261</v>
          </cell>
          <cell r="AG249">
            <v>75098</v>
          </cell>
          <cell r="AH249">
            <v>0</v>
          </cell>
          <cell r="AI249">
            <v>0</v>
          </cell>
          <cell r="AJ249">
            <v>18517</v>
          </cell>
          <cell r="AK249">
            <v>0</v>
          </cell>
          <cell r="AL249">
            <v>0</v>
          </cell>
          <cell r="AM249">
            <v>0</v>
          </cell>
          <cell r="AN249">
            <v>6</v>
          </cell>
          <cell r="AO249">
            <v>0.97143000000000002</v>
          </cell>
        </row>
        <row r="250">
          <cell r="A250">
            <v>917410963</v>
          </cell>
          <cell r="B250" t="str">
            <v>MUNCY PUBLIC LIBRARY</v>
          </cell>
          <cell r="C250" t="str">
            <v>NORTHCENTRAL</v>
          </cell>
          <cell r="D250" t="str">
            <v>NORTH CENTRAL</v>
          </cell>
          <cell r="E250" t="str">
            <v>LYCOMING</v>
          </cell>
          <cell r="F250" t="str">
            <v>Lycoming County Library System</v>
          </cell>
          <cell r="G250">
            <v>7040</v>
          </cell>
          <cell r="H250">
            <v>2656</v>
          </cell>
          <cell r="I250">
            <v>45</v>
          </cell>
          <cell r="J250">
            <v>36440</v>
          </cell>
          <cell r="K250">
            <v>0</v>
          </cell>
          <cell r="L250">
            <v>0</v>
          </cell>
          <cell r="M250">
            <v>1.7368399999999999</v>
          </cell>
          <cell r="N250">
            <v>7.8950000000000006E-2</v>
          </cell>
          <cell r="O250">
            <v>25746</v>
          </cell>
          <cell r="P250">
            <v>22876</v>
          </cell>
          <cell r="Q250">
            <v>2670</v>
          </cell>
          <cell r="R250">
            <v>40</v>
          </cell>
          <cell r="S250">
            <v>0</v>
          </cell>
          <cell r="T250">
            <v>620</v>
          </cell>
          <cell r="U250">
            <v>1468</v>
          </cell>
          <cell r="V250">
            <v>0</v>
          </cell>
          <cell r="W250">
            <v>0</v>
          </cell>
          <cell r="X250">
            <v>0</v>
          </cell>
          <cell r="Y250">
            <v>24033</v>
          </cell>
          <cell r="Z250">
            <v>59577</v>
          </cell>
          <cell r="AA250">
            <v>3000</v>
          </cell>
          <cell r="AB250">
            <v>33854</v>
          </cell>
          <cell r="AC250">
            <v>117464</v>
          </cell>
          <cell r="AD250">
            <v>79858</v>
          </cell>
          <cell r="AE250">
            <v>16342</v>
          </cell>
          <cell r="AF250">
            <v>21400</v>
          </cell>
          <cell r="AG250">
            <v>117600</v>
          </cell>
          <cell r="AH250">
            <v>0</v>
          </cell>
          <cell r="AI250">
            <v>0</v>
          </cell>
          <cell r="AJ250">
            <v>24033</v>
          </cell>
          <cell r="AK250">
            <v>0</v>
          </cell>
          <cell r="AL250">
            <v>0</v>
          </cell>
          <cell r="AM250">
            <v>11149</v>
          </cell>
          <cell r="AN250">
            <v>4</v>
          </cell>
          <cell r="AO250">
            <v>1</v>
          </cell>
        </row>
        <row r="251">
          <cell r="A251">
            <v>916190123</v>
          </cell>
          <cell r="B251" t="str">
            <v>MCBRIDE MEMORIAL LIBRARY</v>
          </cell>
          <cell r="C251" t="str">
            <v>NORTHCENTRAL</v>
          </cell>
          <cell r="D251" t="str">
            <v>NORTH CENTRAL</v>
          </cell>
          <cell r="E251" t="str">
            <v>COLUMBIA</v>
          </cell>
          <cell r="F251">
            <v>0</v>
          </cell>
          <cell r="G251">
            <v>14153</v>
          </cell>
          <cell r="H251">
            <v>8118</v>
          </cell>
          <cell r="I251">
            <v>51</v>
          </cell>
          <cell r="J251">
            <v>67343</v>
          </cell>
          <cell r="K251">
            <v>1</v>
          </cell>
          <cell r="L251">
            <v>0</v>
          </cell>
          <cell r="M251">
            <v>6.7428600000000003</v>
          </cell>
          <cell r="N251">
            <v>0.42857000000000001</v>
          </cell>
          <cell r="O251">
            <v>45026</v>
          </cell>
          <cell r="P251">
            <v>41631</v>
          </cell>
          <cell r="Q251">
            <v>3395</v>
          </cell>
          <cell r="R251">
            <v>64</v>
          </cell>
          <cell r="S251">
            <v>0</v>
          </cell>
          <cell r="T251">
            <v>158</v>
          </cell>
          <cell r="U251">
            <v>251</v>
          </cell>
          <cell r="V251">
            <v>0</v>
          </cell>
          <cell r="W251">
            <v>0</v>
          </cell>
          <cell r="X251">
            <v>0</v>
          </cell>
          <cell r="Y251">
            <v>43130</v>
          </cell>
          <cell r="Z251">
            <v>18500</v>
          </cell>
          <cell r="AA251">
            <v>0</v>
          </cell>
          <cell r="AB251">
            <v>219149</v>
          </cell>
          <cell r="AC251">
            <v>280779</v>
          </cell>
          <cell r="AD251">
            <v>195497</v>
          </cell>
          <cell r="AE251">
            <v>31347</v>
          </cell>
          <cell r="AF251">
            <v>101093</v>
          </cell>
          <cell r="AG251">
            <v>327937</v>
          </cell>
          <cell r="AH251">
            <v>0</v>
          </cell>
          <cell r="AI251">
            <v>0</v>
          </cell>
          <cell r="AJ251">
            <v>43130</v>
          </cell>
          <cell r="AK251">
            <v>0</v>
          </cell>
          <cell r="AL251">
            <v>0</v>
          </cell>
          <cell r="AM251">
            <v>27390</v>
          </cell>
          <cell r="AN251">
            <v>23</v>
          </cell>
          <cell r="AO251">
            <v>0</v>
          </cell>
        </row>
        <row r="252">
          <cell r="A252">
            <v>916490453</v>
          </cell>
          <cell r="B252" t="str">
            <v>MILTON PUBLIC LIBRARY</v>
          </cell>
          <cell r="C252" t="str">
            <v>NORTHCENTRAL</v>
          </cell>
          <cell r="D252" t="str">
            <v>NORTH CENTRAL</v>
          </cell>
          <cell r="E252" t="str">
            <v>NORTHUMBERLAND</v>
          </cell>
          <cell r="F252">
            <v>0</v>
          </cell>
          <cell r="G252">
            <v>12143</v>
          </cell>
          <cell r="H252">
            <v>4879</v>
          </cell>
          <cell r="I252">
            <v>44</v>
          </cell>
          <cell r="J252">
            <v>43488</v>
          </cell>
          <cell r="K252">
            <v>0</v>
          </cell>
          <cell r="L252">
            <v>0</v>
          </cell>
          <cell r="M252">
            <v>4.1333299999999999</v>
          </cell>
          <cell r="N252">
            <v>0.21332999999999999</v>
          </cell>
          <cell r="O252">
            <v>25688</v>
          </cell>
          <cell r="P252">
            <v>23404</v>
          </cell>
          <cell r="Q252">
            <v>0</v>
          </cell>
          <cell r="R252">
            <v>58</v>
          </cell>
          <cell r="S252">
            <v>0</v>
          </cell>
          <cell r="T252">
            <v>59</v>
          </cell>
          <cell r="U252">
            <v>75</v>
          </cell>
          <cell r="V252">
            <v>0</v>
          </cell>
          <cell r="W252">
            <v>0</v>
          </cell>
          <cell r="X252">
            <v>0</v>
          </cell>
          <cell r="Y252">
            <v>20719</v>
          </cell>
          <cell r="Z252">
            <v>51634</v>
          </cell>
          <cell r="AA252">
            <v>0</v>
          </cell>
          <cell r="AB252">
            <v>148630</v>
          </cell>
          <cell r="AC252">
            <v>220983</v>
          </cell>
          <cell r="AD252">
            <v>98043</v>
          </cell>
          <cell r="AE252">
            <v>25196</v>
          </cell>
          <cell r="AF252">
            <v>189511</v>
          </cell>
          <cell r="AG252">
            <v>312750</v>
          </cell>
          <cell r="AH252">
            <v>0</v>
          </cell>
          <cell r="AI252">
            <v>0</v>
          </cell>
          <cell r="AJ252">
            <v>20719</v>
          </cell>
          <cell r="AK252">
            <v>0</v>
          </cell>
          <cell r="AL252">
            <v>0</v>
          </cell>
          <cell r="AM252">
            <v>5274</v>
          </cell>
          <cell r="AN252">
            <v>27</v>
          </cell>
          <cell r="AO252">
            <v>1.06667</v>
          </cell>
        </row>
        <row r="253">
          <cell r="A253">
            <v>916490423</v>
          </cell>
          <cell r="B253" t="str">
            <v>MONTGOMERY HOUSE WARRIOR RUN AREA PUBLIC LIBR</v>
          </cell>
          <cell r="C253" t="str">
            <v>NORTHCENTRAL</v>
          </cell>
          <cell r="D253" t="str">
            <v>NORTH CENTRAL</v>
          </cell>
          <cell r="E253" t="str">
            <v>NORTHUMBERLAND</v>
          </cell>
          <cell r="F253">
            <v>0</v>
          </cell>
          <cell r="G253">
            <v>9739</v>
          </cell>
          <cell r="H253">
            <v>3143</v>
          </cell>
          <cell r="I253">
            <v>45</v>
          </cell>
          <cell r="J253">
            <v>24316</v>
          </cell>
          <cell r="K253">
            <v>1</v>
          </cell>
          <cell r="L253">
            <v>0</v>
          </cell>
          <cell r="M253">
            <v>2.3428599999999999</v>
          </cell>
          <cell r="N253">
            <v>0.28571000000000002</v>
          </cell>
          <cell r="O253">
            <v>20446</v>
          </cell>
          <cell r="P253">
            <v>18264</v>
          </cell>
          <cell r="Q253">
            <v>275</v>
          </cell>
          <cell r="R253">
            <v>39</v>
          </cell>
          <cell r="S253">
            <v>0</v>
          </cell>
          <cell r="T253">
            <v>29</v>
          </cell>
          <cell r="U253">
            <v>202</v>
          </cell>
          <cell r="V253">
            <v>0</v>
          </cell>
          <cell r="W253">
            <v>0</v>
          </cell>
          <cell r="X253">
            <v>0</v>
          </cell>
          <cell r="Y253">
            <v>14044</v>
          </cell>
          <cell r="Z253">
            <v>23900</v>
          </cell>
          <cell r="AA253">
            <v>400</v>
          </cell>
          <cell r="AB253">
            <v>111530</v>
          </cell>
          <cell r="AC253">
            <v>149474</v>
          </cell>
          <cell r="AD253">
            <v>83882</v>
          </cell>
          <cell r="AE253">
            <v>25655</v>
          </cell>
          <cell r="AF253">
            <v>34688</v>
          </cell>
          <cell r="AG253">
            <v>144225</v>
          </cell>
          <cell r="AH253">
            <v>0</v>
          </cell>
          <cell r="AI253">
            <v>0</v>
          </cell>
          <cell r="AJ253">
            <v>14044</v>
          </cell>
          <cell r="AK253">
            <v>0</v>
          </cell>
          <cell r="AL253">
            <v>0</v>
          </cell>
          <cell r="AM253">
            <v>0</v>
          </cell>
          <cell r="AN253">
            <v>5</v>
          </cell>
          <cell r="AO253">
            <v>0</v>
          </cell>
        </row>
        <row r="254">
          <cell r="A254">
            <v>917590063</v>
          </cell>
          <cell r="B254" t="str">
            <v>BLOSSBURG MEMORIAL LIBRARY</v>
          </cell>
          <cell r="C254" t="str">
            <v>NORTHCENTRAL</v>
          </cell>
          <cell r="D254" t="str">
            <v>NORTH CENTRAL</v>
          </cell>
          <cell r="E254" t="str">
            <v>TIOGA</v>
          </cell>
          <cell r="F254" t="str">
            <v>Potter-Tioga Library System</v>
          </cell>
          <cell r="G254">
            <v>4003</v>
          </cell>
          <cell r="H254">
            <v>2584</v>
          </cell>
          <cell r="I254">
            <v>36</v>
          </cell>
          <cell r="J254">
            <v>11690</v>
          </cell>
          <cell r="K254">
            <v>0</v>
          </cell>
          <cell r="L254">
            <v>0</v>
          </cell>
          <cell r="M254">
            <v>0.57142999999999999</v>
          </cell>
          <cell r="N254">
            <v>8.5709999999999995E-2</v>
          </cell>
          <cell r="O254">
            <v>16277</v>
          </cell>
          <cell r="P254">
            <v>11625</v>
          </cell>
          <cell r="Q254">
            <v>288</v>
          </cell>
          <cell r="R254">
            <v>11</v>
          </cell>
          <cell r="S254">
            <v>1</v>
          </cell>
          <cell r="T254">
            <v>25</v>
          </cell>
          <cell r="U254">
            <v>56</v>
          </cell>
          <cell r="V254">
            <v>0</v>
          </cell>
          <cell r="W254">
            <v>0</v>
          </cell>
          <cell r="X254">
            <v>0</v>
          </cell>
          <cell r="Y254">
            <v>16614</v>
          </cell>
          <cell r="Z254">
            <v>23703</v>
          </cell>
          <cell r="AA254">
            <v>0</v>
          </cell>
          <cell r="AB254">
            <v>50465</v>
          </cell>
          <cell r="AC254">
            <v>90782</v>
          </cell>
          <cell r="AD254">
            <v>41499</v>
          </cell>
          <cell r="AE254">
            <v>18954</v>
          </cell>
          <cell r="AF254">
            <v>26333</v>
          </cell>
          <cell r="AG254">
            <v>86786</v>
          </cell>
          <cell r="AH254">
            <v>0</v>
          </cell>
          <cell r="AI254">
            <v>0</v>
          </cell>
          <cell r="AJ254">
            <v>16614</v>
          </cell>
          <cell r="AK254">
            <v>0</v>
          </cell>
          <cell r="AL254">
            <v>0</v>
          </cell>
          <cell r="AM254">
            <v>0</v>
          </cell>
          <cell r="AN254">
            <v>5</v>
          </cell>
          <cell r="AO254">
            <v>1</v>
          </cell>
        </row>
        <row r="255">
          <cell r="A255">
            <v>909530183</v>
          </cell>
          <cell r="B255" t="str">
            <v>COUDERSPORT PUBLIC LIBRARY</v>
          </cell>
          <cell r="C255" t="str">
            <v>NORTHCENTRAL</v>
          </cell>
          <cell r="D255" t="str">
            <v>NORTH CENTRAL</v>
          </cell>
          <cell r="E255" t="str">
            <v>POTTER</v>
          </cell>
          <cell r="F255" t="str">
            <v>Potter-Tioga Library System</v>
          </cell>
          <cell r="G255">
            <v>5943</v>
          </cell>
          <cell r="H255">
            <v>3630</v>
          </cell>
          <cell r="I255">
            <v>65</v>
          </cell>
          <cell r="J255">
            <v>33500</v>
          </cell>
          <cell r="K255">
            <v>1.14286</v>
          </cell>
          <cell r="L255">
            <v>0</v>
          </cell>
          <cell r="M255">
            <v>1.02857</v>
          </cell>
          <cell r="N255">
            <v>0</v>
          </cell>
          <cell r="O255">
            <v>27282</v>
          </cell>
          <cell r="P255">
            <v>25716</v>
          </cell>
          <cell r="Q255">
            <v>0</v>
          </cell>
          <cell r="R255">
            <v>90</v>
          </cell>
          <cell r="S255">
            <v>0</v>
          </cell>
          <cell r="T255">
            <v>21</v>
          </cell>
          <cell r="U255">
            <v>214</v>
          </cell>
          <cell r="V255">
            <v>0</v>
          </cell>
          <cell r="W255">
            <v>0</v>
          </cell>
          <cell r="X255">
            <v>0</v>
          </cell>
          <cell r="Y255">
            <v>18453</v>
          </cell>
          <cell r="Z255">
            <v>48641</v>
          </cell>
          <cell r="AA255">
            <v>0</v>
          </cell>
          <cell r="AB255">
            <v>69556</v>
          </cell>
          <cell r="AC255">
            <v>136650</v>
          </cell>
          <cell r="AD255">
            <v>64639</v>
          </cell>
          <cell r="AE255">
            <v>39938</v>
          </cell>
          <cell r="AF255">
            <v>30094</v>
          </cell>
          <cell r="AG255">
            <v>134671</v>
          </cell>
          <cell r="AH255">
            <v>0</v>
          </cell>
          <cell r="AI255">
            <v>0</v>
          </cell>
          <cell r="AJ255">
            <v>18453</v>
          </cell>
          <cell r="AK255">
            <v>0</v>
          </cell>
          <cell r="AL255">
            <v>0</v>
          </cell>
          <cell r="AM255">
            <v>0</v>
          </cell>
          <cell r="AN255">
            <v>4</v>
          </cell>
          <cell r="AO255">
            <v>0</v>
          </cell>
        </row>
        <row r="256">
          <cell r="A256">
            <v>917590363</v>
          </cell>
          <cell r="B256" t="str">
            <v>ELKLAND AREA COMMUNITY LIBRARY</v>
          </cell>
          <cell r="C256" t="str">
            <v>NORTHCENTRAL</v>
          </cell>
          <cell r="D256" t="str">
            <v>NORTH CENTRAL</v>
          </cell>
          <cell r="E256" t="str">
            <v>TIOGA</v>
          </cell>
          <cell r="F256" t="str">
            <v>Potter-Tioga Library System</v>
          </cell>
          <cell r="G256">
            <v>3688</v>
          </cell>
          <cell r="H256">
            <v>768</v>
          </cell>
          <cell r="I256">
            <v>45</v>
          </cell>
          <cell r="J256">
            <v>6817</v>
          </cell>
          <cell r="K256">
            <v>0</v>
          </cell>
          <cell r="L256">
            <v>0</v>
          </cell>
          <cell r="M256">
            <v>0.85714000000000001</v>
          </cell>
          <cell r="N256">
            <v>0</v>
          </cell>
          <cell r="O256">
            <v>15933</v>
          </cell>
          <cell r="P256">
            <v>14695</v>
          </cell>
          <cell r="Q256">
            <v>14</v>
          </cell>
          <cell r="R256">
            <v>19</v>
          </cell>
          <cell r="S256">
            <v>0</v>
          </cell>
          <cell r="T256">
            <v>1</v>
          </cell>
          <cell r="U256">
            <v>4</v>
          </cell>
          <cell r="V256">
            <v>0</v>
          </cell>
          <cell r="W256">
            <v>0</v>
          </cell>
          <cell r="X256">
            <v>0</v>
          </cell>
          <cell r="Y256">
            <v>14534</v>
          </cell>
          <cell r="Z256">
            <v>18326</v>
          </cell>
          <cell r="AA256">
            <v>0</v>
          </cell>
          <cell r="AB256">
            <v>32632</v>
          </cell>
          <cell r="AC256">
            <v>65492</v>
          </cell>
          <cell r="AD256">
            <v>46036</v>
          </cell>
          <cell r="AE256">
            <v>9138</v>
          </cell>
          <cell r="AF256">
            <v>24793</v>
          </cell>
          <cell r="AG256">
            <v>79967</v>
          </cell>
          <cell r="AH256">
            <v>0</v>
          </cell>
          <cell r="AI256">
            <v>0</v>
          </cell>
          <cell r="AJ256">
            <v>14534</v>
          </cell>
          <cell r="AK256">
            <v>0</v>
          </cell>
          <cell r="AL256">
            <v>0</v>
          </cell>
          <cell r="AM256">
            <v>0</v>
          </cell>
          <cell r="AN256">
            <v>6</v>
          </cell>
          <cell r="AO256">
            <v>0.68571000000000004</v>
          </cell>
        </row>
        <row r="257">
          <cell r="A257">
            <v>909530273</v>
          </cell>
          <cell r="B257" t="str">
            <v>GALETON PUBLIC LIBRARY</v>
          </cell>
          <cell r="C257" t="str">
            <v>NORTHCENTRAL</v>
          </cell>
          <cell r="D257" t="str">
            <v>NORTH CENTRAL</v>
          </cell>
          <cell r="E257" t="str">
            <v>POTTER</v>
          </cell>
          <cell r="F257" t="str">
            <v>Potter-Tioga Library System</v>
          </cell>
          <cell r="G257">
            <v>1866</v>
          </cell>
          <cell r="H257">
            <v>1015</v>
          </cell>
          <cell r="I257">
            <v>37</v>
          </cell>
          <cell r="J257">
            <v>11716</v>
          </cell>
          <cell r="K257">
            <v>0</v>
          </cell>
          <cell r="L257">
            <v>0</v>
          </cell>
          <cell r="M257">
            <v>0.31429000000000001</v>
          </cell>
          <cell r="N257">
            <v>0</v>
          </cell>
          <cell r="O257">
            <v>20212</v>
          </cell>
          <cell r="P257">
            <v>18067</v>
          </cell>
          <cell r="Q257">
            <v>0</v>
          </cell>
          <cell r="R257">
            <v>60</v>
          </cell>
          <cell r="S257">
            <v>0</v>
          </cell>
          <cell r="T257">
            <v>28</v>
          </cell>
          <cell r="U257">
            <v>27</v>
          </cell>
          <cell r="V257">
            <v>8398</v>
          </cell>
          <cell r="W257">
            <v>18222</v>
          </cell>
          <cell r="X257">
            <v>0</v>
          </cell>
          <cell r="Y257">
            <v>7884</v>
          </cell>
          <cell r="Z257">
            <v>10724</v>
          </cell>
          <cell r="AA257">
            <v>0</v>
          </cell>
          <cell r="AB257">
            <v>33898</v>
          </cell>
          <cell r="AC257">
            <v>70728</v>
          </cell>
          <cell r="AD257">
            <v>30341</v>
          </cell>
          <cell r="AE257">
            <v>9509</v>
          </cell>
          <cell r="AF257">
            <v>20357</v>
          </cell>
          <cell r="AG257">
            <v>60207</v>
          </cell>
          <cell r="AH257">
            <v>0</v>
          </cell>
          <cell r="AI257">
            <v>8398</v>
          </cell>
          <cell r="AJ257">
            <v>7884</v>
          </cell>
          <cell r="AK257">
            <v>0</v>
          </cell>
          <cell r="AL257">
            <v>0</v>
          </cell>
          <cell r="AM257">
            <v>0</v>
          </cell>
          <cell r="AN257">
            <v>7</v>
          </cell>
          <cell r="AO257">
            <v>0.74285999999999996</v>
          </cell>
        </row>
        <row r="258">
          <cell r="A258">
            <v>909530305</v>
          </cell>
          <cell r="B258" t="str">
            <v>GENESEE AREA LIBRARY</v>
          </cell>
          <cell r="C258" t="str">
            <v>NORTHCENTRAL</v>
          </cell>
          <cell r="D258" t="str">
            <v>NORTH CENTRAL</v>
          </cell>
          <cell r="E258" t="str">
            <v>POTTER</v>
          </cell>
          <cell r="F258" t="str">
            <v>Potter-Tioga Library System</v>
          </cell>
          <cell r="G258">
            <v>799</v>
          </cell>
          <cell r="H258">
            <v>440</v>
          </cell>
          <cell r="I258">
            <v>28</v>
          </cell>
          <cell r="J258">
            <v>4336</v>
          </cell>
          <cell r="K258">
            <v>0</v>
          </cell>
          <cell r="L258">
            <v>0</v>
          </cell>
          <cell r="M258">
            <v>0.2</v>
          </cell>
          <cell r="N258">
            <v>0</v>
          </cell>
          <cell r="O258">
            <v>7358</v>
          </cell>
          <cell r="P258">
            <v>6804</v>
          </cell>
          <cell r="Q258">
            <v>0</v>
          </cell>
          <cell r="R258">
            <v>12</v>
          </cell>
          <cell r="S258">
            <v>0</v>
          </cell>
          <cell r="T258">
            <v>2</v>
          </cell>
          <cell r="U258">
            <v>14</v>
          </cell>
          <cell r="V258">
            <v>0</v>
          </cell>
          <cell r="W258">
            <v>0</v>
          </cell>
          <cell r="X258">
            <v>0</v>
          </cell>
          <cell r="Y258">
            <v>5879</v>
          </cell>
          <cell r="Z258">
            <v>9100</v>
          </cell>
          <cell r="AA258">
            <v>1000</v>
          </cell>
          <cell r="AB258">
            <v>22629</v>
          </cell>
          <cell r="AC258">
            <v>37608</v>
          </cell>
          <cell r="AD258">
            <v>16125</v>
          </cell>
          <cell r="AE258">
            <v>7005</v>
          </cell>
          <cell r="AF258">
            <v>9658</v>
          </cell>
          <cell r="AG258">
            <v>32788</v>
          </cell>
          <cell r="AH258">
            <v>0</v>
          </cell>
          <cell r="AI258">
            <v>0</v>
          </cell>
          <cell r="AJ258">
            <v>5879</v>
          </cell>
          <cell r="AK258">
            <v>0</v>
          </cell>
          <cell r="AL258">
            <v>0</v>
          </cell>
          <cell r="AM258">
            <v>0</v>
          </cell>
          <cell r="AN258">
            <v>4</v>
          </cell>
          <cell r="AO258">
            <v>0.6</v>
          </cell>
        </row>
        <row r="259">
          <cell r="A259">
            <v>917591143</v>
          </cell>
          <cell r="B259" t="str">
            <v>GREEN FREE LIBRARY WELLSBORO</v>
          </cell>
          <cell r="C259" t="str">
            <v>NORTHCENTRAL</v>
          </cell>
          <cell r="D259" t="str">
            <v>NORTH CENTRAL</v>
          </cell>
          <cell r="E259" t="str">
            <v>TIOGA</v>
          </cell>
          <cell r="F259" t="str">
            <v>Potter-Tioga Library System</v>
          </cell>
          <cell r="G259">
            <v>11499</v>
          </cell>
          <cell r="H259">
            <v>5640</v>
          </cell>
          <cell r="I259">
            <v>54</v>
          </cell>
          <cell r="J259">
            <v>57851</v>
          </cell>
          <cell r="K259">
            <v>0</v>
          </cell>
          <cell r="L259">
            <v>1.14286</v>
          </cell>
          <cell r="M259">
            <v>4.2</v>
          </cell>
          <cell r="N259">
            <v>0</v>
          </cell>
          <cell r="O259">
            <v>57898</v>
          </cell>
          <cell r="P259">
            <v>51755</v>
          </cell>
          <cell r="Q259">
            <v>165</v>
          </cell>
          <cell r="R259">
            <v>60</v>
          </cell>
          <cell r="S259">
            <v>0</v>
          </cell>
          <cell r="T259">
            <v>176</v>
          </cell>
          <cell r="U259">
            <v>65</v>
          </cell>
          <cell r="V259">
            <v>0</v>
          </cell>
          <cell r="W259">
            <v>1452</v>
          </cell>
          <cell r="X259">
            <v>0</v>
          </cell>
          <cell r="Y259">
            <v>31562</v>
          </cell>
          <cell r="Z259">
            <v>20357</v>
          </cell>
          <cell r="AA259">
            <v>0</v>
          </cell>
          <cell r="AB259">
            <v>287447</v>
          </cell>
          <cell r="AC259">
            <v>340818</v>
          </cell>
          <cell r="AD259">
            <v>156623</v>
          </cell>
          <cell r="AE259">
            <v>65422</v>
          </cell>
          <cell r="AF259">
            <v>110776</v>
          </cell>
          <cell r="AG259">
            <v>332821</v>
          </cell>
          <cell r="AH259">
            <v>0</v>
          </cell>
          <cell r="AI259">
            <v>1452</v>
          </cell>
          <cell r="AJ259">
            <v>31562</v>
          </cell>
          <cell r="AK259">
            <v>0</v>
          </cell>
          <cell r="AL259">
            <v>0</v>
          </cell>
          <cell r="AM259">
            <v>0</v>
          </cell>
          <cell r="AN259">
            <v>10</v>
          </cell>
          <cell r="AO259">
            <v>0</v>
          </cell>
        </row>
        <row r="260">
          <cell r="A260">
            <v>917590543</v>
          </cell>
          <cell r="B260" t="str">
            <v>KNOXVILLE PUBLIC LIBRARY</v>
          </cell>
          <cell r="C260" t="str">
            <v>NORTHCENTRAL</v>
          </cell>
          <cell r="D260" t="str">
            <v>NORTH CENTRAL</v>
          </cell>
          <cell r="E260" t="str">
            <v>TIOGA</v>
          </cell>
          <cell r="F260" t="str">
            <v>Potter-Tioga Library System</v>
          </cell>
          <cell r="G260">
            <v>1712</v>
          </cell>
          <cell r="H260">
            <v>527</v>
          </cell>
          <cell r="I260">
            <v>35</v>
          </cell>
          <cell r="J260">
            <v>6857</v>
          </cell>
          <cell r="K260">
            <v>0</v>
          </cell>
          <cell r="L260">
            <v>0</v>
          </cell>
          <cell r="M260">
            <v>0.62856999999999996</v>
          </cell>
          <cell r="N260">
            <v>8.5709999999999995E-2</v>
          </cell>
          <cell r="O260">
            <v>12810</v>
          </cell>
          <cell r="P260">
            <v>11685</v>
          </cell>
          <cell r="Q260">
            <v>64</v>
          </cell>
          <cell r="R260">
            <v>25</v>
          </cell>
          <cell r="S260">
            <v>0</v>
          </cell>
          <cell r="T260">
            <v>17</v>
          </cell>
          <cell r="U260">
            <v>45</v>
          </cell>
          <cell r="V260">
            <v>0</v>
          </cell>
          <cell r="W260">
            <v>0</v>
          </cell>
          <cell r="X260">
            <v>0</v>
          </cell>
          <cell r="Y260">
            <v>15153</v>
          </cell>
          <cell r="Z260">
            <v>8337</v>
          </cell>
          <cell r="AA260">
            <v>0</v>
          </cell>
          <cell r="AB260">
            <v>96498</v>
          </cell>
          <cell r="AC260">
            <v>119988</v>
          </cell>
          <cell r="AD260">
            <v>32771</v>
          </cell>
          <cell r="AE260">
            <v>13034</v>
          </cell>
          <cell r="AF260">
            <v>60418</v>
          </cell>
          <cell r="AG260">
            <v>106223</v>
          </cell>
          <cell r="AH260">
            <v>0</v>
          </cell>
          <cell r="AI260">
            <v>0</v>
          </cell>
          <cell r="AJ260">
            <v>15153</v>
          </cell>
          <cell r="AK260">
            <v>0</v>
          </cell>
          <cell r="AL260">
            <v>0</v>
          </cell>
          <cell r="AM260">
            <v>0</v>
          </cell>
          <cell r="AN260">
            <v>3</v>
          </cell>
          <cell r="AO260">
            <v>0.71428999999999998</v>
          </cell>
        </row>
        <row r="261">
          <cell r="A261">
            <v>917590693</v>
          </cell>
          <cell r="B261" t="str">
            <v>MANSFIELD FREE PUBLIC LIBRARY</v>
          </cell>
          <cell r="C261" t="str">
            <v>NORTHCENTRAL</v>
          </cell>
          <cell r="D261" t="str">
            <v>NORTH CENTRAL</v>
          </cell>
          <cell r="E261" t="str">
            <v>TIOGA</v>
          </cell>
          <cell r="F261" t="str">
            <v>Potter-Tioga Library System</v>
          </cell>
          <cell r="G261">
            <v>6021</v>
          </cell>
          <cell r="H261">
            <v>3219</v>
          </cell>
          <cell r="I261">
            <v>38</v>
          </cell>
          <cell r="J261">
            <v>24909</v>
          </cell>
          <cell r="K261">
            <v>0</v>
          </cell>
          <cell r="L261">
            <v>0</v>
          </cell>
          <cell r="M261">
            <v>0.57142999999999999</v>
          </cell>
          <cell r="N261">
            <v>0.48570999999999998</v>
          </cell>
          <cell r="O261">
            <v>16888</v>
          </cell>
          <cell r="P261">
            <v>15305</v>
          </cell>
          <cell r="Q261">
            <v>76</v>
          </cell>
          <cell r="R261">
            <v>35</v>
          </cell>
          <cell r="S261">
            <v>0</v>
          </cell>
          <cell r="T261">
            <v>24</v>
          </cell>
          <cell r="U261">
            <v>219</v>
          </cell>
          <cell r="V261">
            <v>0</v>
          </cell>
          <cell r="W261">
            <v>0</v>
          </cell>
          <cell r="X261">
            <v>0</v>
          </cell>
          <cell r="Y261">
            <v>14534</v>
          </cell>
          <cell r="Z261">
            <v>32176</v>
          </cell>
          <cell r="AA261">
            <v>0</v>
          </cell>
          <cell r="AB261">
            <v>31176</v>
          </cell>
          <cell r="AC261">
            <v>77886</v>
          </cell>
          <cell r="AD261">
            <v>38504</v>
          </cell>
          <cell r="AE261">
            <v>13724</v>
          </cell>
          <cell r="AF261">
            <v>27104</v>
          </cell>
          <cell r="AG261">
            <v>79332</v>
          </cell>
          <cell r="AH261">
            <v>0</v>
          </cell>
          <cell r="AI261">
            <v>0</v>
          </cell>
          <cell r="AJ261">
            <v>14534</v>
          </cell>
          <cell r="AK261">
            <v>0</v>
          </cell>
          <cell r="AL261">
            <v>0</v>
          </cell>
          <cell r="AM261">
            <v>0</v>
          </cell>
          <cell r="AN261">
            <v>8</v>
          </cell>
          <cell r="AO261">
            <v>1</v>
          </cell>
        </row>
        <row r="262">
          <cell r="A262">
            <v>909530723</v>
          </cell>
          <cell r="B262" t="str">
            <v>OSWAYO VALLEY MEMORIAL LIBRARY</v>
          </cell>
          <cell r="C262" t="str">
            <v>NORTHCENTRAL</v>
          </cell>
          <cell r="D262" t="str">
            <v>NORTH CENTRAL</v>
          </cell>
          <cell r="E262" t="str">
            <v>POTTER</v>
          </cell>
          <cell r="F262" t="str">
            <v>Potter-Tioga Library System</v>
          </cell>
          <cell r="G262">
            <v>3514</v>
          </cell>
          <cell r="H262">
            <v>692</v>
          </cell>
          <cell r="I262">
            <v>31</v>
          </cell>
          <cell r="J262">
            <v>9673</v>
          </cell>
          <cell r="K262">
            <v>0</v>
          </cell>
          <cell r="L262">
            <v>0</v>
          </cell>
          <cell r="M262">
            <v>0</v>
          </cell>
          <cell r="N262">
            <v>0.34286</v>
          </cell>
          <cell r="O262">
            <v>13190</v>
          </cell>
          <cell r="P262">
            <v>11607</v>
          </cell>
          <cell r="Q262">
            <v>0</v>
          </cell>
          <cell r="R262">
            <v>46</v>
          </cell>
          <cell r="S262">
            <v>0</v>
          </cell>
          <cell r="T262">
            <v>60</v>
          </cell>
          <cell r="U262">
            <v>42</v>
          </cell>
          <cell r="V262">
            <v>0</v>
          </cell>
          <cell r="W262">
            <v>0</v>
          </cell>
          <cell r="X262">
            <v>0</v>
          </cell>
          <cell r="Y262">
            <v>7957</v>
          </cell>
          <cell r="Z262">
            <v>16192</v>
          </cell>
          <cell r="AA262">
            <v>3000</v>
          </cell>
          <cell r="AB262">
            <v>30659</v>
          </cell>
          <cell r="AC262">
            <v>54808</v>
          </cell>
          <cell r="AD262">
            <v>26809</v>
          </cell>
          <cell r="AE262">
            <v>5233</v>
          </cell>
          <cell r="AF262">
            <v>24552</v>
          </cell>
          <cell r="AG262">
            <v>56594</v>
          </cell>
          <cell r="AH262">
            <v>0</v>
          </cell>
          <cell r="AI262">
            <v>0</v>
          </cell>
          <cell r="AJ262">
            <v>7957</v>
          </cell>
          <cell r="AK262">
            <v>0</v>
          </cell>
          <cell r="AL262">
            <v>0</v>
          </cell>
          <cell r="AM262">
            <v>0</v>
          </cell>
          <cell r="AN262">
            <v>5</v>
          </cell>
          <cell r="AO262">
            <v>1</v>
          </cell>
        </row>
        <row r="263">
          <cell r="A263">
            <v>909530035</v>
          </cell>
          <cell r="B263" t="str">
            <v>POTTER-TIOGA SYS ADMIN UNIT</v>
          </cell>
          <cell r="C263" t="str">
            <v>NORTHCENTRAL</v>
          </cell>
          <cell r="D263" t="str">
            <v>NORTH CENTRAL</v>
          </cell>
          <cell r="E263" t="str">
            <v>POTTER</v>
          </cell>
          <cell r="F263" t="str">
            <v>Potter-Tioga Library System</v>
          </cell>
          <cell r="G263">
            <v>17931</v>
          </cell>
          <cell r="H263">
            <v>0</v>
          </cell>
          <cell r="I263">
            <v>40</v>
          </cell>
          <cell r="J263">
            <v>11308</v>
          </cell>
          <cell r="K263">
            <v>0</v>
          </cell>
          <cell r="L263">
            <v>1</v>
          </cell>
          <cell r="M263">
            <v>0.45</v>
          </cell>
          <cell r="N263">
            <v>0</v>
          </cell>
          <cell r="O263">
            <v>5685</v>
          </cell>
          <cell r="P263">
            <v>4490</v>
          </cell>
          <cell r="Q263">
            <v>0</v>
          </cell>
          <cell r="R263">
            <v>1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85729</v>
          </cell>
          <cell r="Z263">
            <v>32556</v>
          </cell>
          <cell r="AA263">
            <v>0</v>
          </cell>
          <cell r="AB263">
            <v>6048</v>
          </cell>
          <cell r="AC263">
            <v>124333</v>
          </cell>
          <cell r="AD263">
            <v>52366</v>
          </cell>
          <cell r="AE263">
            <v>19235</v>
          </cell>
          <cell r="AF263">
            <v>40639</v>
          </cell>
          <cell r="AG263">
            <v>112240</v>
          </cell>
          <cell r="AH263">
            <v>0</v>
          </cell>
          <cell r="AI263">
            <v>0</v>
          </cell>
          <cell r="AJ263">
            <v>85729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A264">
            <v>909530863</v>
          </cell>
          <cell r="B264" t="str">
            <v>ULYSSES LIBRARY</v>
          </cell>
          <cell r="C264" t="str">
            <v>NORTHCENTRAL</v>
          </cell>
          <cell r="D264" t="str">
            <v>NORTH CENTRAL</v>
          </cell>
          <cell r="E264" t="str">
            <v>POTTER</v>
          </cell>
          <cell r="F264" t="str">
            <v>Potter-Tioga Library System</v>
          </cell>
          <cell r="G264">
            <v>1256</v>
          </cell>
          <cell r="H264">
            <v>1179</v>
          </cell>
          <cell r="I264">
            <v>35</v>
          </cell>
          <cell r="J264">
            <v>9462</v>
          </cell>
          <cell r="K264">
            <v>0</v>
          </cell>
          <cell r="L264">
            <v>0</v>
          </cell>
          <cell r="M264">
            <v>0.42857000000000001</v>
          </cell>
          <cell r="N264">
            <v>0</v>
          </cell>
          <cell r="O264">
            <v>19966</v>
          </cell>
          <cell r="P264">
            <v>17141</v>
          </cell>
          <cell r="Q264">
            <v>0</v>
          </cell>
          <cell r="R264">
            <v>25</v>
          </cell>
          <cell r="S264">
            <v>0</v>
          </cell>
          <cell r="T264">
            <v>205</v>
          </cell>
          <cell r="U264">
            <v>17</v>
          </cell>
          <cell r="V264">
            <v>0</v>
          </cell>
          <cell r="W264">
            <v>0</v>
          </cell>
          <cell r="X264">
            <v>0</v>
          </cell>
          <cell r="Y264">
            <v>8400</v>
          </cell>
          <cell r="Z264">
            <v>10821</v>
          </cell>
          <cell r="AA264">
            <v>1000</v>
          </cell>
          <cell r="AB264">
            <v>40089</v>
          </cell>
          <cell r="AC264">
            <v>59310</v>
          </cell>
          <cell r="AD264">
            <v>31077</v>
          </cell>
          <cell r="AE264">
            <v>11298</v>
          </cell>
          <cell r="AF264">
            <v>14376</v>
          </cell>
          <cell r="AG264">
            <v>56751</v>
          </cell>
          <cell r="AH264">
            <v>0</v>
          </cell>
          <cell r="AI264">
            <v>0</v>
          </cell>
          <cell r="AJ264">
            <v>8400</v>
          </cell>
          <cell r="AK264">
            <v>0</v>
          </cell>
          <cell r="AL264">
            <v>0</v>
          </cell>
          <cell r="AM264">
            <v>0</v>
          </cell>
          <cell r="AN264">
            <v>9</v>
          </cell>
          <cell r="AO264">
            <v>0.68571000000000004</v>
          </cell>
        </row>
        <row r="265">
          <cell r="A265">
            <v>917591173</v>
          </cell>
          <cell r="B265" t="str">
            <v>WESTFIELD PUBLIC LIBRARY</v>
          </cell>
          <cell r="C265" t="str">
            <v>NORTHCENTRAL</v>
          </cell>
          <cell r="D265" t="str">
            <v>NORTH CENTRAL</v>
          </cell>
          <cell r="E265" t="str">
            <v>TIOGA</v>
          </cell>
          <cell r="F265" t="str">
            <v>Potter-Tioga Library System</v>
          </cell>
          <cell r="G265">
            <v>2111</v>
          </cell>
          <cell r="H265">
            <v>1477</v>
          </cell>
          <cell r="I265">
            <v>28</v>
          </cell>
          <cell r="J265">
            <v>22911</v>
          </cell>
          <cell r="K265">
            <v>0</v>
          </cell>
          <cell r="L265">
            <v>0</v>
          </cell>
          <cell r="M265">
            <v>0.28571000000000002</v>
          </cell>
          <cell r="N265">
            <v>0</v>
          </cell>
          <cell r="O265">
            <v>15535</v>
          </cell>
          <cell r="P265">
            <v>12334</v>
          </cell>
          <cell r="Q265">
            <v>0</v>
          </cell>
          <cell r="R265">
            <v>24</v>
          </cell>
          <cell r="S265">
            <v>0</v>
          </cell>
          <cell r="T265">
            <v>9</v>
          </cell>
          <cell r="U265">
            <v>14</v>
          </cell>
          <cell r="V265">
            <v>0</v>
          </cell>
          <cell r="W265">
            <v>0</v>
          </cell>
          <cell r="X265">
            <v>0</v>
          </cell>
          <cell r="Y265">
            <v>13298</v>
          </cell>
          <cell r="Z265">
            <v>13156</v>
          </cell>
          <cell r="AA265">
            <v>0</v>
          </cell>
          <cell r="AB265">
            <v>44025</v>
          </cell>
          <cell r="AC265">
            <v>70479</v>
          </cell>
          <cell r="AD265">
            <v>24943</v>
          </cell>
          <cell r="AE265">
            <v>18751</v>
          </cell>
          <cell r="AF265">
            <v>11233</v>
          </cell>
          <cell r="AG265">
            <v>54927</v>
          </cell>
          <cell r="AH265">
            <v>0</v>
          </cell>
          <cell r="AI265">
            <v>0</v>
          </cell>
          <cell r="AJ265">
            <v>13298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0.85714000000000001</v>
          </cell>
        </row>
        <row r="266">
          <cell r="A266">
            <v>916490543</v>
          </cell>
          <cell r="B266" t="str">
            <v>PRIESTLEY FORSYTH MEM LIBRARY</v>
          </cell>
          <cell r="C266" t="str">
            <v>NORTHCENTRAL</v>
          </cell>
          <cell r="D266" t="str">
            <v>NORTH CENTRAL</v>
          </cell>
          <cell r="E266" t="str">
            <v>NORTHUMBERLAND</v>
          </cell>
          <cell r="F266">
            <v>0</v>
          </cell>
          <cell r="G266">
            <v>7489</v>
          </cell>
          <cell r="H266">
            <v>5382</v>
          </cell>
          <cell r="I266">
            <v>48</v>
          </cell>
          <cell r="J266">
            <v>32828</v>
          </cell>
          <cell r="K266">
            <v>0</v>
          </cell>
          <cell r="L266">
            <v>0</v>
          </cell>
          <cell r="M266">
            <v>3.5714299999999999</v>
          </cell>
          <cell r="N266">
            <v>0.31429000000000001</v>
          </cell>
          <cell r="O266">
            <v>25819</v>
          </cell>
          <cell r="P266">
            <v>22442</v>
          </cell>
          <cell r="Q266">
            <v>43</v>
          </cell>
          <cell r="R266">
            <v>44</v>
          </cell>
          <cell r="S266">
            <v>0</v>
          </cell>
          <cell r="T266">
            <v>57</v>
          </cell>
          <cell r="U266">
            <v>71</v>
          </cell>
          <cell r="V266">
            <v>0</v>
          </cell>
          <cell r="W266">
            <v>0</v>
          </cell>
          <cell r="X266">
            <v>3193</v>
          </cell>
          <cell r="Y266">
            <v>27706</v>
          </cell>
          <cell r="Z266">
            <v>6000</v>
          </cell>
          <cell r="AA266">
            <v>2500</v>
          </cell>
          <cell r="AB266">
            <v>203269</v>
          </cell>
          <cell r="AC266">
            <v>236975</v>
          </cell>
          <cell r="AD266">
            <v>144743</v>
          </cell>
          <cell r="AE266">
            <v>30346</v>
          </cell>
          <cell r="AF266">
            <v>55461</v>
          </cell>
          <cell r="AG266">
            <v>230550</v>
          </cell>
          <cell r="AH266">
            <v>0</v>
          </cell>
          <cell r="AI266">
            <v>0</v>
          </cell>
          <cell r="AJ266">
            <v>24513</v>
          </cell>
          <cell r="AK266">
            <v>0</v>
          </cell>
          <cell r="AL266">
            <v>3193</v>
          </cell>
          <cell r="AM266">
            <v>0</v>
          </cell>
          <cell r="AN266">
            <v>24</v>
          </cell>
          <cell r="AO266">
            <v>2.2857099999999999</v>
          </cell>
        </row>
        <row r="267">
          <cell r="A267">
            <v>916550035</v>
          </cell>
          <cell r="B267" t="str">
            <v>SNYDER COUNTY LIBRARIES, INC.</v>
          </cell>
          <cell r="C267" t="str">
            <v>NORTHCENTRAL</v>
          </cell>
          <cell r="D267" t="str">
            <v>NORTH CENTRAL</v>
          </cell>
          <cell r="E267" t="str">
            <v>SNYDER</v>
          </cell>
          <cell r="F267">
            <v>0</v>
          </cell>
          <cell r="G267">
            <v>39702</v>
          </cell>
          <cell r="H267">
            <v>16408</v>
          </cell>
          <cell r="I267">
            <v>54</v>
          </cell>
          <cell r="J267">
            <v>85894</v>
          </cell>
          <cell r="K267">
            <v>2.2857099999999999</v>
          </cell>
          <cell r="L267">
            <v>0</v>
          </cell>
          <cell r="M267">
            <v>11.11429</v>
          </cell>
          <cell r="N267">
            <v>0.28571000000000002</v>
          </cell>
          <cell r="O267">
            <v>63981</v>
          </cell>
          <cell r="P267">
            <v>55028</v>
          </cell>
          <cell r="Q267">
            <v>0</v>
          </cell>
          <cell r="R267">
            <v>135</v>
          </cell>
          <cell r="S267">
            <v>0</v>
          </cell>
          <cell r="T267">
            <v>13</v>
          </cell>
          <cell r="U267">
            <v>334</v>
          </cell>
          <cell r="V267">
            <v>32804</v>
          </cell>
          <cell r="W267">
            <v>32804</v>
          </cell>
          <cell r="X267">
            <v>3442</v>
          </cell>
          <cell r="Y267">
            <v>106420</v>
          </cell>
          <cell r="Z267">
            <v>125500</v>
          </cell>
          <cell r="AA267">
            <v>0</v>
          </cell>
          <cell r="AB267">
            <v>249886</v>
          </cell>
          <cell r="AC267">
            <v>514610</v>
          </cell>
          <cell r="AD267">
            <v>315880</v>
          </cell>
          <cell r="AE267">
            <v>58377</v>
          </cell>
          <cell r="AF267">
            <v>151008</v>
          </cell>
          <cell r="AG267">
            <v>525265</v>
          </cell>
          <cell r="AH267">
            <v>0</v>
          </cell>
          <cell r="AI267">
            <v>32804</v>
          </cell>
          <cell r="AJ267">
            <v>102978</v>
          </cell>
          <cell r="AK267">
            <v>0</v>
          </cell>
          <cell r="AL267">
            <v>3442</v>
          </cell>
          <cell r="AM267">
            <v>0</v>
          </cell>
          <cell r="AN267">
            <v>33</v>
          </cell>
          <cell r="AO267">
            <v>0</v>
          </cell>
        </row>
        <row r="268">
          <cell r="A268">
            <v>917570123</v>
          </cell>
          <cell r="B268" t="str">
            <v>SULLIVAN COUNTY LIBRARY</v>
          </cell>
          <cell r="C268" t="str">
            <v>NORTHCENTRAL</v>
          </cell>
          <cell r="D268" t="str">
            <v>NORTH CENTRAL</v>
          </cell>
          <cell r="E268" t="str">
            <v>SULLIVAN</v>
          </cell>
          <cell r="F268">
            <v>0</v>
          </cell>
          <cell r="G268">
            <v>6428</v>
          </cell>
          <cell r="H268">
            <v>3128</v>
          </cell>
          <cell r="I268">
            <v>37</v>
          </cell>
          <cell r="J268">
            <v>21144</v>
          </cell>
          <cell r="K268">
            <v>1.05714</v>
          </cell>
          <cell r="L268">
            <v>0</v>
          </cell>
          <cell r="M268">
            <v>1.4571400000000001</v>
          </cell>
          <cell r="N268">
            <v>0.85714000000000001</v>
          </cell>
          <cell r="O268">
            <v>20770</v>
          </cell>
          <cell r="P268">
            <v>19362</v>
          </cell>
          <cell r="Q268">
            <v>1403</v>
          </cell>
          <cell r="R268">
            <v>62</v>
          </cell>
          <cell r="S268">
            <v>0</v>
          </cell>
          <cell r="T268">
            <v>88</v>
          </cell>
          <cell r="U268">
            <v>161</v>
          </cell>
          <cell r="V268">
            <v>4673</v>
          </cell>
          <cell r="W268">
            <v>4673</v>
          </cell>
          <cell r="X268">
            <v>0</v>
          </cell>
          <cell r="Y268">
            <v>43185</v>
          </cell>
          <cell r="Z268">
            <v>30000</v>
          </cell>
          <cell r="AA268">
            <v>0</v>
          </cell>
          <cell r="AB268">
            <v>10295</v>
          </cell>
          <cell r="AC268">
            <v>88153</v>
          </cell>
          <cell r="AD268">
            <v>78855</v>
          </cell>
          <cell r="AE268">
            <v>18538</v>
          </cell>
          <cell r="AF268">
            <v>28185</v>
          </cell>
          <cell r="AG268">
            <v>125578</v>
          </cell>
          <cell r="AH268">
            <v>0</v>
          </cell>
          <cell r="AI268">
            <v>4673</v>
          </cell>
          <cell r="AJ268">
            <v>43185</v>
          </cell>
          <cell r="AK268">
            <v>0</v>
          </cell>
          <cell r="AL268">
            <v>0</v>
          </cell>
          <cell r="AM268">
            <v>0</v>
          </cell>
          <cell r="AN268">
            <v>7</v>
          </cell>
          <cell r="AO268">
            <v>1.05714</v>
          </cell>
        </row>
        <row r="269">
          <cell r="A269">
            <v>916470093</v>
          </cell>
          <cell r="B269" t="str">
            <v>THOMAS BEAVER FREE LIBRARY</v>
          </cell>
          <cell r="C269" t="str">
            <v>NORTHCENTRAL</v>
          </cell>
          <cell r="D269" t="str">
            <v>NORTH CENTRAL</v>
          </cell>
          <cell r="E269" t="str">
            <v>MONTOUR</v>
          </cell>
          <cell r="F269">
            <v>0</v>
          </cell>
          <cell r="G269">
            <v>21321</v>
          </cell>
          <cell r="H269">
            <v>4761</v>
          </cell>
          <cell r="I269">
            <v>41</v>
          </cell>
          <cell r="J269">
            <v>26907</v>
          </cell>
          <cell r="K269">
            <v>1.05714</v>
          </cell>
          <cell r="L269">
            <v>0</v>
          </cell>
          <cell r="M269">
            <v>3.88571</v>
          </cell>
          <cell r="N269">
            <v>0.2</v>
          </cell>
          <cell r="O269">
            <v>34287</v>
          </cell>
          <cell r="P269">
            <v>31610</v>
          </cell>
          <cell r="Q269">
            <v>5695</v>
          </cell>
          <cell r="R269">
            <v>83</v>
          </cell>
          <cell r="S269">
            <v>3200</v>
          </cell>
          <cell r="T269">
            <v>69</v>
          </cell>
          <cell r="U269">
            <v>449</v>
          </cell>
          <cell r="V269">
            <v>0</v>
          </cell>
          <cell r="W269">
            <v>0</v>
          </cell>
          <cell r="X269">
            <v>0</v>
          </cell>
          <cell r="Y269">
            <v>55297</v>
          </cell>
          <cell r="Z269">
            <v>900</v>
          </cell>
          <cell r="AA269">
            <v>0</v>
          </cell>
          <cell r="AB269">
            <v>140256</v>
          </cell>
          <cell r="AC269">
            <v>196453</v>
          </cell>
          <cell r="AD269">
            <v>119107</v>
          </cell>
          <cell r="AE269">
            <v>30681</v>
          </cell>
          <cell r="AF269">
            <v>73410</v>
          </cell>
          <cell r="AG269">
            <v>223198</v>
          </cell>
          <cell r="AH269">
            <v>0</v>
          </cell>
          <cell r="AI269">
            <v>0</v>
          </cell>
          <cell r="AJ269">
            <v>55297</v>
          </cell>
          <cell r="AK269">
            <v>0</v>
          </cell>
          <cell r="AL269">
            <v>0</v>
          </cell>
          <cell r="AM269">
            <v>0</v>
          </cell>
          <cell r="AN269">
            <v>7</v>
          </cell>
          <cell r="AO269">
            <v>0</v>
          </cell>
        </row>
        <row r="270">
          <cell r="A270">
            <v>916600303</v>
          </cell>
          <cell r="B270" t="str">
            <v>JANE &amp; ANNETTE HERR MEMORIAL LIBRARY</v>
          </cell>
          <cell r="C270" t="str">
            <v>NORTHCENTRAL</v>
          </cell>
          <cell r="D270" t="str">
            <v>NORTH CENTRAL</v>
          </cell>
          <cell r="E270" t="str">
            <v>UNION</v>
          </cell>
          <cell r="F270" t="str">
            <v>Union County Library System</v>
          </cell>
          <cell r="G270">
            <v>3540</v>
          </cell>
          <cell r="H270">
            <v>3256</v>
          </cell>
          <cell r="I270">
            <v>35</v>
          </cell>
          <cell r="J270">
            <v>63995</v>
          </cell>
          <cell r="K270">
            <v>0</v>
          </cell>
          <cell r="L270">
            <v>0</v>
          </cell>
          <cell r="M270">
            <v>3.4285700000000001</v>
          </cell>
          <cell r="N270">
            <v>0</v>
          </cell>
          <cell r="O270">
            <v>22573</v>
          </cell>
          <cell r="P270">
            <v>19692</v>
          </cell>
          <cell r="Q270">
            <v>0</v>
          </cell>
          <cell r="R270">
            <v>60</v>
          </cell>
          <cell r="S270">
            <v>0</v>
          </cell>
          <cell r="T270">
            <v>26</v>
          </cell>
          <cell r="U270">
            <v>38</v>
          </cell>
          <cell r="V270">
            <v>0</v>
          </cell>
          <cell r="W270">
            <v>0</v>
          </cell>
          <cell r="X270">
            <v>725</v>
          </cell>
          <cell r="Y270">
            <v>24263</v>
          </cell>
          <cell r="Z270">
            <v>68163</v>
          </cell>
          <cell r="AA270">
            <v>0</v>
          </cell>
          <cell r="AB270">
            <v>48246</v>
          </cell>
          <cell r="AC270">
            <v>140672</v>
          </cell>
          <cell r="AD270">
            <v>90048</v>
          </cell>
          <cell r="AE270">
            <v>17623</v>
          </cell>
          <cell r="AF270">
            <v>41072</v>
          </cell>
          <cell r="AG270">
            <v>148743</v>
          </cell>
          <cell r="AH270">
            <v>0</v>
          </cell>
          <cell r="AI270">
            <v>0</v>
          </cell>
          <cell r="AJ270">
            <v>23538</v>
          </cell>
          <cell r="AK270">
            <v>0</v>
          </cell>
          <cell r="AL270">
            <v>725</v>
          </cell>
          <cell r="AM270">
            <v>21675</v>
          </cell>
          <cell r="AN270">
            <v>4</v>
          </cell>
          <cell r="AO270">
            <v>1</v>
          </cell>
        </row>
        <row r="271">
          <cell r="A271">
            <v>916600243</v>
          </cell>
          <cell r="B271" t="str">
            <v>PUBLIC LIBRARY FOR UNION CO</v>
          </cell>
          <cell r="C271" t="str">
            <v>NORTHCENTRAL</v>
          </cell>
          <cell r="D271" t="str">
            <v>NORTH CENTRAL</v>
          </cell>
          <cell r="E271" t="str">
            <v>UNION</v>
          </cell>
          <cell r="F271" t="str">
            <v>Union County Library System</v>
          </cell>
          <cell r="G271">
            <v>39587</v>
          </cell>
          <cell r="H271">
            <v>11894</v>
          </cell>
          <cell r="I271">
            <v>56</v>
          </cell>
          <cell r="J271">
            <v>232945</v>
          </cell>
          <cell r="K271">
            <v>2</v>
          </cell>
          <cell r="L271">
            <v>0</v>
          </cell>
          <cell r="M271">
            <v>9.7142900000000001</v>
          </cell>
          <cell r="N271">
            <v>0</v>
          </cell>
          <cell r="O271">
            <v>79774</v>
          </cell>
          <cell r="P271">
            <v>70766</v>
          </cell>
          <cell r="Q271">
            <v>648</v>
          </cell>
          <cell r="R271">
            <v>62</v>
          </cell>
          <cell r="S271">
            <v>29</v>
          </cell>
          <cell r="T271">
            <v>2272</v>
          </cell>
          <cell r="U271">
            <v>968</v>
          </cell>
          <cell r="V271">
            <v>0</v>
          </cell>
          <cell r="W271">
            <v>19202</v>
          </cell>
          <cell r="X271">
            <v>0</v>
          </cell>
          <cell r="Y271">
            <v>80116</v>
          </cell>
          <cell r="Z271">
            <v>171427</v>
          </cell>
          <cell r="AA271">
            <v>0</v>
          </cell>
          <cell r="AB271">
            <v>236407</v>
          </cell>
          <cell r="AC271">
            <v>507152</v>
          </cell>
          <cell r="AD271">
            <v>425852</v>
          </cell>
          <cell r="AE271">
            <v>100818</v>
          </cell>
          <cell r="AF271">
            <v>163675</v>
          </cell>
          <cell r="AG271">
            <v>690345</v>
          </cell>
          <cell r="AH271">
            <v>0</v>
          </cell>
          <cell r="AI271">
            <v>0</v>
          </cell>
          <cell r="AJ271">
            <v>80116</v>
          </cell>
          <cell r="AK271">
            <v>0</v>
          </cell>
          <cell r="AL271">
            <v>0</v>
          </cell>
          <cell r="AM271">
            <v>0</v>
          </cell>
          <cell r="AN271">
            <v>11</v>
          </cell>
          <cell r="AO271">
            <v>0</v>
          </cell>
        </row>
        <row r="272">
          <cell r="A272">
            <v>916600264</v>
          </cell>
          <cell r="B272" t="str">
            <v>UNION SYS ADMIN UNIT</v>
          </cell>
          <cell r="C272" t="str">
            <v>NORTHCENTRAL</v>
          </cell>
          <cell r="D272" t="str">
            <v>NORTH CENTRAL</v>
          </cell>
          <cell r="E272" t="str">
            <v>UNION</v>
          </cell>
          <cell r="F272" t="str">
            <v>Union County Library System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0.28571000000000002</v>
          </cell>
          <cell r="L272">
            <v>0</v>
          </cell>
          <cell r="M272">
            <v>3.1428600000000002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50000</v>
          </cell>
          <cell r="X272">
            <v>0</v>
          </cell>
          <cell r="Y272">
            <v>103105</v>
          </cell>
          <cell r="Z272">
            <v>47446</v>
          </cell>
          <cell r="AA272">
            <v>0</v>
          </cell>
          <cell r="AB272">
            <v>173</v>
          </cell>
          <cell r="AC272">
            <v>200724</v>
          </cell>
          <cell r="AD272">
            <v>110071</v>
          </cell>
          <cell r="AE272">
            <v>15025</v>
          </cell>
          <cell r="AF272">
            <v>109881</v>
          </cell>
          <cell r="AG272">
            <v>234977</v>
          </cell>
          <cell r="AH272">
            <v>0</v>
          </cell>
          <cell r="AI272">
            <v>50000</v>
          </cell>
          <cell r="AJ272">
            <v>103105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</row>
        <row r="273">
          <cell r="A273">
            <v>916600203</v>
          </cell>
          <cell r="B273" t="str">
            <v>WEST END LIBRARY</v>
          </cell>
          <cell r="C273" t="str">
            <v>NORTHCENTRAL</v>
          </cell>
          <cell r="D273" t="str">
            <v>NORTH CENTRAL</v>
          </cell>
          <cell r="E273" t="str">
            <v>UNION</v>
          </cell>
          <cell r="F273" t="str">
            <v>Union County Library System</v>
          </cell>
          <cell r="G273">
            <v>1820</v>
          </cell>
          <cell r="H273">
            <v>641</v>
          </cell>
          <cell r="I273">
            <v>35</v>
          </cell>
          <cell r="J273">
            <v>18938</v>
          </cell>
          <cell r="K273">
            <v>0</v>
          </cell>
          <cell r="L273">
            <v>1</v>
          </cell>
          <cell r="M273">
            <v>1.5714300000000001</v>
          </cell>
          <cell r="N273">
            <v>0</v>
          </cell>
          <cell r="O273">
            <v>16402</v>
          </cell>
          <cell r="P273">
            <v>15164</v>
          </cell>
          <cell r="Q273">
            <v>0</v>
          </cell>
          <cell r="R273">
            <v>39</v>
          </cell>
          <cell r="S273">
            <v>0</v>
          </cell>
          <cell r="T273">
            <v>128</v>
          </cell>
          <cell r="U273">
            <v>66</v>
          </cell>
          <cell r="V273">
            <v>0</v>
          </cell>
          <cell r="W273">
            <v>0</v>
          </cell>
          <cell r="X273">
            <v>0</v>
          </cell>
          <cell r="Y273">
            <v>22332</v>
          </cell>
          <cell r="Z273">
            <v>52985</v>
          </cell>
          <cell r="AA273">
            <v>0</v>
          </cell>
          <cell r="AB273">
            <v>25477</v>
          </cell>
          <cell r="AC273">
            <v>100794</v>
          </cell>
          <cell r="AD273">
            <v>66193</v>
          </cell>
          <cell r="AE273">
            <v>17495</v>
          </cell>
          <cell r="AF273">
            <v>32100</v>
          </cell>
          <cell r="AG273">
            <v>115788</v>
          </cell>
          <cell r="AH273">
            <v>0</v>
          </cell>
          <cell r="AI273">
            <v>0</v>
          </cell>
          <cell r="AJ273">
            <v>22332</v>
          </cell>
          <cell r="AK273">
            <v>0</v>
          </cell>
          <cell r="AL273">
            <v>0</v>
          </cell>
          <cell r="AM273">
            <v>0</v>
          </cell>
          <cell r="AN273">
            <v>4</v>
          </cell>
          <cell r="AO273">
            <v>0</v>
          </cell>
        </row>
        <row r="274">
          <cell r="A274">
            <v>919350243</v>
          </cell>
          <cell r="B274" t="str">
            <v>ABINGTON COMMUNITY LIBRARY</v>
          </cell>
          <cell r="C274" t="str">
            <v>NORTHEAST</v>
          </cell>
          <cell r="D274" t="str">
            <v>NORTHEAST</v>
          </cell>
          <cell r="E274" t="str">
            <v>LACKAWANNA</v>
          </cell>
          <cell r="F274" t="str">
            <v>Lackawanna County Library System</v>
          </cell>
          <cell r="G274">
            <v>30686</v>
          </cell>
          <cell r="H274">
            <v>7336</v>
          </cell>
          <cell r="I274">
            <v>71</v>
          </cell>
          <cell r="J274">
            <v>224325</v>
          </cell>
          <cell r="K274">
            <v>3</v>
          </cell>
          <cell r="L274">
            <v>0</v>
          </cell>
          <cell r="M274">
            <v>7.3428599999999999</v>
          </cell>
          <cell r="N274">
            <v>0.62856999999999996</v>
          </cell>
          <cell r="O274">
            <v>84399</v>
          </cell>
          <cell r="P274">
            <v>68647</v>
          </cell>
          <cell r="Q274">
            <v>0</v>
          </cell>
          <cell r="R274">
            <v>110</v>
          </cell>
          <cell r="S274">
            <v>99</v>
          </cell>
          <cell r="T274">
            <v>322</v>
          </cell>
          <cell r="U274">
            <v>380</v>
          </cell>
          <cell r="V274">
            <v>0</v>
          </cell>
          <cell r="W274">
            <v>0</v>
          </cell>
          <cell r="X274">
            <v>0</v>
          </cell>
          <cell r="Y274">
            <v>78067</v>
          </cell>
          <cell r="Z274">
            <v>466363</v>
          </cell>
          <cell r="AA274">
            <v>0</v>
          </cell>
          <cell r="AB274">
            <v>102359</v>
          </cell>
          <cell r="AC274">
            <v>646789</v>
          </cell>
          <cell r="AD274">
            <v>432610</v>
          </cell>
          <cell r="AE274">
            <v>91391</v>
          </cell>
          <cell r="AF274">
            <v>110047</v>
          </cell>
          <cell r="AG274">
            <v>634048</v>
          </cell>
          <cell r="AH274">
            <v>0</v>
          </cell>
          <cell r="AI274">
            <v>0</v>
          </cell>
          <cell r="AJ274">
            <v>78067</v>
          </cell>
          <cell r="AK274">
            <v>0</v>
          </cell>
          <cell r="AL274">
            <v>0</v>
          </cell>
          <cell r="AM274">
            <v>0</v>
          </cell>
          <cell r="AN274">
            <v>26</v>
          </cell>
          <cell r="AO274">
            <v>0</v>
          </cell>
        </row>
        <row r="275">
          <cell r="A275">
            <v>919350152</v>
          </cell>
          <cell r="B275" t="str">
            <v>CARBONDALE PUBLIC LIBRARY</v>
          </cell>
          <cell r="C275" t="str">
            <v>NORTHEAST</v>
          </cell>
          <cell r="D275" t="str">
            <v>NORTHEAST</v>
          </cell>
          <cell r="E275" t="str">
            <v>LACKAWANNA</v>
          </cell>
          <cell r="F275" t="str">
            <v>Lackawanna County Library System</v>
          </cell>
          <cell r="G275">
            <v>19016</v>
          </cell>
          <cell r="H275">
            <v>3603</v>
          </cell>
          <cell r="I275">
            <v>54</v>
          </cell>
          <cell r="J275">
            <v>49831</v>
          </cell>
          <cell r="K275">
            <v>3</v>
          </cell>
          <cell r="L275">
            <v>0</v>
          </cell>
          <cell r="M275">
            <v>3.9714299999999998</v>
          </cell>
          <cell r="N275">
            <v>0.28571000000000002</v>
          </cell>
          <cell r="O275">
            <v>39616</v>
          </cell>
          <cell r="P275">
            <v>31962</v>
          </cell>
          <cell r="Q275">
            <v>0</v>
          </cell>
          <cell r="R275">
            <v>42</v>
          </cell>
          <cell r="S275">
            <v>99</v>
          </cell>
          <cell r="T275">
            <v>36</v>
          </cell>
          <cell r="U275">
            <v>342</v>
          </cell>
          <cell r="V275">
            <v>0</v>
          </cell>
          <cell r="W275">
            <v>0</v>
          </cell>
          <cell r="X275">
            <v>0</v>
          </cell>
          <cell r="Y275">
            <v>39131</v>
          </cell>
          <cell r="Z275">
            <v>297546</v>
          </cell>
          <cell r="AA275">
            <v>0</v>
          </cell>
          <cell r="AB275">
            <v>27692</v>
          </cell>
          <cell r="AC275">
            <v>364369</v>
          </cell>
          <cell r="AD275">
            <v>272885</v>
          </cell>
          <cell r="AE275">
            <v>27107</v>
          </cell>
          <cell r="AF275">
            <v>61921</v>
          </cell>
          <cell r="AG275">
            <v>361913</v>
          </cell>
          <cell r="AH275">
            <v>0</v>
          </cell>
          <cell r="AI275">
            <v>0</v>
          </cell>
          <cell r="AJ275">
            <v>39131</v>
          </cell>
          <cell r="AK275">
            <v>0</v>
          </cell>
          <cell r="AL275">
            <v>0</v>
          </cell>
          <cell r="AM275">
            <v>0</v>
          </cell>
          <cell r="AN275">
            <v>12</v>
          </cell>
          <cell r="AO275">
            <v>0</v>
          </cell>
        </row>
        <row r="276">
          <cell r="A276">
            <v>919350333</v>
          </cell>
          <cell r="B276" t="str">
            <v>DALTON COMMUNITY LIBRARY</v>
          </cell>
          <cell r="C276" t="str">
            <v>NORTHEAST</v>
          </cell>
          <cell r="D276" t="str">
            <v>NORTHEAST</v>
          </cell>
          <cell r="E276" t="str">
            <v>LACKAWANNA</v>
          </cell>
          <cell r="F276" t="str">
            <v>Lackawanna County Library System</v>
          </cell>
          <cell r="G276">
            <v>1836</v>
          </cell>
          <cell r="H276">
            <v>607</v>
          </cell>
          <cell r="I276">
            <v>41</v>
          </cell>
          <cell r="J276">
            <v>17420</v>
          </cell>
          <cell r="K276">
            <v>1</v>
          </cell>
          <cell r="L276">
            <v>0</v>
          </cell>
          <cell r="M276">
            <v>1.17143</v>
          </cell>
          <cell r="N276">
            <v>0</v>
          </cell>
          <cell r="O276">
            <v>23533</v>
          </cell>
          <cell r="P276">
            <v>19160</v>
          </cell>
          <cell r="Q276">
            <v>0</v>
          </cell>
          <cell r="R276">
            <v>30</v>
          </cell>
          <cell r="S276">
            <v>99</v>
          </cell>
          <cell r="T276">
            <v>19</v>
          </cell>
          <cell r="U276">
            <v>114</v>
          </cell>
          <cell r="V276">
            <v>0</v>
          </cell>
          <cell r="W276">
            <v>0</v>
          </cell>
          <cell r="X276">
            <v>0</v>
          </cell>
          <cell r="Y276">
            <v>19666</v>
          </cell>
          <cell r="Z276">
            <v>103837</v>
          </cell>
          <cell r="AA276">
            <v>0</v>
          </cell>
          <cell r="AB276">
            <v>6167</v>
          </cell>
          <cell r="AC276">
            <v>129670</v>
          </cell>
          <cell r="AD276">
            <v>95574</v>
          </cell>
          <cell r="AE276">
            <v>18269</v>
          </cell>
          <cell r="AF276">
            <v>16026</v>
          </cell>
          <cell r="AG276">
            <v>129869</v>
          </cell>
          <cell r="AH276">
            <v>0</v>
          </cell>
          <cell r="AI276">
            <v>0</v>
          </cell>
          <cell r="AJ276">
            <v>19666</v>
          </cell>
          <cell r="AK276">
            <v>0</v>
          </cell>
          <cell r="AL276">
            <v>0</v>
          </cell>
          <cell r="AM276">
            <v>0</v>
          </cell>
          <cell r="AN276">
            <v>4</v>
          </cell>
          <cell r="AO276">
            <v>0</v>
          </cell>
        </row>
        <row r="277">
          <cell r="A277">
            <v>919350995</v>
          </cell>
          <cell r="B277" t="str">
            <v>LACKAWANNA SYS ADMIN UNIT</v>
          </cell>
          <cell r="C277" t="str">
            <v>NORTHEAST</v>
          </cell>
          <cell r="D277" t="str">
            <v>NORTHEAST</v>
          </cell>
          <cell r="E277" t="str">
            <v>LACKAWANNA</v>
          </cell>
          <cell r="F277" t="str">
            <v>Lackawanna County Library System</v>
          </cell>
          <cell r="G277">
            <v>0</v>
          </cell>
          <cell r="H277">
            <v>0</v>
          </cell>
          <cell r="I277">
            <v>38</v>
          </cell>
          <cell r="J277">
            <v>41450</v>
          </cell>
          <cell r="K277">
            <v>1</v>
          </cell>
          <cell r="L277">
            <v>0</v>
          </cell>
          <cell r="M277">
            <v>1</v>
          </cell>
          <cell r="N277">
            <v>0</v>
          </cell>
          <cell r="O277">
            <v>9055</v>
          </cell>
          <cell r="P277">
            <v>3561</v>
          </cell>
          <cell r="Q277">
            <v>5494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29313</v>
          </cell>
          <cell r="Z277">
            <v>561763</v>
          </cell>
          <cell r="AA277">
            <v>0</v>
          </cell>
          <cell r="AB277">
            <v>28511</v>
          </cell>
          <cell r="AC277">
            <v>619587</v>
          </cell>
          <cell r="AD277">
            <v>209929</v>
          </cell>
          <cell r="AE277">
            <v>105663</v>
          </cell>
          <cell r="AF277">
            <v>265178</v>
          </cell>
          <cell r="AG277">
            <v>580770</v>
          </cell>
          <cell r="AH277">
            <v>0</v>
          </cell>
          <cell r="AI277">
            <v>0</v>
          </cell>
          <cell r="AJ277">
            <v>29313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</row>
        <row r="278">
          <cell r="A278">
            <v>919350783</v>
          </cell>
          <cell r="B278" t="str">
            <v>NORTH POCONO PUBLIC LIBRARY</v>
          </cell>
          <cell r="C278" t="str">
            <v>NORTHEAST</v>
          </cell>
          <cell r="D278" t="str">
            <v>NORTHEAST</v>
          </cell>
          <cell r="E278" t="str">
            <v>LACKAWANNA</v>
          </cell>
          <cell r="F278" t="str">
            <v>Lackawanna County Library System</v>
          </cell>
          <cell r="G278">
            <v>18925</v>
          </cell>
          <cell r="H278">
            <v>4935</v>
          </cell>
          <cell r="I278">
            <v>56</v>
          </cell>
          <cell r="J278">
            <v>77893</v>
          </cell>
          <cell r="K278">
            <v>1</v>
          </cell>
          <cell r="L278">
            <v>0</v>
          </cell>
          <cell r="M278">
            <v>4.5714300000000003</v>
          </cell>
          <cell r="N278">
            <v>0.2</v>
          </cell>
          <cell r="O278">
            <v>32857</v>
          </cell>
          <cell r="P278">
            <v>27777</v>
          </cell>
          <cell r="Q278">
            <v>0</v>
          </cell>
          <cell r="R278">
            <v>50</v>
          </cell>
          <cell r="S278">
            <v>99</v>
          </cell>
          <cell r="T278">
            <v>31</v>
          </cell>
          <cell r="U278">
            <v>281</v>
          </cell>
          <cell r="V278">
            <v>0</v>
          </cell>
          <cell r="W278">
            <v>0</v>
          </cell>
          <cell r="X278">
            <v>0</v>
          </cell>
          <cell r="Y278">
            <v>32643</v>
          </cell>
          <cell r="Z278">
            <v>312617</v>
          </cell>
          <cell r="AA278">
            <v>0</v>
          </cell>
          <cell r="AB278">
            <v>51019</v>
          </cell>
          <cell r="AC278">
            <v>396279</v>
          </cell>
          <cell r="AD278">
            <v>246036</v>
          </cell>
          <cell r="AE278">
            <v>36994</v>
          </cell>
          <cell r="AF278">
            <v>260117</v>
          </cell>
          <cell r="AG278">
            <v>543147</v>
          </cell>
          <cell r="AH278">
            <v>0</v>
          </cell>
          <cell r="AI278">
            <v>0</v>
          </cell>
          <cell r="AJ278">
            <v>32643</v>
          </cell>
          <cell r="AK278">
            <v>0</v>
          </cell>
          <cell r="AL278">
            <v>0</v>
          </cell>
          <cell r="AM278">
            <v>0</v>
          </cell>
          <cell r="AN278">
            <v>20</v>
          </cell>
          <cell r="AO278">
            <v>1</v>
          </cell>
        </row>
        <row r="279">
          <cell r="A279">
            <v>919350965</v>
          </cell>
          <cell r="B279" t="str">
            <v>SCRANTON PUBLIC LIBRARY</v>
          </cell>
          <cell r="C279" t="str">
            <v>NORTHEAST</v>
          </cell>
          <cell r="D279" t="str">
            <v>NORTHEAST</v>
          </cell>
          <cell r="E279" t="str">
            <v>LACKAWANNA</v>
          </cell>
          <cell r="F279" t="str">
            <v>Lackawanna County Library System</v>
          </cell>
          <cell r="G279">
            <v>95865</v>
          </cell>
          <cell r="H279">
            <v>26840</v>
          </cell>
          <cell r="I279">
            <v>68</v>
          </cell>
          <cell r="J279">
            <v>479599</v>
          </cell>
          <cell r="K279">
            <v>10.514290000000001</v>
          </cell>
          <cell r="L279">
            <v>1</v>
          </cell>
          <cell r="M279">
            <v>32.914290000000001</v>
          </cell>
          <cell r="N279">
            <v>0.85714000000000001</v>
          </cell>
          <cell r="O279">
            <v>300727</v>
          </cell>
          <cell r="P279">
            <v>229569</v>
          </cell>
          <cell r="Q279">
            <v>94</v>
          </cell>
          <cell r="R279">
            <v>290</v>
          </cell>
          <cell r="S279">
            <v>99</v>
          </cell>
          <cell r="T279">
            <v>5586</v>
          </cell>
          <cell r="U279">
            <v>1233</v>
          </cell>
          <cell r="V279">
            <v>17350</v>
          </cell>
          <cell r="W279">
            <v>17350</v>
          </cell>
          <cell r="X279">
            <v>0</v>
          </cell>
          <cell r="Y279">
            <v>969769</v>
          </cell>
          <cell r="Z279">
            <v>2102133</v>
          </cell>
          <cell r="AA279">
            <v>0</v>
          </cell>
          <cell r="AB279">
            <v>223580</v>
          </cell>
          <cell r="AC279">
            <v>3312832</v>
          </cell>
          <cell r="AD279">
            <v>2237025</v>
          </cell>
          <cell r="AE279">
            <v>393413</v>
          </cell>
          <cell r="AF279">
            <v>636574</v>
          </cell>
          <cell r="AG279">
            <v>3267012</v>
          </cell>
          <cell r="AH279">
            <v>0</v>
          </cell>
          <cell r="AI279">
            <v>17350</v>
          </cell>
          <cell r="AJ279">
            <v>943277</v>
          </cell>
          <cell r="AK279">
            <v>0</v>
          </cell>
          <cell r="AL279">
            <v>0</v>
          </cell>
          <cell r="AM279">
            <v>0</v>
          </cell>
          <cell r="AN279">
            <v>43</v>
          </cell>
          <cell r="AO279">
            <v>2</v>
          </cell>
        </row>
        <row r="280">
          <cell r="A280">
            <v>919351113</v>
          </cell>
          <cell r="B280" t="str">
            <v>TAYLOR COMMUNITY LIBRARY</v>
          </cell>
          <cell r="C280" t="str">
            <v>NORTHEAST</v>
          </cell>
          <cell r="D280" t="str">
            <v>NORTHEAST</v>
          </cell>
          <cell r="E280" t="str">
            <v>LACKAWANNA</v>
          </cell>
          <cell r="F280" t="str">
            <v>Lackawanna County Library System</v>
          </cell>
          <cell r="G280">
            <v>14576</v>
          </cell>
          <cell r="H280">
            <v>3133</v>
          </cell>
          <cell r="I280">
            <v>63</v>
          </cell>
          <cell r="J280">
            <v>59574</v>
          </cell>
          <cell r="K280">
            <v>0</v>
          </cell>
          <cell r="L280">
            <v>0</v>
          </cell>
          <cell r="M280">
            <v>4.7428600000000003</v>
          </cell>
          <cell r="N280">
            <v>0.42857000000000001</v>
          </cell>
          <cell r="O280">
            <v>53640</v>
          </cell>
          <cell r="P280">
            <v>43253</v>
          </cell>
          <cell r="Q280">
            <v>0</v>
          </cell>
          <cell r="R280">
            <v>21</v>
          </cell>
          <cell r="S280">
            <v>99</v>
          </cell>
          <cell r="T280">
            <v>128</v>
          </cell>
          <cell r="U280">
            <v>793</v>
          </cell>
          <cell r="V280">
            <v>0</v>
          </cell>
          <cell r="W280">
            <v>0</v>
          </cell>
          <cell r="X280">
            <v>0</v>
          </cell>
          <cell r="Y280">
            <v>26154</v>
          </cell>
          <cell r="Z280">
            <v>263931</v>
          </cell>
          <cell r="AA280">
            <v>0</v>
          </cell>
          <cell r="AB280">
            <v>30360</v>
          </cell>
          <cell r="AC280">
            <v>320445</v>
          </cell>
          <cell r="AD280">
            <v>226850</v>
          </cell>
          <cell r="AE280">
            <v>38990</v>
          </cell>
          <cell r="AF280">
            <v>44794</v>
          </cell>
          <cell r="AG280">
            <v>310634</v>
          </cell>
          <cell r="AH280">
            <v>0</v>
          </cell>
          <cell r="AI280">
            <v>0</v>
          </cell>
          <cell r="AJ280">
            <v>26154</v>
          </cell>
          <cell r="AK280">
            <v>0</v>
          </cell>
          <cell r="AL280">
            <v>0</v>
          </cell>
          <cell r="AM280">
            <v>0</v>
          </cell>
          <cell r="AN280">
            <v>14</v>
          </cell>
          <cell r="AO280">
            <v>1</v>
          </cell>
        </row>
        <row r="281">
          <cell r="A281">
            <v>919350723</v>
          </cell>
          <cell r="B281" t="str">
            <v>VALLEY COMMUNITY LIBRARY</v>
          </cell>
          <cell r="C281" t="str">
            <v>NORTHEAST</v>
          </cell>
          <cell r="D281" t="str">
            <v>NORTHEAST</v>
          </cell>
          <cell r="E281" t="str">
            <v>LACKAWANNA</v>
          </cell>
          <cell r="F281" t="str">
            <v>Lackawanna County Library System</v>
          </cell>
          <cell r="G281">
            <v>33533</v>
          </cell>
          <cell r="H281">
            <v>5636</v>
          </cell>
          <cell r="I281">
            <v>54</v>
          </cell>
          <cell r="J281">
            <v>101480</v>
          </cell>
          <cell r="K281">
            <v>2</v>
          </cell>
          <cell r="L281">
            <v>0</v>
          </cell>
          <cell r="M281">
            <v>8.4285700000000006</v>
          </cell>
          <cell r="N281">
            <v>0.54286000000000001</v>
          </cell>
          <cell r="O281">
            <v>63638</v>
          </cell>
          <cell r="P281">
            <v>48705</v>
          </cell>
          <cell r="Q281">
            <v>0</v>
          </cell>
          <cell r="R281">
            <v>67</v>
          </cell>
          <cell r="S281">
            <v>99</v>
          </cell>
          <cell r="T281">
            <v>56</v>
          </cell>
          <cell r="U281">
            <v>64</v>
          </cell>
          <cell r="V281">
            <v>13144</v>
          </cell>
          <cell r="W281">
            <v>13144</v>
          </cell>
          <cell r="X281">
            <v>0</v>
          </cell>
          <cell r="Y281">
            <v>39131</v>
          </cell>
          <cell r="Z281">
            <v>398975</v>
          </cell>
          <cell r="AA281">
            <v>0</v>
          </cell>
          <cell r="AB281">
            <v>57235</v>
          </cell>
          <cell r="AC281">
            <v>508485</v>
          </cell>
          <cell r="AD281">
            <v>361090</v>
          </cell>
          <cell r="AE281">
            <v>39456</v>
          </cell>
          <cell r="AF281">
            <v>106274</v>
          </cell>
          <cell r="AG281">
            <v>506820</v>
          </cell>
          <cell r="AH281">
            <v>0</v>
          </cell>
          <cell r="AI281">
            <v>0</v>
          </cell>
          <cell r="AJ281">
            <v>39131</v>
          </cell>
          <cell r="AK281">
            <v>0</v>
          </cell>
          <cell r="AL281">
            <v>0</v>
          </cell>
          <cell r="AM281">
            <v>0</v>
          </cell>
          <cell r="AN281">
            <v>15</v>
          </cell>
          <cell r="AO281">
            <v>0</v>
          </cell>
        </row>
        <row r="282">
          <cell r="A282">
            <v>920520243</v>
          </cell>
          <cell r="B282" t="str">
            <v>PIKE COUNTY PUBLIC LIBRARY</v>
          </cell>
          <cell r="C282" t="str">
            <v>NORTHEAST</v>
          </cell>
          <cell r="D282" t="str">
            <v>NORTHEAST</v>
          </cell>
          <cell r="E282" t="str">
            <v>PIKE</v>
          </cell>
          <cell r="F282">
            <v>0</v>
          </cell>
          <cell r="G282">
            <v>57369</v>
          </cell>
          <cell r="H282">
            <v>17147</v>
          </cell>
          <cell r="I282">
            <v>52</v>
          </cell>
          <cell r="J282">
            <v>129732</v>
          </cell>
          <cell r="K282">
            <v>1.85714</v>
          </cell>
          <cell r="L282">
            <v>0</v>
          </cell>
          <cell r="M282">
            <v>8.4285700000000006</v>
          </cell>
          <cell r="N282">
            <v>1.85714</v>
          </cell>
          <cell r="O282">
            <v>170964</v>
          </cell>
          <cell r="P282">
            <v>42922</v>
          </cell>
          <cell r="Q282">
            <v>788</v>
          </cell>
          <cell r="R282">
            <v>90</v>
          </cell>
          <cell r="S282">
            <v>125</v>
          </cell>
          <cell r="T282">
            <v>151</v>
          </cell>
          <cell r="U282">
            <v>1691</v>
          </cell>
          <cell r="V282">
            <v>0</v>
          </cell>
          <cell r="W282">
            <v>0</v>
          </cell>
          <cell r="X282">
            <v>0</v>
          </cell>
          <cell r="Y282">
            <v>175196</v>
          </cell>
          <cell r="Z282">
            <v>222000</v>
          </cell>
          <cell r="AA282">
            <v>1500</v>
          </cell>
          <cell r="AB282">
            <v>149821</v>
          </cell>
          <cell r="AC282">
            <v>547017</v>
          </cell>
          <cell r="AD282">
            <v>342201</v>
          </cell>
          <cell r="AE282">
            <v>72338</v>
          </cell>
          <cell r="AF282">
            <v>147283</v>
          </cell>
          <cell r="AG282">
            <v>561822</v>
          </cell>
          <cell r="AH282">
            <v>0</v>
          </cell>
          <cell r="AI282">
            <v>0</v>
          </cell>
          <cell r="AJ282">
            <v>175196</v>
          </cell>
          <cell r="AK282">
            <v>0</v>
          </cell>
          <cell r="AL282">
            <v>0</v>
          </cell>
          <cell r="AM282">
            <v>627</v>
          </cell>
          <cell r="AN282">
            <v>17</v>
          </cell>
          <cell r="AO282">
            <v>0</v>
          </cell>
        </row>
        <row r="283">
          <cell r="A283">
            <v>919580873</v>
          </cell>
          <cell r="B283" t="str">
            <v>SUS QUE CO HIST SOC &amp; FREE LIB</v>
          </cell>
          <cell r="C283" t="str">
            <v>NORTHEAST</v>
          </cell>
          <cell r="D283" t="str">
            <v>NORTHEAST</v>
          </cell>
          <cell r="E283" t="str">
            <v>SUSQUEHANNA</v>
          </cell>
          <cell r="F283">
            <v>0</v>
          </cell>
          <cell r="G283">
            <v>43356</v>
          </cell>
          <cell r="H283">
            <v>16271</v>
          </cell>
          <cell r="I283">
            <v>51</v>
          </cell>
          <cell r="J283">
            <v>163959</v>
          </cell>
          <cell r="K283">
            <v>1</v>
          </cell>
          <cell r="L283">
            <v>0</v>
          </cell>
          <cell r="M283">
            <v>11.875</v>
          </cell>
          <cell r="N283">
            <v>0.21875</v>
          </cell>
          <cell r="O283">
            <v>94531</v>
          </cell>
          <cell r="P283">
            <v>83198</v>
          </cell>
          <cell r="Q283">
            <v>1401</v>
          </cell>
          <cell r="R283">
            <v>209</v>
          </cell>
          <cell r="S283">
            <v>110</v>
          </cell>
          <cell r="T283">
            <v>181</v>
          </cell>
          <cell r="U283">
            <v>3683</v>
          </cell>
          <cell r="V283">
            <v>0</v>
          </cell>
          <cell r="W283">
            <v>2898</v>
          </cell>
          <cell r="X283">
            <v>0</v>
          </cell>
          <cell r="Y283">
            <v>213893</v>
          </cell>
          <cell r="Z283">
            <v>271557</v>
          </cell>
          <cell r="AA283">
            <v>2680</v>
          </cell>
          <cell r="AB283">
            <v>314784</v>
          </cell>
          <cell r="AC283">
            <v>803132</v>
          </cell>
          <cell r="AD283">
            <v>489959</v>
          </cell>
          <cell r="AE283">
            <v>107145</v>
          </cell>
          <cell r="AF283">
            <v>138240</v>
          </cell>
          <cell r="AG283">
            <v>735344</v>
          </cell>
          <cell r="AH283">
            <v>0</v>
          </cell>
          <cell r="AI283">
            <v>252898</v>
          </cell>
          <cell r="AJ283">
            <v>213893</v>
          </cell>
          <cell r="AK283">
            <v>0</v>
          </cell>
          <cell r="AL283">
            <v>0</v>
          </cell>
          <cell r="AM283">
            <v>440284</v>
          </cell>
          <cell r="AN283">
            <v>36</v>
          </cell>
          <cell r="AO283">
            <v>1</v>
          </cell>
        </row>
        <row r="284">
          <cell r="A284">
            <v>918660603</v>
          </cell>
          <cell r="B284" t="str">
            <v>TUNKHANNOCK PUBLIC LIBRARY</v>
          </cell>
          <cell r="C284" t="str">
            <v>NORTHEAST</v>
          </cell>
          <cell r="D284" t="str">
            <v>NORTHEAST</v>
          </cell>
          <cell r="E284" t="str">
            <v>WYOMING</v>
          </cell>
          <cell r="F284">
            <v>0</v>
          </cell>
          <cell r="G284">
            <v>28276</v>
          </cell>
          <cell r="H284">
            <v>7771</v>
          </cell>
          <cell r="I284">
            <v>53</v>
          </cell>
          <cell r="J284">
            <v>135974</v>
          </cell>
          <cell r="K284">
            <v>1</v>
          </cell>
          <cell r="L284">
            <v>0</v>
          </cell>
          <cell r="M284">
            <v>4.9142900000000003</v>
          </cell>
          <cell r="N284">
            <v>0.65713999999999995</v>
          </cell>
          <cell r="O284">
            <v>33892</v>
          </cell>
          <cell r="P284">
            <v>29819</v>
          </cell>
          <cell r="Q284">
            <v>1000</v>
          </cell>
          <cell r="R284">
            <v>54</v>
          </cell>
          <cell r="S284">
            <v>99</v>
          </cell>
          <cell r="T284">
            <v>114</v>
          </cell>
          <cell r="U284">
            <v>781</v>
          </cell>
          <cell r="V284">
            <v>0</v>
          </cell>
          <cell r="W284">
            <v>0</v>
          </cell>
          <cell r="X284">
            <v>0</v>
          </cell>
          <cell r="Y284">
            <v>50532</v>
          </cell>
          <cell r="Z284">
            <v>51100</v>
          </cell>
          <cell r="AA284">
            <v>0</v>
          </cell>
          <cell r="AB284">
            <v>254775</v>
          </cell>
          <cell r="AC284">
            <v>356407</v>
          </cell>
          <cell r="AD284">
            <v>171064</v>
          </cell>
          <cell r="AE284">
            <v>45866</v>
          </cell>
          <cell r="AF284">
            <v>96798</v>
          </cell>
          <cell r="AG284">
            <v>313728</v>
          </cell>
          <cell r="AH284">
            <v>0</v>
          </cell>
          <cell r="AI284">
            <v>0</v>
          </cell>
          <cell r="AJ284">
            <v>50532</v>
          </cell>
          <cell r="AK284">
            <v>0</v>
          </cell>
          <cell r="AL284">
            <v>0</v>
          </cell>
          <cell r="AM284">
            <v>0</v>
          </cell>
          <cell r="AN284">
            <v>11</v>
          </cell>
          <cell r="AO284">
            <v>0</v>
          </cell>
        </row>
        <row r="285">
          <cell r="A285">
            <v>919640063</v>
          </cell>
          <cell r="B285" t="str">
            <v>BETHANY PUBLIC LIBRARY</v>
          </cell>
          <cell r="C285" t="str">
            <v>NORTHEAST</v>
          </cell>
          <cell r="D285" t="str">
            <v>NORTHEAST</v>
          </cell>
          <cell r="E285" t="str">
            <v>WAYNE</v>
          </cell>
          <cell r="F285" t="str">
            <v>Wayne Library Authority</v>
          </cell>
          <cell r="G285">
            <v>1647</v>
          </cell>
          <cell r="H285">
            <v>232</v>
          </cell>
          <cell r="I285">
            <v>25</v>
          </cell>
          <cell r="J285">
            <v>3177</v>
          </cell>
          <cell r="K285">
            <v>0</v>
          </cell>
          <cell r="L285">
            <v>0</v>
          </cell>
          <cell r="M285">
            <v>0</v>
          </cell>
          <cell r="N285">
            <v>0.11429</v>
          </cell>
          <cell r="O285">
            <v>7113</v>
          </cell>
          <cell r="P285">
            <v>6130</v>
          </cell>
          <cell r="Q285">
            <v>0</v>
          </cell>
          <cell r="R285">
            <v>15</v>
          </cell>
          <cell r="S285">
            <v>99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6336</v>
          </cell>
          <cell r="Z285">
            <v>20502</v>
          </cell>
          <cell r="AA285">
            <v>0</v>
          </cell>
          <cell r="AB285">
            <v>7941</v>
          </cell>
          <cell r="AC285">
            <v>34779</v>
          </cell>
          <cell r="AD285">
            <v>13911</v>
          </cell>
          <cell r="AE285">
            <v>5485</v>
          </cell>
          <cell r="AF285">
            <v>6496</v>
          </cell>
          <cell r="AG285">
            <v>25892</v>
          </cell>
          <cell r="AH285">
            <v>0</v>
          </cell>
          <cell r="AI285">
            <v>0</v>
          </cell>
          <cell r="AJ285">
            <v>6336</v>
          </cell>
          <cell r="AK285">
            <v>0</v>
          </cell>
          <cell r="AL285">
            <v>0</v>
          </cell>
          <cell r="AM285">
            <v>0</v>
          </cell>
          <cell r="AN285">
            <v>5</v>
          </cell>
          <cell r="AO285">
            <v>0.71428999999999998</v>
          </cell>
        </row>
        <row r="286">
          <cell r="A286">
            <v>919640665</v>
          </cell>
          <cell r="B286" t="str">
            <v>COMMUNITY LIBRARY OF LAKE &amp; SALEM TOWNSHIPS</v>
          </cell>
          <cell r="C286" t="str">
            <v>NORTHEAST</v>
          </cell>
          <cell r="D286" t="str">
            <v>NORTHEAST</v>
          </cell>
          <cell r="E286" t="str">
            <v>WAYNE</v>
          </cell>
          <cell r="F286" t="str">
            <v>Wayne Library Authority</v>
          </cell>
          <cell r="G286">
            <v>9540</v>
          </cell>
          <cell r="H286">
            <v>2357</v>
          </cell>
          <cell r="I286">
            <v>39</v>
          </cell>
          <cell r="J286">
            <v>33316</v>
          </cell>
          <cell r="K286">
            <v>1</v>
          </cell>
          <cell r="L286">
            <v>0</v>
          </cell>
          <cell r="M286">
            <v>1.075</v>
          </cell>
          <cell r="N286">
            <v>2.15</v>
          </cell>
          <cell r="O286">
            <v>17594</v>
          </cell>
          <cell r="P286">
            <v>15204</v>
          </cell>
          <cell r="Q286">
            <v>0</v>
          </cell>
          <cell r="R286">
            <v>18</v>
          </cell>
          <cell r="S286">
            <v>99</v>
          </cell>
          <cell r="T286">
            <v>68</v>
          </cell>
          <cell r="U286">
            <v>1003</v>
          </cell>
          <cell r="V286">
            <v>2263</v>
          </cell>
          <cell r="W286">
            <v>2263</v>
          </cell>
          <cell r="X286">
            <v>0</v>
          </cell>
          <cell r="Y286">
            <v>23622</v>
          </cell>
          <cell r="Z286">
            <v>40318</v>
          </cell>
          <cell r="AA286">
            <v>0</v>
          </cell>
          <cell r="AB286">
            <v>43517</v>
          </cell>
          <cell r="AC286">
            <v>109720</v>
          </cell>
          <cell r="AD286">
            <v>54235</v>
          </cell>
          <cell r="AE286">
            <v>15103</v>
          </cell>
          <cell r="AF286">
            <v>167087</v>
          </cell>
          <cell r="AG286">
            <v>236425</v>
          </cell>
          <cell r="AH286">
            <v>0</v>
          </cell>
          <cell r="AI286">
            <v>2263</v>
          </cell>
          <cell r="AJ286">
            <v>23622</v>
          </cell>
          <cell r="AK286">
            <v>0</v>
          </cell>
          <cell r="AL286">
            <v>0</v>
          </cell>
          <cell r="AM286">
            <v>0</v>
          </cell>
          <cell r="AN286">
            <v>10</v>
          </cell>
          <cell r="AO286">
            <v>0</v>
          </cell>
        </row>
        <row r="287">
          <cell r="A287">
            <v>919640303</v>
          </cell>
          <cell r="B287" t="str">
            <v>HAWLEY LIBRARY</v>
          </cell>
          <cell r="C287" t="str">
            <v>NORTHEAST</v>
          </cell>
          <cell r="D287" t="str">
            <v>NORTHEAST</v>
          </cell>
          <cell r="E287" t="str">
            <v>WAYNE</v>
          </cell>
          <cell r="F287" t="str">
            <v>Wayne Library Authority</v>
          </cell>
          <cell r="G287">
            <v>6378</v>
          </cell>
          <cell r="H287">
            <v>3352</v>
          </cell>
          <cell r="I287">
            <v>29</v>
          </cell>
          <cell r="J287">
            <v>42890</v>
          </cell>
          <cell r="K287">
            <v>1.7142900000000001</v>
          </cell>
          <cell r="L287">
            <v>0</v>
          </cell>
          <cell r="M287">
            <v>0</v>
          </cell>
          <cell r="N287">
            <v>1.68571</v>
          </cell>
          <cell r="O287">
            <v>29796</v>
          </cell>
          <cell r="P287">
            <v>26880</v>
          </cell>
          <cell r="Q287">
            <v>0</v>
          </cell>
          <cell r="R287">
            <v>78</v>
          </cell>
          <cell r="S287">
            <v>99</v>
          </cell>
          <cell r="T287">
            <v>22</v>
          </cell>
          <cell r="U287">
            <v>891</v>
          </cell>
          <cell r="V287">
            <v>6724</v>
          </cell>
          <cell r="W287">
            <v>6724</v>
          </cell>
          <cell r="X287">
            <v>0</v>
          </cell>
          <cell r="Y287">
            <v>16480</v>
          </cell>
          <cell r="Z287">
            <v>46913</v>
          </cell>
          <cell r="AA287">
            <v>6490</v>
          </cell>
          <cell r="AB287">
            <v>106613</v>
          </cell>
          <cell r="AC287">
            <v>176730</v>
          </cell>
          <cell r="AD287">
            <v>123700</v>
          </cell>
          <cell r="AE287">
            <v>16605</v>
          </cell>
          <cell r="AF287">
            <v>45171</v>
          </cell>
          <cell r="AG287">
            <v>185476</v>
          </cell>
          <cell r="AH287">
            <v>0</v>
          </cell>
          <cell r="AI287">
            <v>6724</v>
          </cell>
          <cell r="AJ287">
            <v>16480</v>
          </cell>
          <cell r="AK287">
            <v>0</v>
          </cell>
          <cell r="AL287">
            <v>0</v>
          </cell>
          <cell r="AM287">
            <v>0</v>
          </cell>
          <cell r="AN287">
            <v>17</v>
          </cell>
          <cell r="AO287">
            <v>0.85714000000000001</v>
          </cell>
        </row>
        <row r="288">
          <cell r="A288">
            <v>919640245</v>
          </cell>
          <cell r="B288" t="str">
            <v>NEWFOUNDLAND AREA PUB LIBRARY</v>
          </cell>
          <cell r="C288" t="str">
            <v>NORTHEAST</v>
          </cell>
          <cell r="D288" t="str">
            <v>NORTHEAST</v>
          </cell>
          <cell r="E288" t="str">
            <v>WAYNE</v>
          </cell>
          <cell r="F288" t="str">
            <v>Wayne Library Authority</v>
          </cell>
          <cell r="G288">
            <v>4743</v>
          </cell>
          <cell r="H288">
            <v>834</v>
          </cell>
          <cell r="I288">
            <v>27</v>
          </cell>
          <cell r="J288">
            <v>10044</v>
          </cell>
          <cell r="K288">
            <v>0</v>
          </cell>
          <cell r="L288">
            <v>0</v>
          </cell>
          <cell r="M288">
            <v>0.34286</v>
          </cell>
          <cell r="N288">
            <v>0.77142999999999995</v>
          </cell>
          <cell r="O288">
            <v>13324</v>
          </cell>
          <cell r="P288">
            <v>12160</v>
          </cell>
          <cell r="Q288">
            <v>0</v>
          </cell>
          <cell r="R288">
            <v>35</v>
          </cell>
          <cell r="S288">
            <v>99</v>
          </cell>
          <cell r="T288">
            <v>37</v>
          </cell>
          <cell r="U288">
            <v>59</v>
          </cell>
          <cell r="V288">
            <v>0</v>
          </cell>
          <cell r="W288">
            <v>0</v>
          </cell>
          <cell r="X288">
            <v>0</v>
          </cell>
          <cell r="Y288">
            <v>13177</v>
          </cell>
          <cell r="Z288">
            <v>28967</v>
          </cell>
          <cell r="AA288">
            <v>1500</v>
          </cell>
          <cell r="AB288">
            <v>9486</v>
          </cell>
          <cell r="AC288">
            <v>51630</v>
          </cell>
          <cell r="AD288">
            <v>25592</v>
          </cell>
          <cell r="AE288">
            <v>6279</v>
          </cell>
          <cell r="AF288">
            <v>20399</v>
          </cell>
          <cell r="AG288">
            <v>52270</v>
          </cell>
          <cell r="AH288">
            <v>0</v>
          </cell>
          <cell r="AI288">
            <v>0</v>
          </cell>
          <cell r="AJ288">
            <v>13177</v>
          </cell>
          <cell r="AK288">
            <v>0</v>
          </cell>
          <cell r="AL288">
            <v>0</v>
          </cell>
          <cell r="AM288">
            <v>0</v>
          </cell>
          <cell r="AN288">
            <v>6</v>
          </cell>
          <cell r="AO288">
            <v>0.57142999999999999</v>
          </cell>
        </row>
        <row r="289">
          <cell r="A289">
            <v>919640373</v>
          </cell>
          <cell r="B289" t="str">
            <v>NORTHERN WAYNE COMMUNITY LIB</v>
          </cell>
          <cell r="C289" t="str">
            <v>NORTHEAST</v>
          </cell>
          <cell r="D289" t="str">
            <v>NORTHEAST</v>
          </cell>
          <cell r="E289" t="str">
            <v>WAYNE</v>
          </cell>
          <cell r="F289" t="str">
            <v>Wayne Library Authority</v>
          </cell>
          <cell r="G289">
            <v>2300</v>
          </cell>
          <cell r="H289">
            <v>473</v>
          </cell>
          <cell r="I289">
            <v>35</v>
          </cell>
          <cell r="J289">
            <v>4942</v>
          </cell>
          <cell r="K289">
            <v>0</v>
          </cell>
          <cell r="L289">
            <v>0</v>
          </cell>
          <cell r="M289">
            <v>1</v>
          </cell>
          <cell r="N289">
            <v>0</v>
          </cell>
          <cell r="O289">
            <v>8945</v>
          </cell>
          <cell r="P289">
            <v>7160</v>
          </cell>
          <cell r="Q289">
            <v>0</v>
          </cell>
          <cell r="R289">
            <v>12</v>
          </cell>
          <cell r="S289">
            <v>99</v>
          </cell>
          <cell r="T289">
            <v>9</v>
          </cell>
          <cell r="U289">
            <v>127</v>
          </cell>
          <cell r="V289">
            <v>0</v>
          </cell>
          <cell r="W289">
            <v>0</v>
          </cell>
          <cell r="X289">
            <v>0</v>
          </cell>
          <cell r="Y289">
            <v>9053</v>
          </cell>
          <cell r="Z289">
            <v>20221</v>
          </cell>
          <cell r="AA289">
            <v>0</v>
          </cell>
          <cell r="AB289">
            <v>19587</v>
          </cell>
          <cell r="AC289">
            <v>48861</v>
          </cell>
          <cell r="AD289">
            <v>40689</v>
          </cell>
          <cell r="AE289">
            <v>5664</v>
          </cell>
          <cell r="AF289">
            <v>10124</v>
          </cell>
          <cell r="AG289">
            <v>56477</v>
          </cell>
          <cell r="AH289">
            <v>0</v>
          </cell>
          <cell r="AI289">
            <v>0</v>
          </cell>
          <cell r="AJ289">
            <v>9053</v>
          </cell>
          <cell r="AK289">
            <v>0</v>
          </cell>
          <cell r="AL289">
            <v>0</v>
          </cell>
          <cell r="AM289">
            <v>0</v>
          </cell>
          <cell r="AN289">
            <v>6</v>
          </cell>
          <cell r="AO289">
            <v>0.68571000000000004</v>
          </cell>
        </row>
        <row r="290">
          <cell r="A290">
            <v>919640485</v>
          </cell>
          <cell r="B290" t="str">
            <v>PLEASANT MOUNT PUBLIC LIBRARY</v>
          </cell>
          <cell r="C290" t="str">
            <v>NORTHEAST</v>
          </cell>
          <cell r="D290" t="str">
            <v>NORTHEAST</v>
          </cell>
          <cell r="E290" t="str">
            <v>WAYNE</v>
          </cell>
          <cell r="F290" t="str">
            <v>Wayne Library Authority</v>
          </cell>
          <cell r="G290">
            <v>1357</v>
          </cell>
          <cell r="H290">
            <v>291</v>
          </cell>
          <cell r="I290">
            <v>35</v>
          </cell>
          <cell r="J290">
            <v>14641</v>
          </cell>
          <cell r="K290">
            <v>0</v>
          </cell>
          <cell r="L290">
            <v>0</v>
          </cell>
          <cell r="M290">
            <v>0.4</v>
          </cell>
          <cell r="N290">
            <v>0</v>
          </cell>
          <cell r="O290">
            <v>6577</v>
          </cell>
          <cell r="P290">
            <v>5411</v>
          </cell>
          <cell r="Q290">
            <v>0</v>
          </cell>
          <cell r="R290">
            <v>22</v>
          </cell>
          <cell r="S290">
            <v>99</v>
          </cell>
          <cell r="T290">
            <v>11</v>
          </cell>
          <cell r="U290">
            <v>52</v>
          </cell>
          <cell r="V290">
            <v>0</v>
          </cell>
          <cell r="W290">
            <v>0</v>
          </cell>
          <cell r="X290">
            <v>0</v>
          </cell>
          <cell r="Y290">
            <v>5523</v>
          </cell>
          <cell r="Z290">
            <v>19474</v>
          </cell>
          <cell r="AA290">
            <v>0</v>
          </cell>
          <cell r="AB290">
            <v>8383</v>
          </cell>
          <cell r="AC290">
            <v>33380</v>
          </cell>
          <cell r="AD290">
            <v>22409</v>
          </cell>
          <cell r="AE290">
            <v>4506</v>
          </cell>
          <cell r="AF290">
            <v>6479</v>
          </cell>
          <cell r="AG290">
            <v>33394</v>
          </cell>
          <cell r="AH290">
            <v>0</v>
          </cell>
          <cell r="AI290">
            <v>0</v>
          </cell>
          <cell r="AJ290">
            <v>5523</v>
          </cell>
          <cell r="AK290">
            <v>0</v>
          </cell>
          <cell r="AL290">
            <v>0</v>
          </cell>
          <cell r="AM290">
            <v>0</v>
          </cell>
          <cell r="AN290">
            <v>4</v>
          </cell>
          <cell r="AO290">
            <v>0.62856999999999996</v>
          </cell>
        </row>
        <row r="291">
          <cell r="A291">
            <v>919640333</v>
          </cell>
          <cell r="B291" t="str">
            <v>WAYNE COUNTY PUBLIC LIBRARY</v>
          </cell>
          <cell r="C291" t="str">
            <v>NORTHEAST</v>
          </cell>
          <cell r="D291" t="str">
            <v>NORTHEAST</v>
          </cell>
          <cell r="E291" t="str">
            <v>WAYNE</v>
          </cell>
          <cell r="F291" t="str">
            <v>Wayne Library Authority</v>
          </cell>
          <cell r="G291">
            <v>26857</v>
          </cell>
          <cell r="H291">
            <v>4771</v>
          </cell>
          <cell r="I291">
            <v>47</v>
          </cell>
          <cell r="J291">
            <v>84619</v>
          </cell>
          <cell r="K291">
            <v>2.2571400000000001</v>
          </cell>
          <cell r="L291">
            <v>0</v>
          </cell>
          <cell r="M291">
            <v>5.7142900000000001</v>
          </cell>
          <cell r="N291">
            <v>1.94286</v>
          </cell>
          <cell r="O291">
            <v>33759</v>
          </cell>
          <cell r="P291">
            <v>24908</v>
          </cell>
          <cell r="Q291">
            <v>0</v>
          </cell>
          <cell r="R291">
            <v>49</v>
          </cell>
          <cell r="S291">
            <v>99</v>
          </cell>
          <cell r="T291">
            <v>170</v>
          </cell>
          <cell r="U291">
            <v>1330</v>
          </cell>
          <cell r="V291">
            <v>6329</v>
          </cell>
          <cell r="W291">
            <v>6329</v>
          </cell>
          <cell r="X291">
            <v>0</v>
          </cell>
          <cell r="Y291">
            <v>71258</v>
          </cell>
          <cell r="Z291">
            <v>109929</v>
          </cell>
          <cell r="AA291">
            <v>0</v>
          </cell>
          <cell r="AB291">
            <v>147230</v>
          </cell>
          <cell r="AC291">
            <v>334746</v>
          </cell>
          <cell r="AD291">
            <v>267220</v>
          </cell>
          <cell r="AE291">
            <v>59984</v>
          </cell>
          <cell r="AF291">
            <v>54321</v>
          </cell>
          <cell r="AG291">
            <v>381525</v>
          </cell>
          <cell r="AH291">
            <v>0</v>
          </cell>
          <cell r="AI291">
            <v>6329</v>
          </cell>
          <cell r="AJ291">
            <v>71258</v>
          </cell>
          <cell r="AK291">
            <v>0</v>
          </cell>
          <cell r="AL291">
            <v>0</v>
          </cell>
          <cell r="AM291">
            <v>0</v>
          </cell>
          <cell r="AN291">
            <v>12</v>
          </cell>
          <cell r="AO291">
            <v>0</v>
          </cell>
        </row>
        <row r="292">
          <cell r="A292">
            <v>919640353</v>
          </cell>
          <cell r="B292" t="str">
            <v>WAYNE SYS ADMIN UNIT</v>
          </cell>
          <cell r="C292" t="str">
            <v>NORTHEAST</v>
          </cell>
          <cell r="D292" t="str">
            <v>NORTHEAST</v>
          </cell>
          <cell r="E292" t="str">
            <v>WAYNE</v>
          </cell>
          <cell r="F292" t="str">
            <v>Wayne Library Authority</v>
          </cell>
          <cell r="G292">
            <v>0</v>
          </cell>
          <cell r="H292">
            <v>0</v>
          </cell>
          <cell r="I292">
            <v>47</v>
          </cell>
          <cell r="J292">
            <v>3634</v>
          </cell>
          <cell r="K292">
            <v>0.85714000000000001</v>
          </cell>
          <cell r="L292">
            <v>0</v>
          </cell>
          <cell r="M292">
            <v>0.11429</v>
          </cell>
          <cell r="N292">
            <v>0</v>
          </cell>
          <cell r="O292">
            <v>767</v>
          </cell>
          <cell r="P292">
            <v>0</v>
          </cell>
          <cell r="Q292">
            <v>737</v>
          </cell>
          <cell r="R292">
            <v>0</v>
          </cell>
          <cell r="S292">
            <v>99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73789</v>
          </cell>
          <cell r="Z292">
            <v>16000</v>
          </cell>
          <cell r="AA292">
            <v>0</v>
          </cell>
          <cell r="AB292">
            <v>68397</v>
          </cell>
          <cell r="AC292">
            <v>158186</v>
          </cell>
          <cell r="AD292">
            <v>31415</v>
          </cell>
          <cell r="AE292">
            <v>20322</v>
          </cell>
          <cell r="AF292">
            <v>60129</v>
          </cell>
          <cell r="AG292">
            <v>111866</v>
          </cell>
          <cell r="AH292">
            <v>0</v>
          </cell>
          <cell r="AI292">
            <v>0</v>
          </cell>
          <cell r="AJ292">
            <v>73789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</row>
        <row r="293">
          <cell r="A293">
            <v>906160185</v>
          </cell>
          <cell r="B293" t="str">
            <v>CLARION FREE LIBRARY</v>
          </cell>
          <cell r="C293" t="str">
            <v>NORTHWEST</v>
          </cell>
          <cell r="D293" t="str">
            <v>OIL CREEK</v>
          </cell>
          <cell r="E293" t="str">
            <v>CLARION</v>
          </cell>
          <cell r="F293" t="str">
            <v>Clarion County Library System</v>
          </cell>
          <cell r="G293">
            <v>20821</v>
          </cell>
          <cell r="H293">
            <v>11333</v>
          </cell>
          <cell r="I293">
            <v>59</v>
          </cell>
          <cell r="J293">
            <v>151631</v>
          </cell>
          <cell r="K293">
            <v>2</v>
          </cell>
          <cell r="L293">
            <v>0</v>
          </cell>
          <cell r="M293">
            <v>3.7142900000000001</v>
          </cell>
          <cell r="N293">
            <v>0.8</v>
          </cell>
          <cell r="O293">
            <v>65924</v>
          </cell>
          <cell r="P293">
            <v>60861</v>
          </cell>
          <cell r="Q293">
            <v>1111</v>
          </cell>
          <cell r="R293">
            <v>75</v>
          </cell>
          <cell r="S293">
            <v>5</v>
          </cell>
          <cell r="T293">
            <v>586</v>
          </cell>
          <cell r="U293">
            <v>371</v>
          </cell>
          <cell r="V293">
            <v>24428</v>
          </cell>
          <cell r="W293">
            <v>24428</v>
          </cell>
          <cell r="X293">
            <v>0</v>
          </cell>
          <cell r="Y293">
            <v>59019</v>
          </cell>
          <cell r="Z293">
            <v>58061</v>
          </cell>
          <cell r="AA293">
            <v>0</v>
          </cell>
          <cell r="AB293">
            <v>196154</v>
          </cell>
          <cell r="AC293">
            <v>337662</v>
          </cell>
          <cell r="AD293">
            <v>159366</v>
          </cell>
          <cell r="AE293">
            <v>26329</v>
          </cell>
          <cell r="AF293">
            <v>115874</v>
          </cell>
          <cell r="AG293">
            <v>301569</v>
          </cell>
          <cell r="AH293">
            <v>0</v>
          </cell>
          <cell r="AI293">
            <v>24428</v>
          </cell>
          <cell r="AJ293">
            <v>59019</v>
          </cell>
          <cell r="AK293">
            <v>0</v>
          </cell>
          <cell r="AL293">
            <v>0</v>
          </cell>
          <cell r="AM293">
            <v>0</v>
          </cell>
          <cell r="AN293">
            <v>19</v>
          </cell>
          <cell r="AO293">
            <v>3.7142900000000001</v>
          </cell>
        </row>
        <row r="294">
          <cell r="A294">
            <v>906160153</v>
          </cell>
          <cell r="B294" t="str">
            <v>CLARION SYS ADMIN UNIT</v>
          </cell>
          <cell r="C294" t="str">
            <v>NORTHWEST</v>
          </cell>
          <cell r="D294" t="str">
            <v>OIL CREEK</v>
          </cell>
          <cell r="E294" t="str">
            <v>CLARION</v>
          </cell>
          <cell r="F294" t="str">
            <v>Clarion County Library System</v>
          </cell>
          <cell r="G294">
            <v>0</v>
          </cell>
          <cell r="H294">
            <v>0</v>
          </cell>
          <cell r="I294">
            <v>20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O294">
            <v>801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24244</v>
          </cell>
          <cell r="Z294">
            <v>25801</v>
          </cell>
          <cell r="AA294">
            <v>0</v>
          </cell>
          <cell r="AB294">
            <v>52</v>
          </cell>
          <cell r="AC294">
            <v>50097</v>
          </cell>
          <cell r="AD294">
            <v>29308</v>
          </cell>
          <cell r="AE294">
            <v>14634</v>
          </cell>
          <cell r="AF294">
            <v>4731</v>
          </cell>
          <cell r="AG294">
            <v>48673</v>
          </cell>
          <cell r="AH294">
            <v>0</v>
          </cell>
          <cell r="AI294">
            <v>0</v>
          </cell>
          <cell r="AJ294">
            <v>24244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</row>
        <row r="295">
          <cell r="A295">
            <v>906160813</v>
          </cell>
          <cell r="B295" t="str">
            <v>ECCLES LESHER MEMORIAL LIBRARY</v>
          </cell>
          <cell r="C295" t="str">
            <v>NORTHWEST</v>
          </cell>
          <cell r="D295" t="str">
            <v>OIL CREEK</v>
          </cell>
          <cell r="E295" t="str">
            <v>CLARION</v>
          </cell>
          <cell r="F295" t="str">
            <v>Clarion County Library System</v>
          </cell>
          <cell r="G295">
            <v>5319</v>
          </cell>
          <cell r="H295">
            <v>2906</v>
          </cell>
          <cell r="I295">
            <v>37</v>
          </cell>
          <cell r="J295">
            <v>17380</v>
          </cell>
          <cell r="K295">
            <v>1</v>
          </cell>
          <cell r="L295">
            <v>0</v>
          </cell>
          <cell r="M295">
            <v>0.57142999999999999</v>
          </cell>
          <cell r="N295">
            <v>0</v>
          </cell>
          <cell r="O295">
            <v>23481</v>
          </cell>
          <cell r="P295">
            <v>20455</v>
          </cell>
          <cell r="Q295">
            <v>639</v>
          </cell>
          <cell r="R295">
            <v>30</v>
          </cell>
          <cell r="S295">
            <v>0</v>
          </cell>
          <cell r="T295">
            <v>290</v>
          </cell>
          <cell r="U295">
            <v>91</v>
          </cell>
          <cell r="V295">
            <v>0</v>
          </cell>
          <cell r="W295">
            <v>0</v>
          </cell>
          <cell r="X295">
            <v>0</v>
          </cell>
          <cell r="Y295">
            <v>16473</v>
          </cell>
          <cell r="Z295">
            <v>5664</v>
          </cell>
          <cell r="AA295">
            <v>150</v>
          </cell>
          <cell r="AB295">
            <v>92894</v>
          </cell>
          <cell r="AC295">
            <v>115031</v>
          </cell>
          <cell r="AD295">
            <v>62866</v>
          </cell>
          <cell r="AE295">
            <v>12897</v>
          </cell>
          <cell r="AF295">
            <v>42455</v>
          </cell>
          <cell r="AG295">
            <v>118218</v>
          </cell>
          <cell r="AH295">
            <v>0</v>
          </cell>
          <cell r="AI295">
            <v>0</v>
          </cell>
          <cell r="AJ295">
            <v>16473</v>
          </cell>
          <cell r="AK295">
            <v>0</v>
          </cell>
          <cell r="AL295">
            <v>0</v>
          </cell>
          <cell r="AM295">
            <v>0</v>
          </cell>
          <cell r="AN295">
            <v>10</v>
          </cell>
          <cell r="AO295">
            <v>1</v>
          </cell>
        </row>
        <row r="296">
          <cell r="A296">
            <v>906160303</v>
          </cell>
          <cell r="B296" t="str">
            <v>FOXBURG FREE LIBRARY ASSOC</v>
          </cell>
          <cell r="C296" t="str">
            <v>NORTHWEST</v>
          </cell>
          <cell r="D296" t="str">
            <v>OIL CREEK</v>
          </cell>
          <cell r="E296" t="str">
            <v>CLARION</v>
          </cell>
          <cell r="F296" t="str">
            <v>Clarion County Library System</v>
          </cell>
          <cell r="G296">
            <v>5114</v>
          </cell>
          <cell r="H296">
            <v>508</v>
          </cell>
          <cell r="I296">
            <v>45</v>
          </cell>
          <cell r="J296">
            <v>9331</v>
          </cell>
          <cell r="K296">
            <v>0</v>
          </cell>
          <cell r="L296">
            <v>0</v>
          </cell>
          <cell r="M296">
            <v>0.57142999999999999</v>
          </cell>
          <cell r="N296">
            <v>0</v>
          </cell>
          <cell r="O296">
            <v>17386</v>
          </cell>
          <cell r="P296">
            <v>15583</v>
          </cell>
          <cell r="Q296">
            <v>639</v>
          </cell>
          <cell r="R296">
            <v>16</v>
          </cell>
          <cell r="S296">
            <v>0</v>
          </cell>
          <cell r="T296">
            <v>80</v>
          </cell>
          <cell r="U296">
            <v>187</v>
          </cell>
          <cell r="V296">
            <v>0</v>
          </cell>
          <cell r="W296">
            <v>0</v>
          </cell>
          <cell r="X296">
            <v>0</v>
          </cell>
          <cell r="Y296">
            <v>15910</v>
          </cell>
          <cell r="Z296">
            <v>6267</v>
          </cell>
          <cell r="AA296">
            <v>600</v>
          </cell>
          <cell r="AB296">
            <v>36534</v>
          </cell>
          <cell r="AC296">
            <v>58711</v>
          </cell>
          <cell r="AD296">
            <v>47236</v>
          </cell>
          <cell r="AE296">
            <v>9380</v>
          </cell>
          <cell r="AF296">
            <v>10992</v>
          </cell>
          <cell r="AG296">
            <v>67608</v>
          </cell>
          <cell r="AH296">
            <v>0</v>
          </cell>
          <cell r="AI296">
            <v>0</v>
          </cell>
          <cell r="AJ296">
            <v>15910</v>
          </cell>
          <cell r="AK296">
            <v>0</v>
          </cell>
          <cell r="AL296">
            <v>0</v>
          </cell>
          <cell r="AM296">
            <v>0</v>
          </cell>
          <cell r="AN296">
            <v>5</v>
          </cell>
          <cell r="AO296">
            <v>1</v>
          </cell>
        </row>
        <row r="297">
          <cell r="A297">
            <v>906160393</v>
          </cell>
          <cell r="B297" t="str">
            <v>KNOX PUBLIC LIBRARY</v>
          </cell>
          <cell r="C297" t="str">
            <v>NORTHWEST</v>
          </cell>
          <cell r="D297" t="str">
            <v>OIL CREEK</v>
          </cell>
          <cell r="E297" t="str">
            <v>CLARION</v>
          </cell>
          <cell r="F297" t="str">
            <v>Clarion County Library System</v>
          </cell>
          <cell r="G297">
            <v>7615</v>
          </cell>
          <cell r="H297">
            <v>1727</v>
          </cell>
          <cell r="I297">
            <v>45</v>
          </cell>
          <cell r="J297">
            <v>19311</v>
          </cell>
          <cell r="K297">
            <v>0</v>
          </cell>
          <cell r="L297">
            <v>0</v>
          </cell>
          <cell r="M297">
            <v>1.6</v>
          </cell>
          <cell r="N297">
            <v>0.28571000000000002</v>
          </cell>
          <cell r="O297">
            <v>17891</v>
          </cell>
          <cell r="P297">
            <v>16877</v>
          </cell>
          <cell r="Q297">
            <v>639</v>
          </cell>
          <cell r="R297">
            <v>43</v>
          </cell>
          <cell r="S297">
            <v>0</v>
          </cell>
          <cell r="T297">
            <v>166</v>
          </cell>
          <cell r="U297">
            <v>396</v>
          </cell>
          <cell r="V297">
            <v>0</v>
          </cell>
          <cell r="W297">
            <v>0</v>
          </cell>
          <cell r="X297">
            <v>0</v>
          </cell>
          <cell r="Y297">
            <v>22776</v>
          </cell>
          <cell r="Z297">
            <v>15051</v>
          </cell>
          <cell r="AA297">
            <v>0</v>
          </cell>
          <cell r="AB297">
            <v>71767</v>
          </cell>
          <cell r="AC297">
            <v>109594</v>
          </cell>
          <cell r="AD297">
            <v>55983</v>
          </cell>
          <cell r="AE297">
            <v>11600</v>
          </cell>
          <cell r="AF297">
            <v>55909</v>
          </cell>
          <cell r="AG297">
            <v>123492</v>
          </cell>
          <cell r="AH297">
            <v>0</v>
          </cell>
          <cell r="AI297">
            <v>0</v>
          </cell>
          <cell r="AJ297">
            <v>22776</v>
          </cell>
          <cell r="AK297">
            <v>0</v>
          </cell>
          <cell r="AL297">
            <v>0</v>
          </cell>
          <cell r="AM297">
            <v>0</v>
          </cell>
          <cell r="AN297">
            <v>7</v>
          </cell>
          <cell r="AO297">
            <v>1</v>
          </cell>
        </row>
        <row r="298">
          <cell r="A298">
            <v>906160603</v>
          </cell>
          <cell r="B298" t="str">
            <v>REDBANK VALLEY PUBLIC LIBRARY</v>
          </cell>
          <cell r="C298" t="str">
            <v>NORTHWEST</v>
          </cell>
          <cell r="D298" t="str">
            <v>OIL CREEK</v>
          </cell>
          <cell r="E298" t="str">
            <v>CLARION</v>
          </cell>
          <cell r="F298" t="str">
            <v>Clarion County Library System</v>
          </cell>
          <cell r="G298">
            <v>7991</v>
          </cell>
          <cell r="H298">
            <v>2511</v>
          </cell>
          <cell r="I298">
            <v>45</v>
          </cell>
          <cell r="J298">
            <v>25767</v>
          </cell>
          <cell r="K298">
            <v>1.06667</v>
          </cell>
          <cell r="L298">
            <v>0</v>
          </cell>
          <cell r="M298">
            <v>1.6</v>
          </cell>
          <cell r="N298">
            <v>1.06667</v>
          </cell>
          <cell r="O298">
            <v>18044</v>
          </cell>
          <cell r="P298">
            <v>15568</v>
          </cell>
          <cell r="Q298">
            <v>639</v>
          </cell>
          <cell r="R298">
            <v>54</v>
          </cell>
          <cell r="S298">
            <v>2</v>
          </cell>
          <cell r="T298">
            <v>318</v>
          </cell>
          <cell r="U298">
            <v>354</v>
          </cell>
          <cell r="V298">
            <v>0</v>
          </cell>
          <cell r="W298">
            <v>500</v>
          </cell>
          <cell r="X298">
            <v>0</v>
          </cell>
          <cell r="Y298">
            <v>23807</v>
          </cell>
          <cell r="Z298">
            <v>4578</v>
          </cell>
          <cell r="AA298">
            <v>0</v>
          </cell>
          <cell r="AB298">
            <v>71447</v>
          </cell>
          <cell r="AC298">
            <v>100332</v>
          </cell>
          <cell r="AD298">
            <v>69944</v>
          </cell>
          <cell r="AE298">
            <v>12336</v>
          </cell>
          <cell r="AF298">
            <v>28025</v>
          </cell>
          <cell r="AG298">
            <v>110305</v>
          </cell>
          <cell r="AH298">
            <v>1571</v>
          </cell>
          <cell r="AI298">
            <v>0</v>
          </cell>
          <cell r="AJ298">
            <v>23807</v>
          </cell>
          <cell r="AK298">
            <v>0</v>
          </cell>
          <cell r="AL298">
            <v>0</v>
          </cell>
          <cell r="AM298">
            <v>0</v>
          </cell>
          <cell r="AN298">
            <v>8</v>
          </cell>
          <cell r="AO298">
            <v>0</v>
          </cell>
        </row>
        <row r="299">
          <cell r="A299">
            <v>906610213</v>
          </cell>
          <cell r="B299" t="str">
            <v>COOPERSTOWN PUBLIC LIBRARY</v>
          </cell>
          <cell r="C299" t="str">
            <v>NORTHWEST</v>
          </cell>
          <cell r="D299" t="str">
            <v>OIL CREEK</v>
          </cell>
          <cell r="E299" t="str">
            <v>VENANGO</v>
          </cell>
          <cell r="F299">
            <v>0</v>
          </cell>
          <cell r="G299">
            <v>4167</v>
          </cell>
          <cell r="H299">
            <v>2435</v>
          </cell>
          <cell r="I299">
            <v>30</v>
          </cell>
          <cell r="J299">
            <v>4800</v>
          </cell>
          <cell r="K299">
            <v>0</v>
          </cell>
          <cell r="L299">
            <v>0</v>
          </cell>
          <cell r="M299">
            <v>0.28571000000000002</v>
          </cell>
          <cell r="N299">
            <v>0.11429</v>
          </cell>
          <cell r="O299">
            <v>15130</v>
          </cell>
          <cell r="P299">
            <v>14853</v>
          </cell>
          <cell r="Q299">
            <v>716</v>
          </cell>
          <cell r="R299">
            <v>32</v>
          </cell>
          <cell r="S299">
            <v>0</v>
          </cell>
          <cell r="T299">
            <v>17</v>
          </cell>
          <cell r="U299">
            <v>101</v>
          </cell>
          <cell r="V299">
            <v>0</v>
          </cell>
          <cell r="W299">
            <v>0</v>
          </cell>
          <cell r="X299">
            <v>0</v>
          </cell>
          <cell r="Y299">
            <v>7347</v>
          </cell>
          <cell r="Z299">
            <v>16200</v>
          </cell>
          <cell r="AA299">
            <v>1000</v>
          </cell>
          <cell r="AB299">
            <v>8073</v>
          </cell>
          <cell r="AC299">
            <v>31620</v>
          </cell>
          <cell r="AD299">
            <v>12796</v>
          </cell>
          <cell r="AE299">
            <v>8340</v>
          </cell>
          <cell r="AF299">
            <v>9702</v>
          </cell>
          <cell r="AG299">
            <v>30838</v>
          </cell>
          <cell r="AH299">
            <v>0</v>
          </cell>
          <cell r="AI299">
            <v>0</v>
          </cell>
          <cell r="AJ299">
            <v>7347</v>
          </cell>
          <cell r="AK299">
            <v>0</v>
          </cell>
          <cell r="AL299">
            <v>0</v>
          </cell>
          <cell r="AM299">
            <v>0</v>
          </cell>
          <cell r="AN299">
            <v>6</v>
          </cell>
          <cell r="AO299">
            <v>1</v>
          </cell>
        </row>
        <row r="300">
          <cell r="A300">
            <v>906610332</v>
          </cell>
          <cell r="B300" t="str">
            <v>FRANKLIN PUBLIC LIBRARY</v>
          </cell>
          <cell r="C300" t="str">
            <v>NORTHWEST</v>
          </cell>
          <cell r="D300" t="str">
            <v>OIL CREEK</v>
          </cell>
          <cell r="E300" t="str">
            <v>VENANGO</v>
          </cell>
          <cell r="F300">
            <v>0</v>
          </cell>
          <cell r="G300">
            <v>21577</v>
          </cell>
          <cell r="H300">
            <v>8004</v>
          </cell>
          <cell r="I300">
            <v>57</v>
          </cell>
          <cell r="J300">
            <v>61505</v>
          </cell>
          <cell r="K300">
            <v>2.2857099999999999</v>
          </cell>
          <cell r="L300">
            <v>0</v>
          </cell>
          <cell r="M300">
            <v>2.8</v>
          </cell>
          <cell r="N300">
            <v>0.82857000000000003</v>
          </cell>
          <cell r="O300">
            <v>46029</v>
          </cell>
          <cell r="P300">
            <v>43716</v>
          </cell>
          <cell r="Q300">
            <v>639</v>
          </cell>
          <cell r="R300">
            <v>84</v>
          </cell>
          <cell r="S300">
            <v>0</v>
          </cell>
          <cell r="T300">
            <v>118</v>
          </cell>
          <cell r="U300">
            <v>394</v>
          </cell>
          <cell r="V300">
            <v>0</v>
          </cell>
          <cell r="W300">
            <v>0</v>
          </cell>
          <cell r="X300">
            <v>0</v>
          </cell>
          <cell r="Y300">
            <v>64547</v>
          </cell>
          <cell r="Z300">
            <v>23900</v>
          </cell>
          <cell r="AA300">
            <v>9850</v>
          </cell>
          <cell r="AB300">
            <v>118560</v>
          </cell>
          <cell r="AC300">
            <v>207007</v>
          </cell>
          <cell r="AD300">
            <v>132497</v>
          </cell>
          <cell r="AE300">
            <v>25296</v>
          </cell>
          <cell r="AF300">
            <v>76721</v>
          </cell>
          <cell r="AG300">
            <v>234514</v>
          </cell>
          <cell r="AH300">
            <v>0</v>
          </cell>
          <cell r="AI300">
            <v>0</v>
          </cell>
          <cell r="AJ300">
            <v>64547</v>
          </cell>
          <cell r="AK300">
            <v>0</v>
          </cell>
          <cell r="AL300">
            <v>0</v>
          </cell>
          <cell r="AM300">
            <v>0</v>
          </cell>
          <cell r="AN300">
            <v>11</v>
          </cell>
          <cell r="AO300">
            <v>0.68571000000000004</v>
          </cell>
        </row>
        <row r="301">
          <cell r="A301">
            <v>906330035</v>
          </cell>
          <cell r="B301" t="str">
            <v>JEFFERSON SYS ADMIN UNIT</v>
          </cell>
          <cell r="C301" t="str">
            <v>NORTHWEST</v>
          </cell>
          <cell r="D301" t="str">
            <v>OIL CREEK</v>
          </cell>
          <cell r="E301" t="str">
            <v>JEFFERSON</v>
          </cell>
          <cell r="F301" t="str">
            <v>Jefferson County Library System</v>
          </cell>
          <cell r="G301">
            <v>0</v>
          </cell>
          <cell r="H301">
            <v>0</v>
          </cell>
          <cell r="I301">
            <v>50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13572</v>
          </cell>
          <cell r="Z301">
            <v>0</v>
          </cell>
          <cell r="AA301">
            <v>0</v>
          </cell>
          <cell r="AB301">
            <v>1</v>
          </cell>
          <cell r="AC301">
            <v>13573</v>
          </cell>
          <cell r="AD301">
            <v>0</v>
          </cell>
          <cell r="AE301">
            <v>1200</v>
          </cell>
          <cell r="AF301">
            <v>12373</v>
          </cell>
          <cell r="AG301">
            <v>13573</v>
          </cell>
          <cell r="AH301">
            <v>0</v>
          </cell>
          <cell r="AI301">
            <v>0</v>
          </cell>
          <cell r="AJ301">
            <v>13572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</row>
        <row r="302">
          <cell r="A302">
            <v>906330153</v>
          </cell>
          <cell r="B302" t="str">
            <v>MENGLE MEMORIAL LIBRARY</v>
          </cell>
          <cell r="C302" t="str">
            <v>NORTHWEST</v>
          </cell>
          <cell r="D302" t="str">
            <v>OIL CREEK</v>
          </cell>
          <cell r="E302" t="str">
            <v>JEFFERSON</v>
          </cell>
          <cell r="F302" t="str">
            <v>Jefferson County Library System</v>
          </cell>
          <cell r="G302">
            <v>7799</v>
          </cell>
          <cell r="H302">
            <v>1656</v>
          </cell>
          <cell r="I302">
            <v>50</v>
          </cell>
          <cell r="J302">
            <v>19568</v>
          </cell>
          <cell r="K302">
            <v>1.5714300000000001</v>
          </cell>
          <cell r="L302">
            <v>0</v>
          </cell>
          <cell r="M302">
            <v>3.9714299999999998</v>
          </cell>
          <cell r="N302">
            <v>0.25713999999999998</v>
          </cell>
          <cell r="O302">
            <v>41155</v>
          </cell>
          <cell r="P302">
            <v>38195</v>
          </cell>
          <cell r="Q302">
            <v>529</v>
          </cell>
          <cell r="R302">
            <v>82</v>
          </cell>
          <cell r="S302">
            <v>0</v>
          </cell>
          <cell r="T302">
            <v>80</v>
          </cell>
          <cell r="U302">
            <v>4</v>
          </cell>
          <cell r="V302">
            <v>0</v>
          </cell>
          <cell r="W302">
            <v>500</v>
          </cell>
          <cell r="X302">
            <v>0</v>
          </cell>
          <cell r="Y302">
            <v>47875</v>
          </cell>
          <cell r="Z302">
            <v>20108</v>
          </cell>
          <cell r="AA302">
            <v>5000</v>
          </cell>
          <cell r="AB302">
            <v>220208</v>
          </cell>
          <cell r="AC302">
            <v>288691</v>
          </cell>
          <cell r="AD302">
            <v>164488</v>
          </cell>
          <cell r="AE302">
            <v>37294</v>
          </cell>
          <cell r="AF302">
            <v>60469</v>
          </cell>
          <cell r="AG302">
            <v>262251</v>
          </cell>
          <cell r="AH302">
            <v>970</v>
          </cell>
          <cell r="AI302">
            <v>0</v>
          </cell>
          <cell r="AJ302">
            <v>47875</v>
          </cell>
          <cell r="AK302">
            <v>0</v>
          </cell>
          <cell r="AL302">
            <v>0</v>
          </cell>
          <cell r="AM302">
            <v>0</v>
          </cell>
          <cell r="AN302">
            <v>22</v>
          </cell>
          <cell r="AO302">
            <v>0</v>
          </cell>
        </row>
        <row r="303">
          <cell r="A303">
            <v>906330633</v>
          </cell>
          <cell r="B303" t="str">
            <v>PUNXSUTAWNEY MEMORIAL LIBRARY</v>
          </cell>
          <cell r="C303" t="str">
            <v>NORTHWEST</v>
          </cell>
          <cell r="D303" t="str">
            <v>OIL CREEK</v>
          </cell>
          <cell r="E303" t="str">
            <v>JEFFERSON</v>
          </cell>
          <cell r="F303" t="str">
            <v>Jefferson County Library System</v>
          </cell>
          <cell r="G303">
            <v>15760</v>
          </cell>
          <cell r="H303">
            <v>4251</v>
          </cell>
          <cell r="I303">
            <v>50</v>
          </cell>
          <cell r="J303">
            <v>35253</v>
          </cell>
          <cell r="K303">
            <v>1</v>
          </cell>
          <cell r="L303">
            <v>0</v>
          </cell>
          <cell r="M303">
            <v>2.75</v>
          </cell>
          <cell r="N303">
            <v>0</v>
          </cell>
          <cell r="O303">
            <v>32730</v>
          </cell>
          <cell r="P303">
            <v>30211</v>
          </cell>
          <cell r="Q303">
            <v>660</v>
          </cell>
          <cell r="R303">
            <v>60</v>
          </cell>
          <cell r="S303">
            <v>0</v>
          </cell>
          <cell r="T303">
            <v>50</v>
          </cell>
          <cell r="U303">
            <v>592</v>
          </cell>
          <cell r="V303">
            <v>6415</v>
          </cell>
          <cell r="W303">
            <v>11415</v>
          </cell>
          <cell r="X303">
            <v>0</v>
          </cell>
          <cell r="Y303">
            <v>28456</v>
          </cell>
          <cell r="Z303">
            <v>51883</v>
          </cell>
          <cell r="AA303">
            <v>0</v>
          </cell>
          <cell r="AB303">
            <v>42486</v>
          </cell>
          <cell r="AC303">
            <v>134240</v>
          </cell>
          <cell r="AD303">
            <v>128713</v>
          </cell>
          <cell r="AE303">
            <v>20235</v>
          </cell>
          <cell r="AF303">
            <v>37694</v>
          </cell>
          <cell r="AG303">
            <v>186642</v>
          </cell>
          <cell r="AH303">
            <v>5000</v>
          </cell>
          <cell r="AI303">
            <v>6415</v>
          </cell>
          <cell r="AJ303">
            <v>28456</v>
          </cell>
          <cell r="AK303">
            <v>0</v>
          </cell>
          <cell r="AL303">
            <v>0</v>
          </cell>
          <cell r="AM303">
            <v>0</v>
          </cell>
          <cell r="AN303">
            <v>13</v>
          </cell>
          <cell r="AO303">
            <v>0</v>
          </cell>
        </row>
        <row r="304">
          <cell r="A304">
            <v>906330183</v>
          </cell>
          <cell r="B304" t="str">
            <v>REBECCA M ARTHURS MEM LIBRARY</v>
          </cell>
          <cell r="C304" t="str">
            <v>NORTHWEST</v>
          </cell>
          <cell r="D304" t="str">
            <v>OIL CREEK</v>
          </cell>
          <cell r="E304" t="str">
            <v>JEFFERSON</v>
          </cell>
          <cell r="F304" t="str">
            <v>Jefferson County Library System</v>
          </cell>
          <cell r="G304">
            <v>11456</v>
          </cell>
          <cell r="H304">
            <v>2669</v>
          </cell>
          <cell r="I304">
            <v>41</v>
          </cell>
          <cell r="J304">
            <v>37040</v>
          </cell>
          <cell r="K304">
            <v>0</v>
          </cell>
          <cell r="L304">
            <v>0</v>
          </cell>
          <cell r="M304">
            <v>2.5428600000000001</v>
          </cell>
          <cell r="N304">
            <v>0.6</v>
          </cell>
          <cell r="O304">
            <v>35140</v>
          </cell>
          <cell r="P304">
            <v>29734</v>
          </cell>
          <cell r="Q304">
            <v>690</v>
          </cell>
          <cell r="R304">
            <v>42</v>
          </cell>
          <cell r="S304">
            <v>0</v>
          </cell>
          <cell r="T304">
            <v>61</v>
          </cell>
          <cell r="U304">
            <v>288</v>
          </cell>
          <cell r="V304">
            <v>5459</v>
          </cell>
          <cell r="W304">
            <v>5959</v>
          </cell>
          <cell r="X304">
            <v>0</v>
          </cell>
          <cell r="Y304">
            <v>36794</v>
          </cell>
          <cell r="Z304">
            <v>25158</v>
          </cell>
          <cell r="AA304">
            <v>0</v>
          </cell>
          <cell r="AB304">
            <v>58329</v>
          </cell>
          <cell r="AC304">
            <v>126240</v>
          </cell>
          <cell r="AD304">
            <v>87085</v>
          </cell>
          <cell r="AE304">
            <v>18087</v>
          </cell>
          <cell r="AF304">
            <v>50487</v>
          </cell>
          <cell r="AG304">
            <v>155659</v>
          </cell>
          <cell r="AH304">
            <v>929</v>
          </cell>
          <cell r="AI304">
            <v>5459</v>
          </cell>
          <cell r="AJ304">
            <v>36794</v>
          </cell>
          <cell r="AK304">
            <v>0</v>
          </cell>
          <cell r="AL304">
            <v>0</v>
          </cell>
          <cell r="AM304">
            <v>0</v>
          </cell>
          <cell r="AN304">
            <v>10</v>
          </cell>
          <cell r="AO304">
            <v>1</v>
          </cell>
        </row>
        <row r="305">
          <cell r="A305">
            <v>906330663</v>
          </cell>
          <cell r="B305" t="str">
            <v>REYNOLDSVILLE PUBLIC LIBRARY</v>
          </cell>
          <cell r="C305" t="str">
            <v>NORTHWEST</v>
          </cell>
          <cell r="D305" t="str">
            <v>OIL CREEK</v>
          </cell>
          <cell r="E305" t="str">
            <v>JEFFERSON</v>
          </cell>
          <cell r="F305" t="str">
            <v>Jefferson County Library System</v>
          </cell>
          <cell r="G305">
            <v>5381</v>
          </cell>
          <cell r="H305">
            <v>1038</v>
          </cell>
          <cell r="I305">
            <v>35</v>
          </cell>
          <cell r="J305">
            <v>7891</v>
          </cell>
          <cell r="K305">
            <v>0</v>
          </cell>
          <cell r="L305">
            <v>0</v>
          </cell>
          <cell r="M305">
            <v>0.57142999999999999</v>
          </cell>
          <cell r="N305">
            <v>0</v>
          </cell>
          <cell r="O305">
            <v>22275</v>
          </cell>
          <cell r="P305">
            <v>20742</v>
          </cell>
          <cell r="Q305">
            <v>690</v>
          </cell>
          <cell r="R305">
            <v>20</v>
          </cell>
          <cell r="S305">
            <v>0</v>
          </cell>
          <cell r="T305">
            <v>30</v>
          </cell>
          <cell r="U305">
            <v>35</v>
          </cell>
          <cell r="V305">
            <v>476</v>
          </cell>
          <cell r="W305">
            <v>476</v>
          </cell>
          <cell r="X305">
            <v>0</v>
          </cell>
          <cell r="Y305">
            <v>18023</v>
          </cell>
          <cell r="Z305">
            <v>8783</v>
          </cell>
          <cell r="AA305">
            <v>0</v>
          </cell>
          <cell r="AB305">
            <v>32540</v>
          </cell>
          <cell r="AC305">
            <v>59822</v>
          </cell>
          <cell r="AD305">
            <v>43427</v>
          </cell>
          <cell r="AE305">
            <v>6279</v>
          </cell>
          <cell r="AF305">
            <v>6896</v>
          </cell>
          <cell r="AG305">
            <v>56602</v>
          </cell>
          <cell r="AH305">
            <v>875</v>
          </cell>
          <cell r="AI305">
            <v>476</v>
          </cell>
          <cell r="AJ305">
            <v>18023</v>
          </cell>
          <cell r="AK305">
            <v>0</v>
          </cell>
          <cell r="AL305">
            <v>0</v>
          </cell>
          <cell r="AM305">
            <v>0</v>
          </cell>
          <cell r="AN305">
            <v>4</v>
          </cell>
          <cell r="AO305">
            <v>0.97143000000000002</v>
          </cell>
        </row>
        <row r="306">
          <cell r="A306">
            <v>906330783</v>
          </cell>
          <cell r="B306" t="str">
            <v>SUMMERVILLE PUBLIC LIBRARY</v>
          </cell>
          <cell r="C306" t="str">
            <v>NORTHWEST</v>
          </cell>
          <cell r="D306" t="str">
            <v>OIL CREEK</v>
          </cell>
          <cell r="E306" t="str">
            <v>JEFFERSON</v>
          </cell>
          <cell r="F306" t="str">
            <v>Jefferson County Library System</v>
          </cell>
          <cell r="G306">
            <v>1831</v>
          </cell>
          <cell r="H306">
            <v>446</v>
          </cell>
          <cell r="I306">
            <v>35</v>
          </cell>
          <cell r="J306">
            <v>6370</v>
          </cell>
          <cell r="K306">
            <v>0</v>
          </cell>
          <cell r="L306">
            <v>0</v>
          </cell>
          <cell r="M306">
            <v>0.14285999999999999</v>
          </cell>
          <cell r="N306">
            <v>0.14285999999999999</v>
          </cell>
          <cell r="O306">
            <v>24862</v>
          </cell>
          <cell r="P306">
            <v>21663</v>
          </cell>
          <cell r="Q306">
            <v>3721</v>
          </cell>
          <cell r="R306">
            <v>31</v>
          </cell>
          <cell r="S306">
            <v>1</v>
          </cell>
          <cell r="T306">
            <v>55</v>
          </cell>
          <cell r="U306">
            <v>4</v>
          </cell>
          <cell r="V306">
            <v>0</v>
          </cell>
          <cell r="W306">
            <v>0</v>
          </cell>
          <cell r="X306">
            <v>0</v>
          </cell>
          <cell r="Y306">
            <v>8943</v>
          </cell>
          <cell r="Z306">
            <v>8483</v>
          </cell>
          <cell r="AA306">
            <v>0</v>
          </cell>
          <cell r="AB306">
            <v>18954</v>
          </cell>
          <cell r="AC306">
            <v>36380</v>
          </cell>
          <cell r="AD306">
            <v>13691</v>
          </cell>
          <cell r="AE306">
            <v>5627</v>
          </cell>
          <cell r="AF306">
            <v>14669</v>
          </cell>
          <cell r="AG306">
            <v>33987</v>
          </cell>
          <cell r="AH306">
            <v>0</v>
          </cell>
          <cell r="AI306">
            <v>0</v>
          </cell>
          <cell r="AJ306">
            <v>8943</v>
          </cell>
          <cell r="AK306">
            <v>0</v>
          </cell>
          <cell r="AL306">
            <v>0</v>
          </cell>
          <cell r="AM306">
            <v>0</v>
          </cell>
          <cell r="AN306">
            <v>9</v>
          </cell>
          <cell r="AO306">
            <v>0.65713999999999995</v>
          </cell>
        </row>
        <row r="307">
          <cell r="A307">
            <v>906330813</v>
          </cell>
          <cell r="B307" t="str">
            <v>SYKESVILLE PUBLIC LIBRARY</v>
          </cell>
          <cell r="C307" t="str">
            <v>NORTHWEST</v>
          </cell>
          <cell r="D307" t="str">
            <v>OIL CREEK</v>
          </cell>
          <cell r="E307" t="str">
            <v>JEFFERSON</v>
          </cell>
          <cell r="F307" t="str">
            <v>Jefferson County Library System</v>
          </cell>
          <cell r="G307">
            <v>2973</v>
          </cell>
          <cell r="H307">
            <v>292</v>
          </cell>
          <cell r="I307">
            <v>35</v>
          </cell>
          <cell r="J307">
            <v>5197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23552</v>
          </cell>
          <cell r="P307">
            <v>23242</v>
          </cell>
          <cell r="Q307">
            <v>690</v>
          </cell>
          <cell r="R307">
            <v>35</v>
          </cell>
          <cell r="S307">
            <v>0</v>
          </cell>
          <cell r="T307">
            <v>47</v>
          </cell>
          <cell r="U307">
            <v>9</v>
          </cell>
          <cell r="V307">
            <v>0</v>
          </cell>
          <cell r="W307">
            <v>0</v>
          </cell>
          <cell r="X307">
            <v>0</v>
          </cell>
          <cell r="Y307">
            <v>12219</v>
          </cell>
          <cell r="Z307">
            <v>8333</v>
          </cell>
          <cell r="AA307">
            <v>0</v>
          </cell>
          <cell r="AB307">
            <v>37935</v>
          </cell>
          <cell r="AC307">
            <v>58487</v>
          </cell>
          <cell r="AD307">
            <v>23745</v>
          </cell>
          <cell r="AE307">
            <v>17984</v>
          </cell>
          <cell r="AF307">
            <v>5004</v>
          </cell>
          <cell r="AG307">
            <v>46733</v>
          </cell>
          <cell r="AH307">
            <v>0</v>
          </cell>
          <cell r="AI307">
            <v>0</v>
          </cell>
          <cell r="AJ307">
            <v>12219</v>
          </cell>
          <cell r="AK307">
            <v>0</v>
          </cell>
          <cell r="AL307">
            <v>0</v>
          </cell>
          <cell r="AM307">
            <v>0</v>
          </cell>
          <cell r="AN307">
            <v>4</v>
          </cell>
          <cell r="AO307">
            <v>1</v>
          </cell>
        </row>
        <row r="308">
          <cell r="A308">
            <v>906610512</v>
          </cell>
          <cell r="B308" t="str">
            <v>OIL CITY LIBRARY</v>
          </cell>
          <cell r="C308" t="str">
            <v>NORTHWEST</v>
          </cell>
          <cell r="D308" t="str">
            <v>OIL CREEK</v>
          </cell>
          <cell r="E308" t="str">
            <v>VENANGO</v>
          </cell>
          <cell r="F308">
            <v>0</v>
          </cell>
          <cell r="G308">
            <v>14038</v>
          </cell>
          <cell r="H308">
            <v>7205</v>
          </cell>
          <cell r="I308">
            <v>64</v>
          </cell>
          <cell r="J308">
            <v>97360</v>
          </cell>
          <cell r="K308">
            <v>1.9736800000000001</v>
          </cell>
          <cell r="L308">
            <v>0</v>
          </cell>
          <cell r="M308">
            <v>6.6578900000000001</v>
          </cell>
          <cell r="N308">
            <v>1.18421</v>
          </cell>
          <cell r="O308">
            <v>102656</v>
          </cell>
          <cell r="P308">
            <v>99005</v>
          </cell>
          <cell r="Q308">
            <v>639</v>
          </cell>
          <cell r="R308">
            <v>152</v>
          </cell>
          <cell r="S308">
            <v>0</v>
          </cell>
          <cell r="T308">
            <v>532</v>
          </cell>
          <cell r="U308">
            <v>575</v>
          </cell>
          <cell r="V308">
            <v>0</v>
          </cell>
          <cell r="W308">
            <v>15000</v>
          </cell>
          <cell r="X308">
            <v>0</v>
          </cell>
          <cell r="Y308">
            <v>196500</v>
          </cell>
          <cell r="Z308">
            <v>394933</v>
          </cell>
          <cell r="AA308">
            <v>0</v>
          </cell>
          <cell r="AB308">
            <v>133583</v>
          </cell>
          <cell r="AC308">
            <v>740016</v>
          </cell>
          <cell r="AD308">
            <v>430677</v>
          </cell>
          <cell r="AE308">
            <v>99725</v>
          </cell>
          <cell r="AF308">
            <v>51296</v>
          </cell>
          <cell r="AG308">
            <v>581698</v>
          </cell>
          <cell r="AH308">
            <v>15000</v>
          </cell>
          <cell r="AI308">
            <v>0</v>
          </cell>
          <cell r="AJ308">
            <v>196500</v>
          </cell>
          <cell r="AK308">
            <v>0</v>
          </cell>
          <cell r="AL308">
            <v>0</v>
          </cell>
          <cell r="AM308">
            <v>0</v>
          </cell>
          <cell r="AN308">
            <v>21</v>
          </cell>
          <cell r="AO308">
            <v>0</v>
          </cell>
        </row>
        <row r="309">
          <cell r="A309">
            <v>926510006</v>
          </cell>
          <cell r="B309" t="str">
            <v>Free Library Of Philadelphia</v>
          </cell>
          <cell r="C309" t="str">
            <v>SOUTHEAST</v>
          </cell>
          <cell r="D309" t="str">
            <v>PHILADELPHIA</v>
          </cell>
          <cell r="E309" t="str">
            <v>PHILADELPHIA</v>
          </cell>
          <cell r="F309">
            <v>0</v>
          </cell>
          <cell r="G309">
            <v>1526006</v>
          </cell>
          <cell r="H309">
            <v>592175</v>
          </cell>
          <cell r="I309">
            <v>69</v>
          </cell>
          <cell r="J309">
            <v>6511582</v>
          </cell>
          <cell r="K309">
            <v>235</v>
          </cell>
          <cell r="L309">
            <v>0</v>
          </cell>
          <cell r="M309">
            <v>301</v>
          </cell>
          <cell r="N309">
            <v>20.8</v>
          </cell>
          <cell r="O309">
            <v>3127792</v>
          </cell>
          <cell r="P309">
            <v>2522458</v>
          </cell>
          <cell r="Q309">
            <v>179213</v>
          </cell>
          <cell r="R309">
            <v>706</v>
          </cell>
          <cell r="S309">
            <v>3582</v>
          </cell>
          <cell r="T309">
            <v>6960</v>
          </cell>
          <cell r="U309">
            <v>6883</v>
          </cell>
          <cell r="V309">
            <v>0</v>
          </cell>
          <cell r="W309">
            <v>157795</v>
          </cell>
          <cell r="X309">
            <v>0</v>
          </cell>
          <cell r="Y309">
            <v>7683200</v>
          </cell>
          <cell r="Z309">
            <v>81403797</v>
          </cell>
          <cell r="AA309">
            <v>0</v>
          </cell>
          <cell r="AB309">
            <v>3476528</v>
          </cell>
          <cell r="AC309">
            <v>92721320</v>
          </cell>
          <cell r="AD309">
            <v>68951172</v>
          </cell>
          <cell r="AE309">
            <v>4105819</v>
          </cell>
          <cell r="AF309">
            <v>18345581</v>
          </cell>
          <cell r="AG309">
            <v>91402572</v>
          </cell>
          <cell r="AH309">
            <v>22800</v>
          </cell>
          <cell r="AI309">
            <v>134995</v>
          </cell>
          <cell r="AJ309">
            <v>6643000</v>
          </cell>
          <cell r="AK309">
            <v>0</v>
          </cell>
          <cell r="AL309">
            <v>1040200</v>
          </cell>
          <cell r="AM309">
            <v>0</v>
          </cell>
          <cell r="AN309">
            <v>960</v>
          </cell>
          <cell r="AO309">
            <v>0</v>
          </cell>
        </row>
        <row r="310">
          <cell r="A310">
            <v>902024075</v>
          </cell>
          <cell r="B310" t="str">
            <v>ALLEGHENY SYS ADMIN UNIT</v>
          </cell>
          <cell r="C310" t="str">
            <v>SOUTHWEST</v>
          </cell>
          <cell r="D310" t="str">
            <v>PITTSBURGH</v>
          </cell>
          <cell r="E310" t="str">
            <v>ALLEGHENY</v>
          </cell>
          <cell r="F310" t="str">
            <v>Allegheny County Library Association</v>
          </cell>
          <cell r="G310">
            <v>0</v>
          </cell>
          <cell r="H310">
            <v>6485</v>
          </cell>
          <cell r="I310">
            <v>0</v>
          </cell>
          <cell r="J310">
            <v>68987</v>
          </cell>
          <cell r="K310">
            <v>5.45</v>
          </cell>
          <cell r="L310">
            <v>0</v>
          </cell>
          <cell r="M310">
            <v>5.0750000000000002</v>
          </cell>
          <cell r="N310">
            <v>0</v>
          </cell>
          <cell r="O310">
            <v>38563</v>
          </cell>
          <cell r="P310">
            <v>29794</v>
          </cell>
          <cell r="Q310">
            <v>125914</v>
          </cell>
          <cell r="R310">
            <v>15</v>
          </cell>
          <cell r="S310">
            <v>0</v>
          </cell>
          <cell r="T310">
            <v>16279</v>
          </cell>
          <cell r="U310">
            <v>24685</v>
          </cell>
          <cell r="V310">
            <v>0</v>
          </cell>
          <cell r="W310">
            <v>29591</v>
          </cell>
          <cell r="X310">
            <v>0</v>
          </cell>
          <cell r="Y310">
            <v>400855</v>
          </cell>
          <cell r="Z310">
            <v>760475</v>
          </cell>
          <cell r="AA310">
            <v>10815</v>
          </cell>
          <cell r="AB310">
            <v>433685</v>
          </cell>
          <cell r="AC310">
            <v>1624606</v>
          </cell>
          <cell r="AD310">
            <v>733175</v>
          </cell>
          <cell r="AE310">
            <v>259539</v>
          </cell>
          <cell r="AF310">
            <v>494772</v>
          </cell>
          <cell r="AG310">
            <v>1487486</v>
          </cell>
          <cell r="AH310">
            <v>0</v>
          </cell>
          <cell r="AI310">
            <v>29591</v>
          </cell>
          <cell r="AJ310">
            <v>382578</v>
          </cell>
          <cell r="AK310">
            <v>0</v>
          </cell>
          <cell r="AL310">
            <v>18277</v>
          </cell>
          <cell r="AM310">
            <v>0</v>
          </cell>
          <cell r="AN310">
            <v>0</v>
          </cell>
          <cell r="AO310">
            <v>0</v>
          </cell>
        </row>
        <row r="311">
          <cell r="A311">
            <v>902020213</v>
          </cell>
          <cell r="B311" t="str">
            <v>ANDREW BAYNE MEM LIBRARY</v>
          </cell>
          <cell r="C311" t="str">
            <v>SOUTHWEST</v>
          </cell>
          <cell r="D311" t="str">
            <v>PITTSBURGH</v>
          </cell>
          <cell r="E311" t="str">
            <v>ALLEGHENY</v>
          </cell>
          <cell r="F311" t="str">
            <v>Allegheny County Library Association</v>
          </cell>
          <cell r="G311">
            <v>8370</v>
          </cell>
          <cell r="H311">
            <v>4394</v>
          </cell>
          <cell r="I311">
            <v>54</v>
          </cell>
          <cell r="J311">
            <v>60901</v>
          </cell>
          <cell r="K311">
            <v>1</v>
          </cell>
          <cell r="L311">
            <v>0</v>
          </cell>
          <cell r="M311">
            <v>3</v>
          </cell>
          <cell r="N311">
            <v>0</v>
          </cell>
          <cell r="O311">
            <v>18503</v>
          </cell>
          <cell r="P311">
            <v>15189</v>
          </cell>
          <cell r="Q311">
            <v>125914</v>
          </cell>
          <cell r="R311">
            <v>26</v>
          </cell>
          <cell r="S311">
            <v>0</v>
          </cell>
          <cell r="T311">
            <v>14870</v>
          </cell>
          <cell r="U311">
            <v>24870</v>
          </cell>
          <cell r="V311">
            <v>0</v>
          </cell>
          <cell r="W311">
            <v>0</v>
          </cell>
          <cell r="X311">
            <v>0</v>
          </cell>
          <cell r="Y311">
            <v>31940</v>
          </cell>
          <cell r="Z311">
            <v>165548</v>
          </cell>
          <cell r="AA311">
            <v>0</v>
          </cell>
          <cell r="AB311">
            <v>38811</v>
          </cell>
          <cell r="AC311">
            <v>236299</v>
          </cell>
          <cell r="AD311">
            <v>144093</v>
          </cell>
          <cell r="AE311">
            <v>19657</v>
          </cell>
          <cell r="AF311">
            <v>54052</v>
          </cell>
          <cell r="AG311">
            <v>217802</v>
          </cell>
          <cell r="AH311">
            <v>0</v>
          </cell>
          <cell r="AI311">
            <v>0</v>
          </cell>
          <cell r="AJ311">
            <v>26945</v>
          </cell>
          <cell r="AK311">
            <v>0</v>
          </cell>
          <cell r="AL311">
            <v>4995</v>
          </cell>
          <cell r="AM311">
            <v>0</v>
          </cell>
          <cell r="AN311">
            <v>8</v>
          </cell>
          <cell r="AO311">
            <v>0</v>
          </cell>
        </row>
        <row r="312">
          <cell r="A312">
            <v>902020543</v>
          </cell>
          <cell r="B312" t="str">
            <v>ANDREW CARNEGIE FREE LIBRARY</v>
          </cell>
          <cell r="C312" t="str">
            <v>SOUTHWEST</v>
          </cell>
          <cell r="D312" t="str">
            <v>PITTSBURGH</v>
          </cell>
          <cell r="E312" t="str">
            <v>ALLEGHENY</v>
          </cell>
          <cell r="F312" t="str">
            <v>Allegheny County Library Association</v>
          </cell>
          <cell r="G312">
            <v>7972</v>
          </cell>
          <cell r="H312">
            <v>4806</v>
          </cell>
          <cell r="I312">
            <v>46</v>
          </cell>
          <cell r="J312">
            <v>55110</v>
          </cell>
          <cell r="K312">
            <v>1.5</v>
          </cell>
          <cell r="L312">
            <v>0</v>
          </cell>
          <cell r="M312">
            <v>2.35</v>
          </cell>
          <cell r="N312">
            <v>0.4</v>
          </cell>
          <cell r="O312">
            <v>21010</v>
          </cell>
          <cell r="P312">
            <v>16843</v>
          </cell>
          <cell r="Q312">
            <v>125914</v>
          </cell>
          <cell r="R312">
            <v>45</v>
          </cell>
          <cell r="S312">
            <v>0</v>
          </cell>
          <cell r="T312">
            <v>14149</v>
          </cell>
          <cell r="U312">
            <v>21584</v>
          </cell>
          <cell r="V312">
            <v>0</v>
          </cell>
          <cell r="W312">
            <v>0</v>
          </cell>
          <cell r="X312">
            <v>0</v>
          </cell>
          <cell r="Y312">
            <v>32184</v>
          </cell>
          <cell r="Z312">
            <v>94748</v>
          </cell>
          <cell r="AA312">
            <v>0</v>
          </cell>
          <cell r="AB312">
            <v>73030</v>
          </cell>
          <cell r="AC312">
            <v>199962</v>
          </cell>
          <cell r="AD312">
            <v>125787</v>
          </cell>
          <cell r="AE312">
            <v>29794</v>
          </cell>
          <cell r="AF312">
            <v>75366</v>
          </cell>
          <cell r="AG312">
            <v>230947</v>
          </cell>
          <cell r="AH312">
            <v>0</v>
          </cell>
          <cell r="AI312">
            <v>0</v>
          </cell>
          <cell r="AJ312">
            <v>27425</v>
          </cell>
          <cell r="AK312">
            <v>0</v>
          </cell>
          <cell r="AL312">
            <v>4759</v>
          </cell>
          <cell r="AM312">
            <v>250000</v>
          </cell>
          <cell r="AN312">
            <v>14</v>
          </cell>
          <cell r="AO312">
            <v>0</v>
          </cell>
        </row>
        <row r="313">
          <cell r="A313">
            <v>902020093</v>
          </cell>
          <cell r="B313" t="str">
            <v>AVALON PUBLIC LIBRARY</v>
          </cell>
          <cell r="C313" t="str">
            <v>SOUTHWEST</v>
          </cell>
          <cell r="D313" t="str">
            <v>PITTSBURGH</v>
          </cell>
          <cell r="E313" t="str">
            <v>ALLEGHENY</v>
          </cell>
          <cell r="F313" t="str">
            <v>Allegheny County Library Association</v>
          </cell>
          <cell r="G313">
            <v>4705</v>
          </cell>
          <cell r="H313">
            <v>2753</v>
          </cell>
          <cell r="I313">
            <v>46</v>
          </cell>
          <cell r="J313">
            <v>45533</v>
          </cell>
          <cell r="K313">
            <v>1.8947400000000001</v>
          </cell>
          <cell r="L313">
            <v>0</v>
          </cell>
          <cell r="M313">
            <v>1.7368399999999999</v>
          </cell>
          <cell r="N313">
            <v>0.21052999999999999</v>
          </cell>
          <cell r="O313">
            <v>19813</v>
          </cell>
          <cell r="P313">
            <v>16855</v>
          </cell>
          <cell r="Q313">
            <v>125914</v>
          </cell>
          <cell r="R313">
            <v>42</v>
          </cell>
          <cell r="S313">
            <v>0</v>
          </cell>
          <cell r="T313">
            <v>13492</v>
          </cell>
          <cell r="U313">
            <v>19341</v>
          </cell>
          <cell r="V313">
            <v>0</v>
          </cell>
          <cell r="W313">
            <v>0</v>
          </cell>
          <cell r="X313">
            <v>0</v>
          </cell>
          <cell r="Y313">
            <v>11495</v>
          </cell>
          <cell r="Z313">
            <v>102142</v>
          </cell>
          <cell r="AA313">
            <v>0</v>
          </cell>
          <cell r="AB313">
            <v>20872</v>
          </cell>
          <cell r="AC313">
            <v>134509</v>
          </cell>
          <cell r="AD313">
            <v>93086</v>
          </cell>
          <cell r="AE313">
            <v>12919</v>
          </cell>
          <cell r="AF313">
            <v>23474</v>
          </cell>
          <cell r="AG313">
            <v>129479</v>
          </cell>
          <cell r="AH313">
            <v>0</v>
          </cell>
          <cell r="AI313">
            <v>0</v>
          </cell>
          <cell r="AJ313">
            <v>8686</v>
          </cell>
          <cell r="AK313">
            <v>0</v>
          </cell>
          <cell r="AL313">
            <v>2809</v>
          </cell>
          <cell r="AM313">
            <v>0</v>
          </cell>
          <cell r="AN313">
            <v>10</v>
          </cell>
          <cell r="AO313">
            <v>0</v>
          </cell>
        </row>
        <row r="314">
          <cell r="A314">
            <v>902020123</v>
          </cell>
          <cell r="B314" t="str">
            <v>BALDWIN BOROUGH PUBLIC LIBRARY</v>
          </cell>
          <cell r="C314" t="str">
            <v>SOUTHWEST</v>
          </cell>
          <cell r="D314" t="str">
            <v>PITTSBURGH</v>
          </cell>
          <cell r="E314" t="str">
            <v>ALLEGHENY</v>
          </cell>
          <cell r="F314" t="str">
            <v>Allegheny County Library Association</v>
          </cell>
          <cell r="G314">
            <v>19767</v>
          </cell>
          <cell r="H314">
            <v>3464</v>
          </cell>
          <cell r="I314">
            <v>54</v>
          </cell>
          <cell r="J314">
            <v>52849</v>
          </cell>
          <cell r="K314">
            <v>3.0133299999999998</v>
          </cell>
          <cell r="L314">
            <v>0</v>
          </cell>
          <cell r="M314">
            <v>2.16</v>
          </cell>
          <cell r="N314">
            <v>0.32</v>
          </cell>
          <cell r="O314">
            <v>26454</v>
          </cell>
          <cell r="P314">
            <v>20199</v>
          </cell>
          <cell r="Q314">
            <v>125914</v>
          </cell>
          <cell r="R314">
            <v>35</v>
          </cell>
          <cell r="S314">
            <v>0</v>
          </cell>
          <cell r="T314">
            <v>27902</v>
          </cell>
          <cell r="U314">
            <v>11573</v>
          </cell>
          <cell r="V314">
            <v>0</v>
          </cell>
          <cell r="W314">
            <v>0</v>
          </cell>
          <cell r="X314">
            <v>0</v>
          </cell>
          <cell r="Y314">
            <v>69949</v>
          </cell>
          <cell r="Z314">
            <v>263660</v>
          </cell>
          <cell r="AA314">
            <v>0</v>
          </cell>
          <cell r="AB314">
            <v>36596</v>
          </cell>
          <cell r="AC314">
            <v>370205</v>
          </cell>
          <cell r="AD314">
            <v>238424</v>
          </cell>
          <cell r="AE314">
            <v>43102</v>
          </cell>
          <cell r="AF314">
            <v>69391</v>
          </cell>
          <cell r="AG314">
            <v>350917</v>
          </cell>
          <cell r="AH314">
            <v>0</v>
          </cell>
          <cell r="AI314">
            <v>0</v>
          </cell>
          <cell r="AJ314">
            <v>58151</v>
          </cell>
          <cell r="AK314">
            <v>0</v>
          </cell>
          <cell r="AL314">
            <v>11798</v>
          </cell>
          <cell r="AM314">
            <v>0</v>
          </cell>
          <cell r="AN314">
            <v>8</v>
          </cell>
          <cell r="AO314">
            <v>1.0133300000000001</v>
          </cell>
        </row>
        <row r="315">
          <cell r="A315">
            <v>902020303</v>
          </cell>
          <cell r="B315" t="str">
            <v>BETHEL PARK PUBLIC LIBRARY</v>
          </cell>
          <cell r="C315" t="str">
            <v>SOUTHWEST</v>
          </cell>
          <cell r="D315" t="str">
            <v>PITTSBURGH</v>
          </cell>
          <cell r="E315" t="str">
            <v>ALLEGHENY</v>
          </cell>
          <cell r="F315" t="str">
            <v>Allegheny County Library Association</v>
          </cell>
          <cell r="G315">
            <v>32313</v>
          </cell>
          <cell r="H315">
            <v>13480</v>
          </cell>
          <cell r="I315">
            <v>68</v>
          </cell>
          <cell r="J315">
            <v>298120</v>
          </cell>
          <cell r="K315">
            <v>6.45</v>
          </cell>
          <cell r="L315">
            <v>0</v>
          </cell>
          <cell r="M315">
            <v>13.35</v>
          </cell>
          <cell r="N315">
            <v>0.2</v>
          </cell>
          <cell r="O315">
            <v>100264</v>
          </cell>
          <cell r="P315">
            <v>87895</v>
          </cell>
          <cell r="Q315">
            <v>125914</v>
          </cell>
          <cell r="R315">
            <v>104</v>
          </cell>
          <cell r="S315">
            <v>0</v>
          </cell>
          <cell r="T315">
            <v>53200</v>
          </cell>
          <cell r="U315">
            <v>77853</v>
          </cell>
          <cell r="V315">
            <v>0</v>
          </cell>
          <cell r="W315">
            <v>0</v>
          </cell>
          <cell r="X315">
            <v>0</v>
          </cell>
          <cell r="Y315">
            <v>123319</v>
          </cell>
          <cell r="Z315">
            <v>811029</v>
          </cell>
          <cell r="AA315">
            <v>0</v>
          </cell>
          <cell r="AB315">
            <v>58969</v>
          </cell>
          <cell r="AC315">
            <v>993317</v>
          </cell>
          <cell r="AD315">
            <v>745913</v>
          </cell>
          <cell r="AE315">
            <v>129572</v>
          </cell>
          <cell r="AF315">
            <v>110956</v>
          </cell>
          <cell r="AG315">
            <v>986441</v>
          </cell>
          <cell r="AH315">
            <v>0</v>
          </cell>
          <cell r="AI315">
            <v>0</v>
          </cell>
          <cell r="AJ315">
            <v>104033</v>
          </cell>
          <cell r="AK315">
            <v>0</v>
          </cell>
          <cell r="AL315">
            <v>19286</v>
          </cell>
          <cell r="AM315">
            <v>0</v>
          </cell>
          <cell r="AN315">
            <v>28</v>
          </cell>
          <cell r="AO315">
            <v>0</v>
          </cell>
        </row>
        <row r="316">
          <cell r="A316">
            <v>902020393</v>
          </cell>
          <cell r="B316" t="str">
            <v>BRADDOCK CARNEGIE LIBRARY</v>
          </cell>
          <cell r="C316" t="str">
            <v>SOUTHWEST</v>
          </cell>
          <cell r="D316" t="str">
            <v>PITTSBURGH</v>
          </cell>
          <cell r="E316" t="str">
            <v>ALLEGHENY</v>
          </cell>
          <cell r="F316" t="str">
            <v>Allegheny County Library Association</v>
          </cell>
          <cell r="G316">
            <v>14987</v>
          </cell>
          <cell r="H316">
            <v>3542</v>
          </cell>
          <cell r="I316">
            <v>45</v>
          </cell>
          <cell r="J316">
            <v>23698</v>
          </cell>
          <cell r="K316">
            <v>1.14286</v>
          </cell>
          <cell r="L316">
            <v>0</v>
          </cell>
          <cell r="M316">
            <v>4.5142899999999999</v>
          </cell>
          <cell r="N316">
            <v>1.2857099999999999</v>
          </cell>
          <cell r="O316">
            <v>32996</v>
          </cell>
          <cell r="P316">
            <v>28609</v>
          </cell>
          <cell r="Q316">
            <v>125914</v>
          </cell>
          <cell r="R316">
            <v>50</v>
          </cell>
          <cell r="S316">
            <v>0</v>
          </cell>
          <cell r="T316">
            <v>13470</v>
          </cell>
          <cell r="U316">
            <v>8095</v>
          </cell>
          <cell r="V316">
            <v>0</v>
          </cell>
          <cell r="W316">
            <v>0</v>
          </cell>
          <cell r="X316">
            <v>0</v>
          </cell>
          <cell r="Y316">
            <v>58253</v>
          </cell>
          <cell r="Z316">
            <v>125254</v>
          </cell>
          <cell r="AA316">
            <v>11000</v>
          </cell>
          <cell r="AB316">
            <v>42048</v>
          </cell>
          <cell r="AC316">
            <v>225555</v>
          </cell>
          <cell r="AD316">
            <v>117964</v>
          </cell>
          <cell r="AE316">
            <v>36903</v>
          </cell>
          <cell r="AF316">
            <v>84640</v>
          </cell>
          <cell r="AG316">
            <v>239507</v>
          </cell>
          <cell r="AH316">
            <v>0</v>
          </cell>
          <cell r="AI316">
            <v>0</v>
          </cell>
          <cell r="AJ316">
            <v>28046</v>
          </cell>
          <cell r="AK316">
            <v>0</v>
          </cell>
          <cell r="AL316">
            <v>30207</v>
          </cell>
          <cell r="AM316">
            <v>0</v>
          </cell>
          <cell r="AN316">
            <v>13</v>
          </cell>
          <cell r="AO316">
            <v>0</v>
          </cell>
        </row>
        <row r="317">
          <cell r="A317">
            <v>902020483</v>
          </cell>
          <cell r="B317" t="str">
            <v>BRENTWOOD LIBRARY</v>
          </cell>
          <cell r="C317" t="str">
            <v>SOUTHWEST</v>
          </cell>
          <cell r="D317" t="str">
            <v>PITTSBURGH</v>
          </cell>
          <cell r="E317" t="str">
            <v>ALLEGHENY</v>
          </cell>
          <cell r="F317" t="str">
            <v>Allegheny County Library Association</v>
          </cell>
          <cell r="G317">
            <v>9643</v>
          </cell>
          <cell r="H317">
            <v>6288</v>
          </cell>
          <cell r="I317">
            <v>55</v>
          </cell>
          <cell r="J317">
            <v>100066</v>
          </cell>
          <cell r="K317">
            <v>1</v>
          </cell>
          <cell r="L317">
            <v>0</v>
          </cell>
          <cell r="M317">
            <v>3.625</v>
          </cell>
          <cell r="N317">
            <v>0.47499999999999998</v>
          </cell>
          <cell r="O317">
            <v>58701</v>
          </cell>
          <cell r="P317">
            <v>50783</v>
          </cell>
          <cell r="Q317">
            <v>125914</v>
          </cell>
          <cell r="R317">
            <v>54</v>
          </cell>
          <cell r="S317">
            <v>0</v>
          </cell>
          <cell r="T317">
            <v>35361</v>
          </cell>
          <cell r="U317">
            <v>28025</v>
          </cell>
          <cell r="V317">
            <v>0</v>
          </cell>
          <cell r="W317">
            <v>0</v>
          </cell>
          <cell r="X317">
            <v>0</v>
          </cell>
          <cell r="Y317">
            <v>39506</v>
          </cell>
          <cell r="Z317">
            <v>262633</v>
          </cell>
          <cell r="AA317">
            <v>0</v>
          </cell>
          <cell r="AB317">
            <v>49130</v>
          </cell>
          <cell r="AC317">
            <v>351269</v>
          </cell>
          <cell r="AD317">
            <v>239335</v>
          </cell>
          <cell r="AE317">
            <v>43552</v>
          </cell>
          <cell r="AF317">
            <v>66579</v>
          </cell>
          <cell r="AG317">
            <v>349466</v>
          </cell>
          <cell r="AH317">
            <v>0</v>
          </cell>
          <cell r="AI317">
            <v>0</v>
          </cell>
          <cell r="AJ317">
            <v>33751</v>
          </cell>
          <cell r="AK317">
            <v>0</v>
          </cell>
          <cell r="AL317">
            <v>5755</v>
          </cell>
          <cell r="AM317">
            <v>0</v>
          </cell>
          <cell r="AN317">
            <v>17</v>
          </cell>
          <cell r="AO317">
            <v>3.75</v>
          </cell>
        </row>
        <row r="318">
          <cell r="A318">
            <v>902020513</v>
          </cell>
          <cell r="B318" t="str">
            <v>BRIDGEVILLE PUBLIC LIBRARY</v>
          </cell>
          <cell r="C318" t="str">
            <v>SOUTHWEST</v>
          </cell>
          <cell r="D318" t="str">
            <v>PITTSBURGH</v>
          </cell>
          <cell r="E318" t="str">
            <v>ALLEGHENY</v>
          </cell>
          <cell r="F318" t="str">
            <v>Allegheny County Library Association</v>
          </cell>
          <cell r="G318">
            <v>5148</v>
          </cell>
          <cell r="H318">
            <v>4549</v>
          </cell>
          <cell r="I318">
            <v>54</v>
          </cell>
          <cell r="J318">
            <v>65332</v>
          </cell>
          <cell r="K318">
            <v>2.5</v>
          </cell>
          <cell r="L318">
            <v>0</v>
          </cell>
          <cell r="M318">
            <v>3.1</v>
          </cell>
          <cell r="N318">
            <v>0.25</v>
          </cell>
          <cell r="O318">
            <v>20038</v>
          </cell>
          <cell r="P318">
            <v>16049</v>
          </cell>
          <cell r="Q318">
            <v>125914</v>
          </cell>
          <cell r="R318">
            <v>63</v>
          </cell>
          <cell r="S318">
            <v>0</v>
          </cell>
          <cell r="T318">
            <v>14665</v>
          </cell>
          <cell r="U318">
            <v>20572</v>
          </cell>
          <cell r="V318">
            <v>0</v>
          </cell>
          <cell r="W318">
            <v>0</v>
          </cell>
          <cell r="X318">
            <v>0</v>
          </cell>
          <cell r="Y318">
            <v>21217</v>
          </cell>
          <cell r="Z318">
            <v>100501</v>
          </cell>
          <cell r="AA318">
            <v>0</v>
          </cell>
          <cell r="AB318">
            <v>328937</v>
          </cell>
          <cell r="AC318">
            <v>450655</v>
          </cell>
          <cell r="AD318">
            <v>133562</v>
          </cell>
          <cell r="AE318">
            <v>19426</v>
          </cell>
          <cell r="AF318">
            <v>281436</v>
          </cell>
          <cell r="AG318">
            <v>434424</v>
          </cell>
          <cell r="AH318">
            <v>0</v>
          </cell>
          <cell r="AI318">
            <v>0</v>
          </cell>
          <cell r="AJ318">
            <v>18144</v>
          </cell>
          <cell r="AK318">
            <v>0</v>
          </cell>
          <cell r="AL318">
            <v>3073</v>
          </cell>
          <cell r="AM318">
            <v>0</v>
          </cell>
          <cell r="AN318">
            <v>15</v>
          </cell>
          <cell r="AO318">
            <v>0</v>
          </cell>
        </row>
        <row r="319">
          <cell r="A319">
            <v>902021023</v>
          </cell>
          <cell r="B319" t="str">
            <v>C C MELLOR MEMORIAL LIBRARY</v>
          </cell>
          <cell r="C319" t="str">
            <v>SOUTHWEST</v>
          </cell>
          <cell r="D319" t="str">
            <v>PITTSBURGH</v>
          </cell>
          <cell r="E319" t="str">
            <v>ALLEGHENY</v>
          </cell>
          <cell r="F319" t="str">
            <v>Allegheny County Library Association</v>
          </cell>
          <cell r="G319">
            <v>20884</v>
          </cell>
          <cell r="H319">
            <v>3058</v>
          </cell>
          <cell r="I319">
            <v>54</v>
          </cell>
          <cell r="J319">
            <v>116923</v>
          </cell>
          <cell r="K319">
            <v>1.7428600000000001</v>
          </cell>
          <cell r="L319">
            <v>0</v>
          </cell>
          <cell r="M319">
            <v>3.88571</v>
          </cell>
          <cell r="N319">
            <v>0.11429</v>
          </cell>
          <cell r="O319">
            <v>43412</v>
          </cell>
          <cell r="P319">
            <v>37538</v>
          </cell>
          <cell r="Q319">
            <v>125914</v>
          </cell>
          <cell r="R319">
            <v>52</v>
          </cell>
          <cell r="S319">
            <v>0</v>
          </cell>
          <cell r="T319">
            <v>19324</v>
          </cell>
          <cell r="U319">
            <v>44449</v>
          </cell>
          <cell r="V319">
            <v>0</v>
          </cell>
          <cell r="W319">
            <v>0</v>
          </cell>
          <cell r="X319">
            <v>0</v>
          </cell>
          <cell r="Y319">
            <v>77325</v>
          </cell>
          <cell r="Z319">
            <v>153554</v>
          </cell>
          <cell r="AA319">
            <v>11000</v>
          </cell>
          <cell r="AB319">
            <v>105570</v>
          </cell>
          <cell r="AC319">
            <v>336449</v>
          </cell>
          <cell r="AD319">
            <v>197081</v>
          </cell>
          <cell r="AE319">
            <v>28783</v>
          </cell>
          <cell r="AF319">
            <v>106716</v>
          </cell>
          <cell r="AG319">
            <v>332580</v>
          </cell>
          <cell r="AH319">
            <v>0</v>
          </cell>
          <cell r="AI319">
            <v>0</v>
          </cell>
          <cell r="AJ319">
            <v>64861</v>
          </cell>
          <cell r="AK319">
            <v>0</v>
          </cell>
          <cell r="AL319">
            <v>12464</v>
          </cell>
          <cell r="AM319">
            <v>0</v>
          </cell>
          <cell r="AN319">
            <v>16</v>
          </cell>
          <cell r="AO319">
            <v>0</v>
          </cell>
        </row>
        <row r="320">
          <cell r="A320">
            <v>902023273</v>
          </cell>
          <cell r="B320" t="str">
            <v>CARNEGIE FR LIB OF SWISSVALE</v>
          </cell>
          <cell r="C320" t="str">
            <v>SOUTHWEST</v>
          </cell>
          <cell r="D320" t="str">
            <v>PITTSBURGH</v>
          </cell>
          <cell r="E320" t="str">
            <v>ALLEGHENY</v>
          </cell>
          <cell r="F320" t="str">
            <v>Allegheny County Library Association</v>
          </cell>
          <cell r="G320">
            <v>11105</v>
          </cell>
          <cell r="H320">
            <v>4292</v>
          </cell>
          <cell r="I320">
            <v>49</v>
          </cell>
          <cell r="J320">
            <v>57141</v>
          </cell>
          <cell r="K320">
            <v>1.82857</v>
          </cell>
          <cell r="L320">
            <v>0</v>
          </cell>
          <cell r="M320">
            <v>2.4</v>
          </cell>
          <cell r="N320">
            <v>0.85714000000000001</v>
          </cell>
          <cell r="O320">
            <v>24230</v>
          </cell>
          <cell r="P320">
            <v>19762</v>
          </cell>
          <cell r="Q320">
            <v>125914</v>
          </cell>
          <cell r="R320">
            <v>54</v>
          </cell>
          <cell r="S320">
            <v>0</v>
          </cell>
          <cell r="T320">
            <v>15269</v>
          </cell>
          <cell r="U320">
            <v>24139</v>
          </cell>
          <cell r="V320">
            <v>0</v>
          </cell>
          <cell r="W320">
            <v>0</v>
          </cell>
          <cell r="X320">
            <v>0</v>
          </cell>
          <cell r="Y320">
            <v>46759</v>
          </cell>
          <cell r="Z320">
            <v>122932</v>
          </cell>
          <cell r="AA320">
            <v>49089</v>
          </cell>
          <cell r="AB320">
            <v>11951</v>
          </cell>
          <cell r="AC320">
            <v>181642</v>
          </cell>
          <cell r="AD320">
            <v>154695</v>
          </cell>
          <cell r="AE320">
            <v>3396</v>
          </cell>
          <cell r="AF320">
            <v>20551</v>
          </cell>
          <cell r="AG320">
            <v>178642</v>
          </cell>
          <cell r="AH320">
            <v>0</v>
          </cell>
          <cell r="AI320">
            <v>0</v>
          </cell>
          <cell r="AJ320">
            <v>36381</v>
          </cell>
          <cell r="AK320">
            <v>0</v>
          </cell>
          <cell r="AL320">
            <v>10378</v>
          </cell>
          <cell r="AM320">
            <v>0</v>
          </cell>
          <cell r="AN320">
            <v>7</v>
          </cell>
          <cell r="AO320">
            <v>0.71428999999999998</v>
          </cell>
        </row>
        <row r="321">
          <cell r="A321">
            <v>902021653</v>
          </cell>
          <cell r="B321" t="str">
            <v>CARNEGIE LIBRARY OF HOMESTEAD</v>
          </cell>
          <cell r="C321" t="str">
            <v>SOUTHWEST</v>
          </cell>
          <cell r="D321" t="str">
            <v>PITTSBURGH</v>
          </cell>
          <cell r="E321" t="str">
            <v>ALLEGHENY</v>
          </cell>
          <cell r="F321" t="str">
            <v>Allegheny County Library Association</v>
          </cell>
          <cell r="G321">
            <v>17771</v>
          </cell>
          <cell r="H321">
            <v>6337</v>
          </cell>
          <cell r="I321">
            <v>50</v>
          </cell>
          <cell r="J321">
            <v>63493</v>
          </cell>
          <cell r="K321">
            <v>2.2857099999999999</v>
          </cell>
          <cell r="L321">
            <v>0</v>
          </cell>
          <cell r="M321">
            <v>5.0857099999999997</v>
          </cell>
          <cell r="N321">
            <v>2.7142900000000001</v>
          </cell>
          <cell r="O321">
            <v>34230</v>
          </cell>
          <cell r="P321">
            <v>29666</v>
          </cell>
          <cell r="Q321">
            <v>125914</v>
          </cell>
          <cell r="R321">
            <v>69</v>
          </cell>
          <cell r="S321">
            <v>0</v>
          </cell>
          <cell r="T321">
            <v>15657</v>
          </cell>
          <cell r="U321">
            <v>25392</v>
          </cell>
          <cell r="V321">
            <v>0</v>
          </cell>
          <cell r="W321">
            <v>0</v>
          </cell>
          <cell r="X321">
            <v>0</v>
          </cell>
          <cell r="Y321">
            <v>67511</v>
          </cell>
          <cell r="Z321">
            <v>180916</v>
          </cell>
          <cell r="AA321">
            <v>0</v>
          </cell>
          <cell r="AB321">
            <v>60952</v>
          </cell>
          <cell r="AC321">
            <v>309379</v>
          </cell>
          <cell r="AD321">
            <v>167804</v>
          </cell>
          <cell r="AE321">
            <v>39500</v>
          </cell>
          <cell r="AF321">
            <v>98455</v>
          </cell>
          <cell r="AG321">
            <v>305759</v>
          </cell>
          <cell r="AH321">
            <v>0</v>
          </cell>
          <cell r="AI321">
            <v>0</v>
          </cell>
          <cell r="AJ321">
            <v>54657</v>
          </cell>
          <cell r="AK321">
            <v>0</v>
          </cell>
          <cell r="AL321">
            <v>12854</v>
          </cell>
          <cell r="AM321">
            <v>0</v>
          </cell>
          <cell r="AN321">
            <v>30</v>
          </cell>
          <cell r="AO321">
            <v>1.14286</v>
          </cell>
        </row>
        <row r="322">
          <cell r="A322">
            <v>902022042</v>
          </cell>
          <cell r="B322" t="str">
            <v>CARNEGIE LIBRARY OF MCKEESPORT</v>
          </cell>
          <cell r="C322" t="str">
            <v>SOUTHWEST</v>
          </cell>
          <cell r="D322" t="str">
            <v>PITTSBURGH</v>
          </cell>
          <cell r="E322" t="str">
            <v>ALLEGHENY</v>
          </cell>
          <cell r="F322" t="str">
            <v>Allegheny County Library Association</v>
          </cell>
          <cell r="G322">
            <v>54956</v>
          </cell>
          <cell r="H322">
            <v>12491</v>
          </cell>
          <cell r="I322">
            <v>65</v>
          </cell>
          <cell r="J322">
            <v>137673</v>
          </cell>
          <cell r="K322">
            <v>2.5714299999999999</v>
          </cell>
          <cell r="L322">
            <v>0</v>
          </cell>
          <cell r="M322">
            <v>12.37143</v>
          </cell>
          <cell r="N322">
            <v>1.02857</v>
          </cell>
          <cell r="O322">
            <v>106794</v>
          </cell>
          <cell r="P322">
            <v>89936</v>
          </cell>
          <cell r="Q322">
            <v>125914</v>
          </cell>
          <cell r="R322">
            <v>125</v>
          </cell>
          <cell r="S322">
            <v>3</v>
          </cell>
          <cell r="T322">
            <v>54466</v>
          </cell>
          <cell r="U322">
            <v>41439</v>
          </cell>
          <cell r="V322">
            <v>0</v>
          </cell>
          <cell r="W322">
            <v>0</v>
          </cell>
          <cell r="X322">
            <v>0</v>
          </cell>
          <cell r="Y322">
            <v>255344</v>
          </cell>
          <cell r="Z322">
            <v>366640</v>
          </cell>
          <cell r="AA322">
            <v>40000</v>
          </cell>
          <cell r="AB322">
            <v>157183</v>
          </cell>
          <cell r="AC322">
            <v>779167</v>
          </cell>
          <cell r="AD322">
            <v>458284</v>
          </cell>
          <cell r="AE322">
            <v>92396</v>
          </cell>
          <cell r="AF322">
            <v>218491</v>
          </cell>
          <cell r="AG322">
            <v>769171</v>
          </cell>
          <cell r="AH322">
            <v>0</v>
          </cell>
          <cell r="AI322">
            <v>0</v>
          </cell>
          <cell r="AJ322">
            <v>177827</v>
          </cell>
          <cell r="AK322">
            <v>0</v>
          </cell>
          <cell r="AL322">
            <v>77517</v>
          </cell>
          <cell r="AM322">
            <v>0</v>
          </cell>
          <cell r="AN322">
            <v>46</v>
          </cell>
          <cell r="AO322">
            <v>0</v>
          </cell>
        </row>
        <row r="323">
          <cell r="A323">
            <v>902022617</v>
          </cell>
          <cell r="B323" t="str">
            <v>CARNEGIE LIBRARY OF PITTSBURGH</v>
          </cell>
          <cell r="C323" t="str">
            <v>SOUTHWEST</v>
          </cell>
          <cell r="D323" t="str">
            <v>PITTSBURGH</v>
          </cell>
          <cell r="E323" t="str">
            <v>ALLEGHENY</v>
          </cell>
          <cell r="F323" t="str">
            <v>Allegheny County Library Association</v>
          </cell>
          <cell r="G323">
            <v>402422</v>
          </cell>
          <cell r="H323">
            <v>226606</v>
          </cell>
          <cell r="I323">
            <v>60</v>
          </cell>
          <cell r="J323">
            <v>3895806</v>
          </cell>
          <cell r="K323">
            <v>127.68</v>
          </cell>
          <cell r="L323">
            <v>0</v>
          </cell>
          <cell r="M323">
            <v>258.34667000000002</v>
          </cell>
          <cell r="N323">
            <v>18.64</v>
          </cell>
          <cell r="O323">
            <v>2140596</v>
          </cell>
          <cell r="P323">
            <v>1408812</v>
          </cell>
          <cell r="Q323">
            <v>125914</v>
          </cell>
          <cell r="R323">
            <v>953</v>
          </cell>
          <cell r="S323">
            <v>440</v>
          </cell>
          <cell r="T323">
            <v>452962</v>
          </cell>
          <cell r="U323">
            <v>434030</v>
          </cell>
          <cell r="V323">
            <v>0</v>
          </cell>
          <cell r="W323">
            <v>3109</v>
          </cell>
          <cell r="X323">
            <v>0</v>
          </cell>
          <cell r="Y323">
            <v>5495164</v>
          </cell>
          <cell r="Z323">
            <v>24406452</v>
          </cell>
          <cell r="AA323">
            <v>25020</v>
          </cell>
          <cell r="AB323">
            <v>5923015</v>
          </cell>
          <cell r="AC323">
            <v>35827740</v>
          </cell>
          <cell r="AD323">
            <v>19286812</v>
          </cell>
          <cell r="AE323">
            <v>4295980</v>
          </cell>
          <cell r="AF323">
            <v>6617049</v>
          </cell>
          <cell r="AG323">
            <v>30199841</v>
          </cell>
          <cell r="AH323">
            <v>0</v>
          </cell>
          <cell r="AI323">
            <v>3109</v>
          </cell>
          <cell r="AJ323">
            <v>3254485</v>
          </cell>
          <cell r="AK323">
            <v>0</v>
          </cell>
          <cell r="AL323">
            <v>2225216</v>
          </cell>
          <cell r="AM323">
            <v>4771189</v>
          </cell>
          <cell r="AN323">
            <v>568</v>
          </cell>
          <cell r="AO323">
            <v>0</v>
          </cell>
        </row>
        <row r="324">
          <cell r="A324">
            <v>902020692</v>
          </cell>
          <cell r="B324" t="str">
            <v>CLAIRTON PUBLIC LIBRARY</v>
          </cell>
          <cell r="C324" t="str">
            <v>SOUTHWEST</v>
          </cell>
          <cell r="D324" t="str">
            <v>PITTSBURGH</v>
          </cell>
          <cell r="E324" t="str">
            <v>ALLEGHENY</v>
          </cell>
          <cell r="F324" t="str">
            <v>Allegheny County Library Association</v>
          </cell>
          <cell r="G324">
            <v>6796</v>
          </cell>
          <cell r="H324">
            <v>2695</v>
          </cell>
          <cell r="I324">
            <v>46</v>
          </cell>
          <cell r="J324">
            <v>16085</v>
          </cell>
          <cell r="K324">
            <v>0.25</v>
          </cell>
          <cell r="L324">
            <v>0</v>
          </cell>
          <cell r="M324">
            <v>2.5499999999999998</v>
          </cell>
          <cell r="N324">
            <v>0.375</v>
          </cell>
          <cell r="O324">
            <v>30269</v>
          </cell>
          <cell r="P324">
            <v>27507</v>
          </cell>
          <cell r="Q324">
            <v>125914</v>
          </cell>
          <cell r="R324">
            <v>78</v>
          </cell>
          <cell r="S324">
            <v>0</v>
          </cell>
          <cell r="T324">
            <v>7446</v>
          </cell>
          <cell r="U324">
            <v>6017</v>
          </cell>
          <cell r="V324">
            <v>0</v>
          </cell>
          <cell r="W324">
            <v>0</v>
          </cell>
          <cell r="X324">
            <v>0</v>
          </cell>
          <cell r="Y324">
            <v>31537</v>
          </cell>
          <cell r="Z324">
            <v>106575</v>
          </cell>
          <cell r="AA324">
            <v>10000</v>
          </cell>
          <cell r="AB324">
            <v>12681</v>
          </cell>
          <cell r="AC324">
            <v>150793</v>
          </cell>
          <cell r="AD324">
            <v>103408</v>
          </cell>
          <cell r="AE324">
            <v>20378</v>
          </cell>
          <cell r="AF324">
            <v>36873</v>
          </cell>
          <cell r="AG324">
            <v>160659</v>
          </cell>
          <cell r="AH324">
            <v>0</v>
          </cell>
          <cell r="AI324">
            <v>0</v>
          </cell>
          <cell r="AJ324">
            <v>15466</v>
          </cell>
          <cell r="AK324">
            <v>0</v>
          </cell>
          <cell r="AL324">
            <v>16071</v>
          </cell>
          <cell r="AM324">
            <v>0</v>
          </cell>
          <cell r="AN324">
            <v>8</v>
          </cell>
          <cell r="AO324">
            <v>1</v>
          </cell>
        </row>
        <row r="325">
          <cell r="A325">
            <v>902023303</v>
          </cell>
          <cell r="B325" t="str">
            <v>COMM LIB OF ALLEGHENY VALLEY</v>
          </cell>
          <cell r="C325" t="str">
            <v>SOUTHWEST</v>
          </cell>
          <cell r="D325" t="str">
            <v>PITTSBURGH</v>
          </cell>
          <cell r="E325" t="str">
            <v>ALLEGHENY</v>
          </cell>
          <cell r="F325" t="str">
            <v>Allegheny County Library Association</v>
          </cell>
          <cell r="G325">
            <v>23284</v>
          </cell>
          <cell r="H325">
            <v>9231</v>
          </cell>
          <cell r="I325">
            <v>47</v>
          </cell>
          <cell r="J325">
            <v>130828</v>
          </cell>
          <cell r="K325">
            <v>2.2857099999999999</v>
          </cell>
          <cell r="L325">
            <v>0</v>
          </cell>
          <cell r="M325">
            <v>0.42857000000000001</v>
          </cell>
          <cell r="N325">
            <v>0.34286</v>
          </cell>
          <cell r="O325">
            <v>77006</v>
          </cell>
          <cell r="P325">
            <v>66597</v>
          </cell>
          <cell r="Q325">
            <v>125914</v>
          </cell>
          <cell r="R325">
            <v>78</v>
          </cell>
          <cell r="S325">
            <v>0</v>
          </cell>
          <cell r="T325">
            <v>32983</v>
          </cell>
          <cell r="U325">
            <v>43167</v>
          </cell>
          <cell r="V325">
            <v>0</v>
          </cell>
          <cell r="W325">
            <v>0</v>
          </cell>
          <cell r="X325">
            <v>0</v>
          </cell>
          <cell r="Y325">
            <v>101821</v>
          </cell>
          <cell r="Z325">
            <v>161685</v>
          </cell>
          <cell r="AA325">
            <v>5000</v>
          </cell>
          <cell r="AB325">
            <v>92440</v>
          </cell>
          <cell r="AC325">
            <v>355946</v>
          </cell>
          <cell r="AD325">
            <v>281120</v>
          </cell>
          <cell r="AE325">
            <v>50666</v>
          </cell>
          <cell r="AF325">
            <v>106433</v>
          </cell>
          <cell r="AG325">
            <v>438219</v>
          </cell>
          <cell r="AH325">
            <v>0</v>
          </cell>
          <cell r="AI325">
            <v>0</v>
          </cell>
          <cell r="AJ325">
            <v>74153</v>
          </cell>
          <cell r="AK325">
            <v>0</v>
          </cell>
          <cell r="AL325">
            <v>27668</v>
          </cell>
          <cell r="AM325">
            <v>0</v>
          </cell>
          <cell r="AN325">
            <v>23</v>
          </cell>
          <cell r="AO325">
            <v>7.3142899999999997</v>
          </cell>
        </row>
        <row r="326">
          <cell r="A326">
            <v>903020573</v>
          </cell>
          <cell r="B326" t="str">
            <v>COMM LIBRARY OF CASTLE SHANNON</v>
          </cell>
          <cell r="C326" t="str">
            <v>SOUTHWEST</v>
          </cell>
          <cell r="D326" t="str">
            <v>PITTSBURGH</v>
          </cell>
          <cell r="E326" t="str">
            <v>ALLEGHENY</v>
          </cell>
          <cell r="F326" t="str">
            <v>Allegheny County Library Association</v>
          </cell>
          <cell r="G326">
            <v>8316</v>
          </cell>
          <cell r="H326">
            <v>3422</v>
          </cell>
          <cell r="I326">
            <v>53</v>
          </cell>
          <cell r="J326">
            <v>52987</v>
          </cell>
          <cell r="K326">
            <v>1.5384599999999999</v>
          </cell>
          <cell r="L326">
            <v>0</v>
          </cell>
          <cell r="M326">
            <v>1.89744</v>
          </cell>
          <cell r="N326">
            <v>0</v>
          </cell>
          <cell r="O326">
            <v>37577</v>
          </cell>
          <cell r="P326">
            <v>29660</v>
          </cell>
          <cell r="Q326">
            <v>125914</v>
          </cell>
          <cell r="R326">
            <v>25</v>
          </cell>
          <cell r="S326">
            <v>0</v>
          </cell>
          <cell r="T326">
            <v>36052</v>
          </cell>
          <cell r="U326">
            <v>14666</v>
          </cell>
          <cell r="V326">
            <v>0</v>
          </cell>
          <cell r="W326">
            <v>0</v>
          </cell>
          <cell r="X326">
            <v>0</v>
          </cell>
          <cell r="Y326">
            <v>32897</v>
          </cell>
          <cell r="Z326">
            <v>220609</v>
          </cell>
          <cell r="AA326">
            <v>0</v>
          </cell>
          <cell r="AB326">
            <v>19550</v>
          </cell>
          <cell r="AC326">
            <v>273056</v>
          </cell>
          <cell r="AD326">
            <v>164068</v>
          </cell>
          <cell r="AE326">
            <v>29973</v>
          </cell>
          <cell r="AF326">
            <v>52454</v>
          </cell>
          <cell r="AG326">
            <v>246495</v>
          </cell>
          <cell r="AH326">
            <v>0</v>
          </cell>
          <cell r="AI326">
            <v>0</v>
          </cell>
          <cell r="AJ326">
            <v>27934</v>
          </cell>
          <cell r="AK326">
            <v>0</v>
          </cell>
          <cell r="AL326">
            <v>4963</v>
          </cell>
          <cell r="AM326">
            <v>0</v>
          </cell>
          <cell r="AN326">
            <v>13</v>
          </cell>
          <cell r="AO326">
            <v>1</v>
          </cell>
        </row>
        <row r="327">
          <cell r="A327">
            <v>902022465</v>
          </cell>
          <cell r="B327" t="str">
            <v>COOPER-SIEGEL COMMUNITY LIBRARY</v>
          </cell>
          <cell r="C327" t="str">
            <v>SOUTHWEST</v>
          </cell>
          <cell r="D327" t="str">
            <v>PITTSBURGH</v>
          </cell>
          <cell r="E327" t="str">
            <v>ALLEGHENY</v>
          </cell>
          <cell r="F327" t="str">
            <v>Allegheny County Library Association</v>
          </cell>
          <cell r="G327">
            <v>28727</v>
          </cell>
          <cell r="H327">
            <v>9677</v>
          </cell>
          <cell r="I327">
            <v>55</v>
          </cell>
          <cell r="J327">
            <v>241632</v>
          </cell>
          <cell r="K327">
            <v>5.9466700000000001</v>
          </cell>
          <cell r="L327">
            <v>0</v>
          </cell>
          <cell r="M327">
            <v>4.9066700000000001</v>
          </cell>
          <cell r="N327">
            <v>1.2533300000000001</v>
          </cell>
          <cell r="O327">
            <v>81409</v>
          </cell>
          <cell r="P327">
            <v>70064</v>
          </cell>
          <cell r="Q327">
            <v>125914</v>
          </cell>
          <cell r="R327">
            <v>125</v>
          </cell>
          <cell r="S327">
            <v>0</v>
          </cell>
          <cell r="T327">
            <v>38008</v>
          </cell>
          <cell r="U327">
            <v>52208</v>
          </cell>
          <cell r="V327">
            <v>0</v>
          </cell>
          <cell r="W327">
            <v>0</v>
          </cell>
          <cell r="X327">
            <v>0</v>
          </cell>
          <cell r="Y327">
            <v>109840</v>
          </cell>
          <cell r="Z327">
            <v>595665</v>
          </cell>
          <cell r="AA327">
            <v>0</v>
          </cell>
          <cell r="AB327">
            <v>736980</v>
          </cell>
          <cell r="AC327">
            <v>1442485</v>
          </cell>
          <cell r="AD327">
            <v>579162</v>
          </cell>
          <cell r="AE327">
            <v>95758</v>
          </cell>
          <cell r="AF327">
            <v>284412</v>
          </cell>
          <cell r="AG327">
            <v>959332</v>
          </cell>
          <cell r="AH327">
            <v>0</v>
          </cell>
          <cell r="AI327">
            <v>0</v>
          </cell>
          <cell r="AJ327">
            <v>92695</v>
          </cell>
          <cell r="AK327">
            <v>0</v>
          </cell>
          <cell r="AL327">
            <v>17145</v>
          </cell>
          <cell r="AM327">
            <v>376298</v>
          </cell>
          <cell r="AN327">
            <v>30</v>
          </cell>
          <cell r="AO327">
            <v>2</v>
          </cell>
        </row>
        <row r="328">
          <cell r="A328">
            <v>902020753</v>
          </cell>
          <cell r="B328" t="str">
            <v>CORAOPOLIS MEMORIAL LIBRARY</v>
          </cell>
          <cell r="C328" t="str">
            <v>SOUTHWEST</v>
          </cell>
          <cell r="D328" t="str">
            <v>PITTSBURGH</v>
          </cell>
          <cell r="E328" t="str">
            <v>ALLEGHENY</v>
          </cell>
          <cell r="F328" t="str">
            <v>Allegheny County Library Association</v>
          </cell>
          <cell r="G328">
            <v>6761</v>
          </cell>
          <cell r="H328">
            <v>3110</v>
          </cell>
          <cell r="I328">
            <v>54</v>
          </cell>
          <cell r="J328">
            <v>44759</v>
          </cell>
          <cell r="K328">
            <v>1</v>
          </cell>
          <cell r="L328">
            <v>0</v>
          </cell>
          <cell r="M328">
            <v>1.875</v>
          </cell>
          <cell r="N328">
            <v>0</v>
          </cell>
          <cell r="O328">
            <v>32594</v>
          </cell>
          <cell r="P328">
            <v>26516</v>
          </cell>
          <cell r="Q328">
            <v>125915</v>
          </cell>
          <cell r="R328">
            <v>40</v>
          </cell>
          <cell r="S328">
            <v>0</v>
          </cell>
          <cell r="T328">
            <v>31253</v>
          </cell>
          <cell r="U328">
            <v>13751</v>
          </cell>
          <cell r="V328">
            <v>0</v>
          </cell>
          <cell r="W328">
            <v>0</v>
          </cell>
          <cell r="X328">
            <v>0</v>
          </cell>
          <cell r="Y328">
            <v>27893</v>
          </cell>
          <cell r="Z328">
            <v>159339</v>
          </cell>
          <cell r="AA328">
            <v>0</v>
          </cell>
          <cell r="AB328">
            <v>20959</v>
          </cell>
          <cell r="AC328">
            <v>208191</v>
          </cell>
          <cell r="AD328">
            <v>68437</v>
          </cell>
          <cell r="AE328">
            <v>61632</v>
          </cell>
          <cell r="AF328">
            <v>62503</v>
          </cell>
          <cell r="AG328">
            <v>192572</v>
          </cell>
          <cell r="AH328">
            <v>0</v>
          </cell>
          <cell r="AI328">
            <v>0</v>
          </cell>
          <cell r="AJ328">
            <v>23858</v>
          </cell>
          <cell r="AK328">
            <v>0</v>
          </cell>
          <cell r="AL328">
            <v>4035</v>
          </cell>
          <cell r="AM328">
            <v>0</v>
          </cell>
          <cell r="AN328">
            <v>16</v>
          </cell>
          <cell r="AO328">
            <v>0</v>
          </cell>
        </row>
        <row r="329">
          <cell r="A329">
            <v>902020783</v>
          </cell>
          <cell r="B329" t="str">
            <v>CRAFTON PUBLIC LIBRARY</v>
          </cell>
          <cell r="C329" t="str">
            <v>SOUTHWEST</v>
          </cell>
          <cell r="D329" t="str">
            <v>PITTSBURGH</v>
          </cell>
          <cell r="E329" t="str">
            <v>ALLEGHENY</v>
          </cell>
          <cell r="F329" t="str">
            <v>Allegheny County Library Association</v>
          </cell>
          <cell r="G329">
            <v>5951</v>
          </cell>
          <cell r="H329">
            <v>3881</v>
          </cell>
          <cell r="I329">
            <v>47</v>
          </cell>
          <cell r="J329">
            <v>54955</v>
          </cell>
          <cell r="K329">
            <v>1.5</v>
          </cell>
          <cell r="L329">
            <v>0</v>
          </cell>
          <cell r="M329">
            <v>2.25</v>
          </cell>
          <cell r="N329">
            <v>0.15</v>
          </cell>
          <cell r="O329">
            <v>25022</v>
          </cell>
          <cell r="P329">
            <v>20964</v>
          </cell>
          <cell r="Q329">
            <v>125914</v>
          </cell>
          <cell r="R329">
            <v>78</v>
          </cell>
          <cell r="S329">
            <v>0</v>
          </cell>
          <cell r="T329">
            <v>13320</v>
          </cell>
          <cell r="U329">
            <v>22220</v>
          </cell>
          <cell r="V329">
            <v>0</v>
          </cell>
          <cell r="W329">
            <v>0</v>
          </cell>
          <cell r="X329">
            <v>0</v>
          </cell>
          <cell r="Y329">
            <v>24158</v>
          </cell>
          <cell r="Z329">
            <v>127151</v>
          </cell>
          <cell r="AA329">
            <v>0</v>
          </cell>
          <cell r="AB329">
            <v>28480</v>
          </cell>
          <cell r="AC329">
            <v>179789</v>
          </cell>
          <cell r="AD329">
            <v>113210</v>
          </cell>
          <cell r="AE329">
            <v>23197</v>
          </cell>
          <cell r="AF329">
            <v>45172</v>
          </cell>
          <cell r="AG329">
            <v>181579</v>
          </cell>
          <cell r="AH329">
            <v>0</v>
          </cell>
          <cell r="AI329">
            <v>0</v>
          </cell>
          <cell r="AJ329">
            <v>20606</v>
          </cell>
          <cell r="AK329">
            <v>0</v>
          </cell>
          <cell r="AL329">
            <v>3552</v>
          </cell>
          <cell r="AM329">
            <v>0</v>
          </cell>
          <cell r="AN329">
            <v>10</v>
          </cell>
          <cell r="AO329">
            <v>0</v>
          </cell>
        </row>
        <row r="330">
          <cell r="A330">
            <v>902020843</v>
          </cell>
          <cell r="B330" t="str">
            <v>DORMONT PUBLIC LIBRARY</v>
          </cell>
          <cell r="C330" t="str">
            <v>SOUTHWEST</v>
          </cell>
          <cell r="D330" t="str">
            <v>PITTSBURGH</v>
          </cell>
          <cell r="E330" t="str">
            <v>ALLEGHENY</v>
          </cell>
          <cell r="F330" t="str">
            <v>Allegheny County Library Association</v>
          </cell>
          <cell r="G330">
            <v>8593</v>
          </cell>
          <cell r="H330">
            <v>3163</v>
          </cell>
          <cell r="I330">
            <v>64</v>
          </cell>
          <cell r="J330">
            <v>65819</v>
          </cell>
          <cell r="K330">
            <v>1.55</v>
          </cell>
          <cell r="L330">
            <v>0</v>
          </cell>
          <cell r="M330">
            <v>3.25</v>
          </cell>
          <cell r="N330">
            <v>7.4999999999999997E-2</v>
          </cell>
          <cell r="O330">
            <v>34063</v>
          </cell>
          <cell r="P330">
            <v>30189</v>
          </cell>
          <cell r="Q330">
            <v>125914</v>
          </cell>
          <cell r="R330">
            <v>46</v>
          </cell>
          <cell r="S330">
            <v>0</v>
          </cell>
          <cell r="T330">
            <v>20223</v>
          </cell>
          <cell r="U330">
            <v>21763</v>
          </cell>
          <cell r="V330">
            <v>0</v>
          </cell>
          <cell r="W330">
            <v>0</v>
          </cell>
          <cell r="X330">
            <v>0</v>
          </cell>
          <cell r="Y330">
            <v>35345</v>
          </cell>
          <cell r="Z330">
            <v>160900</v>
          </cell>
          <cell r="AA330">
            <v>0</v>
          </cell>
          <cell r="AB330">
            <v>66919</v>
          </cell>
          <cell r="AC330">
            <v>263164</v>
          </cell>
          <cell r="AD330">
            <v>164515</v>
          </cell>
          <cell r="AE330">
            <v>33775</v>
          </cell>
          <cell r="AF330">
            <v>80671</v>
          </cell>
          <cell r="AG330">
            <v>278961</v>
          </cell>
          <cell r="AH330">
            <v>0</v>
          </cell>
          <cell r="AI330">
            <v>0</v>
          </cell>
          <cell r="AJ330">
            <v>30216</v>
          </cell>
          <cell r="AK330">
            <v>0</v>
          </cell>
          <cell r="AL330">
            <v>5129</v>
          </cell>
          <cell r="AM330">
            <v>0</v>
          </cell>
          <cell r="AN330">
            <v>15</v>
          </cell>
          <cell r="AO330">
            <v>1</v>
          </cell>
        </row>
        <row r="331">
          <cell r="A331">
            <v>902021984</v>
          </cell>
          <cell r="B331" t="str">
            <v>F.O.R. STO-ROX LIBRARY</v>
          </cell>
          <cell r="C331" t="str">
            <v>SOUTHWEST</v>
          </cell>
          <cell r="D331" t="str">
            <v>PITTSBURGH</v>
          </cell>
          <cell r="E331" t="str">
            <v>ALLEGHENY</v>
          </cell>
          <cell r="F331" t="str">
            <v>Allegheny County Library Association</v>
          </cell>
          <cell r="G331">
            <v>12466</v>
          </cell>
          <cell r="H331">
            <v>3018</v>
          </cell>
          <cell r="I331">
            <v>32</v>
          </cell>
          <cell r="J331">
            <v>23731</v>
          </cell>
          <cell r="K331">
            <v>1</v>
          </cell>
          <cell r="L331">
            <v>0</v>
          </cell>
          <cell r="M331">
            <v>1</v>
          </cell>
          <cell r="N331">
            <v>0.1</v>
          </cell>
          <cell r="O331">
            <v>11161</v>
          </cell>
          <cell r="P331">
            <v>9546</v>
          </cell>
          <cell r="Q331">
            <v>125914</v>
          </cell>
          <cell r="R331">
            <v>43</v>
          </cell>
          <cell r="S331">
            <v>0</v>
          </cell>
          <cell r="T331">
            <v>3741</v>
          </cell>
          <cell r="U331">
            <v>8507</v>
          </cell>
          <cell r="V331">
            <v>0</v>
          </cell>
          <cell r="W331">
            <v>0</v>
          </cell>
          <cell r="X331">
            <v>0</v>
          </cell>
          <cell r="Y331">
            <v>26457</v>
          </cell>
          <cell r="Z331">
            <v>91892</v>
          </cell>
          <cell r="AA331">
            <v>0</v>
          </cell>
          <cell r="AB331">
            <v>9325</v>
          </cell>
          <cell r="AC331">
            <v>127674</v>
          </cell>
          <cell r="AD331">
            <v>82692</v>
          </cell>
          <cell r="AE331">
            <v>14329</v>
          </cell>
          <cell r="AF331">
            <v>18919</v>
          </cell>
          <cell r="AG331">
            <v>115940</v>
          </cell>
          <cell r="AH331">
            <v>0</v>
          </cell>
          <cell r="AI331">
            <v>0</v>
          </cell>
          <cell r="AJ331">
            <v>19016</v>
          </cell>
          <cell r="AK331">
            <v>0</v>
          </cell>
          <cell r="AL331">
            <v>7441</v>
          </cell>
          <cell r="AM331">
            <v>0</v>
          </cell>
          <cell r="AN331">
            <v>17</v>
          </cell>
          <cell r="AO331">
            <v>0</v>
          </cell>
        </row>
        <row r="332">
          <cell r="A332">
            <v>902021473</v>
          </cell>
          <cell r="B332" t="str">
            <v>GREEN TREE PUBLIC LIBRARY</v>
          </cell>
          <cell r="C332" t="str">
            <v>SOUTHWEST</v>
          </cell>
          <cell r="D332" t="str">
            <v>PITTSBURGH</v>
          </cell>
          <cell r="E332" t="str">
            <v>ALLEGHENY</v>
          </cell>
          <cell r="F332" t="str">
            <v>Allegheny County Library Association</v>
          </cell>
          <cell r="G332">
            <v>4432</v>
          </cell>
          <cell r="H332">
            <v>5315</v>
          </cell>
          <cell r="I332">
            <v>58</v>
          </cell>
          <cell r="J332">
            <v>76566</v>
          </cell>
          <cell r="K332">
            <v>2</v>
          </cell>
          <cell r="L332">
            <v>1</v>
          </cell>
          <cell r="M332">
            <v>2.4500000000000002</v>
          </cell>
          <cell r="N332">
            <v>0.17499999999999999</v>
          </cell>
          <cell r="O332">
            <v>29146</v>
          </cell>
          <cell r="P332">
            <v>24704</v>
          </cell>
          <cell r="Q332">
            <v>125914</v>
          </cell>
          <cell r="R332">
            <v>83</v>
          </cell>
          <cell r="S332">
            <v>0</v>
          </cell>
          <cell r="T332">
            <v>23566</v>
          </cell>
          <cell r="U332">
            <v>22323</v>
          </cell>
          <cell r="V332">
            <v>0</v>
          </cell>
          <cell r="W332">
            <v>0</v>
          </cell>
          <cell r="X332">
            <v>0</v>
          </cell>
          <cell r="Y332">
            <v>18896</v>
          </cell>
          <cell r="Z332">
            <v>271933</v>
          </cell>
          <cell r="AA332">
            <v>0</v>
          </cell>
          <cell r="AB332">
            <v>41654</v>
          </cell>
          <cell r="AC332">
            <v>332483</v>
          </cell>
          <cell r="AD332">
            <v>232564</v>
          </cell>
          <cell r="AE332">
            <v>40859</v>
          </cell>
          <cell r="AF332">
            <v>40584</v>
          </cell>
          <cell r="AG332">
            <v>314007</v>
          </cell>
          <cell r="AH332">
            <v>0</v>
          </cell>
          <cell r="AI332">
            <v>0</v>
          </cell>
          <cell r="AJ332">
            <v>16250</v>
          </cell>
          <cell r="AK332">
            <v>0</v>
          </cell>
          <cell r="AL332">
            <v>2646</v>
          </cell>
          <cell r="AM332">
            <v>0</v>
          </cell>
          <cell r="AN332">
            <v>17</v>
          </cell>
          <cell r="AO332">
            <v>0</v>
          </cell>
        </row>
        <row r="333">
          <cell r="A333">
            <v>902021505</v>
          </cell>
          <cell r="B333" t="str">
            <v>HAMPTON COMMUNITY LIBRARY</v>
          </cell>
          <cell r="C333" t="str">
            <v>SOUTHWEST</v>
          </cell>
          <cell r="D333" t="str">
            <v>PITTSBURGH</v>
          </cell>
          <cell r="E333" t="str">
            <v>ALLEGHENY</v>
          </cell>
          <cell r="F333" t="str">
            <v>Allegheny County Library Association</v>
          </cell>
          <cell r="G333">
            <v>18363</v>
          </cell>
          <cell r="H333">
            <v>4237</v>
          </cell>
          <cell r="I333">
            <v>46</v>
          </cell>
          <cell r="J333">
            <v>110829</v>
          </cell>
          <cell r="K333">
            <v>2.11429</v>
          </cell>
          <cell r="L333">
            <v>0</v>
          </cell>
          <cell r="M333">
            <v>2.94286</v>
          </cell>
          <cell r="N333">
            <v>0.62856999999999996</v>
          </cell>
          <cell r="O333">
            <v>30930</v>
          </cell>
          <cell r="P333">
            <v>26930</v>
          </cell>
          <cell r="Q333">
            <v>125914</v>
          </cell>
          <cell r="R333">
            <v>55</v>
          </cell>
          <cell r="S333">
            <v>0</v>
          </cell>
          <cell r="T333">
            <v>21044</v>
          </cell>
          <cell r="U333">
            <v>21459</v>
          </cell>
          <cell r="V333">
            <v>0</v>
          </cell>
          <cell r="W333">
            <v>0</v>
          </cell>
          <cell r="X333">
            <v>0</v>
          </cell>
          <cell r="Y333">
            <v>35373</v>
          </cell>
          <cell r="Z333">
            <v>185657</v>
          </cell>
          <cell r="AA333">
            <v>0</v>
          </cell>
          <cell r="AB333">
            <v>58097</v>
          </cell>
          <cell r="AC333">
            <v>279127</v>
          </cell>
          <cell r="AD333">
            <v>131620</v>
          </cell>
          <cell r="AE333">
            <v>36331</v>
          </cell>
          <cell r="AF333">
            <v>119531</v>
          </cell>
          <cell r="AG333">
            <v>287482</v>
          </cell>
          <cell r="AH333">
            <v>0</v>
          </cell>
          <cell r="AI333">
            <v>0</v>
          </cell>
          <cell r="AJ333">
            <v>24413</v>
          </cell>
          <cell r="AK333">
            <v>0</v>
          </cell>
          <cell r="AL333">
            <v>10960</v>
          </cell>
          <cell r="AM333">
            <v>0</v>
          </cell>
          <cell r="AN333">
            <v>5</v>
          </cell>
          <cell r="AO333">
            <v>0.6</v>
          </cell>
        </row>
        <row r="334">
          <cell r="A334">
            <v>902021743</v>
          </cell>
          <cell r="B334" t="str">
            <v>JEFFERSON HILLS PUBLIC LIBRARY</v>
          </cell>
          <cell r="C334" t="str">
            <v>SOUTHWEST</v>
          </cell>
          <cell r="D334" t="str">
            <v>PITTSBURGH</v>
          </cell>
          <cell r="E334" t="str">
            <v>ALLEGHENY</v>
          </cell>
          <cell r="F334" t="str">
            <v>Allegheny County Library Association</v>
          </cell>
          <cell r="G334">
            <v>10619</v>
          </cell>
          <cell r="H334">
            <v>2962</v>
          </cell>
          <cell r="I334">
            <v>50</v>
          </cell>
          <cell r="J334">
            <v>60117</v>
          </cell>
          <cell r="K334">
            <v>1.08571</v>
          </cell>
          <cell r="L334">
            <v>0</v>
          </cell>
          <cell r="M334">
            <v>4.8571400000000002</v>
          </cell>
          <cell r="N334">
            <v>0.31429000000000001</v>
          </cell>
          <cell r="O334">
            <v>43247</v>
          </cell>
          <cell r="P334">
            <v>37648</v>
          </cell>
          <cell r="Q334">
            <v>125914</v>
          </cell>
          <cell r="R334">
            <v>64</v>
          </cell>
          <cell r="S334">
            <v>0</v>
          </cell>
          <cell r="T334">
            <v>19914</v>
          </cell>
          <cell r="U334">
            <v>17790</v>
          </cell>
          <cell r="V334">
            <v>0</v>
          </cell>
          <cell r="W334">
            <v>0</v>
          </cell>
          <cell r="X334">
            <v>0</v>
          </cell>
          <cell r="Y334">
            <v>36224</v>
          </cell>
          <cell r="Z334">
            <v>239192</v>
          </cell>
          <cell r="AA334">
            <v>0</v>
          </cell>
          <cell r="AB334">
            <v>41251</v>
          </cell>
          <cell r="AC334">
            <v>316667</v>
          </cell>
          <cell r="AD334">
            <v>232311</v>
          </cell>
          <cell r="AE334">
            <v>42543</v>
          </cell>
          <cell r="AF334">
            <v>30702</v>
          </cell>
          <cell r="AG334">
            <v>305556</v>
          </cell>
          <cell r="AH334">
            <v>0</v>
          </cell>
          <cell r="AI334">
            <v>0</v>
          </cell>
          <cell r="AJ334">
            <v>29886</v>
          </cell>
          <cell r="AK334">
            <v>0</v>
          </cell>
          <cell r="AL334">
            <v>6338</v>
          </cell>
          <cell r="AM334">
            <v>0</v>
          </cell>
          <cell r="AN334">
            <v>9</v>
          </cell>
          <cell r="AO334">
            <v>0</v>
          </cell>
        </row>
        <row r="335">
          <cell r="A335">
            <v>900026973</v>
          </cell>
          <cell r="B335" t="str">
            <v>MILLVALE LIBRARY</v>
          </cell>
          <cell r="C335" t="str">
            <v>SOUTHWEST</v>
          </cell>
          <cell r="D335" t="str">
            <v>PITTSBURGH</v>
          </cell>
          <cell r="E335" t="str">
            <v>ALLEGHENY</v>
          </cell>
          <cell r="F335" t="str">
            <v>Allegheny County Library Association</v>
          </cell>
          <cell r="G335">
            <v>3744</v>
          </cell>
          <cell r="H335">
            <v>661</v>
          </cell>
          <cell r="I335">
            <v>35</v>
          </cell>
          <cell r="J335">
            <v>1769</v>
          </cell>
          <cell r="K335">
            <v>1</v>
          </cell>
          <cell r="L335">
            <v>0</v>
          </cell>
          <cell r="M335">
            <v>0</v>
          </cell>
          <cell r="N335">
            <v>1.2749999999999999</v>
          </cell>
          <cell r="O335">
            <v>7967</v>
          </cell>
          <cell r="P335">
            <v>7284</v>
          </cell>
          <cell r="Q335">
            <v>0</v>
          </cell>
          <cell r="R335">
            <v>11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15000</v>
          </cell>
          <cell r="AA335">
            <v>0</v>
          </cell>
          <cell r="AB335">
            <v>42713</v>
          </cell>
          <cell r="AC335">
            <v>57713</v>
          </cell>
          <cell r="AD335">
            <v>34220</v>
          </cell>
          <cell r="AE335">
            <v>11453</v>
          </cell>
          <cell r="AF335">
            <v>15500</v>
          </cell>
          <cell r="AG335">
            <v>61173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10</v>
          </cell>
          <cell r="AO335">
            <v>0</v>
          </cell>
        </row>
        <row r="336">
          <cell r="A336">
            <v>902022103</v>
          </cell>
          <cell r="B336" t="str">
            <v>MONROEVILLE PUBLIC LIBRARY</v>
          </cell>
          <cell r="C336" t="str">
            <v>SOUTHWEST</v>
          </cell>
          <cell r="D336" t="str">
            <v>PITTSBURGH</v>
          </cell>
          <cell r="E336" t="str">
            <v>ALLEGHENY</v>
          </cell>
          <cell r="F336" t="str">
            <v>Allegheny County Library Association</v>
          </cell>
          <cell r="G336">
            <v>31680</v>
          </cell>
          <cell r="H336">
            <v>14409</v>
          </cell>
          <cell r="I336">
            <v>67</v>
          </cell>
          <cell r="J336">
            <v>237542</v>
          </cell>
          <cell r="K336">
            <v>9.15</v>
          </cell>
          <cell r="L336">
            <v>0</v>
          </cell>
          <cell r="M336">
            <v>7</v>
          </cell>
          <cell r="N336">
            <v>0.65</v>
          </cell>
          <cell r="O336">
            <v>115701</v>
          </cell>
          <cell r="P336">
            <v>100061</v>
          </cell>
          <cell r="Q336">
            <v>125914</v>
          </cell>
          <cell r="R336">
            <v>132</v>
          </cell>
          <cell r="S336">
            <v>0</v>
          </cell>
          <cell r="T336">
            <v>70433</v>
          </cell>
          <cell r="U336">
            <v>34777</v>
          </cell>
          <cell r="V336">
            <v>0</v>
          </cell>
          <cell r="W336">
            <v>0</v>
          </cell>
          <cell r="X336">
            <v>0</v>
          </cell>
          <cell r="Y336">
            <v>127219</v>
          </cell>
          <cell r="Z336">
            <v>1246884</v>
          </cell>
          <cell r="AA336">
            <v>0</v>
          </cell>
          <cell r="AB336">
            <v>0</v>
          </cell>
          <cell r="AC336">
            <v>1374103</v>
          </cell>
          <cell r="AD336">
            <v>850421</v>
          </cell>
          <cell r="AE336">
            <v>215510</v>
          </cell>
          <cell r="AF336">
            <v>359641</v>
          </cell>
          <cell r="AG336">
            <v>1425572</v>
          </cell>
          <cell r="AH336">
            <v>0</v>
          </cell>
          <cell r="AI336">
            <v>0</v>
          </cell>
          <cell r="AJ336">
            <v>102488</v>
          </cell>
          <cell r="AK336">
            <v>0</v>
          </cell>
          <cell r="AL336">
            <v>24731</v>
          </cell>
          <cell r="AM336">
            <v>0</v>
          </cell>
          <cell r="AN336">
            <v>23</v>
          </cell>
          <cell r="AO336">
            <v>0</v>
          </cell>
        </row>
        <row r="337">
          <cell r="A337">
            <v>902022135</v>
          </cell>
          <cell r="B337" t="str">
            <v>MOON TOWNSHIP PUBLIC LIBRARY</v>
          </cell>
          <cell r="C337" t="str">
            <v>SOUTHWEST</v>
          </cell>
          <cell r="D337" t="str">
            <v>PITTSBURGH</v>
          </cell>
          <cell r="E337" t="str">
            <v>ALLEGHENY</v>
          </cell>
          <cell r="F337" t="str">
            <v>Allegheny County Library Association</v>
          </cell>
          <cell r="G337">
            <v>24185</v>
          </cell>
          <cell r="H337">
            <v>13035</v>
          </cell>
          <cell r="I337">
            <v>58</v>
          </cell>
          <cell r="J337">
            <v>223083</v>
          </cell>
          <cell r="K337">
            <v>4</v>
          </cell>
          <cell r="L337">
            <v>0</v>
          </cell>
          <cell r="M337">
            <v>5.45</v>
          </cell>
          <cell r="N337">
            <v>0</v>
          </cell>
          <cell r="O337">
            <v>55199</v>
          </cell>
          <cell r="P337">
            <v>47217</v>
          </cell>
          <cell r="Q337">
            <v>125914</v>
          </cell>
          <cell r="R337">
            <v>92</v>
          </cell>
          <cell r="S337">
            <v>0</v>
          </cell>
          <cell r="T337">
            <v>39673</v>
          </cell>
          <cell r="U337">
            <v>45047</v>
          </cell>
          <cell r="V337">
            <v>0</v>
          </cell>
          <cell r="W337">
            <v>0</v>
          </cell>
          <cell r="X337">
            <v>0</v>
          </cell>
          <cell r="Y337">
            <v>77393</v>
          </cell>
          <cell r="Z337">
            <v>343454</v>
          </cell>
          <cell r="AA337">
            <v>0</v>
          </cell>
          <cell r="AB337">
            <v>76228</v>
          </cell>
          <cell r="AC337">
            <v>497075</v>
          </cell>
          <cell r="AD337">
            <v>282045</v>
          </cell>
          <cell r="AE337">
            <v>101751</v>
          </cell>
          <cell r="AF337">
            <v>79413</v>
          </cell>
          <cell r="AG337">
            <v>463209</v>
          </cell>
          <cell r="AH337">
            <v>0</v>
          </cell>
          <cell r="AI337">
            <v>0</v>
          </cell>
          <cell r="AJ337">
            <v>62960</v>
          </cell>
          <cell r="AK337">
            <v>0</v>
          </cell>
          <cell r="AL337">
            <v>14433</v>
          </cell>
          <cell r="AM337">
            <v>0</v>
          </cell>
          <cell r="AN337">
            <v>16</v>
          </cell>
          <cell r="AO337">
            <v>0</v>
          </cell>
        </row>
        <row r="338">
          <cell r="A338">
            <v>902022164</v>
          </cell>
          <cell r="B338" t="str">
            <v>MOUNT LEBANON PUBLIC LIBRARY</v>
          </cell>
          <cell r="C338" t="str">
            <v>SOUTHWEST</v>
          </cell>
          <cell r="D338" t="str">
            <v>PITTSBURGH</v>
          </cell>
          <cell r="E338" t="str">
            <v>ALLEGHENY</v>
          </cell>
          <cell r="F338" t="str">
            <v>Allegheny County Library Association</v>
          </cell>
          <cell r="G338">
            <v>33137</v>
          </cell>
          <cell r="H338">
            <v>20779</v>
          </cell>
          <cell r="I338">
            <v>68</v>
          </cell>
          <cell r="J338">
            <v>588476</v>
          </cell>
          <cell r="K338">
            <v>9.4250000000000007</v>
          </cell>
          <cell r="L338">
            <v>0</v>
          </cell>
          <cell r="M338">
            <v>12.425000000000001</v>
          </cell>
          <cell r="N338">
            <v>0.75</v>
          </cell>
          <cell r="O338">
            <v>157393</v>
          </cell>
          <cell r="P338">
            <v>133086</v>
          </cell>
          <cell r="Q338">
            <v>125914</v>
          </cell>
          <cell r="R338">
            <v>270</v>
          </cell>
          <cell r="S338">
            <v>0</v>
          </cell>
          <cell r="T338">
            <v>105852</v>
          </cell>
          <cell r="U338">
            <v>84999</v>
          </cell>
          <cell r="V338">
            <v>0</v>
          </cell>
          <cell r="W338">
            <v>0</v>
          </cell>
          <cell r="X338">
            <v>0</v>
          </cell>
          <cell r="Y338">
            <v>122202</v>
          </cell>
          <cell r="Z338">
            <v>1771776</v>
          </cell>
          <cell r="AA338">
            <v>0</v>
          </cell>
          <cell r="AB338">
            <v>283382</v>
          </cell>
          <cell r="AC338">
            <v>2177360</v>
          </cell>
          <cell r="AD338">
            <v>1309861</v>
          </cell>
          <cell r="AE338">
            <v>502473</v>
          </cell>
          <cell r="AF338">
            <v>418093</v>
          </cell>
          <cell r="AG338">
            <v>2230427</v>
          </cell>
          <cell r="AH338">
            <v>0</v>
          </cell>
          <cell r="AI338">
            <v>0</v>
          </cell>
          <cell r="AJ338">
            <v>102424</v>
          </cell>
          <cell r="AK338">
            <v>0</v>
          </cell>
          <cell r="AL338">
            <v>19778</v>
          </cell>
          <cell r="AM338">
            <v>0</v>
          </cell>
          <cell r="AN338">
            <v>44</v>
          </cell>
          <cell r="AO338">
            <v>0</v>
          </cell>
        </row>
        <row r="339">
          <cell r="A339">
            <v>902022344</v>
          </cell>
          <cell r="B339" t="str">
            <v>NORTH VERSAILLES PUBLIC LIBRARY</v>
          </cell>
          <cell r="C339" t="str">
            <v>SOUTHWEST</v>
          </cell>
          <cell r="D339" t="str">
            <v>PITTSBURGH</v>
          </cell>
          <cell r="E339" t="str">
            <v>ALLEGHENY</v>
          </cell>
          <cell r="F339" t="str">
            <v>Allegheny County Library Association</v>
          </cell>
          <cell r="G339">
            <v>10229</v>
          </cell>
          <cell r="H339">
            <v>3020</v>
          </cell>
          <cell r="I339">
            <v>43</v>
          </cell>
          <cell r="J339">
            <v>32527</v>
          </cell>
          <cell r="K339">
            <v>1</v>
          </cell>
          <cell r="L339">
            <v>0</v>
          </cell>
          <cell r="M339">
            <v>2.125</v>
          </cell>
          <cell r="N339">
            <v>0</v>
          </cell>
          <cell r="O339">
            <v>19880</v>
          </cell>
          <cell r="P339">
            <v>16640</v>
          </cell>
          <cell r="Q339">
            <v>125914</v>
          </cell>
          <cell r="R339">
            <v>16</v>
          </cell>
          <cell r="S339">
            <v>0</v>
          </cell>
          <cell r="T339">
            <v>12500</v>
          </cell>
          <cell r="U339">
            <v>11467</v>
          </cell>
          <cell r="V339">
            <v>0</v>
          </cell>
          <cell r="W339">
            <v>0</v>
          </cell>
          <cell r="X339">
            <v>0</v>
          </cell>
          <cell r="Y339">
            <v>22288</v>
          </cell>
          <cell r="Z339">
            <v>90893</v>
          </cell>
          <cell r="AA339">
            <v>0</v>
          </cell>
          <cell r="AB339">
            <v>8792</v>
          </cell>
          <cell r="AC339">
            <v>121973</v>
          </cell>
          <cell r="AD339">
            <v>85378</v>
          </cell>
          <cell r="AE339">
            <v>18250</v>
          </cell>
          <cell r="AF339">
            <v>28178</v>
          </cell>
          <cell r="AG339">
            <v>131806</v>
          </cell>
          <cell r="AH339">
            <v>0</v>
          </cell>
          <cell r="AI339">
            <v>0</v>
          </cell>
          <cell r="AJ339">
            <v>16183</v>
          </cell>
          <cell r="AK339">
            <v>0</v>
          </cell>
          <cell r="AL339">
            <v>6105</v>
          </cell>
          <cell r="AM339">
            <v>0</v>
          </cell>
          <cell r="AN339">
            <v>6</v>
          </cell>
          <cell r="AO339">
            <v>0</v>
          </cell>
        </row>
        <row r="340">
          <cell r="A340">
            <v>902022795</v>
          </cell>
          <cell r="B340" t="str">
            <v>NORTHERN TIER REGIONAL LIBRARY</v>
          </cell>
          <cell r="C340" t="str">
            <v>SOUTHWEST</v>
          </cell>
          <cell r="D340" t="str">
            <v>PITTSBURGH</v>
          </cell>
          <cell r="E340" t="str">
            <v>ALLEGHENY</v>
          </cell>
          <cell r="F340" t="str">
            <v>Allegheny County Library Association</v>
          </cell>
          <cell r="G340">
            <v>22597</v>
          </cell>
          <cell r="H340">
            <v>12079</v>
          </cell>
          <cell r="I340">
            <v>54</v>
          </cell>
          <cell r="J340">
            <v>231375</v>
          </cell>
          <cell r="K340">
            <v>3.0133299999999998</v>
          </cell>
          <cell r="L340">
            <v>0</v>
          </cell>
          <cell r="M340">
            <v>10.66667</v>
          </cell>
          <cell r="N340">
            <v>0.88</v>
          </cell>
          <cell r="O340">
            <v>70725</v>
          </cell>
          <cell r="P340">
            <v>59216</v>
          </cell>
          <cell r="Q340">
            <v>125914</v>
          </cell>
          <cell r="R340">
            <v>74</v>
          </cell>
          <cell r="S340">
            <v>0</v>
          </cell>
          <cell r="T340">
            <v>54265</v>
          </cell>
          <cell r="U340">
            <v>49733</v>
          </cell>
          <cell r="V340">
            <v>0</v>
          </cell>
          <cell r="W340">
            <v>0</v>
          </cell>
          <cell r="X340">
            <v>0</v>
          </cell>
          <cell r="Y340">
            <v>66874</v>
          </cell>
          <cell r="Z340">
            <v>634019</v>
          </cell>
          <cell r="AA340">
            <v>0</v>
          </cell>
          <cell r="AB340">
            <v>45125</v>
          </cell>
          <cell r="AC340">
            <v>746018</v>
          </cell>
          <cell r="AD340">
            <v>423595</v>
          </cell>
          <cell r="AE340">
            <v>111343</v>
          </cell>
          <cell r="AF340">
            <v>184210</v>
          </cell>
          <cell r="AG340">
            <v>719148</v>
          </cell>
          <cell r="AH340">
            <v>0</v>
          </cell>
          <cell r="AI340">
            <v>0</v>
          </cell>
          <cell r="AJ340">
            <v>53387</v>
          </cell>
          <cell r="AK340">
            <v>0</v>
          </cell>
          <cell r="AL340">
            <v>13487</v>
          </cell>
          <cell r="AM340">
            <v>0</v>
          </cell>
          <cell r="AN340">
            <v>20</v>
          </cell>
          <cell r="AO340">
            <v>1.0133300000000001</v>
          </cell>
        </row>
        <row r="341">
          <cell r="A341">
            <v>902022854</v>
          </cell>
          <cell r="B341" t="str">
            <v>NORTHLAND PUBLIC LIBRARY</v>
          </cell>
          <cell r="C341" t="str">
            <v>SOUTHWEST</v>
          </cell>
          <cell r="D341" t="str">
            <v>PITTSBURGH</v>
          </cell>
          <cell r="E341" t="str">
            <v>ALLEGHENY</v>
          </cell>
          <cell r="F341" t="str">
            <v>Allegheny County Library Association</v>
          </cell>
          <cell r="G341">
            <v>81118</v>
          </cell>
          <cell r="H341">
            <v>41267</v>
          </cell>
          <cell r="I341">
            <v>69</v>
          </cell>
          <cell r="J341">
            <v>978340</v>
          </cell>
          <cell r="K341">
            <v>13.571429999999999</v>
          </cell>
          <cell r="L341">
            <v>0</v>
          </cell>
          <cell r="M341">
            <v>43</v>
          </cell>
          <cell r="N341">
            <v>0.28571000000000002</v>
          </cell>
          <cell r="O341">
            <v>196893</v>
          </cell>
          <cell r="P341">
            <v>169968</v>
          </cell>
          <cell r="Q341">
            <v>125914</v>
          </cell>
          <cell r="R341">
            <v>251</v>
          </cell>
          <cell r="S341">
            <v>0</v>
          </cell>
          <cell r="T341">
            <v>116348</v>
          </cell>
          <cell r="U341">
            <v>144832</v>
          </cell>
          <cell r="V341">
            <v>0</v>
          </cell>
          <cell r="W341">
            <v>0</v>
          </cell>
          <cell r="X341">
            <v>0</v>
          </cell>
          <cell r="Y341">
            <v>294164</v>
          </cell>
          <cell r="Z341">
            <v>2061196</v>
          </cell>
          <cell r="AA341">
            <v>0</v>
          </cell>
          <cell r="AB341">
            <v>277475</v>
          </cell>
          <cell r="AC341">
            <v>2632835</v>
          </cell>
          <cell r="AD341">
            <v>1870085</v>
          </cell>
          <cell r="AE341">
            <v>312816</v>
          </cell>
          <cell r="AF341">
            <v>431164</v>
          </cell>
          <cell r="AG341">
            <v>2614065</v>
          </cell>
          <cell r="AH341">
            <v>0</v>
          </cell>
          <cell r="AI341">
            <v>0</v>
          </cell>
          <cell r="AJ341">
            <v>245749</v>
          </cell>
          <cell r="AK341">
            <v>0</v>
          </cell>
          <cell r="AL341">
            <v>48415</v>
          </cell>
          <cell r="AM341">
            <v>0</v>
          </cell>
          <cell r="AN341">
            <v>35</v>
          </cell>
          <cell r="AO341">
            <v>0</v>
          </cell>
        </row>
        <row r="342">
          <cell r="A342">
            <v>902022403</v>
          </cell>
          <cell r="B342" t="str">
            <v>OAKMONT CARNEGIE LIBRARY</v>
          </cell>
          <cell r="C342" t="str">
            <v>SOUTHWEST</v>
          </cell>
          <cell r="D342" t="str">
            <v>PITTSBURGH</v>
          </cell>
          <cell r="E342" t="str">
            <v>ALLEGHENY</v>
          </cell>
          <cell r="F342" t="str">
            <v>Allegheny County Library Association</v>
          </cell>
          <cell r="G342">
            <v>6303</v>
          </cell>
          <cell r="H342">
            <v>8357</v>
          </cell>
          <cell r="I342">
            <v>53</v>
          </cell>
          <cell r="J342">
            <v>90739</v>
          </cell>
          <cell r="K342">
            <v>1.65</v>
          </cell>
          <cell r="L342">
            <v>0</v>
          </cell>
          <cell r="M342">
            <v>3.7</v>
          </cell>
          <cell r="N342">
            <v>0.25</v>
          </cell>
          <cell r="O342">
            <v>40554</v>
          </cell>
          <cell r="P342">
            <v>35370</v>
          </cell>
          <cell r="Q342">
            <v>125914</v>
          </cell>
          <cell r="R342">
            <v>66</v>
          </cell>
          <cell r="S342">
            <v>0</v>
          </cell>
          <cell r="T342">
            <v>19632</v>
          </cell>
          <cell r="U342">
            <v>27530</v>
          </cell>
          <cell r="V342">
            <v>0</v>
          </cell>
          <cell r="W342">
            <v>0</v>
          </cell>
          <cell r="X342">
            <v>0</v>
          </cell>
          <cell r="Y342">
            <v>26685</v>
          </cell>
          <cell r="Z342">
            <v>324374</v>
          </cell>
          <cell r="AA342">
            <v>9000</v>
          </cell>
          <cell r="AB342">
            <v>125181</v>
          </cell>
          <cell r="AC342">
            <v>476240</v>
          </cell>
          <cell r="AD342">
            <v>252300</v>
          </cell>
          <cell r="AE342">
            <v>30968</v>
          </cell>
          <cell r="AF342">
            <v>213783</v>
          </cell>
          <cell r="AG342">
            <v>497051</v>
          </cell>
          <cell r="AH342">
            <v>0</v>
          </cell>
          <cell r="AI342">
            <v>0</v>
          </cell>
          <cell r="AJ342">
            <v>22924</v>
          </cell>
          <cell r="AK342">
            <v>0</v>
          </cell>
          <cell r="AL342">
            <v>3761</v>
          </cell>
          <cell r="AM342">
            <v>16429</v>
          </cell>
          <cell r="AN342">
            <v>18</v>
          </cell>
          <cell r="AO342">
            <v>1</v>
          </cell>
        </row>
        <row r="343">
          <cell r="A343">
            <v>902022524</v>
          </cell>
          <cell r="B343" t="str">
            <v>PENN HILLS LIBRARY</v>
          </cell>
          <cell r="C343" t="str">
            <v>SOUTHWEST</v>
          </cell>
          <cell r="D343" t="str">
            <v>PITTSBURGH</v>
          </cell>
          <cell r="E343" t="str">
            <v>ALLEGHENY</v>
          </cell>
          <cell r="F343" t="str">
            <v>Allegheny County Library Association</v>
          </cell>
          <cell r="G343">
            <v>42329</v>
          </cell>
          <cell r="H343">
            <v>17900</v>
          </cell>
          <cell r="I343">
            <v>68</v>
          </cell>
          <cell r="J343">
            <v>210696</v>
          </cell>
          <cell r="K343">
            <v>2</v>
          </cell>
          <cell r="L343">
            <v>0</v>
          </cell>
          <cell r="M343">
            <v>16.7</v>
          </cell>
          <cell r="N343">
            <v>0.97499999999999998</v>
          </cell>
          <cell r="O343">
            <v>128791</v>
          </cell>
          <cell r="P343">
            <v>102487</v>
          </cell>
          <cell r="Q343">
            <v>125914</v>
          </cell>
          <cell r="R343">
            <v>210</v>
          </cell>
          <cell r="S343">
            <v>0</v>
          </cell>
          <cell r="T343">
            <v>69075</v>
          </cell>
          <cell r="U343">
            <v>44426</v>
          </cell>
          <cell r="V343">
            <v>0</v>
          </cell>
          <cell r="W343">
            <v>0</v>
          </cell>
          <cell r="X343">
            <v>0</v>
          </cell>
          <cell r="Y343">
            <v>164692</v>
          </cell>
          <cell r="Z343">
            <v>761914</v>
          </cell>
          <cell r="AA343">
            <v>0</v>
          </cell>
          <cell r="AB343">
            <v>0</v>
          </cell>
          <cell r="AC343">
            <v>926606</v>
          </cell>
          <cell r="AD343">
            <v>664002</v>
          </cell>
          <cell r="AE343">
            <v>149737</v>
          </cell>
          <cell r="AF343">
            <v>164672</v>
          </cell>
          <cell r="AG343">
            <v>978411</v>
          </cell>
          <cell r="AH343">
            <v>0</v>
          </cell>
          <cell r="AI343">
            <v>0</v>
          </cell>
          <cell r="AJ343">
            <v>139429</v>
          </cell>
          <cell r="AK343">
            <v>0</v>
          </cell>
          <cell r="AL343">
            <v>25263</v>
          </cell>
          <cell r="AM343">
            <v>0</v>
          </cell>
          <cell r="AN343">
            <v>58</v>
          </cell>
          <cell r="AO343">
            <v>1</v>
          </cell>
        </row>
        <row r="344">
          <cell r="A344">
            <v>903022643</v>
          </cell>
          <cell r="B344" t="str">
            <v>PLEASANT HILLS PUBLIC LIBRARY</v>
          </cell>
          <cell r="C344" t="str">
            <v>SOUTHWEST</v>
          </cell>
          <cell r="D344" t="str">
            <v>PITTSBURGH</v>
          </cell>
          <cell r="E344" t="str">
            <v>ALLEGHENY</v>
          </cell>
          <cell r="F344" t="str">
            <v>Allegheny County Library Association</v>
          </cell>
          <cell r="G344">
            <v>8268</v>
          </cell>
          <cell r="H344">
            <v>7485</v>
          </cell>
          <cell r="I344">
            <v>55</v>
          </cell>
          <cell r="J344">
            <v>116759</v>
          </cell>
          <cell r="K344">
            <v>2.5714299999999999</v>
          </cell>
          <cell r="L344">
            <v>0</v>
          </cell>
          <cell r="M344">
            <v>6.2857099999999999</v>
          </cell>
          <cell r="N344">
            <v>0.51429000000000002</v>
          </cell>
          <cell r="O344">
            <v>61202</v>
          </cell>
          <cell r="P344">
            <v>53007</v>
          </cell>
          <cell r="Q344">
            <v>125914</v>
          </cell>
          <cell r="R344">
            <v>101</v>
          </cell>
          <cell r="S344">
            <v>0</v>
          </cell>
          <cell r="T344">
            <v>35304</v>
          </cell>
          <cell r="U344">
            <v>33924</v>
          </cell>
          <cell r="V344">
            <v>0</v>
          </cell>
          <cell r="W344">
            <v>0</v>
          </cell>
          <cell r="X344">
            <v>0</v>
          </cell>
          <cell r="Y344">
            <v>32384</v>
          </cell>
          <cell r="Z344">
            <v>249960</v>
          </cell>
          <cell r="AA344">
            <v>0</v>
          </cell>
          <cell r="AB344">
            <v>140387</v>
          </cell>
          <cell r="AC344">
            <v>422731</v>
          </cell>
          <cell r="AD344">
            <v>239599</v>
          </cell>
          <cell r="AE344">
            <v>54582</v>
          </cell>
          <cell r="AF344">
            <v>56806</v>
          </cell>
          <cell r="AG344">
            <v>350987</v>
          </cell>
          <cell r="AH344">
            <v>0</v>
          </cell>
          <cell r="AI344">
            <v>0</v>
          </cell>
          <cell r="AJ344">
            <v>27450</v>
          </cell>
          <cell r="AK344">
            <v>0</v>
          </cell>
          <cell r="AL344">
            <v>4934</v>
          </cell>
          <cell r="AM344">
            <v>0</v>
          </cell>
          <cell r="AN344">
            <v>10</v>
          </cell>
          <cell r="AO344">
            <v>0</v>
          </cell>
        </row>
        <row r="345">
          <cell r="A345">
            <v>902022673</v>
          </cell>
          <cell r="B345" t="str">
            <v>PLUM BOROUGH LIBRARY</v>
          </cell>
          <cell r="C345" t="str">
            <v>SOUTHWEST</v>
          </cell>
          <cell r="D345" t="str">
            <v>PITTSBURGH</v>
          </cell>
          <cell r="E345" t="str">
            <v>ALLEGHENY</v>
          </cell>
          <cell r="F345" t="str">
            <v>Allegheny County Library Association</v>
          </cell>
          <cell r="G345">
            <v>27126</v>
          </cell>
          <cell r="H345">
            <v>7356</v>
          </cell>
          <cell r="I345">
            <v>54</v>
          </cell>
          <cell r="J345">
            <v>125794</v>
          </cell>
          <cell r="K345">
            <v>1</v>
          </cell>
          <cell r="L345">
            <v>0</v>
          </cell>
          <cell r="M345">
            <v>5.5263200000000001</v>
          </cell>
          <cell r="N345">
            <v>1.2631600000000001</v>
          </cell>
          <cell r="O345">
            <v>43666</v>
          </cell>
          <cell r="P345">
            <v>37809</v>
          </cell>
          <cell r="Q345">
            <v>125914</v>
          </cell>
          <cell r="R345">
            <v>72</v>
          </cell>
          <cell r="S345">
            <v>0</v>
          </cell>
          <cell r="T345">
            <v>18205</v>
          </cell>
          <cell r="U345">
            <v>37698</v>
          </cell>
          <cell r="V345">
            <v>0</v>
          </cell>
          <cell r="W345">
            <v>0</v>
          </cell>
          <cell r="X345">
            <v>0</v>
          </cell>
          <cell r="Y345">
            <v>52708</v>
          </cell>
          <cell r="Z345">
            <v>188662</v>
          </cell>
          <cell r="AA345">
            <v>0</v>
          </cell>
          <cell r="AB345">
            <v>49827</v>
          </cell>
          <cell r="AC345">
            <v>291197</v>
          </cell>
          <cell r="AD345">
            <v>168233</v>
          </cell>
          <cell r="AE345">
            <v>38259</v>
          </cell>
          <cell r="AF345">
            <v>76672</v>
          </cell>
          <cell r="AG345">
            <v>283164</v>
          </cell>
          <cell r="AH345">
            <v>0</v>
          </cell>
          <cell r="AI345">
            <v>0</v>
          </cell>
          <cell r="AJ345">
            <v>36518</v>
          </cell>
          <cell r="AK345">
            <v>0</v>
          </cell>
          <cell r="AL345">
            <v>16190</v>
          </cell>
          <cell r="AM345">
            <v>0</v>
          </cell>
          <cell r="AN345">
            <v>11</v>
          </cell>
          <cell r="AO345">
            <v>0</v>
          </cell>
        </row>
        <row r="346">
          <cell r="A346">
            <v>902022824</v>
          </cell>
          <cell r="B346" t="str">
            <v>ROBINSON TOWNSHIP LIBRARY</v>
          </cell>
          <cell r="C346" t="str">
            <v>SOUTHWEST</v>
          </cell>
          <cell r="D346" t="str">
            <v>PITTSBURGH</v>
          </cell>
          <cell r="E346" t="str">
            <v>ALLEGHENY</v>
          </cell>
          <cell r="F346" t="str">
            <v>Allegheny County Library Association</v>
          </cell>
          <cell r="G346">
            <v>21026</v>
          </cell>
          <cell r="H346">
            <v>4532</v>
          </cell>
          <cell r="I346">
            <v>54</v>
          </cell>
          <cell r="J346">
            <v>98159</v>
          </cell>
          <cell r="K346">
            <v>3.9</v>
          </cell>
          <cell r="L346">
            <v>0</v>
          </cell>
          <cell r="M346">
            <v>3.125</v>
          </cell>
          <cell r="N346">
            <v>0.35</v>
          </cell>
          <cell r="O346">
            <v>24903</v>
          </cell>
          <cell r="P346">
            <v>19950</v>
          </cell>
          <cell r="Q346">
            <v>125914</v>
          </cell>
          <cell r="R346">
            <v>35</v>
          </cell>
          <cell r="S346">
            <v>0</v>
          </cell>
          <cell r="T346">
            <v>23355</v>
          </cell>
          <cell r="U346">
            <v>25995</v>
          </cell>
          <cell r="V346">
            <v>0</v>
          </cell>
          <cell r="W346">
            <v>0</v>
          </cell>
          <cell r="X346">
            <v>0</v>
          </cell>
          <cell r="Y346">
            <v>74189</v>
          </cell>
          <cell r="Z346">
            <v>280563</v>
          </cell>
          <cell r="AA346">
            <v>0</v>
          </cell>
          <cell r="AB346">
            <v>12421</v>
          </cell>
          <cell r="AC346">
            <v>367173</v>
          </cell>
          <cell r="AD346">
            <v>220836</v>
          </cell>
          <cell r="AE346">
            <v>60180</v>
          </cell>
          <cell r="AF346">
            <v>60618</v>
          </cell>
          <cell r="AG346">
            <v>341634</v>
          </cell>
          <cell r="AH346">
            <v>0</v>
          </cell>
          <cell r="AI346">
            <v>0</v>
          </cell>
          <cell r="AJ346">
            <v>61639</v>
          </cell>
          <cell r="AK346">
            <v>0</v>
          </cell>
          <cell r="AL346">
            <v>12550</v>
          </cell>
          <cell r="AM346">
            <v>0</v>
          </cell>
          <cell r="AN346">
            <v>10</v>
          </cell>
          <cell r="AO346">
            <v>0</v>
          </cell>
        </row>
        <row r="347">
          <cell r="A347">
            <v>902024253</v>
          </cell>
          <cell r="B347" t="str">
            <v>SCOTT TOWNSHIP PUBLIC LIBRARY</v>
          </cell>
          <cell r="C347" t="str">
            <v>SOUTHWEST</v>
          </cell>
          <cell r="D347" t="str">
            <v>PITTSBURGH</v>
          </cell>
          <cell r="E347" t="str">
            <v>ALLEGHENY</v>
          </cell>
          <cell r="F347" t="str">
            <v>Allegheny County Library Association</v>
          </cell>
          <cell r="G347">
            <v>17024</v>
          </cell>
          <cell r="H347">
            <v>4145</v>
          </cell>
          <cell r="I347">
            <v>52</v>
          </cell>
          <cell r="J347">
            <v>80912</v>
          </cell>
          <cell r="K347">
            <v>3.8250000000000002</v>
          </cell>
          <cell r="L347">
            <v>0</v>
          </cell>
          <cell r="M347">
            <v>0.17499999999999999</v>
          </cell>
          <cell r="N347">
            <v>1.675</v>
          </cell>
          <cell r="O347">
            <v>27694</v>
          </cell>
          <cell r="P347">
            <v>21903</v>
          </cell>
          <cell r="Q347">
            <v>125914</v>
          </cell>
          <cell r="R347">
            <v>34</v>
          </cell>
          <cell r="S347">
            <v>0</v>
          </cell>
          <cell r="T347">
            <v>21515</v>
          </cell>
          <cell r="U347">
            <v>26646</v>
          </cell>
          <cell r="V347">
            <v>0</v>
          </cell>
          <cell r="W347">
            <v>0</v>
          </cell>
          <cell r="X347">
            <v>0</v>
          </cell>
          <cell r="Y347">
            <v>34268</v>
          </cell>
          <cell r="Z347">
            <v>192254</v>
          </cell>
          <cell r="AA347">
            <v>0</v>
          </cell>
          <cell r="AB347">
            <v>28282</v>
          </cell>
          <cell r="AC347">
            <v>254804</v>
          </cell>
          <cell r="AD347">
            <v>163822</v>
          </cell>
          <cell r="AE347">
            <v>32311</v>
          </cell>
          <cell r="AF347">
            <v>39581</v>
          </cell>
          <cell r="AG347">
            <v>235714</v>
          </cell>
          <cell r="AH347">
            <v>0</v>
          </cell>
          <cell r="AI347">
            <v>1836</v>
          </cell>
          <cell r="AJ347">
            <v>24107</v>
          </cell>
          <cell r="AK347">
            <v>0</v>
          </cell>
          <cell r="AL347">
            <v>10161</v>
          </cell>
          <cell r="AM347">
            <v>0</v>
          </cell>
          <cell r="AN347">
            <v>11</v>
          </cell>
          <cell r="AO347">
            <v>1.05</v>
          </cell>
        </row>
        <row r="348">
          <cell r="A348">
            <v>903022943</v>
          </cell>
          <cell r="B348" t="str">
            <v>SEWICKLEY PUBLIC LIBRARY</v>
          </cell>
          <cell r="C348" t="str">
            <v>SOUTHWEST</v>
          </cell>
          <cell r="D348" t="str">
            <v>PITTSBURGH</v>
          </cell>
          <cell r="E348" t="str">
            <v>ALLEGHENY</v>
          </cell>
          <cell r="F348" t="str">
            <v>Allegheny County Library Association</v>
          </cell>
          <cell r="G348">
            <v>13934</v>
          </cell>
          <cell r="H348">
            <v>13921</v>
          </cell>
          <cell r="I348">
            <v>69</v>
          </cell>
          <cell r="J348">
            <v>327939</v>
          </cell>
          <cell r="K348">
            <v>8.8285699999999991</v>
          </cell>
          <cell r="L348">
            <v>0</v>
          </cell>
          <cell r="M348">
            <v>9.8000000000000007</v>
          </cell>
          <cell r="N348">
            <v>1.2</v>
          </cell>
          <cell r="O348">
            <v>86681</v>
          </cell>
          <cell r="P348">
            <v>69901</v>
          </cell>
          <cell r="Q348">
            <v>125914</v>
          </cell>
          <cell r="R348">
            <v>215</v>
          </cell>
          <cell r="S348">
            <v>0</v>
          </cell>
          <cell r="T348">
            <v>66396</v>
          </cell>
          <cell r="U348">
            <v>59977</v>
          </cell>
          <cell r="V348">
            <v>0</v>
          </cell>
          <cell r="W348">
            <v>0</v>
          </cell>
          <cell r="X348">
            <v>0</v>
          </cell>
          <cell r="Y348">
            <v>50899</v>
          </cell>
          <cell r="Z348">
            <v>714952</v>
          </cell>
          <cell r="AA348">
            <v>506002</v>
          </cell>
          <cell r="AB348">
            <v>287769</v>
          </cell>
          <cell r="AC348">
            <v>1053620</v>
          </cell>
          <cell r="AD348">
            <v>672288</v>
          </cell>
          <cell r="AE348">
            <v>127930</v>
          </cell>
          <cell r="AF348">
            <v>249055</v>
          </cell>
          <cell r="AG348">
            <v>1049273</v>
          </cell>
          <cell r="AH348">
            <v>0</v>
          </cell>
          <cell r="AI348">
            <v>0</v>
          </cell>
          <cell r="AJ348">
            <v>42582</v>
          </cell>
          <cell r="AK348">
            <v>0</v>
          </cell>
          <cell r="AL348">
            <v>8317</v>
          </cell>
          <cell r="AM348">
            <v>73800</v>
          </cell>
          <cell r="AN348">
            <v>30</v>
          </cell>
          <cell r="AO348">
            <v>0</v>
          </cell>
        </row>
        <row r="349">
          <cell r="A349">
            <v>902023034</v>
          </cell>
          <cell r="B349" t="str">
            <v>SHALER NORTH HILLS LIBRARY</v>
          </cell>
          <cell r="C349" t="str">
            <v>SOUTHWEST</v>
          </cell>
          <cell r="D349" t="str">
            <v>PITTSBURGH</v>
          </cell>
          <cell r="E349" t="str">
            <v>ALLEGHENY</v>
          </cell>
          <cell r="F349" t="str">
            <v>Allegheny County Library Association</v>
          </cell>
          <cell r="G349">
            <v>28757</v>
          </cell>
          <cell r="H349">
            <v>16755</v>
          </cell>
          <cell r="I349">
            <v>62</v>
          </cell>
          <cell r="J349">
            <v>438999</v>
          </cell>
          <cell r="K349">
            <v>6.3</v>
          </cell>
          <cell r="L349">
            <v>0</v>
          </cell>
          <cell r="M349">
            <v>6</v>
          </cell>
          <cell r="N349">
            <v>3.5</v>
          </cell>
          <cell r="O349">
            <v>134396</v>
          </cell>
          <cell r="P349">
            <v>119492</v>
          </cell>
          <cell r="Q349">
            <v>125914</v>
          </cell>
          <cell r="R349">
            <v>157</v>
          </cell>
          <cell r="S349">
            <v>0</v>
          </cell>
          <cell r="T349">
            <v>64335</v>
          </cell>
          <cell r="U349">
            <v>72145</v>
          </cell>
          <cell r="V349">
            <v>0</v>
          </cell>
          <cell r="W349">
            <v>0</v>
          </cell>
          <cell r="X349">
            <v>0</v>
          </cell>
          <cell r="Y349">
            <v>109660</v>
          </cell>
          <cell r="Z349">
            <v>818285</v>
          </cell>
          <cell r="AA349">
            <v>0</v>
          </cell>
          <cell r="AB349">
            <v>177039</v>
          </cell>
          <cell r="AC349">
            <v>1104984</v>
          </cell>
          <cell r="AD349">
            <v>661816</v>
          </cell>
          <cell r="AE349">
            <v>149456</v>
          </cell>
          <cell r="AF349">
            <v>272016</v>
          </cell>
          <cell r="AG349">
            <v>1083288</v>
          </cell>
          <cell r="AH349">
            <v>0</v>
          </cell>
          <cell r="AI349">
            <v>0</v>
          </cell>
          <cell r="AJ349">
            <v>92497</v>
          </cell>
          <cell r="AK349">
            <v>0</v>
          </cell>
          <cell r="AL349">
            <v>17163</v>
          </cell>
          <cell r="AM349">
            <v>0</v>
          </cell>
          <cell r="AN349">
            <v>22</v>
          </cell>
          <cell r="AO349">
            <v>0</v>
          </cell>
        </row>
        <row r="350">
          <cell r="A350">
            <v>902023094</v>
          </cell>
          <cell r="B350" t="str">
            <v>SOUTH FAYETTE TWP LIBRARY</v>
          </cell>
          <cell r="C350" t="str">
            <v>SOUTHWEST</v>
          </cell>
          <cell r="D350" t="str">
            <v>PITTSBURGH</v>
          </cell>
          <cell r="E350" t="str">
            <v>ALLEGHENY</v>
          </cell>
          <cell r="F350" t="str">
            <v>Allegheny County Library Association</v>
          </cell>
          <cell r="G350">
            <v>14416</v>
          </cell>
          <cell r="H350">
            <v>3279</v>
          </cell>
          <cell r="I350">
            <v>54</v>
          </cell>
          <cell r="J350">
            <v>105818</v>
          </cell>
          <cell r="K350">
            <v>2</v>
          </cell>
          <cell r="L350">
            <v>0</v>
          </cell>
          <cell r="M350">
            <v>3.55</v>
          </cell>
          <cell r="N350">
            <v>0.25</v>
          </cell>
          <cell r="O350">
            <v>21196</v>
          </cell>
          <cell r="P350">
            <v>17740</v>
          </cell>
          <cell r="Q350">
            <v>125914</v>
          </cell>
          <cell r="R350">
            <v>58</v>
          </cell>
          <cell r="S350">
            <v>0</v>
          </cell>
          <cell r="T350">
            <v>13331</v>
          </cell>
          <cell r="U350">
            <v>26113</v>
          </cell>
          <cell r="V350">
            <v>0</v>
          </cell>
          <cell r="W350">
            <v>0</v>
          </cell>
          <cell r="X350">
            <v>0</v>
          </cell>
          <cell r="Y350">
            <v>26260</v>
          </cell>
          <cell r="Z350">
            <v>184708</v>
          </cell>
          <cell r="AA350">
            <v>0</v>
          </cell>
          <cell r="AB350">
            <v>68716</v>
          </cell>
          <cell r="AC350">
            <v>279684</v>
          </cell>
          <cell r="AD350">
            <v>190544</v>
          </cell>
          <cell r="AE350">
            <v>30753</v>
          </cell>
          <cell r="AF350">
            <v>42776</v>
          </cell>
          <cell r="AG350">
            <v>264073</v>
          </cell>
          <cell r="AH350">
            <v>0</v>
          </cell>
          <cell r="AI350">
            <v>0</v>
          </cell>
          <cell r="AJ350">
            <v>17656</v>
          </cell>
          <cell r="AK350">
            <v>0</v>
          </cell>
          <cell r="AL350">
            <v>8604</v>
          </cell>
          <cell r="AM350">
            <v>0</v>
          </cell>
          <cell r="AN350">
            <v>11</v>
          </cell>
          <cell r="AO350">
            <v>2</v>
          </cell>
        </row>
        <row r="351">
          <cell r="A351">
            <v>902023125</v>
          </cell>
          <cell r="B351" t="str">
            <v>SOUTH PARK TOWNSHIP LIBRARY</v>
          </cell>
          <cell r="C351" t="str">
            <v>SOUTHWEST</v>
          </cell>
          <cell r="D351" t="str">
            <v>PITTSBURGH</v>
          </cell>
          <cell r="E351" t="str">
            <v>ALLEGHENY</v>
          </cell>
          <cell r="F351" t="str">
            <v>Allegheny County Library Association</v>
          </cell>
          <cell r="G351">
            <v>13416</v>
          </cell>
          <cell r="H351">
            <v>6155</v>
          </cell>
          <cell r="I351">
            <v>45</v>
          </cell>
          <cell r="J351">
            <v>109269</v>
          </cell>
          <cell r="K351">
            <v>2</v>
          </cell>
          <cell r="L351">
            <v>0</v>
          </cell>
          <cell r="M351">
            <v>2.8</v>
          </cell>
          <cell r="N351">
            <v>0.375</v>
          </cell>
          <cell r="O351">
            <v>57537</v>
          </cell>
          <cell r="P351">
            <v>44273</v>
          </cell>
          <cell r="Q351">
            <v>125914</v>
          </cell>
          <cell r="R351">
            <v>79</v>
          </cell>
          <cell r="S351">
            <v>0</v>
          </cell>
          <cell r="T351">
            <v>73875</v>
          </cell>
          <cell r="U351">
            <v>17754</v>
          </cell>
          <cell r="V351">
            <v>0</v>
          </cell>
          <cell r="W351">
            <v>0</v>
          </cell>
          <cell r="X351">
            <v>0</v>
          </cell>
          <cell r="Y351">
            <v>53554</v>
          </cell>
          <cell r="Z351">
            <v>486593</v>
          </cell>
          <cell r="AA351">
            <v>0</v>
          </cell>
          <cell r="AB351">
            <v>49957</v>
          </cell>
          <cell r="AC351">
            <v>590104</v>
          </cell>
          <cell r="AD351">
            <v>338029</v>
          </cell>
          <cell r="AE351">
            <v>110810</v>
          </cell>
          <cell r="AF351">
            <v>120811</v>
          </cell>
          <cell r="AG351">
            <v>569650</v>
          </cell>
          <cell r="AH351">
            <v>0</v>
          </cell>
          <cell r="AI351">
            <v>0</v>
          </cell>
          <cell r="AJ351">
            <v>45548</v>
          </cell>
          <cell r="AK351">
            <v>0</v>
          </cell>
          <cell r="AL351">
            <v>8006</v>
          </cell>
          <cell r="AM351">
            <v>0</v>
          </cell>
          <cell r="AN351">
            <v>11</v>
          </cell>
          <cell r="AO351">
            <v>1</v>
          </cell>
        </row>
        <row r="352">
          <cell r="A352">
            <v>902023183</v>
          </cell>
          <cell r="B352" t="str">
            <v>SPRINGDALE FREE PUBLIC LIBRARY</v>
          </cell>
          <cell r="C352" t="str">
            <v>SOUTHWEST</v>
          </cell>
          <cell r="D352" t="str">
            <v>PITTSBURGH</v>
          </cell>
          <cell r="E352" t="str">
            <v>ALLEGHENY</v>
          </cell>
          <cell r="F352" t="str">
            <v>Allegheny County Library Association</v>
          </cell>
          <cell r="G352">
            <v>9708</v>
          </cell>
          <cell r="H352">
            <v>2734</v>
          </cell>
          <cell r="I352">
            <v>45</v>
          </cell>
          <cell r="J352">
            <v>37175</v>
          </cell>
          <cell r="K352">
            <v>0</v>
          </cell>
          <cell r="L352">
            <v>0</v>
          </cell>
          <cell r="M352">
            <v>3.5142899999999999</v>
          </cell>
          <cell r="N352">
            <v>0.42857000000000001</v>
          </cell>
          <cell r="O352">
            <v>29939</v>
          </cell>
          <cell r="P352">
            <v>27531</v>
          </cell>
          <cell r="Q352">
            <v>125914</v>
          </cell>
          <cell r="R352">
            <v>52</v>
          </cell>
          <cell r="S352">
            <v>0</v>
          </cell>
          <cell r="T352">
            <v>13218</v>
          </cell>
          <cell r="U352">
            <v>14809</v>
          </cell>
          <cell r="V352">
            <v>0</v>
          </cell>
          <cell r="W352">
            <v>0</v>
          </cell>
          <cell r="X352">
            <v>0</v>
          </cell>
          <cell r="Y352">
            <v>21523</v>
          </cell>
          <cell r="Z352">
            <v>118333</v>
          </cell>
          <cell r="AA352">
            <v>5000</v>
          </cell>
          <cell r="AB352">
            <v>55580</v>
          </cell>
          <cell r="AC352">
            <v>195436</v>
          </cell>
          <cell r="AD352">
            <v>96397</v>
          </cell>
          <cell r="AE352">
            <v>20200</v>
          </cell>
          <cell r="AF352">
            <v>52734</v>
          </cell>
          <cell r="AG352">
            <v>169331</v>
          </cell>
          <cell r="AH352">
            <v>0</v>
          </cell>
          <cell r="AI352">
            <v>0</v>
          </cell>
          <cell r="AJ352">
            <v>15728</v>
          </cell>
          <cell r="AK352">
            <v>0</v>
          </cell>
          <cell r="AL352">
            <v>5795</v>
          </cell>
          <cell r="AM352">
            <v>0</v>
          </cell>
          <cell r="AN352">
            <v>9</v>
          </cell>
          <cell r="AO352">
            <v>1.14286</v>
          </cell>
        </row>
        <row r="353">
          <cell r="A353">
            <v>902023394</v>
          </cell>
          <cell r="B353" t="str">
            <v>UPPER ST CLAIR TWNSHP LIBRARY</v>
          </cell>
          <cell r="C353" t="str">
            <v>SOUTHWEST</v>
          </cell>
          <cell r="D353" t="str">
            <v>PITTSBURGH</v>
          </cell>
          <cell r="E353" t="str">
            <v>ALLEGHENY</v>
          </cell>
          <cell r="F353" t="str">
            <v>Allegheny County Library Association</v>
          </cell>
          <cell r="G353">
            <v>19229</v>
          </cell>
          <cell r="H353">
            <v>12005</v>
          </cell>
          <cell r="I353">
            <v>65</v>
          </cell>
          <cell r="J353">
            <v>336992</v>
          </cell>
          <cell r="K353">
            <v>8.65</v>
          </cell>
          <cell r="L353">
            <v>0</v>
          </cell>
          <cell r="M353">
            <v>10.775</v>
          </cell>
          <cell r="N353">
            <v>1.2</v>
          </cell>
          <cell r="O353">
            <v>71900</v>
          </cell>
          <cell r="P353">
            <v>61475</v>
          </cell>
          <cell r="Q353">
            <v>125914</v>
          </cell>
          <cell r="R353">
            <v>97</v>
          </cell>
          <cell r="S353">
            <v>0</v>
          </cell>
          <cell r="T353">
            <v>54167</v>
          </cell>
          <cell r="U353">
            <v>55234</v>
          </cell>
          <cell r="V353">
            <v>0</v>
          </cell>
          <cell r="W353">
            <v>0</v>
          </cell>
          <cell r="X353">
            <v>0</v>
          </cell>
          <cell r="Y353">
            <v>74403</v>
          </cell>
          <cell r="Z353">
            <v>962287</v>
          </cell>
          <cell r="AA353">
            <v>0</v>
          </cell>
          <cell r="AB353">
            <v>50758</v>
          </cell>
          <cell r="AC353">
            <v>1087448</v>
          </cell>
          <cell r="AD353">
            <v>880947</v>
          </cell>
          <cell r="AE353">
            <v>115848</v>
          </cell>
          <cell r="AF353">
            <v>90653</v>
          </cell>
          <cell r="AG353">
            <v>1087448</v>
          </cell>
          <cell r="AH353">
            <v>0</v>
          </cell>
          <cell r="AI353">
            <v>0</v>
          </cell>
          <cell r="AJ353">
            <v>62926</v>
          </cell>
          <cell r="AK353">
            <v>0</v>
          </cell>
          <cell r="AL353">
            <v>11477</v>
          </cell>
          <cell r="AM353">
            <v>0</v>
          </cell>
          <cell r="AN353">
            <v>12</v>
          </cell>
          <cell r="AO353">
            <v>0</v>
          </cell>
        </row>
        <row r="354">
          <cell r="A354">
            <v>902022373</v>
          </cell>
          <cell r="B354" t="str">
            <v>WESTERN ALLEGHENY COMM LIBRARY</v>
          </cell>
          <cell r="C354" t="str">
            <v>SOUTHWEST</v>
          </cell>
          <cell r="D354" t="str">
            <v>PITTSBURGH</v>
          </cell>
          <cell r="E354" t="str">
            <v>ALLEGHENY</v>
          </cell>
          <cell r="F354" t="str">
            <v>Allegheny County Library Association</v>
          </cell>
          <cell r="G354">
            <v>20453</v>
          </cell>
          <cell r="H354">
            <v>8550</v>
          </cell>
          <cell r="I354">
            <v>62</v>
          </cell>
          <cell r="J354">
            <v>133445</v>
          </cell>
          <cell r="K354">
            <v>4.1428599999999998</v>
          </cell>
          <cell r="L354">
            <v>0</v>
          </cell>
          <cell r="M354">
            <v>5.7428600000000003</v>
          </cell>
          <cell r="N354">
            <v>0</v>
          </cell>
          <cell r="O354">
            <v>44215</v>
          </cell>
          <cell r="P354">
            <v>38075</v>
          </cell>
          <cell r="Q354">
            <v>125914</v>
          </cell>
          <cell r="R354">
            <v>58</v>
          </cell>
          <cell r="S354">
            <v>0</v>
          </cell>
          <cell r="T354">
            <v>25374</v>
          </cell>
          <cell r="U354">
            <v>33576</v>
          </cell>
          <cell r="V354">
            <v>0</v>
          </cell>
          <cell r="W354">
            <v>0</v>
          </cell>
          <cell r="X354">
            <v>0</v>
          </cell>
          <cell r="Y354">
            <v>56872</v>
          </cell>
          <cell r="Z354">
            <v>342145</v>
          </cell>
          <cell r="AA354">
            <v>0</v>
          </cell>
          <cell r="AB354">
            <v>80306</v>
          </cell>
          <cell r="AC354">
            <v>479323</v>
          </cell>
          <cell r="AD354">
            <v>303057</v>
          </cell>
          <cell r="AE354">
            <v>62414</v>
          </cell>
          <cell r="AF354">
            <v>115126</v>
          </cell>
          <cell r="AG354">
            <v>480597</v>
          </cell>
          <cell r="AH354">
            <v>0</v>
          </cell>
          <cell r="AI354">
            <v>0</v>
          </cell>
          <cell r="AJ354">
            <v>44665</v>
          </cell>
          <cell r="AK354">
            <v>0</v>
          </cell>
          <cell r="AL354">
            <v>12207</v>
          </cell>
          <cell r="AM354">
            <v>31560</v>
          </cell>
          <cell r="AN354">
            <v>17</v>
          </cell>
          <cell r="AO354">
            <v>0</v>
          </cell>
        </row>
        <row r="355">
          <cell r="A355">
            <v>902023723</v>
          </cell>
          <cell r="B355" t="str">
            <v>WHITEHALL PUBLIC LIBRARY</v>
          </cell>
          <cell r="C355" t="str">
            <v>SOUTHWEST</v>
          </cell>
          <cell r="D355" t="str">
            <v>PITTSBURGH</v>
          </cell>
          <cell r="E355" t="str">
            <v>ALLEGHENY</v>
          </cell>
          <cell r="F355" t="str">
            <v>Allegheny County Library Association</v>
          </cell>
          <cell r="G355">
            <v>13944</v>
          </cell>
          <cell r="H355">
            <v>8669</v>
          </cell>
          <cell r="I355">
            <v>64</v>
          </cell>
          <cell r="J355">
            <v>165298</v>
          </cell>
          <cell r="K355">
            <v>4.3142899999999997</v>
          </cell>
          <cell r="L355">
            <v>0</v>
          </cell>
          <cell r="M355">
            <v>6.3142899999999997</v>
          </cell>
          <cell r="N355">
            <v>0.28571000000000002</v>
          </cell>
          <cell r="O355">
            <v>59389</v>
          </cell>
          <cell r="P355">
            <v>48519</v>
          </cell>
          <cell r="Q355">
            <v>125914</v>
          </cell>
          <cell r="R355">
            <v>106</v>
          </cell>
          <cell r="S355">
            <v>27</v>
          </cell>
          <cell r="T355">
            <v>48684</v>
          </cell>
          <cell r="U355">
            <v>45391</v>
          </cell>
          <cell r="V355">
            <v>0</v>
          </cell>
          <cell r="W355">
            <v>0</v>
          </cell>
          <cell r="X355">
            <v>0</v>
          </cell>
          <cell r="Y355">
            <v>54188</v>
          </cell>
          <cell r="Z355">
            <v>505102</v>
          </cell>
          <cell r="AA355">
            <v>0</v>
          </cell>
          <cell r="AB355">
            <v>89810</v>
          </cell>
          <cell r="AC355">
            <v>649100</v>
          </cell>
          <cell r="AD355">
            <v>452114</v>
          </cell>
          <cell r="AE355">
            <v>95570</v>
          </cell>
          <cell r="AF355">
            <v>83315</v>
          </cell>
          <cell r="AG355">
            <v>630999</v>
          </cell>
          <cell r="AH355">
            <v>0</v>
          </cell>
          <cell r="AI355">
            <v>0</v>
          </cell>
          <cell r="AJ355">
            <v>45865</v>
          </cell>
          <cell r="AK355">
            <v>0</v>
          </cell>
          <cell r="AL355">
            <v>8323</v>
          </cell>
          <cell r="AM355">
            <v>0</v>
          </cell>
          <cell r="AN355">
            <v>18</v>
          </cell>
          <cell r="AO355">
            <v>0</v>
          </cell>
        </row>
        <row r="356">
          <cell r="A356">
            <v>902023783</v>
          </cell>
          <cell r="B356" t="str">
            <v>WILKINSBURG PUBLIC LIBRARY</v>
          </cell>
          <cell r="C356" t="str">
            <v>SOUTHWEST</v>
          </cell>
          <cell r="D356" t="str">
            <v>PITTSBURGH</v>
          </cell>
          <cell r="E356" t="str">
            <v>ALLEGHENY</v>
          </cell>
          <cell r="F356" t="str">
            <v>Allegheny County Library Association</v>
          </cell>
          <cell r="G356">
            <v>15930</v>
          </cell>
          <cell r="H356">
            <v>6135</v>
          </cell>
          <cell r="I356">
            <v>50</v>
          </cell>
          <cell r="J356">
            <v>104061</v>
          </cell>
          <cell r="K356">
            <v>3</v>
          </cell>
          <cell r="L356">
            <v>0</v>
          </cell>
          <cell r="M356">
            <v>7.0750000000000002</v>
          </cell>
          <cell r="N356">
            <v>0</v>
          </cell>
          <cell r="O356">
            <v>59332</v>
          </cell>
          <cell r="P356">
            <v>51927</v>
          </cell>
          <cell r="Q356">
            <v>125914</v>
          </cell>
          <cell r="R356">
            <v>41</v>
          </cell>
          <cell r="S356">
            <v>0</v>
          </cell>
          <cell r="T356">
            <v>55055</v>
          </cell>
          <cell r="U356">
            <v>24978</v>
          </cell>
          <cell r="V356">
            <v>0</v>
          </cell>
          <cell r="W356">
            <v>0</v>
          </cell>
          <cell r="X356">
            <v>0</v>
          </cell>
          <cell r="Y356">
            <v>70121</v>
          </cell>
          <cell r="Z356">
            <v>584970</v>
          </cell>
          <cell r="AA356">
            <v>0</v>
          </cell>
          <cell r="AB356">
            <v>28494</v>
          </cell>
          <cell r="AC356">
            <v>683585</v>
          </cell>
          <cell r="AD356">
            <v>496640</v>
          </cell>
          <cell r="AE356">
            <v>75691</v>
          </cell>
          <cell r="AF356">
            <v>57895</v>
          </cell>
          <cell r="AG356">
            <v>630226</v>
          </cell>
          <cell r="AH356">
            <v>0</v>
          </cell>
          <cell r="AI356">
            <v>0</v>
          </cell>
          <cell r="AJ356">
            <v>60613</v>
          </cell>
          <cell r="AK356">
            <v>0</v>
          </cell>
          <cell r="AL356">
            <v>9508</v>
          </cell>
          <cell r="AM356">
            <v>0</v>
          </cell>
          <cell r="AN356">
            <v>24</v>
          </cell>
          <cell r="AO356">
            <v>0</v>
          </cell>
        </row>
        <row r="357">
          <cell r="A357">
            <v>929540033</v>
          </cell>
          <cell r="B357" t="str">
            <v>ASHLAND PUBLIC LIBRARY</v>
          </cell>
          <cell r="C357" t="str">
            <v>NORTHEAST</v>
          </cell>
          <cell r="D357" t="str">
            <v>POTTSVILLE</v>
          </cell>
          <cell r="E357" t="str">
            <v>SCHUYLKILL</v>
          </cell>
          <cell r="F357">
            <v>0</v>
          </cell>
          <cell r="G357">
            <v>5857</v>
          </cell>
          <cell r="H357">
            <v>2476</v>
          </cell>
          <cell r="I357">
            <v>35</v>
          </cell>
          <cell r="J357">
            <v>13102</v>
          </cell>
          <cell r="K357">
            <v>0</v>
          </cell>
          <cell r="L357">
            <v>0</v>
          </cell>
          <cell r="M357">
            <v>1.5714300000000001</v>
          </cell>
          <cell r="N357">
            <v>0</v>
          </cell>
          <cell r="O357">
            <v>20868</v>
          </cell>
          <cell r="P357">
            <v>19526</v>
          </cell>
          <cell r="Q357">
            <v>93</v>
          </cell>
          <cell r="R357">
            <v>36</v>
          </cell>
          <cell r="S357">
            <v>0</v>
          </cell>
          <cell r="T357">
            <v>64</v>
          </cell>
          <cell r="U357">
            <v>61</v>
          </cell>
          <cell r="V357">
            <v>0</v>
          </cell>
          <cell r="W357">
            <v>0</v>
          </cell>
          <cell r="X357">
            <v>0</v>
          </cell>
          <cell r="Y357">
            <v>24250</v>
          </cell>
          <cell r="Z357">
            <v>11289</v>
          </cell>
          <cell r="AA357">
            <v>5740</v>
          </cell>
          <cell r="AB357">
            <v>54721</v>
          </cell>
          <cell r="AC357">
            <v>90260</v>
          </cell>
          <cell r="AD357">
            <v>51072</v>
          </cell>
          <cell r="AE357">
            <v>15019</v>
          </cell>
          <cell r="AF357">
            <v>27129</v>
          </cell>
          <cell r="AG357">
            <v>93220</v>
          </cell>
          <cell r="AH357">
            <v>0</v>
          </cell>
          <cell r="AI357">
            <v>0</v>
          </cell>
          <cell r="AJ357">
            <v>24250</v>
          </cell>
          <cell r="AK357">
            <v>0</v>
          </cell>
          <cell r="AL357">
            <v>0</v>
          </cell>
          <cell r="AM357">
            <v>0</v>
          </cell>
          <cell r="AN357">
            <v>7</v>
          </cell>
          <cell r="AO357">
            <v>0.71428999999999998</v>
          </cell>
        </row>
        <row r="358">
          <cell r="A358">
            <v>929540545</v>
          </cell>
          <cell r="B358" t="str">
            <v>FRACKVILLE FREE PUBLIC LIBRARY</v>
          </cell>
          <cell r="C358" t="str">
            <v>NORTHEAST</v>
          </cell>
          <cell r="D358" t="str">
            <v>POTTSVILLE</v>
          </cell>
          <cell r="E358" t="str">
            <v>SCHUYLKILL</v>
          </cell>
          <cell r="F358">
            <v>0</v>
          </cell>
          <cell r="G358">
            <v>9029</v>
          </cell>
          <cell r="H358">
            <v>1701</v>
          </cell>
          <cell r="I358">
            <v>45</v>
          </cell>
          <cell r="J358">
            <v>10308</v>
          </cell>
          <cell r="K358">
            <v>0.28571000000000002</v>
          </cell>
          <cell r="L358">
            <v>0</v>
          </cell>
          <cell r="M358">
            <v>1.88571</v>
          </cell>
          <cell r="N358">
            <v>0</v>
          </cell>
          <cell r="O358">
            <v>18488</v>
          </cell>
          <cell r="P358">
            <v>17487</v>
          </cell>
          <cell r="Q358">
            <v>416</v>
          </cell>
          <cell r="R358">
            <v>30</v>
          </cell>
          <cell r="S358">
            <v>0</v>
          </cell>
          <cell r="T358">
            <v>14</v>
          </cell>
          <cell r="U358">
            <v>23</v>
          </cell>
          <cell r="V358">
            <v>0</v>
          </cell>
          <cell r="W358">
            <v>0</v>
          </cell>
          <cell r="X358">
            <v>0</v>
          </cell>
          <cell r="Y358">
            <v>26216</v>
          </cell>
          <cell r="Z358">
            <v>19729</v>
          </cell>
          <cell r="AA358">
            <v>6580</v>
          </cell>
          <cell r="AB358">
            <v>46364</v>
          </cell>
          <cell r="AC358">
            <v>92309</v>
          </cell>
          <cell r="AD358">
            <v>46655</v>
          </cell>
          <cell r="AE358">
            <v>15116</v>
          </cell>
          <cell r="AF358">
            <v>29386</v>
          </cell>
          <cell r="AG358">
            <v>91157</v>
          </cell>
          <cell r="AH358">
            <v>0</v>
          </cell>
          <cell r="AI358">
            <v>0</v>
          </cell>
          <cell r="AJ358">
            <v>26216</v>
          </cell>
          <cell r="AK358">
            <v>0</v>
          </cell>
          <cell r="AL358">
            <v>0</v>
          </cell>
          <cell r="AM358">
            <v>0</v>
          </cell>
          <cell r="AN358">
            <v>9</v>
          </cell>
          <cell r="AO358">
            <v>0.71428999999999998</v>
          </cell>
        </row>
        <row r="359">
          <cell r="A359">
            <v>929540783</v>
          </cell>
          <cell r="B359" t="str">
            <v>MAHANOY CITY PUBLIC LIBRARY</v>
          </cell>
          <cell r="C359" t="str">
            <v>NORTHEAST</v>
          </cell>
          <cell r="D359" t="str">
            <v>POTTSVILLE</v>
          </cell>
          <cell r="E359" t="str">
            <v>SCHUYLKILL</v>
          </cell>
          <cell r="F359">
            <v>0</v>
          </cell>
          <cell r="G359">
            <v>10987</v>
          </cell>
          <cell r="H359">
            <v>5511</v>
          </cell>
          <cell r="I359">
            <v>47</v>
          </cell>
          <cell r="J359">
            <v>5385</v>
          </cell>
          <cell r="K359">
            <v>0</v>
          </cell>
          <cell r="L359">
            <v>0.57142999999999999</v>
          </cell>
          <cell r="M359">
            <v>0.77142999999999995</v>
          </cell>
          <cell r="N359">
            <v>0</v>
          </cell>
          <cell r="O359">
            <v>19580</v>
          </cell>
          <cell r="P359">
            <v>18908</v>
          </cell>
          <cell r="Q359">
            <v>0</v>
          </cell>
          <cell r="R359">
            <v>51</v>
          </cell>
          <cell r="S359">
            <v>0</v>
          </cell>
          <cell r="T359">
            <v>12</v>
          </cell>
          <cell r="U359">
            <v>64</v>
          </cell>
          <cell r="V359">
            <v>1453</v>
          </cell>
          <cell r="W359">
            <v>1453</v>
          </cell>
          <cell r="X359">
            <v>0</v>
          </cell>
          <cell r="Y359">
            <v>15572</v>
          </cell>
          <cell r="Z359">
            <v>25611</v>
          </cell>
          <cell r="AA359">
            <v>18750</v>
          </cell>
          <cell r="AB359">
            <v>29110</v>
          </cell>
          <cell r="AC359">
            <v>71746</v>
          </cell>
          <cell r="AD359">
            <v>34016</v>
          </cell>
          <cell r="AE359">
            <v>4902</v>
          </cell>
          <cell r="AF359">
            <v>33576</v>
          </cell>
          <cell r="AG359">
            <v>72494</v>
          </cell>
          <cell r="AH359">
            <v>0</v>
          </cell>
          <cell r="AI359">
            <v>1453</v>
          </cell>
          <cell r="AJ359">
            <v>15572</v>
          </cell>
          <cell r="AK359">
            <v>0</v>
          </cell>
          <cell r="AL359">
            <v>0</v>
          </cell>
          <cell r="AM359">
            <v>0</v>
          </cell>
          <cell r="AN359">
            <v>10</v>
          </cell>
          <cell r="AO359">
            <v>0</v>
          </cell>
        </row>
        <row r="360">
          <cell r="A360">
            <v>916490483</v>
          </cell>
          <cell r="B360" t="str">
            <v>MOUNT CARMEL PUBLIC LIBRARY</v>
          </cell>
          <cell r="C360" t="str">
            <v>NORTHEAST</v>
          </cell>
          <cell r="D360" t="str">
            <v>POTTSVILLE</v>
          </cell>
          <cell r="E360" t="str">
            <v>NORTHUMBERLAND</v>
          </cell>
          <cell r="F360">
            <v>0</v>
          </cell>
          <cell r="G360">
            <v>12577</v>
          </cell>
          <cell r="H360">
            <v>8888</v>
          </cell>
          <cell r="I360">
            <v>40</v>
          </cell>
          <cell r="J360">
            <v>71096</v>
          </cell>
          <cell r="K360">
            <v>0</v>
          </cell>
          <cell r="L360">
            <v>0</v>
          </cell>
          <cell r="M360">
            <v>2.3714300000000001</v>
          </cell>
          <cell r="N360">
            <v>0</v>
          </cell>
          <cell r="O360">
            <v>62761</v>
          </cell>
          <cell r="P360">
            <v>59514</v>
          </cell>
          <cell r="Q360">
            <v>0</v>
          </cell>
          <cell r="R360">
            <v>55</v>
          </cell>
          <cell r="S360">
            <v>0</v>
          </cell>
          <cell r="T360">
            <v>64</v>
          </cell>
          <cell r="U360">
            <v>88</v>
          </cell>
          <cell r="V360">
            <v>0</v>
          </cell>
          <cell r="W360">
            <v>0</v>
          </cell>
          <cell r="X360">
            <v>0</v>
          </cell>
          <cell r="Y360">
            <v>35889</v>
          </cell>
          <cell r="Z360">
            <v>14244</v>
          </cell>
          <cell r="AA360">
            <v>4000</v>
          </cell>
          <cell r="AB360">
            <v>37603</v>
          </cell>
          <cell r="AC360">
            <v>87736</v>
          </cell>
          <cell r="AD360">
            <v>64115</v>
          </cell>
          <cell r="AE360">
            <v>20742</v>
          </cell>
          <cell r="AF360">
            <v>46227</v>
          </cell>
          <cell r="AG360">
            <v>131084</v>
          </cell>
          <cell r="AH360">
            <v>0</v>
          </cell>
          <cell r="AI360">
            <v>0</v>
          </cell>
          <cell r="AJ360">
            <v>35889</v>
          </cell>
          <cell r="AK360">
            <v>0</v>
          </cell>
          <cell r="AL360">
            <v>0</v>
          </cell>
          <cell r="AM360">
            <v>0</v>
          </cell>
          <cell r="AN360">
            <v>6</v>
          </cell>
          <cell r="AO360">
            <v>1.14286</v>
          </cell>
        </row>
        <row r="361">
          <cell r="A361">
            <v>916490605</v>
          </cell>
          <cell r="B361" t="str">
            <v>RALPHO TOWNSHIP PUBLIC LIBRARY</v>
          </cell>
          <cell r="C361" t="str">
            <v>NORTHEAST</v>
          </cell>
          <cell r="D361" t="str">
            <v>POTTSVILLE</v>
          </cell>
          <cell r="E361" t="str">
            <v>NORTHUMBERLAND</v>
          </cell>
          <cell r="F361">
            <v>0</v>
          </cell>
          <cell r="G361">
            <v>4321</v>
          </cell>
          <cell r="H361">
            <v>4053</v>
          </cell>
          <cell r="I361">
            <v>30</v>
          </cell>
          <cell r="J361">
            <v>4879</v>
          </cell>
          <cell r="K361">
            <v>0</v>
          </cell>
          <cell r="L361">
            <v>0</v>
          </cell>
          <cell r="M361">
            <v>0</v>
          </cell>
          <cell r="N361">
            <v>0.31429000000000001</v>
          </cell>
          <cell r="O361">
            <v>24702</v>
          </cell>
          <cell r="P361">
            <v>23886</v>
          </cell>
          <cell r="Q361">
            <v>0</v>
          </cell>
          <cell r="R361">
            <v>18</v>
          </cell>
          <cell r="S361">
            <v>0</v>
          </cell>
          <cell r="T361">
            <v>13</v>
          </cell>
          <cell r="U361">
            <v>163</v>
          </cell>
          <cell r="V361">
            <v>0</v>
          </cell>
          <cell r="W361">
            <v>0</v>
          </cell>
          <cell r="X361">
            <v>0</v>
          </cell>
          <cell r="Y361">
            <v>6718</v>
          </cell>
          <cell r="Z361">
            <v>14160</v>
          </cell>
          <cell r="AA361">
            <v>0</v>
          </cell>
          <cell r="AB361">
            <v>45802</v>
          </cell>
          <cell r="AC361">
            <v>66680</v>
          </cell>
          <cell r="AD361">
            <v>28054</v>
          </cell>
          <cell r="AE361">
            <v>4266</v>
          </cell>
          <cell r="AF361">
            <v>22459</v>
          </cell>
          <cell r="AG361">
            <v>54779</v>
          </cell>
          <cell r="AH361">
            <v>0</v>
          </cell>
          <cell r="AI361">
            <v>0</v>
          </cell>
          <cell r="AJ361">
            <v>6718</v>
          </cell>
          <cell r="AK361">
            <v>0</v>
          </cell>
          <cell r="AL361">
            <v>0</v>
          </cell>
          <cell r="AM361">
            <v>0</v>
          </cell>
          <cell r="AN361">
            <v>5</v>
          </cell>
          <cell r="AO361">
            <v>0.85714000000000001</v>
          </cell>
        </row>
        <row r="362">
          <cell r="A362">
            <v>929541473</v>
          </cell>
          <cell r="B362" t="str">
            <v>RINGTOWN AREA LIBRARY</v>
          </cell>
          <cell r="C362" t="str">
            <v>NORTHEAST</v>
          </cell>
          <cell r="D362" t="str">
            <v>POTTSVILLE</v>
          </cell>
          <cell r="E362" t="str">
            <v>SCHUYLKILL</v>
          </cell>
          <cell r="F362">
            <v>0</v>
          </cell>
          <cell r="G362">
            <v>2091</v>
          </cell>
          <cell r="H362">
            <v>317</v>
          </cell>
          <cell r="I362">
            <v>30</v>
          </cell>
          <cell r="J362">
            <v>7466</v>
          </cell>
          <cell r="K362">
            <v>0</v>
          </cell>
          <cell r="L362">
            <v>0</v>
          </cell>
          <cell r="M362">
            <v>0.42857000000000001</v>
          </cell>
          <cell r="N362">
            <v>0</v>
          </cell>
          <cell r="O362">
            <v>14158</v>
          </cell>
          <cell r="P362">
            <v>13244</v>
          </cell>
          <cell r="Q362">
            <v>0</v>
          </cell>
          <cell r="R362">
            <v>38</v>
          </cell>
          <cell r="S362">
            <v>0</v>
          </cell>
          <cell r="T362">
            <v>66</v>
          </cell>
          <cell r="U362">
            <v>55</v>
          </cell>
          <cell r="V362">
            <v>0</v>
          </cell>
          <cell r="W362">
            <v>0</v>
          </cell>
          <cell r="X362">
            <v>0</v>
          </cell>
          <cell r="Y362">
            <v>9376</v>
          </cell>
          <cell r="Z362">
            <v>12395</v>
          </cell>
          <cell r="AA362">
            <v>1680</v>
          </cell>
          <cell r="AB362">
            <v>32577</v>
          </cell>
          <cell r="AC362">
            <v>54348</v>
          </cell>
          <cell r="AD362">
            <v>31512</v>
          </cell>
          <cell r="AE362">
            <v>6909</v>
          </cell>
          <cell r="AF362">
            <v>15398</v>
          </cell>
          <cell r="AG362">
            <v>53819</v>
          </cell>
          <cell r="AH362">
            <v>0</v>
          </cell>
          <cell r="AI362">
            <v>0</v>
          </cell>
          <cell r="AJ362">
            <v>9376</v>
          </cell>
          <cell r="AK362">
            <v>0</v>
          </cell>
          <cell r="AL362">
            <v>0</v>
          </cell>
          <cell r="AM362">
            <v>0</v>
          </cell>
          <cell r="AN362">
            <v>5</v>
          </cell>
          <cell r="AO362">
            <v>0.71428999999999998</v>
          </cell>
        </row>
        <row r="363">
          <cell r="A363">
            <v>929540933</v>
          </cell>
          <cell r="B363" t="str">
            <v>MINERSVILLE PUBLIC LIBRARY</v>
          </cell>
          <cell r="C363" t="str">
            <v>NORTHEAST</v>
          </cell>
          <cell r="D363" t="str">
            <v>POTTSVILLE</v>
          </cell>
          <cell r="E363" t="str">
            <v>SCHUYLKILL</v>
          </cell>
          <cell r="F363" t="str">
            <v>Schuylkill County Library System</v>
          </cell>
          <cell r="G363">
            <v>4397</v>
          </cell>
          <cell r="H363">
            <v>712</v>
          </cell>
          <cell r="I363">
            <v>30</v>
          </cell>
          <cell r="J363">
            <v>6378</v>
          </cell>
          <cell r="K363">
            <v>0</v>
          </cell>
          <cell r="L363">
            <v>0</v>
          </cell>
          <cell r="M363">
            <v>1</v>
          </cell>
          <cell r="N363">
            <v>8.5709999999999995E-2</v>
          </cell>
          <cell r="O363">
            <v>12728</v>
          </cell>
          <cell r="P363">
            <v>11340</v>
          </cell>
          <cell r="Q363">
            <v>0</v>
          </cell>
          <cell r="R363">
            <v>40</v>
          </cell>
          <cell r="S363">
            <v>0</v>
          </cell>
          <cell r="T363">
            <v>25</v>
          </cell>
          <cell r="U363">
            <v>57</v>
          </cell>
          <cell r="V363">
            <v>0</v>
          </cell>
          <cell r="W363">
            <v>0</v>
          </cell>
          <cell r="X363">
            <v>0</v>
          </cell>
          <cell r="Y363">
            <v>14411</v>
          </cell>
          <cell r="Z363">
            <v>12760</v>
          </cell>
          <cell r="AA363">
            <v>2000</v>
          </cell>
          <cell r="AB363">
            <v>41269</v>
          </cell>
          <cell r="AC363">
            <v>68440</v>
          </cell>
          <cell r="AD363">
            <v>33671</v>
          </cell>
          <cell r="AE363">
            <v>6757</v>
          </cell>
          <cell r="AF363">
            <v>20763</v>
          </cell>
          <cell r="AG363">
            <v>61191</v>
          </cell>
          <cell r="AH363">
            <v>0</v>
          </cell>
          <cell r="AI363">
            <v>0</v>
          </cell>
          <cell r="AJ363">
            <v>14411</v>
          </cell>
          <cell r="AK363">
            <v>0</v>
          </cell>
          <cell r="AL363">
            <v>0</v>
          </cell>
          <cell r="AM363">
            <v>0</v>
          </cell>
          <cell r="AN363">
            <v>6</v>
          </cell>
          <cell r="AO363">
            <v>0.8</v>
          </cell>
        </row>
        <row r="364">
          <cell r="A364">
            <v>929541173</v>
          </cell>
          <cell r="B364" t="str">
            <v>ORWIGSBURG AREA FR PUB LIBRARY</v>
          </cell>
          <cell r="C364" t="str">
            <v>NORTHEAST</v>
          </cell>
          <cell r="D364" t="str">
            <v>POTTSVILLE</v>
          </cell>
          <cell r="E364" t="str">
            <v>SCHUYLKILL</v>
          </cell>
          <cell r="F364" t="str">
            <v>Schuylkill County Library System</v>
          </cell>
          <cell r="G364">
            <v>6426</v>
          </cell>
          <cell r="H364">
            <v>3230</v>
          </cell>
          <cell r="I364">
            <v>50</v>
          </cell>
          <cell r="J364">
            <v>37259</v>
          </cell>
          <cell r="K364">
            <v>0.22857</v>
          </cell>
          <cell r="L364">
            <v>0</v>
          </cell>
          <cell r="M364">
            <v>1.2571399999999999</v>
          </cell>
          <cell r="N364">
            <v>0.37142999999999998</v>
          </cell>
          <cell r="O364">
            <v>30628</v>
          </cell>
          <cell r="P364">
            <v>25482</v>
          </cell>
          <cell r="Q364">
            <v>368</v>
          </cell>
          <cell r="R364">
            <v>36</v>
          </cell>
          <cell r="S364">
            <v>0</v>
          </cell>
          <cell r="T364">
            <v>61</v>
          </cell>
          <cell r="U364">
            <v>573</v>
          </cell>
          <cell r="V364">
            <v>0</v>
          </cell>
          <cell r="W364">
            <v>0</v>
          </cell>
          <cell r="X364">
            <v>0</v>
          </cell>
          <cell r="Y364">
            <v>19451</v>
          </cell>
          <cell r="Z364">
            <v>8160</v>
          </cell>
          <cell r="AA364">
            <v>0</v>
          </cell>
          <cell r="AB364">
            <v>77541</v>
          </cell>
          <cell r="AC364">
            <v>105152</v>
          </cell>
          <cell r="AD364">
            <v>56108</v>
          </cell>
          <cell r="AE364">
            <v>13988</v>
          </cell>
          <cell r="AF364">
            <v>45425</v>
          </cell>
          <cell r="AG364">
            <v>115521</v>
          </cell>
          <cell r="AH364">
            <v>0</v>
          </cell>
          <cell r="AI364">
            <v>0</v>
          </cell>
          <cell r="AJ364">
            <v>19451</v>
          </cell>
          <cell r="AK364">
            <v>0</v>
          </cell>
          <cell r="AL364">
            <v>0</v>
          </cell>
          <cell r="AM364">
            <v>0</v>
          </cell>
          <cell r="AN364">
            <v>5</v>
          </cell>
          <cell r="AO364">
            <v>1</v>
          </cell>
        </row>
        <row r="365">
          <cell r="A365">
            <v>929541293</v>
          </cell>
          <cell r="B365" t="str">
            <v>PORT CARBON PUBLIC LIBRARY</v>
          </cell>
          <cell r="C365" t="str">
            <v>NORTHEAST</v>
          </cell>
          <cell r="D365" t="str">
            <v>POTTSVILLE</v>
          </cell>
          <cell r="E365" t="str">
            <v>SCHUYLKILL</v>
          </cell>
          <cell r="F365" t="str">
            <v>Schuylkill County Library System</v>
          </cell>
          <cell r="G365">
            <v>1889</v>
          </cell>
          <cell r="H365">
            <v>2121</v>
          </cell>
          <cell r="I365">
            <v>28</v>
          </cell>
          <cell r="J365">
            <v>16542</v>
          </cell>
          <cell r="K365">
            <v>0</v>
          </cell>
          <cell r="L365">
            <v>0</v>
          </cell>
          <cell r="M365">
            <v>0</v>
          </cell>
          <cell r="N365">
            <v>0.62856999999999996</v>
          </cell>
          <cell r="O365">
            <v>18033</v>
          </cell>
          <cell r="P365">
            <v>16432</v>
          </cell>
          <cell r="Q365">
            <v>0</v>
          </cell>
          <cell r="R365">
            <v>14</v>
          </cell>
          <cell r="S365">
            <v>0</v>
          </cell>
          <cell r="T365">
            <v>8</v>
          </cell>
          <cell r="U365">
            <v>22</v>
          </cell>
          <cell r="V365">
            <v>0</v>
          </cell>
          <cell r="W365">
            <v>0</v>
          </cell>
          <cell r="X365">
            <v>0</v>
          </cell>
          <cell r="Y365">
            <v>7970</v>
          </cell>
          <cell r="Z365">
            <v>2385</v>
          </cell>
          <cell r="AA365">
            <v>1725</v>
          </cell>
          <cell r="AB365">
            <v>19308</v>
          </cell>
          <cell r="AC365">
            <v>29663</v>
          </cell>
          <cell r="AD365">
            <v>13615</v>
          </cell>
          <cell r="AE365">
            <v>5034</v>
          </cell>
          <cell r="AF365">
            <v>7107</v>
          </cell>
          <cell r="AG365">
            <v>25756</v>
          </cell>
          <cell r="AH365">
            <v>0</v>
          </cell>
          <cell r="AI365">
            <v>0</v>
          </cell>
          <cell r="AJ365">
            <v>7970</v>
          </cell>
          <cell r="AK365">
            <v>0</v>
          </cell>
          <cell r="AL365">
            <v>0</v>
          </cell>
          <cell r="AM365">
            <v>0</v>
          </cell>
          <cell r="AN365">
            <v>4</v>
          </cell>
          <cell r="AO365">
            <v>0.57142999999999999</v>
          </cell>
        </row>
        <row r="366">
          <cell r="A366">
            <v>929541382</v>
          </cell>
          <cell r="B366" t="str">
            <v>POTTSVILLE FREE PUBLIC LIBRARY</v>
          </cell>
          <cell r="C366" t="str">
            <v>NORTHEAST</v>
          </cell>
          <cell r="D366" t="str">
            <v>POTTSVILLE</v>
          </cell>
          <cell r="E366" t="str">
            <v>SCHUYLKILL</v>
          </cell>
          <cell r="F366" t="str">
            <v>Schuylkill County Library System</v>
          </cell>
          <cell r="G366">
            <v>62118</v>
          </cell>
          <cell r="H366">
            <v>6055</v>
          </cell>
          <cell r="I366">
            <v>61.5</v>
          </cell>
          <cell r="J366">
            <v>68544</v>
          </cell>
          <cell r="K366">
            <v>5.0133299999999998</v>
          </cell>
          <cell r="L366">
            <v>0</v>
          </cell>
          <cell r="M366">
            <v>5.04</v>
          </cell>
          <cell r="N366">
            <v>0.8</v>
          </cell>
          <cell r="O366">
            <v>104865</v>
          </cell>
          <cell r="P366">
            <v>88030</v>
          </cell>
          <cell r="Q366">
            <v>109</v>
          </cell>
          <cell r="R366">
            <v>132</v>
          </cell>
          <cell r="S366">
            <v>0</v>
          </cell>
          <cell r="T366">
            <v>623</v>
          </cell>
          <cell r="U366">
            <v>1831</v>
          </cell>
          <cell r="V366">
            <v>10676</v>
          </cell>
          <cell r="W366">
            <v>15176</v>
          </cell>
          <cell r="X366">
            <v>0</v>
          </cell>
          <cell r="Y366">
            <v>333999</v>
          </cell>
          <cell r="Z366">
            <v>128049</v>
          </cell>
          <cell r="AA366">
            <v>55000</v>
          </cell>
          <cell r="AB366">
            <v>359799</v>
          </cell>
          <cell r="AC366">
            <v>837023</v>
          </cell>
          <cell r="AD366">
            <v>443506</v>
          </cell>
          <cell r="AE366">
            <v>79191</v>
          </cell>
          <cell r="AF366">
            <v>128392</v>
          </cell>
          <cell r="AG366">
            <v>651089</v>
          </cell>
          <cell r="AH366">
            <v>0</v>
          </cell>
          <cell r="AI366">
            <v>10676</v>
          </cell>
          <cell r="AJ366">
            <v>332664</v>
          </cell>
          <cell r="AK366">
            <v>0</v>
          </cell>
          <cell r="AL366">
            <v>0</v>
          </cell>
          <cell r="AM366">
            <v>0</v>
          </cell>
          <cell r="AN366">
            <v>17</v>
          </cell>
          <cell r="AO366">
            <v>0</v>
          </cell>
        </row>
        <row r="367">
          <cell r="A367">
            <v>929541623</v>
          </cell>
          <cell r="B367" t="str">
            <v>SHENANDOAH AREA FREE PUBLIC LIBRARY</v>
          </cell>
          <cell r="C367" t="str">
            <v>NORTHEAST</v>
          </cell>
          <cell r="D367" t="str">
            <v>POTTSVILLE</v>
          </cell>
          <cell r="E367" t="str">
            <v>SCHUYLKILL</v>
          </cell>
          <cell r="F367" t="str">
            <v>Schuylkill County Library System</v>
          </cell>
          <cell r="G367">
            <v>5071</v>
          </cell>
          <cell r="H367">
            <v>2035</v>
          </cell>
          <cell r="I367">
            <v>36</v>
          </cell>
          <cell r="J367">
            <v>11381</v>
          </cell>
          <cell r="K367">
            <v>0</v>
          </cell>
          <cell r="L367">
            <v>0</v>
          </cell>
          <cell r="M367">
            <v>0.44444</v>
          </cell>
          <cell r="N367">
            <v>0</v>
          </cell>
          <cell r="O367">
            <v>14418</v>
          </cell>
          <cell r="P367">
            <v>8000</v>
          </cell>
          <cell r="Q367">
            <v>0</v>
          </cell>
          <cell r="R367">
            <v>24</v>
          </cell>
          <cell r="S367">
            <v>0</v>
          </cell>
          <cell r="T367">
            <v>20</v>
          </cell>
          <cell r="U367">
            <v>40</v>
          </cell>
          <cell r="V367">
            <v>990</v>
          </cell>
          <cell r="W367">
            <v>990</v>
          </cell>
          <cell r="X367">
            <v>0</v>
          </cell>
          <cell r="Y367">
            <v>11199</v>
          </cell>
          <cell r="Z367">
            <v>1160</v>
          </cell>
          <cell r="AA367">
            <v>0</v>
          </cell>
          <cell r="AB367">
            <v>15982</v>
          </cell>
          <cell r="AC367">
            <v>29331</v>
          </cell>
          <cell r="AD367">
            <v>19047</v>
          </cell>
          <cell r="AE367">
            <v>3832</v>
          </cell>
          <cell r="AF367">
            <v>7268</v>
          </cell>
          <cell r="AG367">
            <v>30147</v>
          </cell>
          <cell r="AH367">
            <v>0</v>
          </cell>
          <cell r="AI367">
            <v>990</v>
          </cell>
          <cell r="AJ367">
            <v>11199</v>
          </cell>
          <cell r="AK367">
            <v>0</v>
          </cell>
          <cell r="AL367">
            <v>0</v>
          </cell>
          <cell r="AM367">
            <v>0</v>
          </cell>
          <cell r="AN367">
            <v>6</v>
          </cell>
          <cell r="AO367">
            <v>0.55556000000000005</v>
          </cell>
        </row>
        <row r="368">
          <cell r="A368">
            <v>929541743</v>
          </cell>
          <cell r="B368" t="str">
            <v>TOWER-PORTER COMMUNITY LIBRARY</v>
          </cell>
          <cell r="C368" t="str">
            <v>NORTHEAST</v>
          </cell>
          <cell r="D368" t="str">
            <v>POTTSVILLE</v>
          </cell>
          <cell r="E368" t="str">
            <v>SCHUYLKILL</v>
          </cell>
          <cell r="F368" t="str">
            <v>Schuylkill County Library System</v>
          </cell>
          <cell r="G368">
            <v>3522</v>
          </cell>
          <cell r="H368">
            <v>940</v>
          </cell>
          <cell r="I368">
            <v>35</v>
          </cell>
          <cell r="J368">
            <v>2236</v>
          </cell>
          <cell r="K368">
            <v>0</v>
          </cell>
          <cell r="L368">
            <v>0</v>
          </cell>
          <cell r="M368">
            <v>0</v>
          </cell>
          <cell r="N368">
            <v>1.02857</v>
          </cell>
          <cell r="O368">
            <v>11263</v>
          </cell>
          <cell r="P368">
            <v>11253</v>
          </cell>
          <cell r="Q368">
            <v>0</v>
          </cell>
          <cell r="R368">
            <v>10</v>
          </cell>
          <cell r="S368">
            <v>0</v>
          </cell>
          <cell r="T368">
            <v>0</v>
          </cell>
          <cell r="U368">
            <v>7</v>
          </cell>
          <cell r="V368">
            <v>0</v>
          </cell>
          <cell r="W368">
            <v>0</v>
          </cell>
          <cell r="X368">
            <v>0</v>
          </cell>
          <cell r="Y368">
            <v>7933</v>
          </cell>
          <cell r="Z368">
            <v>5160</v>
          </cell>
          <cell r="AA368">
            <v>0</v>
          </cell>
          <cell r="AB368">
            <v>3560</v>
          </cell>
          <cell r="AC368">
            <v>16653</v>
          </cell>
          <cell r="AD368">
            <v>6319</v>
          </cell>
          <cell r="AE368">
            <v>5010</v>
          </cell>
          <cell r="AF368">
            <v>9095</v>
          </cell>
          <cell r="AG368">
            <v>20424</v>
          </cell>
          <cell r="AH368">
            <v>0</v>
          </cell>
          <cell r="AI368">
            <v>0</v>
          </cell>
          <cell r="AJ368">
            <v>7933</v>
          </cell>
          <cell r="AK368">
            <v>0</v>
          </cell>
          <cell r="AL368">
            <v>0</v>
          </cell>
          <cell r="AM368">
            <v>0</v>
          </cell>
          <cell r="AN368">
            <v>5</v>
          </cell>
          <cell r="AO368">
            <v>0.57142999999999999</v>
          </cell>
        </row>
        <row r="369">
          <cell r="A369">
            <v>929541773</v>
          </cell>
          <cell r="B369" t="str">
            <v>TREMONT AREA FREE PUBLIC LIBRARY</v>
          </cell>
          <cell r="C369" t="str">
            <v>NORTHEAST</v>
          </cell>
          <cell r="D369" t="str">
            <v>POTTSVILLE</v>
          </cell>
          <cell r="E369" t="str">
            <v>SCHUYLKILL</v>
          </cell>
          <cell r="F369" t="str">
            <v>Schuylkill County Library System</v>
          </cell>
          <cell r="G369">
            <v>1752</v>
          </cell>
          <cell r="H369">
            <v>1000</v>
          </cell>
          <cell r="I369">
            <v>35</v>
          </cell>
          <cell r="J369">
            <v>3494</v>
          </cell>
          <cell r="K369">
            <v>0</v>
          </cell>
          <cell r="L369">
            <v>0</v>
          </cell>
          <cell r="M369">
            <v>0.34286</v>
          </cell>
          <cell r="N369">
            <v>0</v>
          </cell>
          <cell r="O369">
            <v>13977</v>
          </cell>
          <cell r="P369">
            <v>12890</v>
          </cell>
          <cell r="Q369">
            <v>0</v>
          </cell>
          <cell r="R369">
            <v>18</v>
          </cell>
          <cell r="S369">
            <v>0</v>
          </cell>
          <cell r="T369">
            <v>18</v>
          </cell>
          <cell r="U369">
            <v>48</v>
          </cell>
          <cell r="V369">
            <v>0</v>
          </cell>
          <cell r="W369">
            <v>0</v>
          </cell>
          <cell r="X369">
            <v>0</v>
          </cell>
          <cell r="Y369">
            <v>7372</v>
          </cell>
          <cell r="Z369">
            <v>3725</v>
          </cell>
          <cell r="AA369">
            <v>350</v>
          </cell>
          <cell r="AB369">
            <v>14977</v>
          </cell>
          <cell r="AC369">
            <v>26074</v>
          </cell>
          <cell r="AD369">
            <v>14782</v>
          </cell>
          <cell r="AE369">
            <v>4218</v>
          </cell>
          <cell r="AF369">
            <v>6943</v>
          </cell>
          <cell r="AG369">
            <v>25943</v>
          </cell>
          <cell r="AH369">
            <v>0</v>
          </cell>
          <cell r="AI369">
            <v>0</v>
          </cell>
          <cell r="AJ369">
            <v>7372</v>
          </cell>
          <cell r="AK369">
            <v>0</v>
          </cell>
          <cell r="AL369">
            <v>0</v>
          </cell>
          <cell r="AM369">
            <v>0</v>
          </cell>
          <cell r="AN369">
            <v>3</v>
          </cell>
          <cell r="AO369">
            <v>0.57142999999999999</v>
          </cell>
        </row>
        <row r="370">
          <cell r="A370">
            <v>929540665</v>
          </cell>
          <cell r="B370" t="str">
            <v>TRI VALLEY FREE PUBLIC LIBRARY</v>
          </cell>
          <cell r="C370" t="str">
            <v>NORTHEAST</v>
          </cell>
          <cell r="D370" t="str">
            <v>POTTSVILLE</v>
          </cell>
          <cell r="E370" t="str">
            <v>SCHUYLKILL</v>
          </cell>
          <cell r="F370" t="str">
            <v>Schuylkill County Library System</v>
          </cell>
          <cell r="G370">
            <v>3516</v>
          </cell>
          <cell r="H370">
            <v>1138</v>
          </cell>
          <cell r="I370">
            <v>37</v>
          </cell>
          <cell r="J370">
            <v>15340</v>
          </cell>
          <cell r="K370">
            <v>0.54054000000000002</v>
          </cell>
          <cell r="L370">
            <v>0</v>
          </cell>
          <cell r="M370">
            <v>0.75675999999999999</v>
          </cell>
          <cell r="N370">
            <v>0.54054000000000002</v>
          </cell>
          <cell r="O370">
            <v>22156</v>
          </cell>
          <cell r="P370">
            <v>19717</v>
          </cell>
          <cell r="Q370">
            <v>0</v>
          </cell>
          <cell r="R370">
            <v>41</v>
          </cell>
          <cell r="S370">
            <v>0</v>
          </cell>
          <cell r="T370">
            <v>78</v>
          </cell>
          <cell r="U370">
            <v>361</v>
          </cell>
          <cell r="V370">
            <v>0</v>
          </cell>
          <cell r="W370">
            <v>0</v>
          </cell>
          <cell r="X370">
            <v>0</v>
          </cell>
          <cell r="Y370">
            <v>11784</v>
          </cell>
          <cell r="Z370">
            <v>3520</v>
          </cell>
          <cell r="AA370">
            <v>410</v>
          </cell>
          <cell r="AB370">
            <v>37178</v>
          </cell>
          <cell r="AC370">
            <v>52482</v>
          </cell>
          <cell r="AD370">
            <v>23916</v>
          </cell>
          <cell r="AE370">
            <v>3064</v>
          </cell>
          <cell r="AF370">
            <v>20973</v>
          </cell>
          <cell r="AG370">
            <v>47953</v>
          </cell>
          <cell r="AH370">
            <v>0</v>
          </cell>
          <cell r="AI370">
            <v>0</v>
          </cell>
          <cell r="AJ370">
            <v>11784</v>
          </cell>
          <cell r="AK370">
            <v>0</v>
          </cell>
          <cell r="AL370">
            <v>0</v>
          </cell>
          <cell r="AM370">
            <v>0</v>
          </cell>
          <cell r="AN370">
            <v>5</v>
          </cell>
          <cell r="AO370">
            <v>0</v>
          </cell>
        </row>
        <row r="371">
          <cell r="A371">
            <v>929541563</v>
          </cell>
          <cell r="B371" t="str">
            <v>SCHUYLKILL HAVEN FR PUB LIB</v>
          </cell>
          <cell r="C371" t="str">
            <v>NORTHEAST</v>
          </cell>
          <cell r="D371" t="str">
            <v>POTTSVILLE</v>
          </cell>
          <cell r="E371" t="str">
            <v>SCHUYLKILL</v>
          </cell>
          <cell r="F371">
            <v>0</v>
          </cell>
          <cell r="G371">
            <v>8429</v>
          </cell>
          <cell r="H371">
            <v>5326</v>
          </cell>
          <cell r="I371">
            <v>47</v>
          </cell>
          <cell r="J371">
            <v>36604</v>
          </cell>
          <cell r="K371">
            <v>0</v>
          </cell>
          <cell r="L371">
            <v>0</v>
          </cell>
          <cell r="M371">
            <v>2.125</v>
          </cell>
          <cell r="N371">
            <v>0</v>
          </cell>
          <cell r="O371">
            <v>35853</v>
          </cell>
          <cell r="P371">
            <v>33935</v>
          </cell>
          <cell r="Q371">
            <v>0</v>
          </cell>
          <cell r="R371">
            <v>37</v>
          </cell>
          <cell r="S371">
            <v>0</v>
          </cell>
          <cell r="T371">
            <v>42</v>
          </cell>
          <cell r="U371">
            <v>269</v>
          </cell>
          <cell r="V371">
            <v>0</v>
          </cell>
          <cell r="W371">
            <v>0</v>
          </cell>
          <cell r="X371">
            <v>0</v>
          </cell>
          <cell r="Y371">
            <v>27715</v>
          </cell>
          <cell r="Z371">
            <v>38530</v>
          </cell>
          <cell r="AA371">
            <v>7280</v>
          </cell>
          <cell r="AB371">
            <v>24403</v>
          </cell>
          <cell r="AC371">
            <v>90648</v>
          </cell>
          <cell r="AD371">
            <v>83859</v>
          </cell>
          <cell r="AE371">
            <v>11847</v>
          </cell>
          <cell r="AF371">
            <v>34734</v>
          </cell>
          <cell r="AG371">
            <v>130440</v>
          </cell>
          <cell r="AH371">
            <v>0</v>
          </cell>
          <cell r="AI371">
            <v>0</v>
          </cell>
          <cell r="AJ371">
            <v>27715</v>
          </cell>
          <cell r="AK371">
            <v>0</v>
          </cell>
          <cell r="AL371">
            <v>0</v>
          </cell>
          <cell r="AM371">
            <v>0</v>
          </cell>
          <cell r="AN371">
            <v>10</v>
          </cell>
          <cell r="AO371">
            <v>1</v>
          </cell>
        </row>
        <row r="372">
          <cell r="A372">
            <v>916490722</v>
          </cell>
          <cell r="B372" t="str">
            <v>SHAMOKIN &amp; COAL TWP PUB LIB</v>
          </cell>
          <cell r="C372" t="str">
            <v>NORTHEAST</v>
          </cell>
          <cell r="D372" t="str">
            <v>POTTSVILLE</v>
          </cell>
          <cell r="E372" t="str">
            <v>NORTHUMBERLAND</v>
          </cell>
          <cell r="F372">
            <v>0</v>
          </cell>
          <cell r="G372">
            <v>20912</v>
          </cell>
          <cell r="H372">
            <v>6478</v>
          </cell>
          <cell r="I372">
            <v>46</v>
          </cell>
          <cell r="J372">
            <v>54311</v>
          </cell>
          <cell r="K372">
            <v>1</v>
          </cell>
          <cell r="L372">
            <v>0</v>
          </cell>
          <cell r="M372">
            <v>4</v>
          </cell>
          <cell r="N372">
            <v>0.42857000000000001</v>
          </cell>
          <cell r="O372">
            <v>56716</v>
          </cell>
          <cell r="P372">
            <v>51811</v>
          </cell>
          <cell r="Q372">
            <v>0</v>
          </cell>
          <cell r="R372">
            <v>90</v>
          </cell>
          <cell r="S372">
            <v>0</v>
          </cell>
          <cell r="T372">
            <v>435</v>
          </cell>
          <cell r="U372">
            <v>208</v>
          </cell>
          <cell r="V372">
            <v>11300</v>
          </cell>
          <cell r="W372">
            <v>11300</v>
          </cell>
          <cell r="X372">
            <v>0</v>
          </cell>
          <cell r="Y372">
            <v>36086</v>
          </cell>
          <cell r="Z372">
            <v>23500</v>
          </cell>
          <cell r="AA372">
            <v>0</v>
          </cell>
          <cell r="AB372">
            <v>68282</v>
          </cell>
          <cell r="AC372">
            <v>139168</v>
          </cell>
          <cell r="AD372">
            <v>119359</v>
          </cell>
          <cell r="AE372">
            <v>13184</v>
          </cell>
          <cell r="AF372">
            <v>24994</v>
          </cell>
          <cell r="AG372">
            <v>157537</v>
          </cell>
          <cell r="AH372">
            <v>0</v>
          </cell>
          <cell r="AI372">
            <v>11300</v>
          </cell>
          <cell r="AJ372">
            <v>36086</v>
          </cell>
          <cell r="AK372">
            <v>0</v>
          </cell>
          <cell r="AL372">
            <v>0</v>
          </cell>
          <cell r="AM372">
            <v>0</v>
          </cell>
          <cell r="AN372">
            <v>8</v>
          </cell>
          <cell r="AO372">
            <v>0</v>
          </cell>
        </row>
        <row r="373">
          <cell r="A373">
            <v>929541713</v>
          </cell>
          <cell r="B373" t="str">
            <v>TAMAQUA PUBLIC LIBRARY</v>
          </cell>
          <cell r="C373" t="str">
            <v>NORTHEAST</v>
          </cell>
          <cell r="D373" t="str">
            <v>POTTSVILLE</v>
          </cell>
          <cell r="E373" t="str">
            <v>SCHUYLKILL</v>
          </cell>
          <cell r="F373">
            <v>0</v>
          </cell>
          <cell r="G373">
            <v>17144</v>
          </cell>
          <cell r="H373">
            <v>5973</v>
          </cell>
          <cell r="I373">
            <v>46</v>
          </cell>
          <cell r="J373">
            <v>26639</v>
          </cell>
          <cell r="K373">
            <v>0</v>
          </cell>
          <cell r="L373">
            <v>0</v>
          </cell>
          <cell r="M373">
            <v>4.2857099999999999</v>
          </cell>
          <cell r="N373">
            <v>0</v>
          </cell>
          <cell r="O373">
            <v>51390</v>
          </cell>
          <cell r="P373">
            <v>49924</v>
          </cell>
          <cell r="Q373">
            <v>0</v>
          </cell>
          <cell r="R373">
            <v>64</v>
          </cell>
          <cell r="S373">
            <v>0</v>
          </cell>
          <cell r="T373">
            <v>81</v>
          </cell>
          <cell r="U373">
            <v>145</v>
          </cell>
          <cell r="V373">
            <v>8533</v>
          </cell>
          <cell r="W373">
            <v>8533</v>
          </cell>
          <cell r="X373">
            <v>0</v>
          </cell>
          <cell r="Y373">
            <v>32351.02</v>
          </cell>
          <cell r="Z373">
            <v>14676</v>
          </cell>
          <cell r="AA373">
            <v>3500</v>
          </cell>
          <cell r="AB373">
            <v>112195</v>
          </cell>
          <cell r="AC373">
            <v>167755.01999999999</v>
          </cell>
          <cell r="AD373">
            <v>124706</v>
          </cell>
          <cell r="AE373">
            <v>22429</v>
          </cell>
          <cell r="AF373">
            <v>43435</v>
          </cell>
          <cell r="AG373">
            <v>190570</v>
          </cell>
          <cell r="AH373">
            <v>0</v>
          </cell>
          <cell r="AI373">
            <v>8533</v>
          </cell>
          <cell r="AJ373">
            <v>32351</v>
          </cell>
          <cell r="AK373">
            <v>0</v>
          </cell>
          <cell r="AL373">
            <v>0</v>
          </cell>
          <cell r="AM373">
            <v>0</v>
          </cell>
          <cell r="AN373">
            <v>12</v>
          </cell>
          <cell r="AO373">
            <v>1.14286</v>
          </cell>
        </row>
        <row r="374">
          <cell r="A374">
            <v>914061463</v>
          </cell>
          <cell r="B374" t="str">
            <v>BERKS SYS ADM UNIT</v>
          </cell>
          <cell r="C374" t="str">
            <v>LEHIGH VALLEY</v>
          </cell>
          <cell r="D374" t="str">
            <v>READING</v>
          </cell>
          <cell r="E374" t="str">
            <v>BERKS</v>
          </cell>
          <cell r="F374" t="str">
            <v>Berks County Public Libraries</v>
          </cell>
          <cell r="G374">
            <v>39986</v>
          </cell>
          <cell r="H374">
            <v>1120</v>
          </cell>
          <cell r="I374">
            <v>40</v>
          </cell>
          <cell r="J374">
            <v>8543</v>
          </cell>
          <cell r="K374">
            <v>4.2857099999999999</v>
          </cell>
          <cell r="L374">
            <v>1</v>
          </cell>
          <cell r="M374">
            <v>7</v>
          </cell>
          <cell r="N374">
            <v>0</v>
          </cell>
          <cell r="O374">
            <v>26564</v>
          </cell>
          <cell r="P374">
            <v>23963</v>
          </cell>
          <cell r="Q374">
            <v>7686</v>
          </cell>
          <cell r="R374">
            <v>16</v>
          </cell>
          <cell r="S374">
            <v>114</v>
          </cell>
          <cell r="T374">
            <v>4198</v>
          </cell>
          <cell r="U374">
            <v>952</v>
          </cell>
          <cell r="V374">
            <v>0</v>
          </cell>
          <cell r="W374">
            <v>0</v>
          </cell>
          <cell r="X374">
            <v>0</v>
          </cell>
          <cell r="Y374">
            <v>251329</v>
          </cell>
          <cell r="Z374">
            <v>1091002</v>
          </cell>
          <cell r="AA374">
            <v>0</v>
          </cell>
          <cell r="AB374">
            <v>25</v>
          </cell>
          <cell r="AC374">
            <v>1342356</v>
          </cell>
          <cell r="AD374">
            <v>933028</v>
          </cell>
          <cell r="AE374">
            <v>210410</v>
          </cell>
          <cell r="AF374">
            <v>157802</v>
          </cell>
          <cell r="AG374">
            <v>1301240</v>
          </cell>
          <cell r="AH374">
            <v>0</v>
          </cell>
          <cell r="AI374">
            <v>0</v>
          </cell>
          <cell r="AJ374">
            <v>210213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1.14286</v>
          </cell>
        </row>
        <row r="375">
          <cell r="A375">
            <v>914060213</v>
          </cell>
          <cell r="B375" t="str">
            <v>BERNVILLE AREA COMMUNITY LIB</v>
          </cell>
          <cell r="C375" t="str">
            <v>LEHIGH VALLEY</v>
          </cell>
          <cell r="D375" t="str">
            <v>READING</v>
          </cell>
          <cell r="E375" t="str">
            <v>BERKS</v>
          </cell>
          <cell r="F375" t="str">
            <v>Berks County Public Libraries</v>
          </cell>
          <cell r="G375">
            <v>4881</v>
          </cell>
          <cell r="H375">
            <v>1639</v>
          </cell>
          <cell r="I375">
            <v>39</v>
          </cell>
          <cell r="J375">
            <v>39718</v>
          </cell>
          <cell r="K375">
            <v>0</v>
          </cell>
          <cell r="L375">
            <v>0</v>
          </cell>
          <cell r="M375">
            <v>0.8</v>
          </cell>
          <cell r="N375">
            <v>8.5709999999999995E-2</v>
          </cell>
          <cell r="O375">
            <v>21337</v>
          </cell>
          <cell r="P375">
            <v>16322</v>
          </cell>
          <cell r="Q375">
            <v>7686</v>
          </cell>
          <cell r="R375">
            <v>36</v>
          </cell>
          <cell r="S375">
            <v>0</v>
          </cell>
          <cell r="T375">
            <v>8012</v>
          </cell>
          <cell r="U375">
            <v>6786</v>
          </cell>
          <cell r="V375">
            <v>0</v>
          </cell>
          <cell r="W375">
            <v>0</v>
          </cell>
          <cell r="X375">
            <v>0</v>
          </cell>
          <cell r="Y375">
            <v>6394</v>
          </cell>
          <cell r="Z375">
            <v>64973</v>
          </cell>
          <cell r="AA375">
            <v>0</v>
          </cell>
          <cell r="AB375">
            <v>18554</v>
          </cell>
          <cell r="AC375">
            <v>89921</v>
          </cell>
          <cell r="AD375">
            <v>49643</v>
          </cell>
          <cell r="AE375">
            <v>16928</v>
          </cell>
          <cell r="AF375">
            <v>29143</v>
          </cell>
          <cell r="AG375">
            <v>95714</v>
          </cell>
          <cell r="AH375">
            <v>0</v>
          </cell>
          <cell r="AI375">
            <v>0</v>
          </cell>
          <cell r="AJ375">
            <v>6394</v>
          </cell>
          <cell r="AK375">
            <v>0</v>
          </cell>
          <cell r="AL375">
            <v>0</v>
          </cell>
          <cell r="AM375">
            <v>0</v>
          </cell>
          <cell r="AN375">
            <v>9</v>
          </cell>
          <cell r="AO375">
            <v>1.4285699999999999</v>
          </cell>
        </row>
        <row r="376">
          <cell r="A376">
            <v>914060245</v>
          </cell>
          <cell r="B376" t="str">
            <v>BETHEL TULPEHOCKEN PUBLIC LIBRARY</v>
          </cell>
          <cell r="C376" t="str">
            <v>LEHIGH VALLEY</v>
          </cell>
          <cell r="D376" t="str">
            <v>READING</v>
          </cell>
          <cell r="E376" t="str">
            <v>BERKS</v>
          </cell>
          <cell r="F376" t="str">
            <v>Berks County Public Libraries</v>
          </cell>
          <cell r="G376">
            <v>7386</v>
          </cell>
          <cell r="H376">
            <v>1613</v>
          </cell>
          <cell r="I376">
            <v>52</v>
          </cell>
          <cell r="J376">
            <v>107745</v>
          </cell>
          <cell r="K376">
            <v>0</v>
          </cell>
          <cell r="L376">
            <v>0</v>
          </cell>
          <cell r="M376">
            <v>3.2571400000000001</v>
          </cell>
          <cell r="N376">
            <v>0</v>
          </cell>
          <cell r="O376">
            <v>24201</v>
          </cell>
          <cell r="P376">
            <v>18263</v>
          </cell>
          <cell r="Q376">
            <v>7686</v>
          </cell>
          <cell r="R376">
            <v>55</v>
          </cell>
          <cell r="S376">
            <v>0</v>
          </cell>
          <cell r="T376">
            <v>8910</v>
          </cell>
          <cell r="U376">
            <v>15394</v>
          </cell>
          <cell r="V376">
            <v>0</v>
          </cell>
          <cell r="W376">
            <v>0</v>
          </cell>
          <cell r="X376">
            <v>0</v>
          </cell>
          <cell r="Y376">
            <v>29273</v>
          </cell>
          <cell r="Z376">
            <v>73573</v>
          </cell>
          <cell r="AA376">
            <v>0</v>
          </cell>
          <cell r="AB376">
            <v>57877</v>
          </cell>
          <cell r="AC376">
            <v>160723</v>
          </cell>
          <cell r="AD376">
            <v>99853</v>
          </cell>
          <cell r="AE376">
            <v>27196</v>
          </cell>
          <cell r="AF376">
            <v>37538</v>
          </cell>
          <cell r="AG376">
            <v>164587</v>
          </cell>
          <cell r="AH376">
            <v>0</v>
          </cell>
          <cell r="AI376">
            <v>0</v>
          </cell>
          <cell r="AJ376">
            <v>29273</v>
          </cell>
          <cell r="AK376">
            <v>0</v>
          </cell>
          <cell r="AL376">
            <v>0</v>
          </cell>
          <cell r="AM376">
            <v>0</v>
          </cell>
          <cell r="AN376">
            <v>7</v>
          </cell>
          <cell r="AO376">
            <v>0.85714000000000001</v>
          </cell>
        </row>
        <row r="377">
          <cell r="A377">
            <v>914060273</v>
          </cell>
          <cell r="B377" t="str">
            <v>BOONE AREA LIBRARY</v>
          </cell>
          <cell r="C377" t="str">
            <v>LEHIGH VALLEY</v>
          </cell>
          <cell r="D377" t="str">
            <v>READING</v>
          </cell>
          <cell r="E377" t="str">
            <v>BERKS</v>
          </cell>
          <cell r="F377" t="str">
            <v>Berks County Public Libraries</v>
          </cell>
          <cell r="G377">
            <v>21249</v>
          </cell>
          <cell r="H377">
            <v>3081</v>
          </cell>
          <cell r="I377">
            <v>45</v>
          </cell>
          <cell r="J377">
            <v>70790</v>
          </cell>
          <cell r="K377">
            <v>1.14286</v>
          </cell>
          <cell r="L377">
            <v>0</v>
          </cell>
          <cell r="M377">
            <v>3.5428600000000001</v>
          </cell>
          <cell r="N377">
            <v>0.34286</v>
          </cell>
          <cell r="O377">
            <v>30137</v>
          </cell>
          <cell r="P377">
            <v>22815</v>
          </cell>
          <cell r="Q377">
            <v>7686</v>
          </cell>
          <cell r="R377">
            <v>70</v>
          </cell>
          <cell r="S377">
            <v>0</v>
          </cell>
          <cell r="T377">
            <v>12189</v>
          </cell>
          <cell r="U377">
            <v>12367</v>
          </cell>
          <cell r="V377">
            <v>0</v>
          </cell>
          <cell r="W377">
            <v>3731</v>
          </cell>
          <cell r="X377">
            <v>0</v>
          </cell>
          <cell r="Y377">
            <v>42374</v>
          </cell>
          <cell r="Z377">
            <v>102483</v>
          </cell>
          <cell r="AA377">
            <v>0</v>
          </cell>
          <cell r="AB377">
            <v>61437</v>
          </cell>
          <cell r="AC377">
            <v>210025</v>
          </cell>
          <cell r="AD377">
            <v>111237</v>
          </cell>
          <cell r="AE377">
            <v>25028</v>
          </cell>
          <cell r="AF377">
            <v>66257</v>
          </cell>
          <cell r="AG377">
            <v>202522</v>
          </cell>
          <cell r="AH377">
            <v>0</v>
          </cell>
          <cell r="AI377">
            <v>3731</v>
          </cell>
          <cell r="AJ377">
            <v>42374</v>
          </cell>
          <cell r="AK377">
            <v>0</v>
          </cell>
          <cell r="AL377">
            <v>0</v>
          </cell>
          <cell r="AM377">
            <v>0</v>
          </cell>
          <cell r="AN377">
            <v>23</v>
          </cell>
          <cell r="AO377">
            <v>0</v>
          </cell>
        </row>
        <row r="378">
          <cell r="A378">
            <v>914060303</v>
          </cell>
          <cell r="B378" t="str">
            <v>BOYERTOWN COMMUNITY LIBRARY</v>
          </cell>
          <cell r="C378" t="str">
            <v>LEHIGH VALLEY</v>
          </cell>
          <cell r="D378" t="str">
            <v>READING</v>
          </cell>
          <cell r="E378" t="str">
            <v>BERKS</v>
          </cell>
          <cell r="F378" t="str">
            <v>Berks County Public Libraries</v>
          </cell>
          <cell r="G378">
            <v>15634</v>
          </cell>
          <cell r="H378">
            <v>7118</v>
          </cell>
          <cell r="I378">
            <v>44</v>
          </cell>
          <cell r="J378">
            <v>143400</v>
          </cell>
          <cell r="K378">
            <v>0</v>
          </cell>
          <cell r="L378">
            <v>0</v>
          </cell>
          <cell r="M378">
            <v>7.0285700000000002</v>
          </cell>
          <cell r="N378">
            <v>0.4</v>
          </cell>
          <cell r="O378">
            <v>41465</v>
          </cell>
          <cell r="P378">
            <v>35254</v>
          </cell>
          <cell r="Q378">
            <v>7686</v>
          </cell>
          <cell r="R378">
            <v>51</v>
          </cell>
          <cell r="S378">
            <v>0</v>
          </cell>
          <cell r="T378">
            <v>12490</v>
          </cell>
          <cell r="U378">
            <v>24748</v>
          </cell>
          <cell r="V378">
            <v>0</v>
          </cell>
          <cell r="W378">
            <v>0</v>
          </cell>
          <cell r="X378">
            <v>0</v>
          </cell>
          <cell r="Y378">
            <v>48105</v>
          </cell>
          <cell r="Z378">
            <v>76528</v>
          </cell>
          <cell r="AA378">
            <v>0</v>
          </cell>
          <cell r="AB378">
            <v>208669</v>
          </cell>
          <cell r="AC378">
            <v>333302</v>
          </cell>
          <cell r="AD378">
            <v>180322</v>
          </cell>
          <cell r="AE378">
            <v>26299</v>
          </cell>
          <cell r="AF378">
            <v>88565</v>
          </cell>
          <cell r="AG378">
            <v>295186</v>
          </cell>
          <cell r="AH378">
            <v>0</v>
          </cell>
          <cell r="AI378">
            <v>0</v>
          </cell>
          <cell r="AJ378">
            <v>48105</v>
          </cell>
          <cell r="AK378">
            <v>0</v>
          </cell>
          <cell r="AL378">
            <v>0</v>
          </cell>
          <cell r="AM378">
            <v>0</v>
          </cell>
          <cell r="AN378">
            <v>16</v>
          </cell>
          <cell r="AO378">
            <v>1.14286</v>
          </cell>
        </row>
        <row r="379">
          <cell r="A379">
            <v>914061893</v>
          </cell>
          <cell r="B379" t="str">
            <v>BRANDYWINE COMMUNITY LIBRARY</v>
          </cell>
          <cell r="C379" t="str">
            <v>LEHIGH VALLEY</v>
          </cell>
          <cell r="D379" t="str">
            <v>READING</v>
          </cell>
          <cell r="E379" t="str">
            <v>BERKS</v>
          </cell>
          <cell r="F379" t="str">
            <v>Berks County Public Libraries</v>
          </cell>
          <cell r="G379">
            <v>12863</v>
          </cell>
          <cell r="H379">
            <v>2324</v>
          </cell>
          <cell r="I379">
            <v>47</v>
          </cell>
          <cell r="J379">
            <v>64858</v>
          </cell>
          <cell r="K379">
            <v>0</v>
          </cell>
          <cell r="L379">
            <v>1</v>
          </cell>
          <cell r="M379">
            <v>1.94286</v>
          </cell>
          <cell r="N379">
            <v>0.48570999999999998</v>
          </cell>
          <cell r="O379">
            <v>35420</v>
          </cell>
          <cell r="P379">
            <v>29045</v>
          </cell>
          <cell r="Q379">
            <v>7686</v>
          </cell>
          <cell r="R379">
            <v>46</v>
          </cell>
          <cell r="S379">
            <v>0</v>
          </cell>
          <cell r="T379">
            <v>13266</v>
          </cell>
          <cell r="U379">
            <v>13629</v>
          </cell>
          <cell r="V379">
            <v>0</v>
          </cell>
          <cell r="W379">
            <v>0</v>
          </cell>
          <cell r="X379">
            <v>0</v>
          </cell>
          <cell r="Y379">
            <v>24194</v>
          </cell>
          <cell r="Z379">
            <v>86081</v>
          </cell>
          <cell r="AA379">
            <v>0</v>
          </cell>
          <cell r="AB379">
            <v>38047</v>
          </cell>
          <cell r="AC379">
            <v>148322</v>
          </cell>
          <cell r="AD379">
            <v>85245</v>
          </cell>
          <cell r="AE379">
            <v>17045</v>
          </cell>
          <cell r="AF379">
            <v>33988</v>
          </cell>
          <cell r="AG379">
            <v>136278</v>
          </cell>
          <cell r="AH379">
            <v>0</v>
          </cell>
          <cell r="AI379">
            <v>0</v>
          </cell>
          <cell r="AJ379">
            <v>24194</v>
          </cell>
          <cell r="AK379">
            <v>0</v>
          </cell>
          <cell r="AL379">
            <v>0</v>
          </cell>
          <cell r="AM379">
            <v>0</v>
          </cell>
          <cell r="AN379">
            <v>9</v>
          </cell>
          <cell r="AO379">
            <v>0</v>
          </cell>
        </row>
        <row r="380">
          <cell r="A380">
            <v>914060605</v>
          </cell>
          <cell r="B380" t="str">
            <v>EXETER COMMUNITY LIBRARY</v>
          </cell>
          <cell r="C380" t="str">
            <v>LEHIGH VALLEY</v>
          </cell>
          <cell r="D380" t="str">
            <v>READING</v>
          </cell>
          <cell r="E380" t="str">
            <v>BERKS</v>
          </cell>
          <cell r="F380" t="str">
            <v>Berks County Public Libraries</v>
          </cell>
          <cell r="G380">
            <v>27359</v>
          </cell>
          <cell r="H380">
            <v>9650</v>
          </cell>
          <cell r="I380">
            <v>45</v>
          </cell>
          <cell r="J380">
            <v>261058</v>
          </cell>
          <cell r="K380">
            <v>0</v>
          </cell>
          <cell r="L380">
            <v>1</v>
          </cell>
          <cell r="M380">
            <v>5.4749999999999996</v>
          </cell>
          <cell r="N380">
            <v>0.5</v>
          </cell>
          <cell r="O380">
            <v>53619</v>
          </cell>
          <cell r="P380">
            <v>41356</v>
          </cell>
          <cell r="Q380">
            <v>7686</v>
          </cell>
          <cell r="R380">
            <v>39</v>
          </cell>
          <cell r="S380">
            <v>0</v>
          </cell>
          <cell r="T380">
            <v>18292</v>
          </cell>
          <cell r="U380">
            <v>36547</v>
          </cell>
          <cell r="V380">
            <v>5886</v>
          </cell>
          <cell r="W380">
            <v>5886</v>
          </cell>
          <cell r="X380">
            <v>0</v>
          </cell>
          <cell r="Y380">
            <v>108021</v>
          </cell>
          <cell r="Z380">
            <v>310746</v>
          </cell>
          <cell r="AA380">
            <v>0</v>
          </cell>
          <cell r="AB380">
            <v>119324</v>
          </cell>
          <cell r="AC380">
            <v>543977</v>
          </cell>
          <cell r="AD380">
            <v>238140</v>
          </cell>
          <cell r="AE380">
            <v>67411</v>
          </cell>
          <cell r="AF380">
            <v>250049</v>
          </cell>
          <cell r="AG380">
            <v>555600</v>
          </cell>
          <cell r="AH380">
            <v>0</v>
          </cell>
          <cell r="AI380">
            <v>5886</v>
          </cell>
          <cell r="AJ380">
            <v>108021</v>
          </cell>
          <cell r="AK380">
            <v>0</v>
          </cell>
          <cell r="AL380">
            <v>0</v>
          </cell>
          <cell r="AM380">
            <v>0</v>
          </cell>
          <cell r="AN380">
            <v>22</v>
          </cell>
          <cell r="AO380">
            <v>1</v>
          </cell>
        </row>
        <row r="381">
          <cell r="A381">
            <v>914060633</v>
          </cell>
          <cell r="B381" t="str">
            <v>FLEETWOOD AREA PUBLIC LIBRARY</v>
          </cell>
          <cell r="C381" t="str">
            <v>LEHIGH VALLEY</v>
          </cell>
          <cell r="D381" t="str">
            <v>READING</v>
          </cell>
          <cell r="E381" t="str">
            <v>BERKS</v>
          </cell>
          <cell r="F381" t="str">
            <v>Berks County Public Libraries</v>
          </cell>
          <cell r="G381">
            <v>16608</v>
          </cell>
          <cell r="H381">
            <v>2799</v>
          </cell>
          <cell r="I381">
            <v>51</v>
          </cell>
          <cell r="J381">
            <v>53771</v>
          </cell>
          <cell r="K381">
            <v>0.85714000000000001</v>
          </cell>
          <cell r="L381">
            <v>0</v>
          </cell>
          <cell r="M381">
            <v>1.5428599999999999</v>
          </cell>
          <cell r="N381">
            <v>0.68571000000000004</v>
          </cell>
          <cell r="O381">
            <v>26126</v>
          </cell>
          <cell r="P381">
            <v>22222</v>
          </cell>
          <cell r="Q381">
            <v>7686</v>
          </cell>
          <cell r="R381">
            <v>27</v>
          </cell>
          <cell r="S381">
            <v>0</v>
          </cell>
          <cell r="T381">
            <v>8732</v>
          </cell>
          <cell r="U381">
            <v>13231</v>
          </cell>
          <cell r="V381">
            <v>0</v>
          </cell>
          <cell r="W381">
            <v>0</v>
          </cell>
          <cell r="X381">
            <v>0</v>
          </cell>
          <cell r="Y381">
            <v>24449</v>
          </cell>
          <cell r="Z381">
            <v>94758</v>
          </cell>
          <cell r="AA381">
            <v>0</v>
          </cell>
          <cell r="AB381">
            <v>40144</v>
          </cell>
          <cell r="AC381">
            <v>159351</v>
          </cell>
          <cell r="AD381">
            <v>78076</v>
          </cell>
          <cell r="AE381">
            <v>16431</v>
          </cell>
          <cell r="AF381">
            <v>54424</v>
          </cell>
          <cell r="AG381">
            <v>148931</v>
          </cell>
          <cell r="AH381">
            <v>0</v>
          </cell>
          <cell r="AI381">
            <v>0</v>
          </cell>
          <cell r="AJ381">
            <v>24449</v>
          </cell>
          <cell r="AK381">
            <v>0</v>
          </cell>
          <cell r="AL381">
            <v>0</v>
          </cell>
          <cell r="AM381">
            <v>0</v>
          </cell>
          <cell r="AN381">
            <v>9</v>
          </cell>
          <cell r="AO381">
            <v>0</v>
          </cell>
        </row>
        <row r="382">
          <cell r="A382">
            <v>914060693</v>
          </cell>
          <cell r="B382" t="str">
            <v>HAMBURG PUBLIC LIBRARY</v>
          </cell>
          <cell r="C382" t="str">
            <v>LEHIGH VALLEY</v>
          </cell>
          <cell r="D382" t="str">
            <v>READING</v>
          </cell>
          <cell r="E382" t="str">
            <v>BERKS</v>
          </cell>
          <cell r="F382" t="str">
            <v>Berks County Public Libraries</v>
          </cell>
          <cell r="G382">
            <v>15891</v>
          </cell>
          <cell r="H382">
            <v>2554</v>
          </cell>
          <cell r="I382">
            <v>47</v>
          </cell>
          <cell r="J382">
            <v>64382</v>
          </cell>
          <cell r="K382">
            <v>1</v>
          </cell>
          <cell r="L382">
            <v>0</v>
          </cell>
          <cell r="M382">
            <v>0.5</v>
          </cell>
          <cell r="N382">
            <v>0.44444</v>
          </cell>
          <cell r="O382">
            <v>19408</v>
          </cell>
          <cell r="P382">
            <v>15313</v>
          </cell>
          <cell r="Q382">
            <v>7686</v>
          </cell>
          <cell r="R382">
            <v>49</v>
          </cell>
          <cell r="S382">
            <v>0</v>
          </cell>
          <cell r="T382">
            <v>10680</v>
          </cell>
          <cell r="U382">
            <v>10858</v>
          </cell>
          <cell r="V382">
            <v>0</v>
          </cell>
          <cell r="W382">
            <v>0</v>
          </cell>
          <cell r="X382">
            <v>0</v>
          </cell>
          <cell r="Y382">
            <v>22305</v>
          </cell>
          <cell r="Z382">
            <v>97639</v>
          </cell>
          <cell r="AA382">
            <v>5000</v>
          </cell>
          <cell r="AB382">
            <v>53860</v>
          </cell>
          <cell r="AC382">
            <v>173804</v>
          </cell>
          <cell r="AD382">
            <v>121339</v>
          </cell>
          <cell r="AE382">
            <v>31420</v>
          </cell>
          <cell r="AF382">
            <v>39355</v>
          </cell>
          <cell r="AG382">
            <v>192114</v>
          </cell>
          <cell r="AH382">
            <v>0</v>
          </cell>
          <cell r="AI382">
            <v>0</v>
          </cell>
          <cell r="AJ382">
            <v>22305</v>
          </cell>
          <cell r="AK382">
            <v>0</v>
          </cell>
          <cell r="AL382">
            <v>0</v>
          </cell>
          <cell r="AM382">
            <v>0</v>
          </cell>
          <cell r="AN382">
            <v>13</v>
          </cell>
          <cell r="AO382">
            <v>1</v>
          </cell>
        </row>
        <row r="383">
          <cell r="A383">
            <v>914060843</v>
          </cell>
          <cell r="B383" t="str">
            <v>KUTZTOWN COMMUNITY LIBRARY</v>
          </cell>
          <cell r="C383" t="str">
            <v>LEHIGH VALLEY</v>
          </cell>
          <cell r="D383" t="str">
            <v>READING</v>
          </cell>
          <cell r="E383" t="str">
            <v>BERKS</v>
          </cell>
          <cell r="F383" t="str">
            <v>Berks County Public Libraries</v>
          </cell>
          <cell r="G383">
            <v>17121</v>
          </cell>
          <cell r="H383">
            <v>3602</v>
          </cell>
          <cell r="I383">
            <v>52.5</v>
          </cell>
          <cell r="J383">
            <v>104172</v>
          </cell>
          <cell r="K383">
            <v>1.05</v>
          </cell>
          <cell r="L383">
            <v>0</v>
          </cell>
          <cell r="M383">
            <v>2.85</v>
          </cell>
          <cell r="N383">
            <v>0.75</v>
          </cell>
          <cell r="O383">
            <v>28578</v>
          </cell>
          <cell r="P383">
            <v>21951</v>
          </cell>
          <cell r="Q383">
            <v>7686</v>
          </cell>
          <cell r="R383">
            <v>21</v>
          </cell>
          <cell r="S383">
            <v>0</v>
          </cell>
          <cell r="T383">
            <v>13273</v>
          </cell>
          <cell r="U383">
            <v>17588</v>
          </cell>
          <cell r="V383">
            <v>0</v>
          </cell>
          <cell r="W383">
            <v>0</v>
          </cell>
          <cell r="X383">
            <v>0</v>
          </cell>
          <cell r="Y383">
            <v>39363</v>
          </cell>
          <cell r="Z383">
            <v>97007</v>
          </cell>
          <cell r="AA383">
            <v>0</v>
          </cell>
          <cell r="AB383">
            <v>92988</v>
          </cell>
          <cell r="AC383">
            <v>229358</v>
          </cell>
          <cell r="AD383">
            <v>146133</v>
          </cell>
          <cell r="AE383">
            <v>27998</v>
          </cell>
          <cell r="AF383">
            <v>55053</v>
          </cell>
          <cell r="AG383">
            <v>229184</v>
          </cell>
          <cell r="AH383">
            <v>0</v>
          </cell>
          <cell r="AI383">
            <v>0</v>
          </cell>
          <cell r="AJ383">
            <v>39363</v>
          </cell>
          <cell r="AK383">
            <v>0</v>
          </cell>
          <cell r="AL383">
            <v>0</v>
          </cell>
          <cell r="AM383">
            <v>0</v>
          </cell>
          <cell r="AN383">
            <v>16</v>
          </cell>
          <cell r="AO383">
            <v>0.625</v>
          </cell>
        </row>
        <row r="384">
          <cell r="A384">
            <v>914061173</v>
          </cell>
          <cell r="B384" t="str">
            <v>MIFFLIN COMMUNITY LIBRARY</v>
          </cell>
          <cell r="C384" t="str">
            <v>LEHIGH VALLEY</v>
          </cell>
          <cell r="D384" t="str">
            <v>READING</v>
          </cell>
          <cell r="E384" t="str">
            <v>BERKS</v>
          </cell>
          <cell r="F384" t="str">
            <v>Berks County Public Libraries</v>
          </cell>
          <cell r="G384">
            <v>26340</v>
          </cell>
          <cell r="H384">
            <v>6250</v>
          </cell>
          <cell r="I384">
            <v>52</v>
          </cell>
          <cell r="J384">
            <v>116558</v>
          </cell>
          <cell r="K384">
            <v>1.5714300000000001</v>
          </cell>
          <cell r="L384">
            <v>0.31429000000000001</v>
          </cell>
          <cell r="M384">
            <v>3.2857099999999999</v>
          </cell>
          <cell r="N384">
            <v>1.3714299999999999</v>
          </cell>
          <cell r="O384">
            <v>33627</v>
          </cell>
          <cell r="P384">
            <v>28238</v>
          </cell>
          <cell r="Q384">
            <v>7686</v>
          </cell>
          <cell r="R384">
            <v>58</v>
          </cell>
          <cell r="S384">
            <v>0</v>
          </cell>
          <cell r="T384">
            <v>9234</v>
          </cell>
          <cell r="U384">
            <v>19406</v>
          </cell>
          <cell r="V384">
            <v>3186</v>
          </cell>
          <cell r="W384">
            <v>3186</v>
          </cell>
          <cell r="X384">
            <v>0</v>
          </cell>
          <cell r="Y384">
            <v>59030</v>
          </cell>
          <cell r="Z384">
            <v>129750</v>
          </cell>
          <cell r="AA384">
            <v>0</v>
          </cell>
          <cell r="AB384">
            <v>52665</v>
          </cell>
          <cell r="AC384">
            <v>244631</v>
          </cell>
          <cell r="AD384">
            <v>152869</v>
          </cell>
          <cell r="AE384">
            <v>35563</v>
          </cell>
          <cell r="AF384">
            <v>63171</v>
          </cell>
          <cell r="AG384">
            <v>251603</v>
          </cell>
          <cell r="AH384">
            <v>0</v>
          </cell>
          <cell r="AI384">
            <v>3186</v>
          </cell>
          <cell r="AJ384">
            <v>59030</v>
          </cell>
          <cell r="AK384">
            <v>0</v>
          </cell>
          <cell r="AL384">
            <v>0</v>
          </cell>
          <cell r="AM384">
            <v>0</v>
          </cell>
          <cell r="AN384">
            <v>23</v>
          </cell>
          <cell r="AO384">
            <v>0</v>
          </cell>
        </row>
        <row r="385">
          <cell r="A385">
            <v>914061833</v>
          </cell>
          <cell r="B385" t="str">
            <v>MUHLENBERG COMMUNITY LIBRARY</v>
          </cell>
          <cell r="C385" t="str">
            <v>LEHIGH VALLEY</v>
          </cell>
          <cell r="D385" t="str">
            <v>READING</v>
          </cell>
          <cell r="E385" t="str">
            <v>BERKS</v>
          </cell>
          <cell r="F385" t="str">
            <v>Berks County Public Libraries</v>
          </cell>
          <cell r="G385">
            <v>27290</v>
          </cell>
          <cell r="H385">
            <v>4218</v>
          </cell>
          <cell r="I385">
            <v>56</v>
          </cell>
          <cell r="J385">
            <v>77728</v>
          </cell>
          <cell r="K385">
            <v>2</v>
          </cell>
          <cell r="L385">
            <v>0</v>
          </cell>
          <cell r="M385">
            <v>3.125</v>
          </cell>
          <cell r="N385">
            <v>0.35</v>
          </cell>
          <cell r="O385">
            <v>35393</v>
          </cell>
          <cell r="P385">
            <v>30165</v>
          </cell>
          <cell r="Q385">
            <v>7686</v>
          </cell>
          <cell r="R385">
            <v>70</v>
          </cell>
          <cell r="S385">
            <v>0</v>
          </cell>
          <cell r="T385">
            <v>9652</v>
          </cell>
          <cell r="U385">
            <v>14837</v>
          </cell>
          <cell r="V385">
            <v>0</v>
          </cell>
          <cell r="W385">
            <v>0</v>
          </cell>
          <cell r="X385">
            <v>0</v>
          </cell>
          <cell r="Y385">
            <v>45852</v>
          </cell>
          <cell r="Z385">
            <v>119473</v>
          </cell>
          <cell r="AA385">
            <v>0</v>
          </cell>
          <cell r="AB385">
            <v>52639</v>
          </cell>
          <cell r="AC385">
            <v>217964</v>
          </cell>
          <cell r="AD385">
            <v>159554</v>
          </cell>
          <cell r="AE385">
            <v>26625</v>
          </cell>
          <cell r="AF385">
            <v>53304</v>
          </cell>
          <cell r="AG385">
            <v>239483</v>
          </cell>
          <cell r="AH385">
            <v>0</v>
          </cell>
          <cell r="AI385">
            <v>0</v>
          </cell>
          <cell r="AJ385">
            <v>45852</v>
          </cell>
          <cell r="AK385">
            <v>0</v>
          </cell>
          <cell r="AL385">
            <v>0</v>
          </cell>
          <cell r="AM385">
            <v>0</v>
          </cell>
          <cell r="AN385">
            <v>21</v>
          </cell>
          <cell r="AO385">
            <v>0</v>
          </cell>
        </row>
        <row r="386">
          <cell r="A386">
            <v>914061442</v>
          </cell>
          <cell r="B386" t="str">
            <v>READING PUBLIC LIBRARY</v>
          </cell>
          <cell r="C386" t="str">
            <v>LEHIGH VALLEY</v>
          </cell>
          <cell r="D386" t="str">
            <v>READING</v>
          </cell>
          <cell r="E386" t="str">
            <v>BERKS</v>
          </cell>
          <cell r="F386" t="str">
            <v>Berks County Public Libraries</v>
          </cell>
          <cell r="G386">
            <v>88082</v>
          </cell>
          <cell r="H386">
            <v>21001</v>
          </cell>
          <cell r="I386">
            <v>50</v>
          </cell>
          <cell r="J386">
            <v>440077</v>
          </cell>
          <cell r="K386">
            <v>8</v>
          </cell>
          <cell r="L386">
            <v>3.0133299999999998</v>
          </cell>
          <cell r="M386">
            <v>26</v>
          </cell>
          <cell r="N386">
            <v>1.06667</v>
          </cell>
          <cell r="O386">
            <v>308642</v>
          </cell>
          <cell r="P386">
            <v>235147</v>
          </cell>
          <cell r="Q386">
            <v>7686</v>
          </cell>
          <cell r="R386">
            <v>300</v>
          </cell>
          <cell r="S386">
            <v>2</v>
          </cell>
          <cell r="T386">
            <v>103908</v>
          </cell>
          <cell r="U386">
            <v>49146</v>
          </cell>
          <cell r="V386">
            <v>0</v>
          </cell>
          <cell r="W386">
            <v>0</v>
          </cell>
          <cell r="X386">
            <v>0</v>
          </cell>
          <cell r="Y386">
            <v>722520</v>
          </cell>
          <cell r="Z386">
            <v>1354432</v>
          </cell>
          <cell r="AA386">
            <v>0</v>
          </cell>
          <cell r="AB386">
            <v>196411</v>
          </cell>
          <cell r="AC386">
            <v>2273363</v>
          </cell>
          <cell r="AD386">
            <v>1890258</v>
          </cell>
          <cell r="AE386">
            <v>493821</v>
          </cell>
          <cell r="AF386">
            <v>461394</v>
          </cell>
          <cell r="AG386">
            <v>2845473</v>
          </cell>
          <cell r="AH386">
            <v>0</v>
          </cell>
          <cell r="AI386">
            <v>0</v>
          </cell>
          <cell r="AJ386">
            <v>717581</v>
          </cell>
          <cell r="AK386">
            <v>0</v>
          </cell>
          <cell r="AL386">
            <v>0</v>
          </cell>
          <cell r="AM386">
            <v>0</v>
          </cell>
          <cell r="AN386">
            <v>65</v>
          </cell>
          <cell r="AO386">
            <v>0</v>
          </cell>
        </row>
        <row r="387">
          <cell r="A387">
            <v>914061533</v>
          </cell>
          <cell r="B387" t="str">
            <v>ROBESONIA COMMUNITY LIBRARY</v>
          </cell>
          <cell r="C387" t="str">
            <v>LEHIGH VALLEY</v>
          </cell>
          <cell r="D387" t="str">
            <v>READING</v>
          </cell>
          <cell r="E387" t="str">
            <v>BERKS</v>
          </cell>
          <cell r="F387" t="str">
            <v>Berks County Public Libraries</v>
          </cell>
          <cell r="G387">
            <v>4999</v>
          </cell>
          <cell r="H387">
            <v>1472</v>
          </cell>
          <cell r="I387">
            <v>48</v>
          </cell>
          <cell r="J387">
            <v>42995</v>
          </cell>
          <cell r="K387">
            <v>0</v>
          </cell>
          <cell r="L387">
            <v>1</v>
          </cell>
          <cell r="M387">
            <v>2.2000000000000002</v>
          </cell>
          <cell r="N387">
            <v>0.6</v>
          </cell>
          <cell r="O387">
            <v>22872</v>
          </cell>
          <cell r="P387">
            <v>18872</v>
          </cell>
          <cell r="Q387">
            <v>7686</v>
          </cell>
          <cell r="R387">
            <v>37</v>
          </cell>
          <cell r="S387">
            <v>0</v>
          </cell>
          <cell r="T387">
            <v>8959</v>
          </cell>
          <cell r="U387">
            <v>6124</v>
          </cell>
          <cell r="V387">
            <v>0</v>
          </cell>
          <cell r="W387">
            <v>0</v>
          </cell>
          <cell r="X387">
            <v>0</v>
          </cell>
          <cell r="Y387">
            <v>9952</v>
          </cell>
          <cell r="Z387">
            <v>72473</v>
          </cell>
          <cell r="AA387">
            <v>0</v>
          </cell>
          <cell r="AB387">
            <v>39197</v>
          </cell>
          <cell r="AC387">
            <v>121622</v>
          </cell>
          <cell r="AD387">
            <v>68531</v>
          </cell>
          <cell r="AE387">
            <v>17929</v>
          </cell>
          <cell r="AF387">
            <v>19225</v>
          </cell>
          <cell r="AG387">
            <v>105685</v>
          </cell>
          <cell r="AH387">
            <v>0</v>
          </cell>
          <cell r="AI387">
            <v>0</v>
          </cell>
          <cell r="AJ387">
            <v>9952</v>
          </cell>
          <cell r="AK387">
            <v>0</v>
          </cell>
          <cell r="AL387">
            <v>0</v>
          </cell>
          <cell r="AM387">
            <v>0</v>
          </cell>
          <cell r="AN387">
            <v>6</v>
          </cell>
          <cell r="AO387">
            <v>0</v>
          </cell>
        </row>
        <row r="388">
          <cell r="A388">
            <v>914060903</v>
          </cell>
          <cell r="B388" t="str">
            <v>SCHUYLKILL VALLEY COMMUNITY LIBRARY</v>
          </cell>
          <cell r="C388" t="str">
            <v>LEHIGH VALLEY</v>
          </cell>
          <cell r="D388" t="str">
            <v>READING</v>
          </cell>
          <cell r="E388" t="str">
            <v>BERKS</v>
          </cell>
          <cell r="F388" t="str">
            <v>Berks County Public Libraries</v>
          </cell>
          <cell r="G388">
            <v>14784</v>
          </cell>
          <cell r="H388">
            <v>1877</v>
          </cell>
          <cell r="I388">
            <v>45</v>
          </cell>
          <cell r="J388">
            <v>41665</v>
          </cell>
          <cell r="K388">
            <v>0</v>
          </cell>
          <cell r="L388">
            <v>1</v>
          </cell>
          <cell r="M388">
            <v>2.05714</v>
          </cell>
          <cell r="N388">
            <v>0.22857</v>
          </cell>
          <cell r="O388">
            <v>17393</v>
          </cell>
          <cell r="P388">
            <v>15186</v>
          </cell>
          <cell r="Q388">
            <v>7686</v>
          </cell>
          <cell r="R388">
            <v>26</v>
          </cell>
          <cell r="S388">
            <v>0</v>
          </cell>
          <cell r="T388">
            <v>5113</v>
          </cell>
          <cell r="U388">
            <v>7266</v>
          </cell>
          <cell r="V388">
            <v>0</v>
          </cell>
          <cell r="W388">
            <v>0</v>
          </cell>
          <cell r="X388">
            <v>0</v>
          </cell>
          <cell r="Y388">
            <v>4935</v>
          </cell>
          <cell r="Z388">
            <v>72909</v>
          </cell>
          <cell r="AA388">
            <v>0</v>
          </cell>
          <cell r="AB388">
            <v>47343</v>
          </cell>
          <cell r="AC388">
            <v>125187</v>
          </cell>
          <cell r="AD388">
            <v>74996</v>
          </cell>
          <cell r="AE388">
            <v>14712</v>
          </cell>
          <cell r="AF388">
            <v>36715</v>
          </cell>
          <cell r="AG388">
            <v>126423</v>
          </cell>
          <cell r="AH388">
            <v>0</v>
          </cell>
          <cell r="AI388">
            <v>0</v>
          </cell>
          <cell r="AJ388">
            <v>4935</v>
          </cell>
          <cell r="AK388">
            <v>0</v>
          </cell>
          <cell r="AL388">
            <v>0</v>
          </cell>
          <cell r="AM388">
            <v>0</v>
          </cell>
          <cell r="AN388">
            <v>9</v>
          </cell>
          <cell r="AO388">
            <v>0</v>
          </cell>
        </row>
        <row r="389">
          <cell r="A389">
            <v>914061683</v>
          </cell>
          <cell r="B389" t="str">
            <v>SINKING SPRING PUBLIC LIBRARY</v>
          </cell>
          <cell r="C389" t="str">
            <v>LEHIGH VALLEY</v>
          </cell>
          <cell r="D389" t="str">
            <v>READING</v>
          </cell>
          <cell r="E389" t="str">
            <v>BERKS</v>
          </cell>
          <cell r="F389" t="str">
            <v>Berks County Public Libraries</v>
          </cell>
          <cell r="G389">
            <v>4008</v>
          </cell>
          <cell r="H389">
            <v>2773</v>
          </cell>
          <cell r="I389">
            <v>52</v>
          </cell>
          <cell r="J389">
            <v>69605</v>
          </cell>
          <cell r="K389">
            <v>0.71428999999999998</v>
          </cell>
          <cell r="L389">
            <v>0</v>
          </cell>
          <cell r="M389">
            <v>2.2571400000000001</v>
          </cell>
          <cell r="N389">
            <v>0.42857000000000001</v>
          </cell>
          <cell r="O389">
            <v>22097</v>
          </cell>
          <cell r="P389">
            <v>17925</v>
          </cell>
          <cell r="Q389">
            <v>7686</v>
          </cell>
          <cell r="R389">
            <v>37</v>
          </cell>
          <cell r="S389">
            <v>0</v>
          </cell>
          <cell r="T389">
            <v>8559</v>
          </cell>
          <cell r="U389">
            <v>11239</v>
          </cell>
          <cell r="V389">
            <v>0</v>
          </cell>
          <cell r="W389">
            <v>0</v>
          </cell>
          <cell r="X389">
            <v>0</v>
          </cell>
          <cell r="Y389">
            <v>17121</v>
          </cell>
          <cell r="Z389">
            <v>91473</v>
          </cell>
          <cell r="AA389">
            <v>0</v>
          </cell>
          <cell r="AB389">
            <v>58041</v>
          </cell>
          <cell r="AC389">
            <v>166635</v>
          </cell>
          <cell r="AD389">
            <v>123778</v>
          </cell>
          <cell r="AE389">
            <v>18094</v>
          </cell>
          <cell r="AF389">
            <v>34261</v>
          </cell>
          <cell r="AG389">
            <v>176133</v>
          </cell>
          <cell r="AH389">
            <v>0</v>
          </cell>
          <cell r="AI389">
            <v>0</v>
          </cell>
          <cell r="AJ389">
            <v>17121</v>
          </cell>
          <cell r="AK389">
            <v>0</v>
          </cell>
          <cell r="AL389">
            <v>0</v>
          </cell>
          <cell r="AM389">
            <v>0</v>
          </cell>
          <cell r="AN389">
            <v>4</v>
          </cell>
          <cell r="AO389">
            <v>1.14286</v>
          </cell>
        </row>
        <row r="390">
          <cell r="A390">
            <v>914060001</v>
          </cell>
          <cell r="B390" t="str">
            <v>SPRING TOWNSHIP LIBRARY</v>
          </cell>
          <cell r="C390" t="str">
            <v>LEHIGH VALLEY</v>
          </cell>
          <cell r="D390" t="str">
            <v>READING</v>
          </cell>
          <cell r="E390" t="str">
            <v>BERKS</v>
          </cell>
          <cell r="F390" t="str">
            <v>Berks County Public Libraries</v>
          </cell>
          <cell r="G390">
            <v>27119</v>
          </cell>
          <cell r="H390">
            <v>6018</v>
          </cell>
          <cell r="I390">
            <v>58</v>
          </cell>
          <cell r="J390">
            <v>142175</v>
          </cell>
          <cell r="K390">
            <v>1</v>
          </cell>
          <cell r="L390">
            <v>0</v>
          </cell>
          <cell r="M390">
            <v>5.0250000000000004</v>
          </cell>
          <cell r="N390">
            <v>1.425</v>
          </cell>
          <cell r="O390">
            <v>35909</v>
          </cell>
          <cell r="P390">
            <v>28291</v>
          </cell>
          <cell r="Q390">
            <v>7686</v>
          </cell>
          <cell r="R390">
            <v>67</v>
          </cell>
          <cell r="S390">
            <v>0</v>
          </cell>
          <cell r="T390">
            <v>14807</v>
          </cell>
          <cell r="U390">
            <v>30865</v>
          </cell>
          <cell r="V390">
            <v>8567</v>
          </cell>
          <cell r="W390">
            <v>8567</v>
          </cell>
          <cell r="X390">
            <v>0</v>
          </cell>
          <cell r="Y390">
            <v>114900</v>
          </cell>
          <cell r="Z390">
            <v>218183</v>
          </cell>
          <cell r="AA390">
            <v>0</v>
          </cell>
          <cell r="AB390">
            <v>72328</v>
          </cell>
          <cell r="AC390">
            <v>413978</v>
          </cell>
          <cell r="AD390">
            <v>230346</v>
          </cell>
          <cell r="AE390">
            <v>49164</v>
          </cell>
          <cell r="AF390">
            <v>117965</v>
          </cell>
          <cell r="AG390">
            <v>397475</v>
          </cell>
          <cell r="AH390">
            <v>0</v>
          </cell>
          <cell r="AI390">
            <v>8567</v>
          </cell>
          <cell r="AJ390">
            <v>114900</v>
          </cell>
          <cell r="AK390">
            <v>0</v>
          </cell>
          <cell r="AL390">
            <v>0</v>
          </cell>
          <cell r="AM390">
            <v>0</v>
          </cell>
          <cell r="AN390">
            <v>39</v>
          </cell>
          <cell r="AO390">
            <v>1.35</v>
          </cell>
        </row>
        <row r="391">
          <cell r="A391">
            <v>914060365</v>
          </cell>
          <cell r="B391" t="str">
            <v>VILLAGE LIBRARY OF MORGANTOWN</v>
          </cell>
          <cell r="C391" t="str">
            <v>LEHIGH VALLEY</v>
          </cell>
          <cell r="D391" t="str">
            <v>READING</v>
          </cell>
          <cell r="E391" t="str">
            <v>BERKS</v>
          </cell>
          <cell r="F391" t="str">
            <v>Berks County Public Libraries</v>
          </cell>
          <cell r="G391">
            <v>11293</v>
          </cell>
          <cell r="H391">
            <v>2781</v>
          </cell>
          <cell r="I391">
            <v>46</v>
          </cell>
          <cell r="J391">
            <v>61671</v>
          </cell>
          <cell r="K391">
            <v>0</v>
          </cell>
          <cell r="L391">
            <v>0</v>
          </cell>
          <cell r="M391">
            <v>3.5833300000000001</v>
          </cell>
          <cell r="N391">
            <v>0.44444</v>
          </cell>
          <cell r="O391">
            <v>32036</v>
          </cell>
          <cell r="P391">
            <v>25619</v>
          </cell>
          <cell r="Q391">
            <v>7686</v>
          </cell>
          <cell r="R391">
            <v>36</v>
          </cell>
          <cell r="S391">
            <v>0</v>
          </cell>
          <cell r="T391">
            <v>9943</v>
          </cell>
          <cell r="U391">
            <v>10233</v>
          </cell>
          <cell r="V391">
            <v>7366</v>
          </cell>
          <cell r="W391">
            <v>7366</v>
          </cell>
          <cell r="X391">
            <v>0</v>
          </cell>
          <cell r="Y391">
            <v>22110</v>
          </cell>
          <cell r="Z391">
            <v>73486</v>
          </cell>
          <cell r="AA391">
            <v>0</v>
          </cell>
          <cell r="AB391">
            <v>51216</v>
          </cell>
          <cell r="AC391">
            <v>154178</v>
          </cell>
          <cell r="AD391">
            <v>107424</v>
          </cell>
          <cell r="AE391">
            <v>17304</v>
          </cell>
          <cell r="AF391">
            <v>32169</v>
          </cell>
          <cell r="AG391">
            <v>156897</v>
          </cell>
          <cell r="AH391">
            <v>0</v>
          </cell>
          <cell r="AI391">
            <v>7366</v>
          </cell>
          <cell r="AJ391">
            <v>22110</v>
          </cell>
          <cell r="AK391">
            <v>0</v>
          </cell>
          <cell r="AL391">
            <v>0</v>
          </cell>
          <cell r="AM391">
            <v>0</v>
          </cell>
          <cell r="AN391">
            <v>10</v>
          </cell>
          <cell r="AO391">
            <v>1</v>
          </cell>
        </row>
        <row r="392">
          <cell r="A392">
            <v>914062073</v>
          </cell>
          <cell r="B392" t="str">
            <v>WERNERSVILLE PUBLIC LIBRARY</v>
          </cell>
          <cell r="C392" t="str">
            <v>LEHIGH VALLEY</v>
          </cell>
          <cell r="D392" t="str">
            <v>READING</v>
          </cell>
          <cell r="E392" t="str">
            <v>BERKS</v>
          </cell>
          <cell r="F392" t="str">
            <v>Berks County Public Libraries</v>
          </cell>
          <cell r="G392">
            <v>15278</v>
          </cell>
          <cell r="H392">
            <v>2053</v>
          </cell>
          <cell r="I392">
            <v>50</v>
          </cell>
          <cell r="J392">
            <v>57717</v>
          </cell>
          <cell r="K392">
            <v>0</v>
          </cell>
          <cell r="L392">
            <v>0</v>
          </cell>
          <cell r="M392">
            <v>2.11429</v>
          </cell>
          <cell r="N392">
            <v>0.48570999999999998</v>
          </cell>
          <cell r="O392">
            <v>22152</v>
          </cell>
          <cell r="P392">
            <v>17795</v>
          </cell>
          <cell r="Q392">
            <v>7686</v>
          </cell>
          <cell r="R392">
            <v>44</v>
          </cell>
          <cell r="S392">
            <v>0</v>
          </cell>
          <cell r="T392">
            <v>7611</v>
          </cell>
          <cell r="U392">
            <v>8145</v>
          </cell>
          <cell r="V392">
            <v>0</v>
          </cell>
          <cell r="W392">
            <v>0</v>
          </cell>
          <cell r="X392">
            <v>0</v>
          </cell>
          <cell r="Y392">
            <v>22932</v>
          </cell>
          <cell r="Z392">
            <v>81257</v>
          </cell>
          <cell r="AA392">
            <v>0</v>
          </cell>
          <cell r="AB392">
            <v>20284</v>
          </cell>
          <cell r="AC392">
            <v>124473</v>
          </cell>
          <cell r="AD392">
            <v>94721</v>
          </cell>
          <cell r="AE392">
            <v>23697</v>
          </cell>
          <cell r="AF392">
            <v>25035</v>
          </cell>
          <cell r="AG392">
            <v>143453</v>
          </cell>
          <cell r="AH392">
            <v>0</v>
          </cell>
          <cell r="AI392">
            <v>0</v>
          </cell>
          <cell r="AJ392">
            <v>22932</v>
          </cell>
          <cell r="AK392">
            <v>0</v>
          </cell>
          <cell r="AL392">
            <v>0</v>
          </cell>
          <cell r="AM392">
            <v>0</v>
          </cell>
          <cell r="AN392">
            <v>9</v>
          </cell>
          <cell r="AO392">
            <v>1.14286</v>
          </cell>
        </row>
        <row r="393">
          <cell r="A393">
            <v>914062193</v>
          </cell>
          <cell r="B393" t="str">
            <v>WOMELSDORF COMMUNITY LIBRARY</v>
          </cell>
          <cell r="C393" t="str">
            <v>LEHIGH VALLEY</v>
          </cell>
          <cell r="D393" t="str">
            <v>READING</v>
          </cell>
          <cell r="E393" t="str">
            <v>BERKS</v>
          </cell>
          <cell r="F393" t="str">
            <v>Berks County Public Libraries</v>
          </cell>
          <cell r="G393">
            <v>2810</v>
          </cell>
          <cell r="H393">
            <v>2089</v>
          </cell>
          <cell r="I393">
            <v>39</v>
          </cell>
          <cell r="J393">
            <v>37967</v>
          </cell>
          <cell r="K393">
            <v>1</v>
          </cell>
          <cell r="L393">
            <v>0</v>
          </cell>
          <cell r="M393">
            <v>1.85714</v>
          </cell>
          <cell r="N393">
            <v>0.28571000000000002</v>
          </cell>
          <cell r="O393">
            <v>44066</v>
          </cell>
          <cell r="P393">
            <v>35856</v>
          </cell>
          <cell r="Q393">
            <v>7686</v>
          </cell>
          <cell r="R393">
            <v>48</v>
          </cell>
          <cell r="S393">
            <v>0</v>
          </cell>
          <cell r="T393">
            <v>9217</v>
          </cell>
          <cell r="U393">
            <v>6519</v>
          </cell>
          <cell r="V393">
            <v>0</v>
          </cell>
          <cell r="W393">
            <v>0</v>
          </cell>
          <cell r="X393">
            <v>0</v>
          </cell>
          <cell r="Y393">
            <v>5534</v>
          </cell>
          <cell r="Z393">
            <v>76895</v>
          </cell>
          <cell r="AA393">
            <v>0</v>
          </cell>
          <cell r="AB393">
            <v>32329</v>
          </cell>
          <cell r="AC393">
            <v>114758</v>
          </cell>
          <cell r="AD393">
            <v>59146</v>
          </cell>
          <cell r="AE393">
            <v>18987</v>
          </cell>
          <cell r="AF393">
            <v>30302</v>
          </cell>
          <cell r="AG393">
            <v>108435</v>
          </cell>
          <cell r="AH393">
            <v>0</v>
          </cell>
          <cell r="AI393">
            <v>0</v>
          </cell>
          <cell r="AJ393">
            <v>5534</v>
          </cell>
          <cell r="AK393">
            <v>0</v>
          </cell>
          <cell r="AL393">
            <v>0</v>
          </cell>
          <cell r="AM393">
            <v>0</v>
          </cell>
          <cell r="AN393">
            <v>15</v>
          </cell>
          <cell r="AO393">
            <v>0</v>
          </cell>
        </row>
        <row r="394">
          <cell r="A394">
            <v>914062223</v>
          </cell>
          <cell r="B394" t="str">
            <v>WYOMISSING PUBLIC LIBRARY</v>
          </cell>
          <cell r="C394" t="str">
            <v>LEHIGH VALLEY</v>
          </cell>
          <cell r="D394" t="str">
            <v>READING</v>
          </cell>
          <cell r="E394" t="str">
            <v>BERKS</v>
          </cell>
          <cell r="F394">
            <v>0</v>
          </cell>
          <cell r="G394">
            <v>10461</v>
          </cell>
          <cell r="H394">
            <v>9435</v>
          </cell>
          <cell r="I394">
            <v>59</v>
          </cell>
          <cell r="J394">
            <v>84589</v>
          </cell>
          <cell r="K394">
            <v>3</v>
          </cell>
          <cell r="L394">
            <v>0</v>
          </cell>
          <cell r="M394">
            <v>1.825</v>
          </cell>
          <cell r="N394">
            <v>0.25</v>
          </cell>
          <cell r="O394">
            <v>33645</v>
          </cell>
          <cell r="P394">
            <v>27707</v>
          </cell>
          <cell r="Q394">
            <v>330</v>
          </cell>
          <cell r="R394">
            <v>57</v>
          </cell>
          <cell r="S394">
            <v>0</v>
          </cell>
          <cell r="T394">
            <v>41</v>
          </cell>
          <cell r="U394">
            <v>297</v>
          </cell>
          <cell r="V394">
            <v>0</v>
          </cell>
          <cell r="W394">
            <v>0</v>
          </cell>
          <cell r="X394">
            <v>0</v>
          </cell>
          <cell r="Y394">
            <v>36257</v>
          </cell>
          <cell r="Z394">
            <v>187100</v>
          </cell>
          <cell r="AA394">
            <v>0</v>
          </cell>
          <cell r="AB394">
            <v>148160</v>
          </cell>
          <cell r="AC394">
            <v>371517</v>
          </cell>
          <cell r="AD394">
            <v>228663</v>
          </cell>
          <cell r="AE394">
            <v>46014</v>
          </cell>
          <cell r="AF394">
            <v>96359</v>
          </cell>
          <cell r="AG394">
            <v>371036</v>
          </cell>
          <cell r="AH394">
            <v>0</v>
          </cell>
          <cell r="AI394">
            <v>0</v>
          </cell>
          <cell r="AJ394">
            <v>36257</v>
          </cell>
          <cell r="AK394">
            <v>0</v>
          </cell>
          <cell r="AL394">
            <v>0</v>
          </cell>
          <cell r="AM394">
            <v>0</v>
          </cell>
          <cell r="AN394">
            <v>6</v>
          </cell>
          <cell r="AO394">
            <v>0</v>
          </cell>
        </row>
        <row r="395">
          <cell r="A395">
            <v>909120063</v>
          </cell>
          <cell r="B395" t="str">
            <v>BARBARA MOSCATO BROWN MEMORIAL LIBRARY</v>
          </cell>
          <cell r="C395" t="str">
            <v>NORTHWEST</v>
          </cell>
          <cell r="D395" t="str">
            <v>SENECA</v>
          </cell>
          <cell r="E395" t="str">
            <v>CAMERON</v>
          </cell>
          <cell r="F395">
            <v>0</v>
          </cell>
          <cell r="G395">
            <v>5085</v>
          </cell>
          <cell r="H395">
            <v>4850</v>
          </cell>
          <cell r="I395">
            <v>40</v>
          </cell>
          <cell r="J395">
            <v>21442</v>
          </cell>
          <cell r="K395">
            <v>0</v>
          </cell>
          <cell r="L395">
            <v>0</v>
          </cell>
          <cell r="M395">
            <v>2.3428599999999999</v>
          </cell>
          <cell r="N395">
            <v>0</v>
          </cell>
          <cell r="O395">
            <v>31475</v>
          </cell>
          <cell r="P395">
            <v>31166</v>
          </cell>
          <cell r="Q395">
            <v>0</v>
          </cell>
          <cell r="R395">
            <v>64</v>
          </cell>
          <cell r="S395">
            <v>0</v>
          </cell>
          <cell r="T395">
            <v>106</v>
          </cell>
          <cell r="U395">
            <v>26</v>
          </cell>
          <cell r="V395">
            <v>0</v>
          </cell>
          <cell r="W395">
            <v>0</v>
          </cell>
          <cell r="X395">
            <v>0</v>
          </cell>
          <cell r="Y395">
            <v>67170</v>
          </cell>
          <cell r="Z395">
            <v>71565</v>
          </cell>
          <cell r="AA395">
            <v>0</v>
          </cell>
          <cell r="AB395">
            <v>7894</v>
          </cell>
          <cell r="AC395">
            <v>146629</v>
          </cell>
          <cell r="AD395">
            <v>101356</v>
          </cell>
          <cell r="AE395">
            <v>21480</v>
          </cell>
          <cell r="AF395">
            <v>29128</v>
          </cell>
          <cell r="AG395">
            <v>151964</v>
          </cell>
          <cell r="AH395">
            <v>0</v>
          </cell>
          <cell r="AI395">
            <v>0</v>
          </cell>
          <cell r="AJ395">
            <v>67170</v>
          </cell>
          <cell r="AK395">
            <v>0</v>
          </cell>
          <cell r="AL395">
            <v>0</v>
          </cell>
          <cell r="AM395">
            <v>0</v>
          </cell>
          <cell r="AN395">
            <v>9</v>
          </cell>
          <cell r="AO395">
            <v>1.14286</v>
          </cell>
        </row>
        <row r="396">
          <cell r="A396">
            <v>909420062</v>
          </cell>
          <cell r="B396" t="str">
            <v>BRADFORD AREA PUBLIC LIBRARY</v>
          </cell>
          <cell r="C396" t="str">
            <v>NORTHWEST</v>
          </cell>
          <cell r="D396" t="str">
            <v>SENECA</v>
          </cell>
          <cell r="E396" t="str">
            <v>MCKEAN</v>
          </cell>
          <cell r="F396">
            <v>0</v>
          </cell>
          <cell r="G396">
            <v>21133</v>
          </cell>
          <cell r="H396">
            <v>10447</v>
          </cell>
          <cell r="I396">
            <v>46</v>
          </cell>
          <cell r="J396">
            <v>44611</v>
          </cell>
          <cell r="K396">
            <v>1</v>
          </cell>
          <cell r="L396">
            <v>0</v>
          </cell>
          <cell r="M396">
            <v>4.75</v>
          </cell>
          <cell r="N396">
            <v>1.175</v>
          </cell>
          <cell r="O396">
            <v>47934</v>
          </cell>
          <cell r="P396">
            <v>45756</v>
          </cell>
          <cell r="Q396">
            <v>4321</v>
          </cell>
          <cell r="R396">
            <v>53</v>
          </cell>
          <cell r="S396">
            <v>0</v>
          </cell>
          <cell r="T396">
            <v>158</v>
          </cell>
          <cell r="U396">
            <v>443</v>
          </cell>
          <cell r="V396">
            <v>0</v>
          </cell>
          <cell r="W396">
            <v>0</v>
          </cell>
          <cell r="X396">
            <v>0</v>
          </cell>
          <cell r="Y396">
            <v>63289</v>
          </cell>
          <cell r="Z396">
            <v>91350</v>
          </cell>
          <cell r="AA396">
            <v>50000</v>
          </cell>
          <cell r="AB396">
            <v>373035</v>
          </cell>
          <cell r="AC396">
            <v>527674</v>
          </cell>
          <cell r="AD396">
            <v>152716</v>
          </cell>
          <cell r="AE396">
            <v>58690</v>
          </cell>
          <cell r="AF396">
            <v>298241</v>
          </cell>
          <cell r="AG396">
            <v>509647</v>
          </cell>
          <cell r="AH396">
            <v>0</v>
          </cell>
          <cell r="AI396">
            <v>0</v>
          </cell>
          <cell r="AJ396">
            <v>63289</v>
          </cell>
          <cell r="AK396">
            <v>0</v>
          </cell>
          <cell r="AL396">
            <v>0</v>
          </cell>
          <cell r="AM396">
            <v>0</v>
          </cell>
          <cell r="AN396">
            <v>10</v>
          </cell>
          <cell r="AO396">
            <v>0</v>
          </cell>
        </row>
        <row r="397">
          <cell r="A397">
            <v>909420344</v>
          </cell>
          <cell r="B397" t="str">
            <v>FRIENDS MEMORIAL LIBRARY</v>
          </cell>
          <cell r="C397" t="str">
            <v>NORTHWEST</v>
          </cell>
          <cell r="D397" t="str">
            <v>SENECA</v>
          </cell>
          <cell r="E397" t="str">
            <v>MCKEAN</v>
          </cell>
          <cell r="F397">
            <v>0</v>
          </cell>
          <cell r="G397">
            <v>5380</v>
          </cell>
          <cell r="H397">
            <v>4114</v>
          </cell>
          <cell r="I397">
            <v>26</v>
          </cell>
          <cell r="J397">
            <v>16036</v>
          </cell>
          <cell r="K397">
            <v>0</v>
          </cell>
          <cell r="L397">
            <v>0</v>
          </cell>
          <cell r="M397">
            <v>0.28571000000000002</v>
          </cell>
          <cell r="N397">
            <v>0.57142999999999999</v>
          </cell>
          <cell r="O397">
            <v>14063</v>
          </cell>
          <cell r="P397">
            <v>13516</v>
          </cell>
          <cell r="Q397">
            <v>4321</v>
          </cell>
          <cell r="R397">
            <v>40</v>
          </cell>
          <cell r="S397">
            <v>0</v>
          </cell>
          <cell r="T397">
            <v>63</v>
          </cell>
          <cell r="U397">
            <v>204</v>
          </cell>
          <cell r="V397">
            <v>0</v>
          </cell>
          <cell r="W397">
            <v>0</v>
          </cell>
          <cell r="X397">
            <v>0</v>
          </cell>
          <cell r="Y397">
            <v>9396</v>
          </cell>
          <cell r="Z397">
            <v>9450</v>
          </cell>
          <cell r="AA397">
            <v>0</v>
          </cell>
          <cell r="AB397">
            <v>47139</v>
          </cell>
          <cell r="AC397">
            <v>65985</v>
          </cell>
          <cell r="AD397">
            <v>35634</v>
          </cell>
          <cell r="AE397">
            <v>13939</v>
          </cell>
          <cell r="AF397">
            <v>19183</v>
          </cell>
          <cell r="AG397">
            <v>68756</v>
          </cell>
          <cell r="AH397">
            <v>0</v>
          </cell>
          <cell r="AI397">
            <v>0</v>
          </cell>
          <cell r="AJ397">
            <v>9396</v>
          </cell>
          <cell r="AK397">
            <v>0</v>
          </cell>
          <cell r="AL397">
            <v>0</v>
          </cell>
          <cell r="AM397">
            <v>0</v>
          </cell>
          <cell r="AN397">
            <v>3</v>
          </cell>
          <cell r="AO397">
            <v>0.71428999999999998</v>
          </cell>
        </row>
        <row r="398">
          <cell r="A398">
            <v>909420633</v>
          </cell>
          <cell r="B398" t="str">
            <v>HAMLIN MEMORIAL LIBRARY</v>
          </cell>
          <cell r="C398" t="str">
            <v>NORTHWEST</v>
          </cell>
          <cell r="D398" t="str">
            <v>SENECA</v>
          </cell>
          <cell r="E398" t="str">
            <v>MCKEAN</v>
          </cell>
          <cell r="F398">
            <v>0</v>
          </cell>
          <cell r="G398">
            <v>5400</v>
          </cell>
          <cell r="H398">
            <v>3271</v>
          </cell>
          <cell r="I398">
            <v>32</v>
          </cell>
          <cell r="J398">
            <v>18256</v>
          </cell>
          <cell r="K398">
            <v>0</v>
          </cell>
          <cell r="L398">
            <v>0</v>
          </cell>
          <cell r="M398">
            <v>0.47367999999999999</v>
          </cell>
          <cell r="N398">
            <v>7.8950000000000006E-2</v>
          </cell>
          <cell r="O398">
            <v>29474</v>
          </cell>
          <cell r="P398">
            <v>27333</v>
          </cell>
          <cell r="Q398">
            <v>4321</v>
          </cell>
          <cell r="R398">
            <v>32</v>
          </cell>
          <cell r="S398">
            <v>0</v>
          </cell>
          <cell r="T398">
            <v>493</v>
          </cell>
          <cell r="U398">
            <v>204</v>
          </cell>
          <cell r="V398">
            <v>0</v>
          </cell>
          <cell r="W398">
            <v>7823</v>
          </cell>
          <cell r="X398">
            <v>0</v>
          </cell>
          <cell r="Y398">
            <v>9053</v>
          </cell>
          <cell r="Z398">
            <v>6079</v>
          </cell>
          <cell r="AA398">
            <v>300</v>
          </cell>
          <cell r="AB398">
            <v>62234</v>
          </cell>
          <cell r="AC398">
            <v>85189</v>
          </cell>
          <cell r="AD398">
            <v>34299</v>
          </cell>
          <cell r="AE398">
            <v>7706</v>
          </cell>
          <cell r="AF398">
            <v>24314</v>
          </cell>
          <cell r="AG398">
            <v>66319</v>
          </cell>
          <cell r="AH398">
            <v>0</v>
          </cell>
          <cell r="AI398">
            <v>7823</v>
          </cell>
          <cell r="AJ398">
            <v>9053</v>
          </cell>
          <cell r="AK398">
            <v>0</v>
          </cell>
          <cell r="AL398">
            <v>0</v>
          </cell>
          <cell r="AM398">
            <v>0</v>
          </cell>
          <cell r="AN398">
            <v>7</v>
          </cell>
          <cell r="AO398">
            <v>1</v>
          </cell>
        </row>
        <row r="399">
          <cell r="A399">
            <v>909240213</v>
          </cell>
          <cell r="B399" t="str">
            <v>JOHNSONBURG PUBLIC LIBRARY</v>
          </cell>
          <cell r="C399" t="str">
            <v>NORTHWEST</v>
          </cell>
          <cell r="D399" t="str">
            <v>SENECA</v>
          </cell>
          <cell r="E399" t="str">
            <v>ELK</v>
          </cell>
          <cell r="F399">
            <v>0</v>
          </cell>
          <cell r="G399">
            <v>2483</v>
          </cell>
          <cell r="H399">
            <v>3307</v>
          </cell>
          <cell r="I399">
            <v>40</v>
          </cell>
          <cell r="J399">
            <v>12049</v>
          </cell>
          <cell r="K399">
            <v>0</v>
          </cell>
          <cell r="L399">
            <v>0</v>
          </cell>
          <cell r="M399">
            <v>0.45713999999999999</v>
          </cell>
          <cell r="N399">
            <v>0.17143</v>
          </cell>
          <cell r="O399">
            <v>28897</v>
          </cell>
          <cell r="P399">
            <v>23902</v>
          </cell>
          <cell r="Q399">
            <v>4321</v>
          </cell>
          <cell r="R399">
            <v>30</v>
          </cell>
          <cell r="S399">
            <v>0</v>
          </cell>
          <cell r="T399">
            <v>52</v>
          </cell>
          <cell r="U399">
            <v>33</v>
          </cell>
          <cell r="V399">
            <v>0</v>
          </cell>
          <cell r="W399">
            <v>0</v>
          </cell>
          <cell r="X399">
            <v>773</v>
          </cell>
          <cell r="Y399">
            <v>13355</v>
          </cell>
          <cell r="Z399">
            <v>27400</v>
          </cell>
          <cell r="AA399">
            <v>0</v>
          </cell>
          <cell r="AB399">
            <v>60331</v>
          </cell>
          <cell r="AC399">
            <v>101086</v>
          </cell>
          <cell r="AD399">
            <v>36939</v>
          </cell>
          <cell r="AE399">
            <v>15940</v>
          </cell>
          <cell r="AF399">
            <v>60617</v>
          </cell>
          <cell r="AG399">
            <v>113496</v>
          </cell>
          <cell r="AH399">
            <v>0</v>
          </cell>
          <cell r="AI399">
            <v>0</v>
          </cell>
          <cell r="AJ399">
            <v>12582</v>
          </cell>
          <cell r="AK399">
            <v>0</v>
          </cell>
          <cell r="AL399">
            <v>2273</v>
          </cell>
          <cell r="AM399">
            <v>0</v>
          </cell>
          <cell r="AN399">
            <v>5</v>
          </cell>
          <cell r="AO399">
            <v>1</v>
          </cell>
        </row>
        <row r="400">
          <cell r="A400">
            <v>906270243</v>
          </cell>
          <cell r="B400" t="str">
            <v>MARIENVILLE AREA LIBRARY</v>
          </cell>
          <cell r="C400" t="str">
            <v>NORTHWEST</v>
          </cell>
          <cell r="D400" t="str">
            <v>SENECA</v>
          </cell>
          <cell r="E400" t="str">
            <v>FOREST</v>
          </cell>
          <cell r="F400">
            <v>0</v>
          </cell>
          <cell r="G400">
            <v>4395</v>
          </cell>
          <cell r="H400">
            <v>1428</v>
          </cell>
          <cell r="I400">
            <v>38</v>
          </cell>
          <cell r="J400">
            <v>8494</v>
          </cell>
          <cell r="K400">
            <v>0</v>
          </cell>
          <cell r="L400">
            <v>0</v>
          </cell>
          <cell r="M400">
            <v>0.51429000000000002</v>
          </cell>
          <cell r="N400">
            <v>0</v>
          </cell>
          <cell r="O400">
            <v>18058</v>
          </cell>
          <cell r="P400">
            <v>12672</v>
          </cell>
          <cell r="Q400">
            <v>4321</v>
          </cell>
          <cell r="R400">
            <v>32</v>
          </cell>
          <cell r="S400">
            <v>0</v>
          </cell>
          <cell r="T400">
            <v>52</v>
          </cell>
          <cell r="U400">
            <v>244</v>
          </cell>
          <cell r="V400">
            <v>0</v>
          </cell>
          <cell r="W400">
            <v>0</v>
          </cell>
          <cell r="X400">
            <v>0</v>
          </cell>
          <cell r="Y400">
            <v>20668</v>
          </cell>
          <cell r="Z400">
            <v>20554</v>
          </cell>
          <cell r="AA400">
            <v>0</v>
          </cell>
          <cell r="AB400">
            <v>14660</v>
          </cell>
          <cell r="AC400">
            <v>55882</v>
          </cell>
          <cell r="AD400">
            <v>30991</v>
          </cell>
          <cell r="AE400">
            <v>7683</v>
          </cell>
          <cell r="AF400">
            <v>16282</v>
          </cell>
          <cell r="AG400">
            <v>54956</v>
          </cell>
          <cell r="AH400">
            <v>0</v>
          </cell>
          <cell r="AI400">
            <v>0</v>
          </cell>
          <cell r="AJ400">
            <v>20668</v>
          </cell>
          <cell r="AK400">
            <v>0</v>
          </cell>
          <cell r="AL400">
            <v>0</v>
          </cell>
          <cell r="AM400">
            <v>0</v>
          </cell>
          <cell r="AN400">
            <v>5</v>
          </cell>
          <cell r="AO400">
            <v>0.94286000000000003</v>
          </cell>
        </row>
        <row r="401">
          <cell r="A401">
            <v>909420483</v>
          </cell>
          <cell r="B401" t="str">
            <v>MOUNT JEWETT MEMORIAL LIBRARY</v>
          </cell>
          <cell r="C401" t="str">
            <v>NORTHWEST</v>
          </cell>
          <cell r="D401" t="str">
            <v>SENECA</v>
          </cell>
          <cell r="E401" t="str">
            <v>MCKEAN</v>
          </cell>
          <cell r="F401">
            <v>0</v>
          </cell>
          <cell r="G401">
            <v>1653</v>
          </cell>
          <cell r="H401">
            <v>1508</v>
          </cell>
          <cell r="I401">
            <v>37</v>
          </cell>
          <cell r="J401">
            <v>5111</v>
          </cell>
          <cell r="K401">
            <v>0</v>
          </cell>
          <cell r="L401">
            <v>0</v>
          </cell>
          <cell r="M401">
            <v>0</v>
          </cell>
          <cell r="N401">
            <v>0.42857000000000001</v>
          </cell>
          <cell r="O401">
            <v>20664</v>
          </cell>
          <cell r="P401">
            <v>15852</v>
          </cell>
          <cell r="Q401">
            <v>4321</v>
          </cell>
          <cell r="R401">
            <v>18</v>
          </cell>
          <cell r="S401">
            <v>0</v>
          </cell>
          <cell r="T401">
            <v>48</v>
          </cell>
          <cell r="U401">
            <v>69</v>
          </cell>
          <cell r="V401">
            <v>0</v>
          </cell>
          <cell r="W401">
            <v>0</v>
          </cell>
          <cell r="X401">
            <v>0</v>
          </cell>
          <cell r="Y401">
            <v>4307</v>
          </cell>
          <cell r="Z401">
            <v>10787</v>
          </cell>
          <cell r="AA401">
            <v>300</v>
          </cell>
          <cell r="AB401">
            <v>12788</v>
          </cell>
          <cell r="AC401">
            <v>27882</v>
          </cell>
          <cell r="AD401">
            <v>8687</v>
          </cell>
          <cell r="AE401">
            <v>3820</v>
          </cell>
          <cell r="AF401">
            <v>12867</v>
          </cell>
          <cell r="AG401">
            <v>25374</v>
          </cell>
          <cell r="AH401">
            <v>0</v>
          </cell>
          <cell r="AI401">
            <v>0</v>
          </cell>
          <cell r="AJ401">
            <v>4307</v>
          </cell>
          <cell r="AK401">
            <v>0</v>
          </cell>
          <cell r="AL401">
            <v>0</v>
          </cell>
          <cell r="AM401">
            <v>0</v>
          </cell>
          <cell r="AN401">
            <v>4</v>
          </cell>
          <cell r="AO401">
            <v>0.57142999999999999</v>
          </cell>
        </row>
        <row r="402">
          <cell r="A402">
            <v>909240303</v>
          </cell>
          <cell r="B402" t="str">
            <v>RIDGWAY FREE PUBLIC LIBRARY</v>
          </cell>
          <cell r="C402" t="str">
            <v>NORTHWEST</v>
          </cell>
          <cell r="D402" t="str">
            <v>SENECA</v>
          </cell>
          <cell r="E402" t="str">
            <v>ELK</v>
          </cell>
          <cell r="F402">
            <v>0</v>
          </cell>
          <cell r="G402">
            <v>8286</v>
          </cell>
          <cell r="H402">
            <v>5189</v>
          </cell>
          <cell r="I402">
            <v>46</v>
          </cell>
          <cell r="J402">
            <v>25178</v>
          </cell>
          <cell r="K402">
            <v>0</v>
          </cell>
          <cell r="L402">
            <v>0</v>
          </cell>
          <cell r="M402">
            <v>1.925</v>
          </cell>
          <cell r="N402">
            <v>0</v>
          </cell>
          <cell r="O402">
            <v>22840</v>
          </cell>
          <cell r="P402">
            <v>16810</v>
          </cell>
          <cell r="Q402">
            <v>4321</v>
          </cell>
          <cell r="R402">
            <v>34</v>
          </cell>
          <cell r="S402">
            <v>0</v>
          </cell>
          <cell r="T402">
            <v>10</v>
          </cell>
          <cell r="U402">
            <v>158</v>
          </cell>
          <cell r="V402">
            <v>0</v>
          </cell>
          <cell r="W402">
            <v>0</v>
          </cell>
          <cell r="X402">
            <v>2547</v>
          </cell>
          <cell r="Y402">
            <v>25446</v>
          </cell>
          <cell r="Z402">
            <v>26126</v>
          </cell>
          <cell r="AA402">
            <v>0</v>
          </cell>
          <cell r="AB402">
            <v>34124</v>
          </cell>
          <cell r="AC402">
            <v>85696</v>
          </cell>
          <cell r="AD402">
            <v>64921</v>
          </cell>
          <cell r="AE402">
            <v>11619</v>
          </cell>
          <cell r="AF402">
            <v>20055</v>
          </cell>
          <cell r="AG402">
            <v>96595</v>
          </cell>
          <cell r="AH402">
            <v>0</v>
          </cell>
          <cell r="AI402">
            <v>0</v>
          </cell>
          <cell r="AJ402">
            <v>22899</v>
          </cell>
          <cell r="AK402">
            <v>0</v>
          </cell>
          <cell r="AL402">
            <v>2547</v>
          </cell>
          <cell r="AM402">
            <v>0</v>
          </cell>
          <cell r="AN402">
            <v>7</v>
          </cell>
          <cell r="AO402">
            <v>1</v>
          </cell>
        </row>
        <row r="403">
          <cell r="A403">
            <v>909240393</v>
          </cell>
          <cell r="B403" t="str">
            <v>SAINT MARYS PUBLIC LIBRARY</v>
          </cell>
          <cell r="C403" t="str">
            <v>NORTHWEST</v>
          </cell>
          <cell r="D403" t="str">
            <v>SENECA</v>
          </cell>
          <cell r="E403" t="str">
            <v>ELK</v>
          </cell>
          <cell r="F403">
            <v>0</v>
          </cell>
          <cell r="G403">
            <v>13070</v>
          </cell>
          <cell r="H403">
            <v>6850</v>
          </cell>
          <cell r="I403">
            <v>50</v>
          </cell>
          <cell r="J403">
            <v>78327</v>
          </cell>
          <cell r="K403">
            <v>1</v>
          </cell>
          <cell r="L403">
            <v>0</v>
          </cell>
          <cell r="M403">
            <v>4.0999999999999996</v>
          </cell>
          <cell r="N403">
            <v>0.1</v>
          </cell>
          <cell r="O403">
            <v>57034</v>
          </cell>
          <cell r="P403">
            <v>53113</v>
          </cell>
          <cell r="Q403">
            <v>4321</v>
          </cell>
          <cell r="R403">
            <v>51</v>
          </cell>
          <cell r="S403">
            <v>0</v>
          </cell>
          <cell r="T403">
            <v>176</v>
          </cell>
          <cell r="U403">
            <v>364</v>
          </cell>
          <cell r="V403">
            <v>0</v>
          </cell>
          <cell r="W403">
            <v>6200</v>
          </cell>
          <cell r="X403">
            <v>1904</v>
          </cell>
          <cell r="Y403">
            <v>47849</v>
          </cell>
          <cell r="Z403">
            <v>129000</v>
          </cell>
          <cell r="AA403">
            <v>0</v>
          </cell>
          <cell r="AB403">
            <v>299183</v>
          </cell>
          <cell r="AC403">
            <v>482232</v>
          </cell>
          <cell r="AD403">
            <v>140291</v>
          </cell>
          <cell r="AE403">
            <v>31451</v>
          </cell>
          <cell r="AF403">
            <v>71558</v>
          </cell>
          <cell r="AG403">
            <v>243300</v>
          </cell>
          <cell r="AH403">
            <v>6200</v>
          </cell>
          <cell r="AI403">
            <v>0</v>
          </cell>
          <cell r="AJ403">
            <v>45945</v>
          </cell>
          <cell r="AK403">
            <v>0</v>
          </cell>
          <cell r="AL403">
            <v>1904</v>
          </cell>
          <cell r="AM403">
            <v>0</v>
          </cell>
          <cell r="AN403">
            <v>15</v>
          </cell>
          <cell r="AO403">
            <v>0</v>
          </cell>
        </row>
        <row r="404">
          <cell r="A404">
            <v>909420573</v>
          </cell>
          <cell r="B404" t="str">
            <v>SAMUEL W SMITH MEM PUB LIBRARY</v>
          </cell>
          <cell r="C404" t="str">
            <v>NORTHWEST</v>
          </cell>
          <cell r="D404" t="str">
            <v>SENECA</v>
          </cell>
          <cell r="E404" t="str">
            <v>MCKEAN</v>
          </cell>
          <cell r="F404">
            <v>0</v>
          </cell>
          <cell r="G404">
            <v>8436</v>
          </cell>
          <cell r="H404">
            <v>3429</v>
          </cell>
          <cell r="I404">
            <v>45</v>
          </cell>
          <cell r="J404">
            <v>32473</v>
          </cell>
          <cell r="K404">
            <v>0</v>
          </cell>
          <cell r="L404">
            <v>0</v>
          </cell>
          <cell r="M404">
            <v>2.1428600000000002</v>
          </cell>
          <cell r="N404">
            <v>0</v>
          </cell>
          <cell r="O404">
            <v>35250</v>
          </cell>
          <cell r="P404">
            <v>28996</v>
          </cell>
          <cell r="Q404">
            <v>4321</v>
          </cell>
          <cell r="R404">
            <v>48</v>
          </cell>
          <cell r="S404">
            <v>0</v>
          </cell>
          <cell r="T404">
            <v>497</v>
          </cell>
          <cell r="U404">
            <v>109</v>
          </cell>
          <cell r="V404">
            <v>0</v>
          </cell>
          <cell r="W404">
            <v>0</v>
          </cell>
          <cell r="X404">
            <v>0</v>
          </cell>
          <cell r="Y404">
            <v>34949</v>
          </cell>
          <cell r="Z404">
            <v>22766</v>
          </cell>
          <cell r="AA404">
            <v>0</v>
          </cell>
          <cell r="AB404">
            <v>80811</v>
          </cell>
          <cell r="AC404">
            <v>138526</v>
          </cell>
          <cell r="AD404">
            <v>72998</v>
          </cell>
          <cell r="AE404">
            <v>16998</v>
          </cell>
          <cell r="AF404">
            <v>28273</v>
          </cell>
          <cell r="AG404">
            <v>118269</v>
          </cell>
          <cell r="AH404">
            <v>0</v>
          </cell>
          <cell r="AI404">
            <v>0</v>
          </cell>
          <cell r="AJ404">
            <v>28973</v>
          </cell>
          <cell r="AK404">
            <v>6037</v>
          </cell>
          <cell r="AL404">
            <v>0</v>
          </cell>
          <cell r="AM404">
            <v>15969</v>
          </cell>
          <cell r="AN404">
            <v>9</v>
          </cell>
          <cell r="AO404">
            <v>1</v>
          </cell>
        </row>
        <row r="405">
          <cell r="A405">
            <v>906270185</v>
          </cell>
          <cell r="B405" t="str">
            <v>SARAH S BOVARD MEM LIBRARY</v>
          </cell>
          <cell r="C405" t="str">
            <v>NORTHWEST</v>
          </cell>
          <cell r="D405" t="str">
            <v>SENECA</v>
          </cell>
          <cell r="E405" t="str">
            <v>FOREST</v>
          </cell>
          <cell r="F405">
            <v>0</v>
          </cell>
          <cell r="G405">
            <v>3321</v>
          </cell>
          <cell r="H405">
            <v>1880</v>
          </cell>
          <cell r="I405">
            <v>45</v>
          </cell>
          <cell r="J405">
            <v>17912</v>
          </cell>
          <cell r="K405">
            <v>0</v>
          </cell>
          <cell r="L405">
            <v>0</v>
          </cell>
          <cell r="M405">
            <v>0.62856999999999996</v>
          </cell>
          <cell r="N405">
            <v>0.68571000000000004</v>
          </cell>
          <cell r="O405">
            <v>28211</v>
          </cell>
          <cell r="P405">
            <v>22249</v>
          </cell>
          <cell r="Q405">
            <v>4370</v>
          </cell>
          <cell r="R405">
            <v>36</v>
          </cell>
          <cell r="S405">
            <v>0</v>
          </cell>
          <cell r="T405">
            <v>150</v>
          </cell>
          <cell r="U405">
            <v>71</v>
          </cell>
          <cell r="V405">
            <v>131</v>
          </cell>
          <cell r="W405">
            <v>3976</v>
          </cell>
          <cell r="X405">
            <v>0</v>
          </cell>
          <cell r="Y405">
            <v>25141</v>
          </cell>
          <cell r="Z405">
            <v>25019</v>
          </cell>
          <cell r="AA405">
            <v>0</v>
          </cell>
          <cell r="AB405">
            <v>24660</v>
          </cell>
          <cell r="AC405">
            <v>78796</v>
          </cell>
          <cell r="AD405">
            <v>43561</v>
          </cell>
          <cell r="AE405">
            <v>11679</v>
          </cell>
          <cell r="AF405">
            <v>21026</v>
          </cell>
          <cell r="AG405">
            <v>76266</v>
          </cell>
          <cell r="AH405">
            <v>0</v>
          </cell>
          <cell r="AI405">
            <v>3976</v>
          </cell>
          <cell r="AJ405">
            <v>25141</v>
          </cell>
          <cell r="AK405">
            <v>0</v>
          </cell>
          <cell r="AL405">
            <v>0</v>
          </cell>
          <cell r="AM405">
            <v>0</v>
          </cell>
          <cell r="AN405">
            <v>11</v>
          </cell>
          <cell r="AO405">
            <v>1</v>
          </cell>
        </row>
        <row r="406">
          <cell r="A406">
            <v>905620545</v>
          </cell>
          <cell r="B406" t="str">
            <v>SHEFFIELD TOWNSHIP LIBRARY</v>
          </cell>
          <cell r="C406" t="str">
            <v>NORTHWEST</v>
          </cell>
          <cell r="D406" t="str">
            <v>SENECA</v>
          </cell>
          <cell r="E406" t="str">
            <v>WARREN</v>
          </cell>
          <cell r="F406">
            <v>0</v>
          </cell>
          <cell r="G406">
            <v>2337</v>
          </cell>
          <cell r="H406">
            <v>1854</v>
          </cell>
          <cell r="I406">
            <v>26</v>
          </cell>
          <cell r="J406">
            <v>9636</v>
          </cell>
          <cell r="K406">
            <v>0</v>
          </cell>
          <cell r="L406">
            <v>0</v>
          </cell>
          <cell r="M406">
            <v>0.28571000000000002</v>
          </cell>
          <cell r="N406">
            <v>0.17143</v>
          </cell>
          <cell r="O406">
            <v>23746</v>
          </cell>
          <cell r="P406">
            <v>21219</v>
          </cell>
          <cell r="Q406">
            <v>4321</v>
          </cell>
          <cell r="R406">
            <v>28</v>
          </cell>
          <cell r="S406">
            <v>0</v>
          </cell>
          <cell r="T406">
            <v>74</v>
          </cell>
          <cell r="U406">
            <v>127</v>
          </cell>
          <cell r="V406">
            <v>0</v>
          </cell>
          <cell r="W406">
            <v>0</v>
          </cell>
          <cell r="X406">
            <v>0</v>
          </cell>
          <cell r="Y406">
            <v>5188</v>
          </cell>
          <cell r="Z406">
            <v>20533</v>
          </cell>
          <cell r="AA406">
            <v>0</v>
          </cell>
          <cell r="AB406">
            <v>4230</v>
          </cell>
          <cell r="AC406">
            <v>29951</v>
          </cell>
          <cell r="AD406">
            <v>21891</v>
          </cell>
          <cell r="AE406">
            <v>4926</v>
          </cell>
          <cell r="AF406">
            <v>4911</v>
          </cell>
          <cell r="AG406">
            <v>31728</v>
          </cell>
          <cell r="AH406">
            <v>0</v>
          </cell>
          <cell r="AI406">
            <v>0</v>
          </cell>
          <cell r="AJ406">
            <v>5188</v>
          </cell>
          <cell r="AK406">
            <v>0</v>
          </cell>
          <cell r="AL406">
            <v>0</v>
          </cell>
          <cell r="AM406">
            <v>0</v>
          </cell>
          <cell r="AN406">
            <v>4</v>
          </cell>
          <cell r="AO406">
            <v>0.57142999999999999</v>
          </cell>
        </row>
        <row r="407">
          <cell r="A407">
            <v>905620633</v>
          </cell>
          <cell r="B407" t="str">
            <v>SUGAR GROVE FREE LIBRARY</v>
          </cell>
          <cell r="C407" t="str">
            <v>NORTHWEST</v>
          </cell>
          <cell r="D407" t="str">
            <v>SENECA</v>
          </cell>
          <cell r="E407" t="str">
            <v>WARREN</v>
          </cell>
          <cell r="F407">
            <v>0</v>
          </cell>
          <cell r="G407">
            <v>5270</v>
          </cell>
          <cell r="H407">
            <v>1600</v>
          </cell>
          <cell r="I407">
            <v>35</v>
          </cell>
          <cell r="J407">
            <v>6494</v>
          </cell>
          <cell r="K407">
            <v>0.85714000000000001</v>
          </cell>
          <cell r="L407">
            <v>0</v>
          </cell>
          <cell r="M407">
            <v>0.62856999999999996</v>
          </cell>
          <cell r="N407">
            <v>0.14285999999999999</v>
          </cell>
          <cell r="O407">
            <v>15624</v>
          </cell>
          <cell r="P407">
            <v>13749</v>
          </cell>
          <cell r="Q407">
            <v>4351</v>
          </cell>
          <cell r="R407">
            <v>50</v>
          </cell>
          <cell r="S407">
            <v>3</v>
          </cell>
          <cell r="T407">
            <v>109</v>
          </cell>
          <cell r="U407">
            <v>39</v>
          </cell>
          <cell r="V407">
            <v>0</v>
          </cell>
          <cell r="W407">
            <v>2158</v>
          </cell>
          <cell r="X407">
            <v>0</v>
          </cell>
          <cell r="Y407">
            <v>13487</v>
          </cell>
          <cell r="Z407">
            <v>14800</v>
          </cell>
          <cell r="AA407">
            <v>0</v>
          </cell>
          <cell r="AB407">
            <v>42792</v>
          </cell>
          <cell r="AC407">
            <v>73237</v>
          </cell>
          <cell r="AD407">
            <v>31193</v>
          </cell>
          <cell r="AE407">
            <v>7953</v>
          </cell>
          <cell r="AF407">
            <v>23349</v>
          </cell>
          <cell r="AG407">
            <v>62495</v>
          </cell>
          <cell r="AH407">
            <v>0</v>
          </cell>
          <cell r="AI407">
            <v>2158</v>
          </cell>
          <cell r="AJ407">
            <v>13487</v>
          </cell>
          <cell r="AK407">
            <v>0</v>
          </cell>
          <cell r="AL407">
            <v>0</v>
          </cell>
          <cell r="AM407">
            <v>0</v>
          </cell>
          <cell r="AN407">
            <v>6</v>
          </cell>
          <cell r="AO407">
            <v>0</v>
          </cell>
        </row>
        <row r="408">
          <cell r="A408">
            <v>905620693</v>
          </cell>
          <cell r="B408" t="str">
            <v>TIDIOUTE LIBRARY ASSOCIATION, INC.</v>
          </cell>
          <cell r="C408" t="str">
            <v>NORTHWEST</v>
          </cell>
          <cell r="D408" t="str">
            <v>SENECA</v>
          </cell>
          <cell r="E408" t="str">
            <v>WARREN</v>
          </cell>
          <cell r="F408">
            <v>0</v>
          </cell>
          <cell r="G408">
            <v>688</v>
          </cell>
          <cell r="H408">
            <v>757</v>
          </cell>
          <cell r="I408">
            <v>26</v>
          </cell>
          <cell r="J408">
            <v>8760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20048</v>
          </cell>
          <cell r="P408">
            <v>17666</v>
          </cell>
          <cell r="Q408">
            <v>4321</v>
          </cell>
          <cell r="R408">
            <v>35</v>
          </cell>
          <cell r="S408">
            <v>0</v>
          </cell>
          <cell r="T408">
            <v>39</v>
          </cell>
          <cell r="U408">
            <v>266</v>
          </cell>
          <cell r="V408">
            <v>0</v>
          </cell>
          <cell r="W408">
            <v>0</v>
          </cell>
          <cell r="X408">
            <v>0</v>
          </cell>
          <cell r="Y408">
            <v>2897</v>
          </cell>
          <cell r="Z408">
            <v>8750</v>
          </cell>
          <cell r="AA408">
            <v>0</v>
          </cell>
          <cell r="AB408">
            <v>5283</v>
          </cell>
          <cell r="AC408">
            <v>16930</v>
          </cell>
          <cell r="AD408">
            <v>22759</v>
          </cell>
          <cell r="AE408">
            <v>7309</v>
          </cell>
          <cell r="AF408">
            <v>14072</v>
          </cell>
          <cell r="AG408">
            <v>44140</v>
          </cell>
          <cell r="AH408">
            <v>0</v>
          </cell>
          <cell r="AI408">
            <v>0</v>
          </cell>
          <cell r="AJ408">
            <v>2897</v>
          </cell>
          <cell r="AK408">
            <v>0</v>
          </cell>
          <cell r="AL408">
            <v>0</v>
          </cell>
          <cell r="AM408">
            <v>0</v>
          </cell>
          <cell r="AN408">
            <v>4</v>
          </cell>
          <cell r="AO408">
            <v>0.74285999999999996</v>
          </cell>
        </row>
        <row r="409">
          <cell r="A409">
            <v>905620753</v>
          </cell>
          <cell r="B409" t="str">
            <v>WARREN LIBRARY ASSOCIATION</v>
          </cell>
          <cell r="C409" t="str">
            <v>NORTHWEST</v>
          </cell>
          <cell r="D409" t="str">
            <v>SENECA</v>
          </cell>
          <cell r="E409" t="str">
            <v>WARREN</v>
          </cell>
          <cell r="F409">
            <v>0</v>
          </cell>
          <cell r="G409">
            <v>28502</v>
          </cell>
          <cell r="H409">
            <v>17903</v>
          </cell>
          <cell r="I409">
            <v>54</v>
          </cell>
          <cell r="J409">
            <v>381489</v>
          </cell>
          <cell r="K409">
            <v>5.4166699999999999</v>
          </cell>
          <cell r="L409">
            <v>0.83333000000000002</v>
          </cell>
          <cell r="M409">
            <v>12.91667</v>
          </cell>
          <cell r="N409">
            <v>0.72221999999999997</v>
          </cell>
          <cell r="O409">
            <v>170058</v>
          </cell>
          <cell r="P409">
            <v>155569</v>
          </cell>
          <cell r="Q409">
            <v>4321</v>
          </cell>
          <cell r="R409">
            <v>177</v>
          </cell>
          <cell r="S409">
            <v>0</v>
          </cell>
          <cell r="T409">
            <v>2291</v>
          </cell>
          <cell r="U409">
            <v>2700</v>
          </cell>
          <cell r="V409">
            <v>0</v>
          </cell>
          <cell r="W409">
            <v>10000</v>
          </cell>
          <cell r="X409">
            <v>0</v>
          </cell>
          <cell r="Y409">
            <v>359532</v>
          </cell>
          <cell r="Z409">
            <v>200000</v>
          </cell>
          <cell r="AA409">
            <v>0</v>
          </cell>
          <cell r="AB409">
            <v>235827</v>
          </cell>
          <cell r="AC409">
            <v>805359</v>
          </cell>
          <cell r="AD409">
            <v>769313</v>
          </cell>
          <cell r="AE409">
            <v>126210</v>
          </cell>
          <cell r="AF409">
            <v>185954</v>
          </cell>
          <cell r="AG409">
            <v>1081477</v>
          </cell>
          <cell r="AH409">
            <v>10000</v>
          </cell>
          <cell r="AI409">
            <v>0</v>
          </cell>
          <cell r="AJ409">
            <v>285204</v>
          </cell>
          <cell r="AK409">
            <v>0</v>
          </cell>
          <cell r="AL409">
            <v>0</v>
          </cell>
          <cell r="AM409">
            <v>0</v>
          </cell>
          <cell r="AN409">
            <v>19</v>
          </cell>
          <cell r="AO409">
            <v>0</v>
          </cell>
        </row>
        <row r="410">
          <cell r="A410">
            <v>909240245</v>
          </cell>
          <cell r="B410" t="str">
            <v>WILCOX PUBLIC LIBRARY</v>
          </cell>
          <cell r="C410" t="str">
            <v>NORTHWEST</v>
          </cell>
          <cell r="D410" t="str">
            <v>SENECA</v>
          </cell>
          <cell r="E410" t="str">
            <v>ELK</v>
          </cell>
          <cell r="F410">
            <v>0</v>
          </cell>
          <cell r="G410">
            <v>1624</v>
          </cell>
          <cell r="H410">
            <v>776</v>
          </cell>
          <cell r="I410">
            <v>26</v>
          </cell>
          <cell r="J410">
            <v>2200</v>
          </cell>
          <cell r="K410">
            <v>0</v>
          </cell>
          <cell r="L410">
            <v>0</v>
          </cell>
          <cell r="M410">
            <v>0</v>
          </cell>
          <cell r="N410">
            <v>0.11429</v>
          </cell>
          <cell r="O410">
            <v>15809</v>
          </cell>
          <cell r="P410">
            <v>10023</v>
          </cell>
          <cell r="Q410">
            <v>4321</v>
          </cell>
          <cell r="R410">
            <v>10</v>
          </cell>
          <cell r="S410">
            <v>0</v>
          </cell>
          <cell r="T410">
            <v>47</v>
          </cell>
          <cell r="U410">
            <v>18</v>
          </cell>
          <cell r="V410">
            <v>0</v>
          </cell>
          <cell r="W410">
            <v>0</v>
          </cell>
          <cell r="X410">
            <v>1154</v>
          </cell>
          <cell r="Y410">
            <v>6549</v>
          </cell>
          <cell r="Z410">
            <v>11396</v>
          </cell>
          <cell r="AA410">
            <v>0</v>
          </cell>
          <cell r="AB410">
            <v>15879</v>
          </cell>
          <cell r="AC410">
            <v>33824</v>
          </cell>
          <cell r="AD410">
            <v>14435</v>
          </cell>
          <cell r="AE410">
            <v>4342</v>
          </cell>
          <cell r="AF410">
            <v>16685</v>
          </cell>
          <cell r="AG410">
            <v>35462</v>
          </cell>
          <cell r="AH410">
            <v>0</v>
          </cell>
          <cell r="AI410">
            <v>0</v>
          </cell>
          <cell r="AJ410">
            <v>5395</v>
          </cell>
          <cell r="AK410">
            <v>0</v>
          </cell>
          <cell r="AL410">
            <v>1154</v>
          </cell>
          <cell r="AM410">
            <v>0</v>
          </cell>
          <cell r="AN410">
            <v>3</v>
          </cell>
          <cell r="AO410">
            <v>0.62856999999999996</v>
          </cell>
        </row>
        <row r="411">
          <cell r="A411">
            <v>905620813</v>
          </cell>
          <cell r="B411" t="str">
            <v>YOUNGSVILLE PUBLIC LIBRARY</v>
          </cell>
          <cell r="C411" t="str">
            <v>NORTHWEST</v>
          </cell>
          <cell r="D411" t="str">
            <v>SENECA</v>
          </cell>
          <cell r="E411" t="str">
            <v>WARREN</v>
          </cell>
          <cell r="F411">
            <v>0</v>
          </cell>
          <cell r="G411">
            <v>5018</v>
          </cell>
          <cell r="H411">
            <v>2775</v>
          </cell>
          <cell r="I411">
            <v>26</v>
          </cell>
          <cell r="J411">
            <v>17365</v>
          </cell>
          <cell r="K411">
            <v>0</v>
          </cell>
          <cell r="L411">
            <v>0</v>
          </cell>
          <cell r="M411">
            <v>0.6</v>
          </cell>
          <cell r="N411">
            <v>0.11429</v>
          </cell>
          <cell r="O411">
            <v>19275</v>
          </cell>
          <cell r="P411">
            <v>12802</v>
          </cell>
          <cell r="Q411">
            <v>4321</v>
          </cell>
          <cell r="R411">
            <v>89</v>
          </cell>
          <cell r="S411">
            <v>0</v>
          </cell>
          <cell r="T411">
            <v>79</v>
          </cell>
          <cell r="U411">
            <v>211</v>
          </cell>
          <cell r="V411">
            <v>0</v>
          </cell>
          <cell r="W411">
            <v>0</v>
          </cell>
          <cell r="X411">
            <v>0</v>
          </cell>
          <cell r="Y411">
            <v>8848</v>
          </cell>
          <cell r="Z411">
            <v>20088</v>
          </cell>
          <cell r="AA411">
            <v>0</v>
          </cell>
          <cell r="AB411">
            <v>30779</v>
          </cell>
          <cell r="AC411">
            <v>59715</v>
          </cell>
          <cell r="AD411">
            <v>37192</v>
          </cell>
          <cell r="AE411">
            <v>4206</v>
          </cell>
          <cell r="AF411">
            <v>25222</v>
          </cell>
          <cell r="AG411">
            <v>66620</v>
          </cell>
          <cell r="AH411">
            <v>0</v>
          </cell>
          <cell r="AI411">
            <v>0</v>
          </cell>
          <cell r="AJ411">
            <v>8848</v>
          </cell>
          <cell r="AK411">
            <v>0</v>
          </cell>
          <cell r="AL411">
            <v>0</v>
          </cell>
          <cell r="AM411">
            <v>0</v>
          </cell>
          <cell r="AN411">
            <v>6</v>
          </cell>
          <cell r="AO411">
            <v>0.85714000000000001</v>
          </cell>
        </row>
        <row r="412">
          <cell r="A412">
            <v>901260063</v>
          </cell>
          <cell r="B412" t="str">
            <v>BROWNSVILLE FREE PUBLIC LIBRARY</v>
          </cell>
          <cell r="C412" t="str">
            <v>SOUTHWEST</v>
          </cell>
          <cell r="D412" t="str">
            <v>WASHINGTON</v>
          </cell>
          <cell r="E412" t="str">
            <v>FAYETTE</v>
          </cell>
          <cell r="F412">
            <v>0</v>
          </cell>
          <cell r="G412">
            <v>15055</v>
          </cell>
          <cell r="H412">
            <v>2874</v>
          </cell>
          <cell r="I412">
            <v>37.5</v>
          </cell>
          <cell r="J412">
            <v>10605</v>
          </cell>
          <cell r="K412">
            <v>1.0133300000000001</v>
          </cell>
          <cell r="L412">
            <v>0</v>
          </cell>
          <cell r="M412">
            <v>1.2</v>
          </cell>
          <cell r="N412">
            <v>0</v>
          </cell>
          <cell r="O412">
            <v>16832</v>
          </cell>
          <cell r="P412">
            <v>16020</v>
          </cell>
          <cell r="Q412">
            <v>5530</v>
          </cell>
          <cell r="R412">
            <v>38</v>
          </cell>
          <cell r="S412">
            <v>0</v>
          </cell>
          <cell r="T412">
            <v>31</v>
          </cell>
          <cell r="U412">
            <v>229</v>
          </cell>
          <cell r="V412">
            <v>0</v>
          </cell>
          <cell r="W412">
            <v>0</v>
          </cell>
          <cell r="X412">
            <v>0</v>
          </cell>
          <cell r="Y412">
            <v>24801</v>
          </cell>
          <cell r="Z412">
            <v>12260</v>
          </cell>
          <cell r="AA412">
            <v>0</v>
          </cell>
          <cell r="AB412">
            <v>18730</v>
          </cell>
          <cell r="AC412">
            <v>55791</v>
          </cell>
          <cell r="AD412">
            <v>48018</v>
          </cell>
          <cell r="AE412">
            <v>4757</v>
          </cell>
          <cell r="AF412">
            <v>16631</v>
          </cell>
          <cell r="AG412">
            <v>69406</v>
          </cell>
          <cell r="AH412">
            <v>0</v>
          </cell>
          <cell r="AI412">
            <v>0</v>
          </cell>
          <cell r="AJ412">
            <v>24801</v>
          </cell>
          <cell r="AK412">
            <v>0</v>
          </cell>
          <cell r="AL412">
            <v>0</v>
          </cell>
          <cell r="AM412">
            <v>0</v>
          </cell>
          <cell r="AN412">
            <v>3</v>
          </cell>
          <cell r="AO412">
            <v>0</v>
          </cell>
        </row>
        <row r="413">
          <cell r="A413">
            <v>901260152</v>
          </cell>
          <cell r="B413" t="str">
            <v>CARNEGIE FREE LIBRARY</v>
          </cell>
          <cell r="C413" t="str">
            <v>SOUTHWEST</v>
          </cell>
          <cell r="D413" t="str">
            <v>WASHINGTON</v>
          </cell>
          <cell r="E413" t="str">
            <v>FAYETTE</v>
          </cell>
          <cell r="F413">
            <v>0</v>
          </cell>
          <cell r="G413">
            <v>34479</v>
          </cell>
          <cell r="H413">
            <v>10894</v>
          </cell>
          <cell r="I413">
            <v>47</v>
          </cell>
          <cell r="J413">
            <v>19251</v>
          </cell>
          <cell r="K413">
            <v>1</v>
          </cell>
          <cell r="L413">
            <v>1</v>
          </cell>
          <cell r="M413">
            <v>3.5714299999999999</v>
          </cell>
          <cell r="N413">
            <v>0</v>
          </cell>
          <cell r="O413">
            <v>36423</v>
          </cell>
          <cell r="P413">
            <v>34578</v>
          </cell>
          <cell r="Q413">
            <v>5530</v>
          </cell>
          <cell r="R413">
            <v>23</v>
          </cell>
          <cell r="S413">
            <v>0</v>
          </cell>
          <cell r="T413">
            <v>34</v>
          </cell>
          <cell r="U413">
            <v>102</v>
          </cell>
          <cell r="V413">
            <v>3306</v>
          </cell>
          <cell r="W413">
            <v>3306</v>
          </cell>
          <cell r="X413">
            <v>0</v>
          </cell>
          <cell r="Y413">
            <v>201696</v>
          </cell>
          <cell r="Z413">
            <v>54925</v>
          </cell>
          <cell r="AA413">
            <v>9000</v>
          </cell>
          <cell r="AB413">
            <v>64755</v>
          </cell>
          <cell r="AC413">
            <v>324682</v>
          </cell>
          <cell r="AD413">
            <v>131747</v>
          </cell>
          <cell r="AE413">
            <v>10685</v>
          </cell>
          <cell r="AF413">
            <v>371378</v>
          </cell>
          <cell r="AG413">
            <v>513810</v>
          </cell>
          <cell r="AH413">
            <v>0</v>
          </cell>
          <cell r="AI413">
            <v>3306</v>
          </cell>
          <cell r="AJ413">
            <v>59801</v>
          </cell>
          <cell r="AK413">
            <v>141895</v>
          </cell>
          <cell r="AL413">
            <v>0</v>
          </cell>
          <cell r="AM413">
            <v>0</v>
          </cell>
          <cell r="AN413">
            <v>15</v>
          </cell>
          <cell r="AO413">
            <v>1</v>
          </cell>
        </row>
        <row r="414">
          <cell r="A414">
            <v>901260633</v>
          </cell>
          <cell r="B414" t="str">
            <v>GERMAN MASONTOWN PUB LIBRARY</v>
          </cell>
          <cell r="C414" t="str">
            <v>SOUTHWEST</v>
          </cell>
          <cell r="D414" t="str">
            <v>WASHINGTON</v>
          </cell>
          <cell r="E414" t="str">
            <v>FAYETTE</v>
          </cell>
          <cell r="F414">
            <v>0</v>
          </cell>
          <cell r="G414">
            <v>10352</v>
          </cell>
          <cell r="H414">
            <v>5964</v>
          </cell>
          <cell r="I414">
            <v>32</v>
          </cell>
          <cell r="J414">
            <v>16912</v>
          </cell>
          <cell r="K414">
            <v>0.91429000000000005</v>
          </cell>
          <cell r="L414">
            <v>0</v>
          </cell>
          <cell r="M414">
            <v>1.68571</v>
          </cell>
          <cell r="N414">
            <v>0.17143</v>
          </cell>
          <cell r="O414">
            <v>27973</v>
          </cell>
          <cell r="P414">
            <v>26367</v>
          </cell>
          <cell r="Q414">
            <v>5530</v>
          </cell>
          <cell r="R414">
            <v>47</v>
          </cell>
          <cell r="S414">
            <v>1</v>
          </cell>
          <cell r="T414">
            <v>34</v>
          </cell>
          <cell r="U414">
            <v>248</v>
          </cell>
          <cell r="V414">
            <v>0</v>
          </cell>
          <cell r="W414">
            <v>15000</v>
          </cell>
          <cell r="X414">
            <v>0</v>
          </cell>
          <cell r="Y414">
            <v>19485</v>
          </cell>
          <cell r="Z414">
            <v>35418</v>
          </cell>
          <cell r="AA414">
            <v>6808</v>
          </cell>
          <cell r="AB414">
            <v>17933</v>
          </cell>
          <cell r="AC414">
            <v>87836</v>
          </cell>
          <cell r="AD414">
            <v>58111</v>
          </cell>
          <cell r="AE414">
            <v>7215</v>
          </cell>
          <cell r="AF414">
            <v>36360</v>
          </cell>
          <cell r="AG414">
            <v>101686</v>
          </cell>
          <cell r="AH414">
            <v>15000</v>
          </cell>
          <cell r="AI414">
            <v>0</v>
          </cell>
          <cell r="AJ414">
            <v>19485</v>
          </cell>
          <cell r="AK414">
            <v>0</v>
          </cell>
          <cell r="AL414">
            <v>0</v>
          </cell>
          <cell r="AM414">
            <v>0</v>
          </cell>
          <cell r="AN414">
            <v>9</v>
          </cell>
          <cell r="AO414">
            <v>0</v>
          </cell>
        </row>
        <row r="415">
          <cell r="A415">
            <v>901300753</v>
          </cell>
          <cell r="B415" t="str">
            <v>EVA K BOWLBY PUBLIC LIBRARY</v>
          </cell>
          <cell r="C415" t="str">
            <v>SOUTHWEST</v>
          </cell>
          <cell r="D415" t="str">
            <v>WASHINGTON</v>
          </cell>
          <cell r="E415" t="str">
            <v>GREENE</v>
          </cell>
          <cell r="F415" t="str">
            <v>Greene County Library System</v>
          </cell>
          <cell r="G415">
            <v>26468</v>
          </cell>
          <cell r="H415">
            <v>5897</v>
          </cell>
          <cell r="I415">
            <v>52</v>
          </cell>
          <cell r="J415">
            <v>42697</v>
          </cell>
          <cell r="K415">
            <v>1</v>
          </cell>
          <cell r="L415">
            <v>0</v>
          </cell>
          <cell r="M415">
            <v>7</v>
          </cell>
          <cell r="N415">
            <v>3.82857</v>
          </cell>
          <cell r="O415">
            <v>62363</v>
          </cell>
          <cell r="P415">
            <v>56290</v>
          </cell>
          <cell r="Q415">
            <v>67247</v>
          </cell>
          <cell r="R415">
            <v>74</v>
          </cell>
          <cell r="S415">
            <v>20</v>
          </cell>
          <cell r="T415">
            <v>168</v>
          </cell>
          <cell r="U415">
            <v>112</v>
          </cell>
          <cell r="V415">
            <v>3507</v>
          </cell>
          <cell r="W415">
            <v>3507</v>
          </cell>
          <cell r="X415">
            <v>0</v>
          </cell>
          <cell r="Y415">
            <v>76430</v>
          </cell>
          <cell r="Z415">
            <v>45595</v>
          </cell>
          <cell r="AA415">
            <v>0</v>
          </cell>
          <cell r="AB415">
            <v>259726</v>
          </cell>
          <cell r="AC415">
            <v>385258</v>
          </cell>
          <cell r="AD415">
            <v>263946</v>
          </cell>
          <cell r="AE415">
            <v>46844</v>
          </cell>
          <cell r="AF415">
            <v>70107</v>
          </cell>
          <cell r="AG415">
            <v>380897</v>
          </cell>
          <cell r="AH415">
            <v>0</v>
          </cell>
          <cell r="AI415">
            <v>3507</v>
          </cell>
          <cell r="AJ415">
            <v>76430</v>
          </cell>
          <cell r="AK415">
            <v>0</v>
          </cell>
          <cell r="AL415">
            <v>0</v>
          </cell>
          <cell r="AM415">
            <v>0</v>
          </cell>
          <cell r="AN415">
            <v>20</v>
          </cell>
          <cell r="AO415">
            <v>0.85714000000000001</v>
          </cell>
        </row>
        <row r="416">
          <cell r="A416">
            <v>901300063</v>
          </cell>
          <cell r="B416" t="str">
            <v>FLENNIKEN PUBLIC LIBRARY</v>
          </cell>
          <cell r="C416" t="str">
            <v>SOUTHWEST</v>
          </cell>
          <cell r="D416" t="str">
            <v>WASHINGTON</v>
          </cell>
          <cell r="E416" t="str">
            <v>GREENE</v>
          </cell>
          <cell r="F416" t="str">
            <v>Greene County Library System</v>
          </cell>
          <cell r="G416">
            <v>12218</v>
          </cell>
          <cell r="H416">
            <v>6366</v>
          </cell>
          <cell r="I416">
            <v>50</v>
          </cell>
          <cell r="J416">
            <v>22543</v>
          </cell>
          <cell r="K416">
            <v>0</v>
          </cell>
          <cell r="L416">
            <v>0</v>
          </cell>
          <cell r="M416">
            <v>2.2000000000000002</v>
          </cell>
          <cell r="N416">
            <v>1.14286</v>
          </cell>
          <cell r="O416">
            <v>31568</v>
          </cell>
          <cell r="P416">
            <v>24118</v>
          </cell>
          <cell r="Q416">
            <v>68051</v>
          </cell>
          <cell r="R416">
            <v>45</v>
          </cell>
          <cell r="S416">
            <v>2543</v>
          </cell>
          <cell r="T416">
            <v>181</v>
          </cell>
          <cell r="U416">
            <v>62</v>
          </cell>
          <cell r="V416">
            <v>16008</v>
          </cell>
          <cell r="W416">
            <v>16008</v>
          </cell>
          <cell r="X416">
            <v>0</v>
          </cell>
          <cell r="Y416">
            <v>50953</v>
          </cell>
          <cell r="Z416">
            <v>36605</v>
          </cell>
          <cell r="AA416">
            <v>0</v>
          </cell>
          <cell r="AB416">
            <v>57114</v>
          </cell>
          <cell r="AC416">
            <v>160680</v>
          </cell>
          <cell r="AD416">
            <v>87055</v>
          </cell>
          <cell r="AE416">
            <v>21706</v>
          </cell>
          <cell r="AF416">
            <v>51215</v>
          </cell>
          <cell r="AG416">
            <v>159976</v>
          </cell>
          <cell r="AH416">
            <v>0</v>
          </cell>
          <cell r="AI416">
            <v>16008</v>
          </cell>
          <cell r="AJ416">
            <v>50953</v>
          </cell>
          <cell r="AK416">
            <v>0</v>
          </cell>
          <cell r="AL416">
            <v>0</v>
          </cell>
          <cell r="AM416">
            <v>0</v>
          </cell>
          <cell r="AN416">
            <v>10</v>
          </cell>
          <cell r="AO416">
            <v>1</v>
          </cell>
        </row>
        <row r="417">
          <cell r="A417">
            <v>901300725</v>
          </cell>
          <cell r="B417" t="str">
            <v>GREENE SYS ADMIN UNIT</v>
          </cell>
          <cell r="C417" t="str">
            <v>SOUTHWEST</v>
          </cell>
          <cell r="D417" t="str">
            <v>WASHINGTON</v>
          </cell>
          <cell r="E417" t="str">
            <v>GREENE</v>
          </cell>
          <cell r="F417" t="str">
            <v>Greene County Library System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1.2285699999999999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67247</v>
          </cell>
          <cell r="R417">
            <v>0</v>
          </cell>
          <cell r="S417">
            <v>20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31085</v>
          </cell>
          <cell r="Z417">
            <v>34000</v>
          </cell>
          <cell r="AA417">
            <v>0</v>
          </cell>
          <cell r="AB417">
            <v>1500</v>
          </cell>
          <cell r="AC417">
            <v>66585</v>
          </cell>
          <cell r="AD417">
            <v>55517</v>
          </cell>
          <cell r="AE417">
            <v>3716</v>
          </cell>
          <cell r="AF417">
            <v>8980</v>
          </cell>
          <cell r="AG417">
            <v>68213</v>
          </cell>
          <cell r="AH417">
            <v>0</v>
          </cell>
          <cell r="AI417">
            <v>0</v>
          </cell>
          <cell r="AJ417">
            <v>31085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</row>
        <row r="418">
          <cell r="A418">
            <v>901261142</v>
          </cell>
          <cell r="B418" t="str">
            <v>UNIONTOWN PUBLIC LIBRARY</v>
          </cell>
          <cell r="C418" t="str">
            <v>SOUTHWEST</v>
          </cell>
          <cell r="D418" t="str">
            <v>WASHINGTON</v>
          </cell>
          <cell r="E418" t="str">
            <v>FAYETTE</v>
          </cell>
          <cell r="F418">
            <v>0</v>
          </cell>
          <cell r="G418">
            <v>10372</v>
          </cell>
          <cell r="H418">
            <v>3160</v>
          </cell>
          <cell r="I418">
            <v>45</v>
          </cell>
          <cell r="J418">
            <v>50824</v>
          </cell>
          <cell r="K418">
            <v>0.62338000000000005</v>
          </cell>
          <cell r="L418">
            <v>0</v>
          </cell>
          <cell r="M418">
            <v>5.6623400000000004</v>
          </cell>
          <cell r="N418">
            <v>0</v>
          </cell>
          <cell r="O418">
            <v>94963</v>
          </cell>
          <cell r="P418">
            <v>92963</v>
          </cell>
          <cell r="Q418">
            <v>5530</v>
          </cell>
          <cell r="R418">
            <v>57</v>
          </cell>
          <cell r="S418">
            <v>0</v>
          </cell>
          <cell r="T418">
            <v>481</v>
          </cell>
          <cell r="U418">
            <v>515</v>
          </cell>
          <cell r="V418">
            <v>0</v>
          </cell>
          <cell r="W418">
            <v>4499</v>
          </cell>
          <cell r="X418">
            <v>0</v>
          </cell>
          <cell r="Y418">
            <v>43151</v>
          </cell>
          <cell r="Z418">
            <v>170000</v>
          </cell>
          <cell r="AA418">
            <v>0</v>
          </cell>
          <cell r="AB418">
            <v>188912</v>
          </cell>
          <cell r="AC418">
            <v>406562</v>
          </cell>
          <cell r="AD418">
            <v>221170</v>
          </cell>
          <cell r="AE418">
            <v>39552</v>
          </cell>
          <cell r="AF418">
            <v>106250</v>
          </cell>
          <cell r="AG418">
            <v>366972</v>
          </cell>
          <cell r="AH418">
            <v>0</v>
          </cell>
          <cell r="AI418">
            <v>0</v>
          </cell>
          <cell r="AJ418">
            <v>43151</v>
          </cell>
          <cell r="AK418">
            <v>0</v>
          </cell>
          <cell r="AL418">
            <v>0</v>
          </cell>
          <cell r="AM418">
            <v>0</v>
          </cell>
          <cell r="AN418">
            <v>14</v>
          </cell>
          <cell r="AO418">
            <v>0</v>
          </cell>
        </row>
        <row r="419">
          <cell r="A419">
            <v>901631953</v>
          </cell>
          <cell r="B419" t="str">
            <v>AVELLA AREA LIBRARY CENTER</v>
          </cell>
          <cell r="C419" t="str">
            <v>SOUTHWEST</v>
          </cell>
          <cell r="D419" t="str">
            <v>WASHINGTON</v>
          </cell>
          <cell r="E419" t="str">
            <v>WASHINGTON</v>
          </cell>
          <cell r="F419" t="str">
            <v>Washington County Library System</v>
          </cell>
          <cell r="G419">
            <v>4209</v>
          </cell>
          <cell r="H419">
            <v>2548</v>
          </cell>
          <cell r="I419">
            <v>35</v>
          </cell>
          <cell r="J419">
            <v>9887</v>
          </cell>
          <cell r="K419">
            <v>0</v>
          </cell>
          <cell r="L419">
            <v>0</v>
          </cell>
          <cell r="M419">
            <v>0.4</v>
          </cell>
          <cell r="N419">
            <v>5.7140000000000003E-2</v>
          </cell>
          <cell r="O419">
            <v>25184</v>
          </cell>
          <cell r="P419">
            <v>16345</v>
          </cell>
          <cell r="Q419">
            <v>5530</v>
          </cell>
          <cell r="R419">
            <v>18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16109</v>
          </cell>
          <cell r="Z419">
            <v>11565</v>
          </cell>
          <cell r="AA419">
            <v>2000</v>
          </cell>
          <cell r="AB419">
            <v>28484</v>
          </cell>
          <cell r="AC419">
            <v>56158</v>
          </cell>
          <cell r="AD419">
            <v>27839</v>
          </cell>
          <cell r="AE419">
            <v>7218</v>
          </cell>
          <cell r="AF419">
            <v>15418</v>
          </cell>
          <cell r="AG419">
            <v>50475</v>
          </cell>
          <cell r="AH419">
            <v>0</v>
          </cell>
          <cell r="AI419">
            <v>0</v>
          </cell>
          <cell r="AJ419">
            <v>16109</v>
          </cell>
          <cell r="AK419">
            <v>0</v>
          </cell>
          <cell r="AL419">
            <v>0</v>
          </cell>
          <cell r="AM419">
            <v>0</v>
          </cell>
          <cell r="AN419">
            <v>3</v>
          </cell>
          <cell r="AO419">
            <v>0.71428999999999998</v>
          </cell>
        </row>
        <row r="420">
          <cell r="A420">
            <v>901630123</v>
          </cell>
          <cell r="B420" t="str">
            <v>BENTLEYVILLE PUBLIC LIBRARY</v>
          </cell>
          <cell r="C420" t="str">
            <v>SOUTHWEST</v>
          </cell>
          <cell r="D420" t="str">
            <v>WASHINGTON</v>
          </cell>
          <cell r="E420" t="str">
            <v>WASHINGTON</v>
          </cell>
          <cell r="F420" t="str">
            <v>Washington County Library System</v>
          </cell>
          <cell r="G420">
            <v>8553</v>
          </cell>
          <cell r="H420">
            <v>726</v>
          </cell>
          <cell r="I420">
            <v>45</v>
          </cell>
          <cell r="J420">
            <v>15354</v>
          </cell>
          <cell r="K420">
            <v>0</v>
          </cell>
          <cell r="L420">
            <v>0</v>
          </cell>
          <cell r="M420">
            <v>1.7142900000000001</v>
          </cell>
          <cell r="N420">
            <v>0</v>
          </cell>
          <cell r="O420">
            <v>25721</v>
          </cell>
          <cell r="P420">
            <v>24292</v>
          </cell>
          <cell r="Q420">
            <v>5530</v>
          </cell>
          <cell r="R420">
            <v>20</v>
          </cell>
          <cell r="S420">
            <v>0</v>
          </cell>
          <cell r="T420">
            <v>68</v>
          </cell>
          <cell r="U420">
            <v>51</v>
          </cell>
          <cell r="V420">
            <v>0</v>
          </cell>
          <cell r="W420">
            <v>0</v>
          </cell>
          <cell r="X420">
            <v>0</v>
          </cell>
          <cell r="Y420">
            <v>19544</v>
          </cell>
          <cell r="Z420">
            <v>18239</v>
          </cell>
          <cell r="AA420">
            <v>3950</v>
          </cell>
          <cell r="AB420">
            <v>46115</v>
          </cell>
          <cell r="AC420">
            <v>83898</v>
          </cell>
          <cell r="AD420">
            <v>42288</v>
          </cell>
          <cell r="AE420">
            <v>5394</v>
          </cell>
          <cell r="AF420">
            <v>30660</v>
          </cell>
          <cell r="AG420">
            <v>78342</v>
          </cell>
          <cell r="AH420">
            <v>0</v>
          </cell>
          <cell r="AI420">
            <v>0</v>
          </cell>
          <cell r="AJ420">
            <v>19544</v>
          </cell>
          <cell r="AK420">
            <v>0</v>
          </cell>
          <cell r="AL420">
            <v>0</v>
          </cell>
          <cell r="AM420">
            <v>19368</v>
          </cell>
          <cell r="AN420">
            <v>5</v>
          </cell>
          <cell r="AO420">
            <v>1</v>
          </cell>
        </row>
        <row r="421">
          <cell r="A421">
            <v>901630213</v>
          </cell>
          <cell r="B421" t="str">
            <v>BURGETTSTOWN COMMUNITY LIBRARY</v>
          </cell>
          <cell r="C421" t="str">
            <v>SOUTHWEST</v>
          </cell>
          <cell r="D421" t="str">
            <v>WASHINGTON</v>
          </cell>
          <cell r="E421" t="str">
            <v>WASHINGTON</v>
          </cell>
          <cell r="F421" t="str">
            <v>Washington County Library System</v>
          </cell>
          <cell r="G421">
            <v>9699</v>
          </cell>
          <cell r="H421">
            <v>2479</v>
          </cell>
          <cell r="I421">
            <v>48</v>
          </cell>
          <cell r="J421">
            <v>8940</v>
          </cell>
          <cell r="K421">
            <v>0</v>
          </cell>
          <cell r="L421">
            <v>0</v>
          </cell>
          <cell r="M421">
            <v>0.57142999999999999</v>
          </cell>
          <cell r="N421">
            <v>0.42857000000000001</v>
          </cell>
          <cell r="O421">
            <v>22735</v>
          </cell>
          <cell r="P421">
            <v>22015</v>
          </cell>
          <cell r="Q421">
            <v>5530</v>
          </cell>
          <cell r="R421">
            <v>17</v>
          </cell>
          <cell r="S421">
            <v>0</v>
          </cell>
          <cell r="T421">
            <v>111</v>
          </cell>
          <cell r="U421">
            <v>22</v>
          </cell>
          <cell r="V421">
            <v>6330</v>
          </cell>
          <cell r="W421">
            <v>6330</v>
          </cell>
          <cell r="X421">
            <v>0</v>
          </cell>
          <cell r="Y421">
            <v>21899</v>
          </cell>
          <cell r="Z421">
            <v>10039</v>
          </cell>
          <cell r="AA421">
            <v>0</v>
          </cell>
          <cell r="AB421">
            <v>46866</v>
          </cell>
          <cell r="AC421">
            <v>85134</v>
          </cell>
          <cell r="AD421">
            <v>53814</v>
          </cell>
          <cell r="AE421">
            <v>6644</v>
          </cell>
          <cell r="AF421">
            <v>55955</v>
          </cell>
          <cell r="AG421">
            <v>116413</v>
          </cell>
          <cell r="AH421">
            <v>0</v>
          </cell>
          <cell r="AI421">
            <v>6330</v>
          </cell>
          <cell r="AJ421">
            <v>21899</v>
          </cell>
          <cell r="AK421">
            <v>0</v>
          </cell>
          <cell r="AL421">
            <v>0</v>
          </cell>
          <cell r="AM421">
            <v>0</v>
          </cell>
          <cell r="AN421">
            <v>6</v>
          </cell>
          <cell r="AO421">
            <v>1</v>
          </cell>
        </row>
        <row r="422">
          <cell r="A422">
            <v>901630243</v>
          </cell>
          <cell r="B422" t="str">
            <v>CALIFORNIA AREA PUBLIC LIBRARY</v>
          </cell>
          <cell r="C422" t="str">
            <v>SOUTHWEST</v>
          </cell>
          <cell r="D422" t="str">
            <v>WASHINGTON</v>
          </cell>
          <cell r="E422" t="str">
            <v>WASHINGTON</v>
          </cell>
          <cell r="F422" t="str">
            <v>Washington County Library System</v>
          </cell>
          <cell r="G422">
            <v>10640</v>
          </cell>
          <cell r="H422">
            <v>347</v>
          </cell>
          <cell r="I422">
            <v>45</v>
          </cell>
          <cell r="J422">
            <v>4354</v>
          </cell>
          <cell r="K422">
            <v>0</v>
          </cell>
          <cell r="L422">
            <v>0</v>
          </cell>
          <cell r="M422">
            <v>0.85714000000000001</v>
          </cell>
          <cell r="N422">
            <v>3.7142900000000001</v>
          </cell>
          <cell r="O422">
            <v>13422</v>
          </cell>
          <cell r="P422">
            <v>12666</v>
          </cell>
          <cell r="Q422">
            <v>5530</v>
          </cell>
          <cell r="R422">
            <v>33</v>
          </cell>
          <cell r="S422">
            <v>0</v>
          </cell>
          <cell r="T422">
            <v>60</v>
          </cell>
          <cell r="U422">
            <v>17</v>
          </cell>
          <cell r="V422">
            <v>0</v>
          </cell>
          <cell r="W422">
            <v>0</v>
          </cell>
          <cell r="X422">
            <v>0</v>
          </cell>
          <cell r="Y422">
            <v>20803</v>
          </cell>
          <cell r="Z422">
            <v>13502</v>
          </cell>
          <cell r="AA422">
            <v>0</v>
          </cell>
          <cell r="AB422">
            <v>17877</v>
          </cell>
          <cell r="AC422">
            <v>52182</v>
          </cell>
          <cell r="AD422">
            <v>32677</v>
          </cell>
          <cell r="AE422">
            <v>4517</v>
          </cell>
          <cell r="AF422">
            <v>15095</v>
          </cell>
          <cell r="AG422">
            <v>52289</v>
          </cell>
          <cell r="AH422">
            <v>0</v>
          </cell>
          <cell r="AI422">
            <v>0</v>
          </cell>
          <cell r="AJ422">
            <v>20803</v>
          </cell>
          <cell r="AK422">
            <v>0</v>
          </cell>
          <cell r="AL422">
            <v>0</v>
          </cell>
          <cell r="AM422">
            <v>0</v>
          </cell>
          <cell r="AN422">
            <v>8</v>
          </cell>
          <cell r="AO422">
            <v>0.57142999999999999</v>
          </cell>
        </row>
        <row r="423">
          <cell r="A423">
            <v>901630993</v>
          </cell>
          <cell r="B423" t="str">
            <v>CHARTIERS-HOUSTON COM LIBRARY</v>
          </cell>
          <cell r="C423" t="str">
            <v>SOUTHWEST</v>
          </cell>
          <cell r="D423" t="str">
            <v>WASHINGTON</v>
          </cell>
          <cell r="E423" t="str">
            <v>WASHINGTON</v>
          </cell>
          <cell r="F423" t="str">
            <v>Washington County Library System</v>
          </cell>
          <cell r="G423">
            <v>9114</v>
          </cell>
          <cell r="H423">
            <v>3302</v>
          </cell>
          <cell r="I423">
            <v>40</v>
          </cell>
          <cell r="J423">
            <v>18939</v>
          </cell>
          <cell r="K423">
            <v>0</v>
          </cell>
          <cell r="L423">
            <v>0</v>
          </cell>
          <cell r="M423">
            <v>2.5714299999999999</v>
          </cell>
          <cell r="N423">
            <v>0.22857</v>
          </cell>
          <cell r="O423">
            <v>39546</v>
          </cell>
          <cell r="P423">
            <v>37132</v>
          </cell>
          <cell r="Q423">
            <v>5530</v>
          </cell>
          <cell r="R423">
            <v>10</v>
          </cell>
          <cell r="S423">
            <v>0</v>
          </cell>
          <cell r="T423">
            <v>71</v>
          </cell>
          <cell r="U423">
            <v>42</v>
          </cell>
          <cell r="V423">
            <v>0</v>
          </cell>
          <cell r="W423">
            <v>0</v>
          </cell>
          <cell r="X423">
            <v>0</v>
          </cell>
          <cell r="Y423">
            <v>35088</v>
          </cell>
          <cell r="Z423">
            <v>29961</v>
          </cell>
          <cell r="AA423">
            <v>0</v>
          </cell>
          <cell r="AB423">
            <v>25049</v>
          </cell>
          <cell r="AC423">
            <v>90098</v>
          </cell>
          <cell r="AD423">
            <v>53450</v>
          </cell>
          <cell r="AE423">
            <v>11295</v>
          </cell>
          <cell r="AF423">
            <v>31568</v>
          </cell>
          <cell r="AG423">
            <v>96313</v>
          </cell>
          <cell r="AH423">
            <v>0</v>
          </cell>
          <cell r="AI423">
            <v>0</v>
          </cell>
          <cell r="AJ423">
            <v>35088</v>
          </cell>
          <cell r="AK423">
            <v>0</v>
          </cell>
          <cell r="AL423">
            <v>0</v>
          </cell>
          <cell r="AM423">
            <v>0</v>
          </cell>
          <cell r="AN423">
            <v>5</v>
          </cell>
          <cell r="AO423">
            <v>0</v>
          </cell>
        </row>
        <row r="424">
          <cell r="A424">
            <v>901630813</v>
          </cell>
          <cell r="B424" t="str">
            <v>CITIZENS LIBRARY</v>
          </cell>
          <cell r="C424" t="str">
            <v>SOUTHWEST</v>
          </cell>
          <cell r="D424" t="str">
            <v>WASHINGTON</v>
          </cell>
          <cell r="E424" t="str">
            <v>WASHINGTON</v>
          </cell>
          <cell r="F424" t="str">
            <v>Washington County Library System</v>
          </cell>
          <cell r="G424">
            <v>54719</v>
          </cell>
          <cell r="H424">
            <v>15586</v>
          </cell>
          <cell r="I424">
            <v>55</v>
          </cell>
          <cell r="J424">
            <v>111004</v>
          </cell>
          <cell r="K424">
            <v>6</v>
          </cell>
          <cell r="L424">
            <v>0</v>
          </cell>
          <cell r="M424">
            <v>11.571429999999999</v>
          </cell>
          <cell r="N424">
            <v>0</v>
          </cell>
          <cell r="O424">
            <v>119613</v>
          </cell>
          <cell r="P424">
            <v>103539</v>
          </cell>
          <cell r="Q424">
            <v>5530</v>
          </cell>
          <cell r="R424">
            <v>225</v>
          </cell>
          <cell r="S424">
            <v>0</v>
          </cell>
          <cell r="T424">
            <v>1023</v>
          </cell>
          <cell r="U424">
            <v>605</v>
          </cell>
          <cell r="V424">
            <v>0</v>
          </cell>
          <cell r="W424">
            <v>0</v>
          </cell>
          <cell r="X424">
            <v>0</v>
          </cell>
          <cell r="Y424">
            <v>198497</v>
          </cell>
          <cell r="Z424">
            <v>145143</v>
          </cell>
          <cell r="AA424">
            <v>38500</v>
          </cell>
          <cell r="AB424">
            <v>445478</v>
          </cell>
          <cell r="AC424">
            <v>789118</v>
          </cell>
          <cell r="AD424">
            <v>644670</v>
          </cell>
          <cell r="AE424">
            <v>112212</v>
          </cell>
          <cell r="AF424">
            <v>210902</v>
          </cell>
          <cell r="AG424">
            <v>967784</v>
          </cell>
          <cell r="AH424">
            <v>0</v>
          </cell>
          <cell r="AI424">
            <v>0</v>
          </cell>
          <cell r="AJ424">
            <v>198497</v>
          </cell>
          <cell r="AK424">
            <v>0</v>
          </cell>
          <cell r="AL424">
            <v>0</v>
          </cell>
          <cell r="AM424">
            <v>0</v>
          </cell>
          <cell r="AN424">
            <v>15</v>
          </cell>
          <cell r="AO424">
            <v>0</v>
          </cell>
        </row>
        <row r="425">
          <cell r="A425">
            <v>901630663</v>
          </cell>
          <cell r="B425" t="str">
            <v>DONORA PUBLIC LIBRARY</v>
          </cell>
          <cell r="C425" t="str">
            <v>SOUTHWEST</v>
          </cell>
          <cell r="D425" t="str">
            <v>WASHINGTON</v>
          </cell>
          <cell r="E425" t="str">
            <v>WASHINGTON</v>
          </cell>
          <cell r="F425" t="str">
            <v>Washington County Library System</v>
          </cell>
          <cell r="G425">
            <v>9727</v>
          </cell>
          <cell r="H425">
            <v>1798</v>
          </cell>
          <cell r="I425">
            <v>45</v>
          </cell>
          <cell r="J425">
            <v>5345</v>
          </cell>
          <cell r="K425">
            <v>0.57142999999999999</v>
          </cell>
          <cell r="L425">
            <v>0</v>
          </cell>
          <cell r="M425">
            <v>2.5714299999999999</v>
          </cell>
          <cell r="N425">
            <v>0</v>
          </cell>
          <cell r="O425">
            <v>36085</v>
          </cell>
          <cell r="P425">
            <v>34967</v>
          </cell>
          <cell r="Q425">
            <v>5530</v>
          </cell>
          <cell r="R425">
            <v>43</v>
          </cell>
          <cell r="S425">
            <v>0</v>
          </cell>
          <cell r="T425">
            <v>5</v>
          </cell>
          <cell r="U425">
            <v>5</v>
          </cell>
          <cell r="V425">
            <v>0</v>
          </cell>
          <cell r="W425">
            <v>0</v>
          </cell>
          <cell r="X425">
            <v>0</v>
          </cell>
          <cell r="Y425">
            <v>36339</v>
          </cell>
          <cell r="Z425">
            <v>11452</v>
          </cell>
          <cell r="AA425">
            <v>0</v>
          </cell>
          <cell r="AB425">
            <v>47821</v>
          </cell>
          <cell r="AC425">
            <v>95612</v>
          </cell>
          <cell r="AD425">
            <v>54743</v>
          </cell>
          <cell r="AE425">
            <v>6094</v>
          </cell>
          <cell r="AF425">
            <v>55480</v>
          </cell>
          <cell r="AG425">
            <v>116317</v>
          </cell>
          <cell r="AH425">
            <v>0</v>
          </cell>
          <cell r="AI425">
            <v>0</v>
          </cell>
          <cell r="AJ425">
            <v>36339</v>
          </cell>
          <cell r="AK425">
            <v>0</v>
          </cell>
          <cell r="AL425">
            <v>0</v>
          </cell>
          <cell r="AM425">
            <v>0</v>
          </cell>
          <cell r="AN425">
            <v>11</v>
          </cell>
          <cell r="AO425">
            <v>0.57142999999999999</v>
          </cell>
        </row>
        <row r="426">
          <cell r="A426">
            <v>901630273</v>
          </cell>
          <cell r="B426" t="str">
            <v>FRANK SARRIS PUBLIC LIBRARY</v>
          </cell>
          <cell r="C426" t="str">
            <v>SOUTHWEST</v>
          </cell>
          <cell r="D426" t="str">
            <v>WASHINGTON</v>
          </cell>
          <cell r="E426" t="str">
            <v>WASHINGTON</v>
          </cell>
          <cell r="F426" t="str">
            <v>Washington County Library System</v>
          </cell>
          <cell r="G426">
            <v>33671</v>
          </cell>
          <cell r="H426">
            <v>9737</v>
          </cell>
          <cell r="I426">
            <v>54</v>
          </cell>
          <cell r="J426">
            <v>70784</v>
          </cell>
          <cell r="K426">
            <v>2.4</v>
          </cell>
          <cell r="L426">
            <v>0</v>
          </cell>
          <cell r="M426">
            <v>8.5714299999999994</v>
          </cell>
          <cell r="N426">
            <v>1.2857099999999999</v>
          </cell>
          <cell r="O426">
            <v>58961</v>
          </cell>
          <cell r="P426">
            <v>55434</v>
          </cell>
          <cell r="Q426">
            <v>5530</v>
          </cell>
          <cell r="R426">
            <v>42</v>
          </cell>
          <cell r="S426">
            <v>111</v>
          </cell>
          <cell r="T426">
            <v>138</v>
          </cell>
          <cell r="U426">
            <v>78</v>
          </cell>
          <cell r="V426">
            <v>7945</v>
          </cell>
          <cell r="W426">
            <v>7945</v>
          </cell>
          <cell r="X426">
            <v>0</v>
          </cell>
          <cell r="Y426">
            <v>62078</v>
          </cell>
          <cell r="Z426">
            <v>263902</v>
          </cell>
          <cell r="AA426">
            <v>122594</v>
          </cell>
          <cell r="AB426">
            <v>158651</v>
          </cell>
          <cell r="AC426">
            <v>492576</v>
          </cell>
          <cell r="AD426">
            <v>242854</v>
          </cell>
          <cell r="AE426">
            <v>75194</v>
          </cell>
          <cell r="AF426">
            <v>282216</v>
          </cell>
          <cell r="AG426">
            <v>600264</v>
          </cell>
          <cell r="AH426">
            <v>0</v>
          </cell>
          <cell r="AI426">
            <v>7945</v>
          </cell>
          <cell r="AJ426">
            <v>62078</v>
          </cell>
          <cell r="AK426">
            <v>0</v>
          </cell>
          <cell r="AL426">
            <v>10000</v>
          </cell>
          <cell r="AM426">
            <v>0</v>
          </cell>
          <cell r="AN426">
            <v>20</v>
          </cell>
          <cell r="AO426">
            <v>0</v>
          </cell>
        </row>
        <row r="427">
          <cell r="A427">
            <v>901630913</v>
          </cell>
          <cell r="B427" t="str">
            <v>FREDERICKTOWN AREA PUBLIC LIBRARY</v>
          </cell>
          <cell r="C427" t="str">
            <v>SOUTHWEST</v>
          </cell>
          <cell r="D427" t="str">
            <v>WASHINGTON</v>
          </cell>
          <cell r="E427" t="str">
            <v>WASHINGTON</v>
          </cell>
          <cell r="F427" t="str">
            <v>Washington County Library System</v>
          </cell>
          <cell r="G427">
            <v>6805</v>
          </cell>
          <cell r="H427">
            <v>2173</v>
          </cell>
          <cell r="I427">
            <v>46</v>
          </cell>
          <cell r="J427">
            <v>9131</v>
          </cell>
          <cell r="K427">
            <v>0</v>
          </cell>
          <cell r="L427">
            <v>0</v>
          </cell>
          <cell r="M427">
            <v>1.31429</v>
          </cell>
          <cell r="N427">
            <v>0</v>
          </cell>
          <cell r="O427">
            <v>15142</v>
          </cell>
          <cell r="P427">
            <v>14240</v>
          </cell>
          <cell r="Q427">
            <v>5530</v>
          </cell>
          <cell r="R427">
            <v>15</v>
          </cell>
          <cell r="S427">
            <v>0</v>
          </cell>
          <cell r="T427">
            <v>81</v>
          </cell>
          <cell r="U427">
            <v>117</v>
          </cell>
          <cell r="V427">
            <v>0</v>
          </cell>
          <cell r="W427">
            <v>0</v>
          </cell>
          <cell r="X427">
            <v>0</v>
          </cell>
          <cell r="Y427">
            <v>16884</v>
          </cell>
          <cell r="Z427">
            <v>32772</v>
          </cell>
          <cell r="AA427">
            <v>1500</v>
          </cell>
          <cell r="AB427">
            <v>38779</v>
          </cell>
          <cell r="AC427">
            <v>88435</v>
          </cell>
          <cell r="AD427">
            <v>43664</v>
          </cell>
          <cell r="AE427">
            <v>12337</v>
          </cell>
          <cell r="AF427">
            <v>31164</v>
          </cell>
          <cell r="AG427">
            <v>87165</v>
          </cell>
          <cell r="AH427">
            <v>0</v>
          </cell>
          <cell r="AI427">
            <v>0</v>
          </cell>
          <cell r="AJ427">
            <v>16884</v>
          </cell>
          <cell r="AK427">
            <v>0</v>
          </cell>
          <cell r="AL427">
            <v>0</v>
          </cell>
          <cell r="AM427">
            <v>0</v>
          </cell>
          <cell r="AN427">
            <v>6</v>
          </cell>
          <cell r="AO427">
            <v>0.74285999999999996</v>
          </cell>
        </row>
        <row r="428">
          <cell r="A428">
            <v>901631143</v>
          </cell>
          <cell r="B428" t="str">
            <v>HERITAGE PUBLIC LIBRARY</v>
          </cell>
          <cell r="C428" t="str">
            <v>SOUTHWEST</v>
          </cell>
          <cell r="D428" t="str">
            <v>WASHINGTON</v>
          </cell>
          <cell r="E428" t="str">
            <v>WASHINGTON</v>
          </cell>
          <cell r="F428" t="str">
            <v>Washington County Library System</v>
          </cell>
          <cell r="G428">
            <v>8508</v>
          </cell>
          <cell r="H428">
            <v>5518</v>
          </cell>
          <cell r="I428">
            <v>45</v>
          </cell>
          <cell r="J428">
            <v>19498</v>
          </cell>
          <cell r="K428">
            <v>0</v>
          </cell>
          <cell r="L428">
            <v>0</v>
          </cell>
          <cell r="M428">
            <v>1.7142900000000001</v>
          </cell>
          <cell r="N428">
            <v>0.4</v>
          </cell>
          <cell r="O428">
            <v>25128</v>
          </cell>
          <cell r="P428">
            <v>25330</v>
          </cell>
          <cell r="Q428">
            <v>5530</v>
          </cell>
          <cell r="R428">
            <v>60</v>
          </cell>
          <cell r="S428">
            <v>0</v>
          </cell>
          <cell r="T428">
            <v>118</v>
          </cell>
          <cell r="U428">
            <v>30</v>
          </cell>
          <cell r="V428">
            <v>0</v>
          </cell>
          <cell r="W428">
            <v>0</v>
          </cell>
          <cell r="X428">
            <v>0</v>
          </cell>
          <cell r="Y428">
            <v>20024</v>
          </cell>
          <cell r="Z428">
            <v>25737</v>
          </cell>
          <cell r="AA428">
            <v>5500</v>
          </cell>
          <cell r="AB428">
            <v>41781</v>
          </cell>
          <cell r="AC428">
            <v>87542</v>
          </cell>
          <cell r="AD428">
            <v>47480</v>
          </cell>
          <cell r="AE428">
            <v>11356</v>
          </cell>
          <cell r="AF428">
            <v>26655</v>
          </cell>
          <cell r="AG428">
            <v>85491</v>
          </cell>
          <cell r="AH428">
            <v>0</v>
          </cell>
          <cell r="AI428">
            <v>0</v>
          </cell>
          <cell r="AJ428">
            <v>20024</v>
          </cell>
          <cell r="AK428">
            <v>0</v>
          </cell>
          <cell r="AL428">
            <v>0</v>
          </cell>
          <cell r="AM428">
            <v>0</v>
          </cell>
          <cell r="AN428">
            <v>9</v>
          </cell>
          <cell r="AO428">
            <v>1</v>
          </cell>
        </row>
        <row r="429">
          <cell r="A429">
            <v>901630423</v>
          </cell>
          <cell r="B429" t="str">
            <v>JOHN K TENER LIBRARY</v>
          </cell>
          <cell r="C429" t="str">
            <v>SOUTHWEST</v>
          </cell>
          <cell r="D429" t="str">
            <v>WASHINGTON</v>
          </cell>
          <cell r="E429" t="str">
            <v>WASHINGTON</v>
          </cell>
          <cell r="F429" t="str">
            <v>Washington County Library System</v>
          </cell>
          <cell r="G429">
            <v>12024</v>
          </cell>
          <cell r="H429">
            <v>7716</v>
          </cell>
          <cell r="I429">
            <v>46</v>
          </cell>
          <cell r="J429">
            <v>35123</v>
          </cell>
          <cell r="K429">
            <v>0</v>
          </cell>
          <cell r="L429">
            <v>0</v>
          </cell>
          <cell r="M429">
            <v>0.34286</v>
          </cell>
          <cell r="N429">
            <v>0.28571000000000002</v>
          </cell>
          <cell r="O429">
            <v>31318</v>
          </cell>
          <cell r="P429">
            <v>27980</v>
          </cell>
          <cell r="Q429">
            <v>5530</v>
          </cell>
          <cell r="R429">
            <v>48</v>
          </cell>
          <cell r="S429">
            <v>0</v>
          </cell>
          <cell r="T429">
            <v>41</v>
          </cell>
          <cell r="U429">
            <v>105</v>
          </cell>
          <cell r="V429">
            <v>0</v>
          </cell>
          <cell r="W429">
            <v>0</v>
          </cell>
          <cell r="X429">
            <v>0</v>
          </cell>
          <cell r="Y429">
            <v>27006</v>
          </cell>
          <cell r="Z429">
            <v>21010</v>
          </cell>
          <cell r="AA429">
            <v>3000</v>
          </cell>
          <cell r="AB429">
            <v>57851</v>
          </cell>
          <cell r="AC429">
            <v>105867</v>
          </cell>
          <cell r="AD429">
            <v>47657</v>
          </cell>
          <cell r="AE429">
            <v>17560</v>
          </cell>
          <cell r="AF429">
            <v>46723</v>
          </cell>
          <cell r="AG429">
            <v>111940</v>
          </cell>
          <cell r="AH429">
            <v>0</v>
          </cell>
          <cell r="AI429">
            <v>0</v>
          </cell>
          <cell r="AJ429">
            <v>27006</v>
          </cell>
          <cell r="AK429">
            <v>0</v>
          </cell>
          <cell r="AL429">
            <v>0</v>
          </cell>
          <cell r="AM429">
            <v>0</v>
          </cell>
          <cell r="AN429">
            <v>12</v>
          </cell>
          <cell r="AO429">
            <v>1.2</v>
          </cell>
        </row>
        <row r="430">
          <cell r="A430">
            <v>901631113</v>
          </cell>
          <cell r="B430" t="str">
            <v>MARIANNA COMMUNITY PUBLIC LIB</v>
          </cell>
          <cell r="C430" t="str">
            <v>SOUTHWEST</v>
          </cell>
          <cell r="D430" t="str">
            <v>WASHINGTON</v>
          </cell>
          <cell r="E430" t="str">
            <v>WASHINGTON</v>
          </cell>
          <cell r="F430" t="str">
            <v>Washington County Library System</v>
          </cell>
          <cell r="G430">
            <v>1954</v>
          </cell>
          <cell r="H430">
            <v>4117</v>
          </cell>
          <cell r="I430">
            <v>35</v>
          </cell>
          <cell r="J430">
            <v>6026</v>
          </cell>
          <cell r="K430">
            <v>0</v>
          </cell>
          <cell r="L430">
            <v>0</v>
          </cell>
          <cell r="M430">
            <v>0.2</v>
          </cell>
          <cell r="N430">
            <v>0.2</v>
          </cell>
          <cell r="O430">
            <v>12966</v>
          </cell>
          <cell r="P430">
            <v>11600</v>
          </cell>
          <cell r="Q430">
            <v>5530</v>
          </cell>
          <cell r="R430">
            <v>52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11619</v>
          </cell>
          <cell r="Z430">
            <v>8903</v>
          </cell>
          <cell r="AA430">
            <v>1500</v>
          </cell>
          <cell r="AB430">
            <v>82122</v>
          </cell>
          <cell r="AC430">
            <v>102644</v>
          </cell>
          <cell r="AD430">
            <v>21539</v>
          </cell>
          <cell r="AE430">
            <v>4204</v>
          </cell>
          <cell r="AF430">
            <v>8274</v>
          </cell>
          <cell r="AG430">
            <v>34017</v>
          </cell>
          <cell r="AH430">
            <v>0</v>
          </cell>
          <cell r="AI430">
            <v>0</v>
          </cell>
          <cell r="AJ430">
            <v>11619</v>
          </cell>
          <cell r="AK430">
            <v>0</v>
          </cell>
          <cell r="AL430">
            <v>0</v>
          </cell>
          <cell r="AM430">
            <v>0</v>
          </cell>
          <cell r="AN430">
            <v>3</v>
          </cell>
          <cell r="AO430">
            <v>0.8</v>
          </cell>
        </row>
        <row r="431">
          <cell r="A431">
            <v>901631202</v>
          </cell>
          <cell r="B431" t="str">
            <v>MONONGAHELA AREA LIBRARY</v>
          </cell>
          <cell r="C431" t="str">
            <v>SOUTHWEST</v>
          </cell>
          <cell r="D431" t="str">
            <v>WASHINGTON</v>
          </cell>
          <cell r="E431" t="str">
            <v>WASHINGTON</v>
          </cell>
          <cell r="F431" t="str">
            <v>Washington County Library System</v>
          </cell>
          <cell r="G431">
            <v>16375</v>
          </cell>
          <cell r="H431">
            <v>2565</v>
          </cell>
          <cell r="I431">
            <v>45</v>
          </cell>
          <cell r="J431">
            <v>25829</v>
          </cell>
          <cell r="K431">
            <v>1</v>
          </cell>
          <cell r="L431">
            <v>0</v>
          </cell>
          <cell r="M431">
            <v>2.3428599999999999</v>
          </cell>
          <cell r="N431">
            <v>0</v>
          </cell>
          <cell r="O431">
            <v>34441</v>
          </cell>
          <cell r="P431">
            <v>32224</v>
          </cell>
          <cell r="Q431">
            <v>5530</v>
          </cell>
          <cell r="R431">
            <v>23</v>
          </cell>
          <cell r="S431">
            <v>0</v>
          </cell>
          <cell r="T431">
            <v>82</v>
          </cell>
          <cell r="U431">
            <v>86</v>
          </cell>
          <cell r="V431">
            <v>0</v>
          </cell>
          <cell r="W431">
            <v>0</v>
          </cell>
          <cell r="X431">
            <v>0</v>
          </cell>
          <cell r="Y431">
            <v>32991</v>
          </cell>
          <cell r="Z431">
            <v>34671</v>
          </cell>
          <cell r="AA431">
            <v>0</v>
          </cell>
          <cell r="AB431">
            <v>38370</v>
          </cell>
          <cell r="AC431">
            <v>106032</v>
          </cell>
          <cell r="AD431">
            <v>60252</v>
          </cell>
          <cell r="AE431">
            <v>15846</v>
          </cell>
          <cell r="AF431">
            <v>27214</v>
          </cell>
          <cell r="AG431">
            <v>103312</v>
          </cell>
          <cell r="AH431">
            <v>0</v>
          </cell>
          <cell r="AI431">
            <v>0</v>
          </cell>
          <cell r="AJ431">
            <v>32991</v>
          </cell>
          <cell r="AK431">
            <v>0</v>
          </cell>
          <cell r="AL431">
            <v>0</v>
          </cell>
          <cell r="AM431">
            <v>0</v>
          </cell>
          <cell r="AN431">
            <v>8</v>
          </cell>
          <cell r="AO431">
            <v>0</v>
          </cell>
        </row>
        <row r="432">
          <cell r="A432">
            <v>901631475</v>
          </cell>
          <cell r="B432" t="str">
            <v>PETERS TOWNSHIP PUBLIC LIBRARY</v>
          </cell>
          <cell r="C432" t="str">
            <v>SOUTHWEST</v>
          </cell>
          <cell r="D432" t="str">
            <v>WASHINGTON</v>
          </cell>
          <cell r="E432" t="str">
            <v>WASHINGTON</v>
          </cell>
          <cell r="F432" t="str">
            <v>Washington County Library System</v>
          </cell>
          <cell r="G432">
            <v>21213</v>
          </cell>
          <cell r="H432">
            <v>24468</v>
          </cell>
          <cell r="I432">
            <v>67</v>
          </cell>
          <cell r="J432">
            <v>359981</v>
          </cell>
          <cell r="K432">
            <v>6</v>
          </cell>
          <cell r="L432">
            <v>0</v>
          </cell>
          <cell r="M432">
            <v>7.5</v>
          </cell>
          <cell r="N432">
            <v>0</v>
          </cell>
          <cell r="O432">
            <v>126049</v>
          </cell>
          <cell r="P432">
            <v>101774</v>
          </cell>
          <cell r="Q432">
            <v>5530</v>
          </cell>
          <cell r="R432">
            <v>125</v>
          </cell>
          <cell r="S432">
            <v>94</v>
          </cell>
          <cell r="T432">
            <v>450</v>
          </cell>
          <cell r="U432">
            <v>86</v>
          </cell>
          <cell r="V432">
            <v>0</v>
          </cell>
          <cell r="W432">
            <v>0</v>
          </cell>
          <cell r="X432">
            <v>0</v>
          </cell>
          <cell r="Y432">
            <v>78116</v>
          </cell>
          <cell r="Z432">
            <v>786656</v>
          </cell>
          <cell r="AA432">
            <v>0</v>
          </cell>
          <cell r="AB432">
            <v>48896</v>
          </cell>
          <cell r="AC432">
            <v>913668</v>
          </cell>
          <cell r="AD432">
            <v>566032</v>
          </cell>
          <cell r="AE432">
            <v>185306</v>
          </cell>
          <cell r="AF432">
            <v>60295</v>
          </cell>
          <cell r="AG432">
            <v>811633</v>
          </cell>
          <cell r="AH432">
            <v>0</v>
          </cell>
          <cell r="AI432">
            <v>0</v>
          </cell>
          <cell r="AJ432">
            <v>78116</v>
          </cell>
          <cell r="AK432">
            <v>0</v>
          </cell>
          <cell r="AL432">
            <v>0</v>
          </cell>
          <cell r="AM432">
            <v>0</v>
          </cell>
          <cell r="AN432">
            <v>20</v>
          </cell>
          <cell r="AO432">
            <v>0</v>
          </cell>
        </row>
        <row r="433">
          <cell r="A433">
            <v>901630783</v>
          </cell>
          <cell r="B433" t="str">
            <v>WASHINGTON SYS ADMIN UNIT</v>
          </cell>
          <cell r="C433" t="str">
            <v>SOUTHWEST</v>
          </cell>
          <cell r="D433" t="str">
            <v>WASHINGTON</v>
          </cell>
          <cell r="E433" t="str">
            <v>WASHINGTON</v>
          </cell>
          <cell r="F433" t="str">
            <v>Washington County Library System</v>
          </cell>
          <cell r="G433">
            <v>0</v>
          </cell>
          <cell r="H433">
            <v>0</v>
          </cell>
          <cell r="I433">
            <v>55</v>
          </cell>
          <cell r="J433">
            <v>0</v>
          </cell>
          <cell r="K433">
            <v>1.2857099999999999</v>
          </cell>
          <cell r="L433">
            <v>0</v>
          </cell>
          <cell r="M433">
            <v>0.42857000000000001</v>
          </cell>
          <cell r="N433">
            <v>0</v>
          </cell>
          <cell r="O433">
            <v>947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24716</v>
          </cell>
          <cell r="Z433">
            <v>22052</v>
          </cell>
          <cell r="AA433">
            <v>0</v>
          </cell>
          <cell r="AB433">
            <v>11700</v>
          </cell>
          <cell r="AC433">
            <v>58468</v>
          </cell>
          <cell r="AD433">
            <v>26278</v>
          </cell>
          <cell r="AE433">
            <v>2861</v>
          </cell>
          <cell r="AF433">
            <v>21444</v>
          </cell>
          <cell r="AG433">
            <v>50583</v>
          </cell>
          <cell r="AH433">
            <v>0</v>
          </cell>
          <cell r="AI433">
            <v>0</v>
          </cell>
          <cell r="AJ433">
            <v>24716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</row>
        <row r="434">
          <cell r="A434">
            <v>907650753</v>
          </cell>
          <cell r="B434" t="str">
            <v>ADAMS MEMORIAL LIBRARY</v>
          </cell>
          <cell r="C434" t="str">
            <v>SOUTHWEST</v>
          </cell>
          <cell r="D434" t="str">
            <v>WESTMORELAND</v>
          </cell>
          <cell r="E434" t="str">
            <v>WESTMORELAND</v>
          </cell>
          <cell r="F434" t="str">
            <v>Westmoreland County Federated Library System</v>
          </cell>
          <cell r="G434">
            <v>51544</v>
          </cell>
          <cell r="H434">
            <v>11267</v>
          </cell>
          <cell r="I434">
            <v>45</v>
          </cell>
          <cell r="J434">
            <v>206151</v>
          </cell>
          <cell r="K434">
            <v>4.2666700000000004</v>
          </cell>
          <cell r="L434">
            <v>0</v>
          </cell>
          <cell r="M434">
            <v>10.58667</v>
          </cell>
          <cell r="N434">
            <v>0.26667000000000002</v>
          </cell>
          <cell r="O434">
            <v>99619</v>
          </cell>
          <cell r="P434">
            <v>84139</v>
          </cell>
          <cell r="Q434">
            <v>6780</v>
          </cell>
          <cell r="R434">
            <v>27</v>
          </cell>
          <cell r="S434">
            <v>0</v>
          </cell>
          <cell r="T434">
            <v>11982</v>
          </cell>
          <cell r="U434">
            <v>24576</v>
          </cell>
          <cell r="V434">
            <v>0</v>
          </cell>
          <cell r="W434">
            <v>18000</v>
          </cell>
          <cell r="X434">
            <v>0</v>
          </cell>
          <cell r="Y434">
            <v>161618</v>
          </cell>
          <cell r="Z434">
            <v>61728</v>
          </cell>
          <cell r="AA434">
            <v>11879</v>
          </cell>
          <cell r="AB434">
            <v>280507</v>
          </cell>
          <cell r="AC434">
            <v>521853</v>
          </cell>
          <cell r="AD434">
            <v>447660</v>
          </cell>
          <cell r="AE434">
            <v>70794</v>
          </cell>
          <cell r="AF434">
            <v>207393</v>
          </cell>
          <cell r="AG434">
            <v>725847</v>
          </cell>
          <cell r="AH434">
            <v>18000</v>
          </cell>
          <cell r="AI434">
            <v>0</v>
          </cell>
          <cell r="AJ434">
            <v>161618</v>
          </cell>
          <cell r="AK434">
            <v>0</v>
          </cell>
          <cell r="AL434">
            <v>0</v>
          </cell>
          <cell r="AM434">
            <v>0</v>
          </cell>
          <cell r="AN434">
            <v>32</v>
          </cell>
          <cell r="AO434">
            <v>2.1333299999999999</v>
          </cell>
        </row>
        <row r="435">
          <cell r="A435">
            <v>907651173</v>
          </cell>
          <cell r="B435" t="str">
            <v>BELLE VERNON PUBLIC LIBRARY</v>
          </cell>
          <cell r="C435" t="str">
            <v>SOUTHWEST</v>
          </cell>
          <cell r="D435" t="str">
            <v>WESTMORELAND</v>
          </cell>
          <cell r="E435" t="str">
            <v>WESTMORELAND</v>
          </cell>
          <cell r="F435" t="str">
            <v>Westmoreland County Federated Library System</v>
          </cell>
          <cell r="G435">
            <v>7562</v>
          </cell>
          <cell r="H435">
            <v>1151</v>
          </cell>
          <cell r="I435">
            <v>45</v>
          </cell>
          <cell r="J435">
            <v>8067</v>
          </cell>
          <cell r="K435">
            <v>0.57142999999999999</v>
          </cell>
          <cell r="L435">
            <v>0</v>
          </cell>
          <cell r="M435">
            <v>1</v>
          </cell>
          <cell r="N435">
            <v>0</v>
          </cell>
          <cell r="O435">
            <v>18329</v>
          </cell>
          <cell r="P435">
            <v>18163</v>
          </cell>
          <cell r="Q435">
            <v>20</v>
          </cell>
          <cell r="R435">
            <v>17</v>
          </cell>
          <cell r="S435">
            <v>0</v>
          </cell>
          <cell r="T435">
            <v>1987</v>
          </cell>
          <cell r="U435">
            <v>1948</v>
          </cell>
          <cell r="V435">
            <v>0</v>
          </cell>
          <cell r="W435">
            <v>0</v>
          </cell>
          <cell r="X435">
            <v>0</v>
          </cell>
          <cell r="Y435">
            <v>13289</v>
          </cell>
          <cell r="Z435">
            <v>6082</v>
          </cell>
          <cell r="AA435">
            <v>0</v>
          </cell>
          <cell r="AB435">
            <v>7865</v>
          </cell>
          <cell r="AC435">
            <v>27236</v>
          </cell>
          <cell r="AD435">
            <v>25626</v>
          </cell>
          <cell r="AE435">
            <v>4779</v>
          </cell>
          <cell r="AF435">
            <v>5723</v>
          </cell>
          <cell r="AG435">
            <v>36128</v>
          </cell>
          <cell r="AH435">
            <v>0</v>
          </cell>
          <cell r="AI435">
            <v>0</v>
          </cell>
          <cell r="AJ435">
            <v>13289</v>
          </cell>
          <cell r="AK435">
            <v>0</v>
          </cell>
          <cell r="AL435">
            <v>0</v>
          </cell>
          <cell r="AM435">
            <v>0</v>
          </cell>
          <cell r="AN435">
            <v>2</v>
          </cell>
          <cell r="AO435">
            <v>0</v>
          </cell>
        </row>
        <row r="436">
          <cell r="A436">
            <v>907650273</v>
          </cell>
          <cell r="B436" t="str">
            <v>DELMONT PUBLIC LIBRARY</v>
          </cell>
          <cell r="C436" t="str">
            <v>SOUTHWEST</v>
          </cell>
          <cell r="D436" t="str">
            <v>WESTMORELAND</v>
          </cell>
          <cell r="E436" t="str">
            <v>WESTMORELAND</v>
          </cell>
          <cell r="F436" t="str">
            <v>Westmoreland County Federated Library System</v>
          </cell>
          <cell r="G436">
            <v>3697</v>
          </cell>
          <cell r="H436">
            <v>2137</v>
          </cell>
          <cell r="I436">
            <v>43</v>
          </cell>
          <cell r="J436">
            <v>40136</v>
          </cell>
          <cell r="K436">
            <v>0</v>
          </cell>
          <cell r="L436">
            <v>0</v>
          </cell>
          <cell r="M436">
            <v>1.2857099999999999</v>
          </cell>
          <cell r="N436">
            <v>1.4571400000000001</v>
          </cell>
          <cell r="O436">
            <v>22434</v>
          </cell>
          <cell r="P436">
            <v>19453</v>
          </cell>
          <cell r="Q436">
            <v>7</v>
          </cell>
          <cell r="R436">
            <v>14</v>
          </cell>
          <cell r="S436">
            <v>0</v>
          </cell>
          <cell r="T436">
            <v>3956</v>
          </cell>
          <cell r="U436">
            <v>7164</v>
          </cell>
          <cell r="V436">
            <v>0</v>
          </cell>
          <cell r="W436">
            <v>0</v>
          </cell>
          <cell r="X436">
            <v>0</v>
          </cell>
          <cell r="Y436">
            <v>9620</v>
          </cell>
          <cell r="Z436">
            <v>5789</v>
          </cell>
          <cell r="AA436">
            <v>0</v>
          </cell>
          <cell r="AB436">
            <v>58239</v>
          </cell>
          <cell r="AC436">
            <v>73648</v>
          </cell>
          <cell r="AD436">
            <v>33747</v>
          </cell>
          <cell r="AE436">
            <v>7863</v>
          </cell>
          <cell r="AF436">
            <v>16945</v>
          </cell>
          <cell r="AG436">
            <v>58555</v>
          </cell>
          <cell r="AH436">
            <v>0</v>
          </cell>
          <cell r="AI436">
            <v>0</v>
          </cell>
          <cell r="AJ436">
            <v>9620</v>
          </cell>
          <cell r="AK436">
            <v>0</v>
          </cell>
          <cell r="AL436">
            <v>0</v>
          </cell>
          <cell r="AM436">
            <v>0</v>
          </cell>
          <cell r="AN436">
            <v>4</v>
          </cell>
          <cell r="AO436">
            <v>0.8</v>
          </cell>
        </row>
        <row r="437">
          <cell r="A437">
            <v>907650572</v>
          </cell>
          <cell r="B437" t="str">
            <v>GREENSBURG HEMPFIELD AREA LIB</v>
          </cell>
          <cell r="C437" t="str">
            <v>SOUTHWEST</v>
          </cell>
          <cell r="D437" t="str">
            <v>WESTMORELAND</v>
          </cell>
          <cell r="E437" t="str">
            <v>WESTMORELAND</v>
          </cell>
          <cell r="F437" t="str">
            <v>Westmoreland County Federated Library System</v>
          </cell>
          <cell r="G437">
            <v>75481</v>
          </cell>
          <cell r="H437">
            <v>17206</v>
          </cell>
          <cell r="I437">
            <v>47</v>
          </cell>
          <cell r="J437">
            <v>172161</v>
          </cell>
          <cell r="K437">
            <v>5.3142899999999997</v>
          </cell>
          <cell r="L437">
            <v>0</v>
          </cell>
          <cell r="M437">
            <v>8.4285700000000006</v>
          </cell>
          <cell r="N437">
            <v>3.8</v>
          </cell>
          <cell r="O437">
            <v>109787</v>
          </cell>
          <cell r="P437">
            <v>88063</v>
          </cell>
          <cell r="Q437">
            <v>858</v>
          </cell>
          <cell r="R437">
            <v>50</v>
          </cell>
          <cell r="S437">
            <v>0</v>
          </cell>
          <cell r="T437">
            <v>15351</v>
          </cell>
          <cell r="U437">
            <v>20304</v>
          </cell>
          <cell r="V437">
            <v>0</v>
          </cell>
          <cell r="W437">
            <v>0</v>
          </cell>
          <cell r="X437">
            <v>0</v>
          </cell>
          <cell r="Y437">
            <v>140270</v>
          </cell>
          <cell r="Z437">
            <v>58998</v>
          </cell>
          <cell r="AA437">
            <v>10000</v>
          </cell>
          <cell r="AB437">
            <v>370452</v>
          </cell>
          <cell r="AC437">
            <v>569720</v>
          </cell>
          <cell r="AD437">
            <v>402555</v>
          </cell>
          <cell r="AE437">
            <v>73430</v>
          </cell>
          <cell r="AF437">
            <v>226436</v>
          </cell>
          <cell r="AG437">
            <v>702421</v>
          </cell>
          <cell r="AH437">
            <v>0</v>
          </cell>
          <cell r="AI437">
            <v>0</v>
          </cell>
          <cell r="AJ437">
            <v>140270</v>
          </cell>
          <cell r="AK437">
            <v>0</v>
          </cell>
          <cell r="AL437">
            <v>0</v>
          </cell>
          <cell r="AM437">
            <v>0</v>
          </cell>
          <cell r="AN437">
            <v>20</v>
          </cell>
          <cell r="AO437">
            <v>0</v>
          </cell>
        </row>
        <row r="438">
          <cell r="A438">
            <v>907650722</v>
          </cell>
          <cell r="B438" t="str">
            <v>JEANNETTE PUBLIC LIBRARY</v>
          </cell>
          <cell r="C438" t="str">
            <v>SOUTHWEST</v>
          </cell>
          <cell r="D438" t="str">
            <v>WESTMORELAND</v>
          </cell>
          <cell r="E438" t="str">
            <v>WESTMORELAND</v>
          </cell>
          <cell r="F438" t="str">
            <v>Westmoreland County Federated Library System</v>
          </cell>
          <cell r="G438">
            <v>14384</v>
          </cell>
          <cell r="H438">
            <v>3276</v>
          </cell>
          <cell r="I438">
            <v>35</v>
          </cell>
          <cell r="J438">
            <v>27698</v>
          </cell>
          <cell r="K438">
            <v>0.88571</v>
          </cell>
          <cell r="L438">
            <v>0</v>
          </cell>
          <cell r="M438">
            <v>2.4857100000000001</v>
          </cell>
          <cell r="N438">
            <v>0.11429</v>
          </cell>
          <cell r="O438">
            <v>54864</v>
          </cell>
          <cell r="P438">
            <v>39469</v>
          </cell>
          <cell r="Q438">
            <v>0</v>
          </cell>
          <cell r="R438">
            <v>90</v>
          </cell>
          <cell r="S438">
            <v>0</v>
          </cell>
          <cell r="T438">
            <v>6517</v>
          </cell>
          <cell r="U438">
            <v>3919</v>
          </cell>
          <cell r="V438">
            <v>0</v>
          </cell>
          <cell r="W438">
            <v>0</v>
          </cell>
          <cell r="X438">
            <v>0</v>
          </cell>
          <cell r="Y438">
            <v>40510</v>
          </cell>
          <cell r="Z438">
            <v>22156</v>
          </cell>
          <cell r="AA438">
            <v>2300</v>
          </cell>
          <cell r="AB438">
            <v>57008</v>
          </cell>
          <cell r="AC438">
            <v>119674</v>
          </cell>
          <cell r="AD438">
            <v>60823</v>
          </cell>
          <cell r="AE438">
            <v>19938</v>
          </cell>
          <cell r="AF438">
            <v>57034</v>
          </cell>
          <cell r="AG438">
            <v>137795</v>
          </cell>
          <cell r="AH438">
            <v>0</v>
          </cell>
          <cell r="AI438">
            <v>0</v>
          </cell>
          <cell r="AJ438">
            <v>40510</v>
          </cell>
          <cell r="AK438">
            <v>0</v>
          </cell>
          <cell r="AL438">
            <v>0</v>
          </cell>
          <cell r="AM438">
            <v>0</v>
          </cell>
          <cell r="AN438">
            <v>8</v>
          </cell>
          <cell r="AO438">
            <v>0</v>
          </cell>
        </row>
        <row r="439">
          <cell r="A439">
            <v>907650783</v>
          </cell>
          <cell r="B439" t="str">
            <v>LIGONIER VALLEY LIBRARY</v>
          </cell>
          <cell r="C439" t="str">
            <v>SOUTHWEST</v>
          </cell>
          <cell r="D439" t="str">
            <v>WESTMORELAND</v>
          </cell>
          <cell r="E439" t="str">
            <v>WESTMORELAND</v>
          </cell>
          <cell r="F439" t="str">
            <v>Westmoreland County Federated Library System</v>
          </cell>
          <cell r="G439">
            <v>13482</v>
          </cell>
          <cell r="H439">
            <v>5418</v>
          </cell>
          <cell r="I439">
            <v>61</v>
          </cell>
          <cell r="J439">
            <v>80110</v>
          </cell>
          <cell r="K439">
            <v>0</v>
          </cell>
          <cell r="L439">
            <v>0</v>
          </cell>
          <cell r="M439">
            <v>6.95</v>
          </cell>
          <cell r="N439">
            <v>0</v>
          </cell>
          <cell r="O439">
            <v>68872</v>
          </cell>
          <cell r="P439">
            <v>62546</v>
          </cell>
          <cell r="Q439">
            <v>2</v>
          </cell>
          <cell r="R439">
            <v>50</v>
          </cell>
          <cell r="S439">
            <v>0</v>
          </cell>
          <cell r="T439">
            <v>10559</v>
          </cell>
          <cell r="U439">
            <v>9581</v>
          </cell>
          <cell r="V439">
            <v>0</v>
          </cell>
          <cell r="W439">
            <v>0</v>
          </cell>
          <cell r="X439">
            <v>0</v>
          </cell>
          <cell r="Y439">
            <v>54237</v>
          </cell>
          <cell r="Z439">
            <v>9807</v>
          </cell>
          <cell r="AA439">
            <v>0</v>
          </cell>
          <cell r="AB439">
            <v>152144</v>
          </cell>
          <cell r="AC439">
            <v>216188</v>
          </cell>
          <cell r="AD439">
            <v>351193</v>
          </cell>
          <cell r="AE439">
            <v>55846</v>
          </cell>
          <cell r="AF439">
            <v>100588</v>
          </cell>
          <cell r="AG439">
            <v>507627</v>
          </cell>
          <cell r="AH439">
            <v>0</v>
          </cell>
          <cell r="AI439">
            <v>0</v>
          </cell>
          <cell r="AJ439">
            <v>54237</v>
          </cell>
          <cell r="AK439">
            <v>0</v>
          </cell>
          <cell r="AL439">
            <v>0</v>
          </cell>
          <cell r="AM439">
            <v>0</v>
          </cell>
          <cell r="AN439">
            <v>14</v>
          </cell>
          <cell r="AO439">
            <v>2</v>
          </cell>
        </row>
        <row r="440">
          <cell r="A440">
            <v>907650933</v>
          </cell>
          <cell r="B440" t="str">
            <v>MANOR PUBLIC LIBRARY</v>
          </cell>
          <cell r="C440" t="str">
            <v>SOUTHWEST</v>
          </cell>
          <cell r="D440" t="str">
            <v>WESTMORELAND</v>
          </cell>
          <cell r="E440" t="str">
            <v>WESTMORELAND</v>
          </cell>
          <cell r="F440" t="str">
            <v>Westmoreland County Federated Library System</v>
          </cell>
          <cell r="G440">
            <v>3239</v>
          </cell>
          <cell r="H440">
            <v>473</v>
          </cell>
          <cell r="I440">
            <v>35</v>
          </cell>
          <cell r="J440">
            <v>7762</v>
          </cell>
          <cell r="K440">
            <v>0</v>
          </cell>
          <cell r="L440">
            <v>0</v>
          </cell>
          <cell r="M440">
            <v>0.54286000000000001</v>
          </cell>
          <cell r="N440">
            <v>0.22857</v>
          </cell>
          <cell r="O440">
            <v>12871</v>
          </cell>
          <cell r="P440">
            <v>11768</v>
          </cell>
          <cell r="Q440">
            <v>6</v>
          </cell>
          <cell r="R440">
            <v>21</v>
          </cell>
          <cell r="S440">
            <v>0</v>
          </cell>
          <cell r="T440">
            <v>1980</v>
          </cell>
          <cell r="U440">
            <v>1251</v>
          </cell>
          <cell r="V440">
            <v>0</v>
          </cell>
          <cell r="W440">
            <v>0</v>
          </cell>
          <cell r="X440">
            <v>0</v>
          </cell>
          <cell r="Y440">
            <v>9696</v>
          </cell>
          <cell r="Z440">
            <v>15998</v>
          </cell>
          <cell r="AA440">
            <v>2000</v>
          </cell>
          <cell r="AB440">
            <v>19105</v>
          </cell>
          <cell r="AC440">
            <v>44799</v>
          </cell>
          <cell r="AD440">
            <v>29663</v>
          </cell>
          <cell r="AE440">
            <v>5146</v>
          </cell>
          <cell r="AF440">
            <v>12105</v>
          </cell>
          <cell r="AG440">
            <v>46914</v>
          </cell>
          <cell r="AH440">
            <v>0</v>
          </cell>
          <cell r="AI440">
            <v>0</v>
          </cell>
          <cell r="AJ440">
            <v>9696</v>
          </cell>
          <cell r="AK440">
            <v>0</v>
          </cell>
          <cell r="AL440">
            <v>0</v>
          </cell>
          <cell r="AM440">
            <v>0</v>
          </cell>
          <cell r="AN440">
            <v>4</v>
          </cell>
          <cell r="AO440">
            <v>0.68571000000000004</v>
          </cell>
        </row>
        <row r="441">
          <cell r="A441">
            <v>907650962</v>
          </cell>
          <cell r="B441" t="str">
            <v>MONESSEN PUBLIC LIBRARY</v>
          </cell>
          <cell r="C441" t="str">
            <v>SOUTHWEST</v>
          </cell>
          <cell r="D441" t="str">
            <v>WESTMORELAND</v>
          </cell>
          <cell r="E441" t="str">
            <v>WESTMORELAND</v>
          </cell>
          <cell r="F441" t="str">
            <v>Westmoreland County Federated Library System</v>
          </cell>
          <cell r="G441">
            <v>16548</v>
          </cell>
          <cell r="H441">
            <v>4535</v>
          </cell>
          <cell r="I441">
            <v>39</v>
          </cell>
          <cell r="J441">
            <v>15582</v>
          </cell>
          <cell r="K441">
            <v>1.76</v>
          </cell>
          <cell r="L441">
            <v>0</v>
          </cell>
          <cell r="M441">
            <v>1.54667</v>
          </cell>
          <cell r="N441">
            <v>0.66666999999999998</v>
          </cell>
          <cell r="O441">
            <v>59446</v>
          </cell>
          <cell r="P441">
            <v>54505</v>
          </cell>
          <cell r="Q441">
            <v>0</v>
          </cell>
          <cell r="R441">
            <v>50</v>
          </cell>
          <cell r="S441">
            <v>0</v>
          </cell>
          <cell r="T441">
            <v>6618</v>
          </cell>
          <cell r="U441">
            <v>2565</v>
          </cell>
          <cell r="V441">
            <v>6225</v>
          </cell>
          <cell r="W441">
            <v>6225</v>
          </cell>
          <cell r="X441">
            <v>0</v>
          </cell>
          <cell r="Y441">
            <v>56723</v>
          </cell>
          <cell r="Z441">
            <v>59146</v>
          </cell>
          <cell r="AA441">
            <v>0</v>
          </cell>
          <cell r="AB441">
            <v>101962</v>
          </cell>
          <cell r="AC441">
            <v>224056</v>
          </cell>
          <cell r="AD441">
            <v>100214</v>
          </cell>
          <cell r="AE441">
            <v>30329</v>
          </cell>
          <cell r="AF441">
            <v>85094</v>
          </cell>
          <cell r="AG441">
            <v>215637</v>
          </cell>
          <cell r="AH441">
            <v>0</v>
          </cell>
          <cell r="AI441">
            <v>0</v>
          </cell>
          <cell r="AJ441">
            <v>56723</v>
          </cell>
          <cell r="AK441">
            <v>0</v>
          </cell>
          <cell r="AL441">
            <v>0</v>
          </cell>
          <cell r="AM441">
            <v>0</v>
          </cell>
          <cell r="AN441">
            <v>10</v>
          </cell>
          <cell r="AO441">
            <v>0</v>
          </cell>
        </row>
        <row r="442">
          <cell r="A442">
            <v>907650993</v>
          </cell>
          <cell r="B442" t="str">
            <v>MT PLEASANT FR PUB LIB ASSOC</v>
          </cell>
          <cell r="C442" t="str">
            <v>SOUTHWEST</v>
          </cell>
          <cell r="D442" t="str">
            <v>WESTMORELAND</v>
          </cell>
          <cell r="E442" t="str">
            <v>WESTMORELAND</v>
          </cell>
          <cell r="F442" t="str">
            <v>Westmoreland County Federated Library System</v>
          </cell>
          <cell r="G442">
            <v>15365</v>
          </cell>
          <cell r="H442">
            <v>4357</v>
          </cell>
          <cell r="I442">
            <v>45</v>
          </cell>
          <cell r="J442">
            <v>37446</v>
          </cell>
          <cell r="K442">
            <v>0.11429</v>
          </cell>
          <cell r="L442">
            <v>0</v>
          </cell>
          <cell r="M442">
            <v>2.2571400000000001</v>
          </cell>
          <cell r="N442">
            <v>0</v>
          </cell>
          <cell r="O442">
            <v>25560</v>
          </cell>
          <cell r="P442">
            <v>25043</v>
          </cell>
          <cell r="Q442">
            <v>38</v>
          </cell>
          <cell r="R442">
            <v>110</v>
          </cell>
          <cell r="S442">
            <v>0</v>
          </cell>
          <cell r="T442">
            <v>3804</v>
          </cell>
          <cell r="U442">
            <v>9197</v>
          </cell>
          <cell r="V442">
            <v>0</v>
          </cell>
          <cell r="W442">
            <v>0</v>
          </cell>
          <cell r="X442">
            <v>0</v>
          </cell>
          <cell r="Y442">
            <v>26683</v>
          </cell>
          <cell r="Z442">
            <v>10304</v>
          </cell>
          <cell r="AA442">
            <v>0</v>
          </cell>
          <cell r="AB442">
            <v>87209</v>
          </cell>
          <cell r="AC442">
            <v>124196</v>
          </cell>
          <cell r="AD442">
            <v>75845</v>
          </cell>
          <cell r="AE442">
            <v>16405</v>
          </cell>
          <cell r="AF442">
            <v>26796</v>
          </cell>
          <cell r="AG442">
            <v>119046</v>
          </cell>
          <cell r="AH442">
            <v>0</v>
          </cell>
          <cell r="AI442">
            <v>0</v>
          </cell>
          <cell r="AJ442">
            <v>26683</v>
          </cell>
          <cell r="AK442">
            <v>0</v>
          </cell>
          <cell r="AL442">
            <v>0</v>
          </cell>
          <cell r="AM442">
            <v>0</v>
          </cell>
          <cell r="AN442">
            <v>6</v>
          </cell>
          <cell r="AO442">
            <v>1.94286</v>
          </cell>
        </row>
        <row r="443">
          <cell r="A443">
            <v>907650545</v>
          </cell>
          <cell r="B443" t="str">
            <v>MURRYSVILLE COMMUNITY LIBRARY</v>
          </cell>
          <cell r="C443" t="str">
            <v>SOUTHWEST</v>
          </cell>
          <cell r="D443" t="str">
            <v>WESTMORELAND</v>
          </cell>
          <cell r="E443" t="str">
            <v>WESTMORELAND</v>
          </cell>
          <cell r="F443" t="str">
            <v>Westmoreland County Federated Library System</v>
          </cell>
          <cell r="G443">
            <v>28418</v>
          </cell>
          <cell r="H443">
            <v>8551</v>
          </cell>
          <cell r="I443">
            <v>59</v>
          </cell>
          <cell r="J443">
            <v>132657</v>
          </cell>
          <cell r="K443">
            <v>3.2857099999999999</v>
          </cell>
          <cell r="L443">
            <v>0</v>
          </cell>
          <cell r="M443">
            <v>2.7714300000000001</v>
          </cell>
          <cell r="N443">
            <v>0.65713999999999995</v>
          </cell>
          <cell r="O443">
            <v>64574</v>
          </cell>
          <cell r="P443">
            <v>59736</v>
          </cell>
          <cell r="Q443">
            <v>213</v>
          </cell>
          <cell r="R443">
            <v>111</v>
          </cell>
          <cell r="S443">
            <v>0</v>
          </cell>
          <cell r="T443">
            <v>10507</v>
          </cell>
          <cell r="U443">
            <v>13431</v>
          </cell>
          <cell r="V443">
            <v>0</v>
          </cell>
          <cell r="W443">
            <v>0</v>
          </cell>
          <cell r="X443">
            <v>0</v>
          </cell>
          <cell r="Y443">
            <v>80740</v>
          </cell>
          <cell r="Z443">
            <v>267986</v>
          </cell>
          <cell r="AA443">
            <v>0</v>
          </cell>
          <cell r="AB443">
            <v>74199</v>
          </cell>
          <cell r="AC443">
            <v>422925</v>
          </cell>
          <cell r="AD443">
            <v>285197</v>
          </cell>
          <cell r="AE443">
            <v>51548</v>
          </cell>
          <cell r="AF443">
            <v>86268</v>
          </cell>
          <cell r="AG443">
            <v>423013</v>
          </cell>
          <cell r="AH443">
            <v>0</v>
          </cell>
          <cell r="AI443">
            <v>0</v>
          </cell>
          <cell r="AJ443">
            <v>80740</v>
          </cell>
          <cell r="AK443">
            <v>0</v>
          </cell>
          <cell r="AL443">
            <v>0</v>
          </cell>
          <cell r="AM443">
            <v>0</v>
          </cell>
          <cell r="AN443">
            <v>10</v>
          </cell>
          <cell r="AO443">
            <v>2.5714299999999999</v>
          </cell>
        </row>
        <row r="444">
          <cell r="A444">
            <v>907651083</v>
          </cell>
          <cell r="B444" t="str">
            <v>NEW FLORENCE COMMUNITY LIBRARY</v>
          </cell>
          <cell r="C444" t="str">
            <v>SOUTHWEST</v>
          </cell>
          <cell r="D444" t="str">
            <v>WESTMORELAND</v>
          </cell>
          <cell r="E444" t="str">
            <v>WESTMORELAND</v>
          </cell>
          <cell r="F444" t="str">
            <v>Westmoreland County Federated Library System</v>
          </cell>
          <cell r="G444">
            <v>2702</v>
          </cell>
          <cell r="H444">
            <v>1425</v>
          </cell>
          <cell r="I444">
            <v>40</v>
          </cell>
          <cell r="J444">
            <v>20957</v>
          </cell>
          <cell r="K444">
            <v>0</v>
          </cell>
          <cell r="L444">
            <v>0</v>
          </cell>
          <cell r="M444">
            <v>0.83333000000000002</v>
          </cell>
          <cell r="N444">
            <v>0</v>
          </cell>
          <cell r="O444">
            <v>21466</v>
          </cell>
          <cell r="P444">
            <v>20572</v>
          </cell>
          <cell r="Q444">
            <v>96</v>
          </cell>
          <cell r="R444">
            <v>11</v>
          </cell>
          <cell r="S444">
            <v>0</v>
          </cell>
          <cell r="T444">
            <v>3338</v>
          </cell>
          <cell r="U444">
            <v>3857</v>
          </cell>
          <cell r="V444">
            <v>0</v>
          </cell>
          <cell r="W444">
            <v>0</v>
          </cell>
          <cell r="X444">
            <v>0</v>
          </cell>
          <cell r="Y444">
            <v>10304</v>
          </cell>
          <cell r="Z444">
            <v>3332</v>
          </cell>
          <cell r="AA444">
            <v>0</v>
          </cell>
          <cell r="AB444">
            <v>38776</v>
          </cell>
          <cell r="AC444">
            <v>52412</v>
          </cell>
          <cell r="AD444">
            <v>34582</v>
          </cell>
          <cell r="AE444">
            <v>7332</v>
          </cell>
          <cell r="AF444">
            <v>28294</v>
          </cell>
          <cell r="AG444">
            <v>70208</v>
          </cell>
          <cell r="AH444">
            <v>0</v>
          </cell>
          <cell r="AI444">
            <v>0</v>
          </cell>
          <cell r="AJ444">
            <v>10304</v>
          </cell>
          <cell r="AK444">
            <v>0</v>
          </cell>
          <cell r="AL444">
            <v>0</v>
          </cell>
          <cell r="AM444">
            <v>0</v>
          </cell>
          <cell r="AN444">
            <v>6</v>
          </cell>
          <cell r="AO444">
            <v>1</v>
          </cell>
        </row>
        <row r="445">
          <cell r="A445">
            <v>907650693</v>
          </cell>
          <cell r="B445" t="str">
            <v>NORWIN PUB LIB ASSOC</v>
          </cell>
          <cell r="C445" t="str">
            <v>SOUTHWEST</v>
          </cell>
          <cell r="D445" t="str">
            <v>WESTMORELAND</v>
          </cell>
          <cell r="E445" t="str">
            <v>WESTMORELAND</v>
          </cell>
          <cell r="F445" t="str">
            <v>Westmoreland County Federated Library System</v>
          </cell>
          <cell r="G445">
            <v>35428</v>
          </cell>
          <cell r="H445">
            <v>16330</v>
          </cell>
          <cell r="I445">
            <v>58</v>
          </cell>
          <cell r="J445">
            <v>162774</v>
          </cell>
          <cell r="K445">
            <v>1.75</v>
          </cell>
          <cell r="L445">
            <v>0</v>
          </cell>
          <cell r="M445">
            <v>6.5</v>
          </cell>
          <cell r="N445">
            <v>0.65</v>
          </cell>
          <cell r="O445">
            <v>71105</v>
          </cell>
          <cell r="P445">
            <v>59843</v>
          </cell>
          <cell r="Q445">
            <v>450</v>
          </cell>
          <cell r="R445">
            <v>72</v>
          </cell>
          <cell r="S445">
            <v>0</v>
          </cell>
          <cell r="T445">
            <v>13254</v>
          </cell>
          <cell r="U445">
            <v>14266</v>
          </cell>
          <cell r="V445">
            <v>0</v>
          </cell>
          <cell r="W445">
            <v>0</v>
          </cell>
          <cell r="X445">
            <v>0</v>
          </cell>
          <cell r="Y445">
            <v>107014</v>
          </cell>
          <cell r="Z445">
            <v>487668</v>
          </cell>
          <cell r="AA445">
            <v>480530</v>
          </cell>
          <cell r="AB445">
            <v>108447</v>
          </cell>
          <cell r="AC445">
            <v>703129</v>
          </cell>
          <cell r="AD445">
            <v>323051</v>
          </cell>
          <cell r="AE445">
            <v>87714</v>
          </cell>
          <cell r="AF445">
            <v>313647</v>
          </cell>
          <cell r="AG445">
            <v>724412</v>
          </cell>
          <cell r="AH445">
            <v>0</v>
          </cell>
          <cell r="AI445">
            <v>0</v>
          </cell>
          <cell r="AJ445">
            <v>107014</v>
          </cell>
          <cell r="AK445">
            <v>0</v>
          </cell>
          <cell r="AL445">
            <v>0</v>
          </cell>
          <cell r="AM445">
            <v>6702</v>
          </cell>
          <cell r="AN445">
            <v>26</v>
          </cell>
          <cell r="AO445">
            <v>1</v>
          </cell>
        </row>
        <row r="446">
          <cell r="A446">
            <v>907651293</v>
          </cell>
          <cell r="B446" t="str">
            <v>PENN AREA LIBRARY</v>
          </cell>
          <cell r="C446" t="str">
            <v>SOUTHWEST</v>
          </cell>
          <cell r="D446" t="str">
            <v>WESTMORELAND</v>
          </cell>
          <cell r="E446" t="str">
            <v>WESTMORELAND</v>
          </cell>
          <cell r="F446" t="str">
            <v>Westmoreland County Federated Library System</v>
          </cell>
          <cell r="G446">
            <v>20480</v>
          </cell>
          <cell r="H446">
            <v>6899</v>
          </cell>
          <cell r="I446">
            <v>60</v>
          </cell>
          <cell r="J446">
            <v>110667</v>
          </cell>
          <cell r="K446">
            <v>1</v>
          </cell>
          <cell r="L446">
            <v>0</v>
          </cell>
          <cell r="M446">
            <v>5</v>
          </cell>
          <cell r="N446">
            <v>0.625</v>
          </cell>
          <cell r="O446">
            <v>43491</v>
          </cell>
          <cell r="P446">
            <v>32882</v>
          </cell>
          <cell r="Q446">
            <v>78</v>
          </cell>
          <cell r="R446">
            <v>38</v>
          </cell>
          <cell r="S446">
            <v>0</v>
          </cell>
          <cell r="T446">
            <v>12041</v>
          </cell>
          <cell r="U446">
            <v>11716</v>
          </cell>
          <cell r="V446">
            <v>0</v>
          </cell>
          <cell r="W446">
            <v>0</v>
          </cell>
          <cell r="X446">
            <v>0</v>
          </cell>
          <cell r="Y446">
            <v>58550</v>
          </cell>
          <cell r="Z446">
            <v>180216</v>
          </cell>
          <cell r="AA446">
            <v>7000</v>
          </cell>
          <cell r="AB446">
            <v>35984</v>
          </cell>
          <cell r="AC446">
            <v>274750</v>
          </cell>
          <cell r="AD446">
            <v>175951</v>
          </cell>
          <cell r="AE446">
            <v>55290</v>
          </cell>
          <cell r="AF446">
            <v>41933</v>
          </cell>
          <cell r="AG446">
            <v>273174</v>
          </cell>
          <cell r="AH446">
            <v>0</v>
          </cell>
          <cell r="AI446">
            <v>0</v>
          </cell>
          <cell r="AJ446">
            <v>58550</v>
          </cell>
          <cell r="AK446">
            <v>0</v>
          </cell>
          <cell r="AL446">
            <v>0</v>
          </cell>
          <cell r="AM446">
            <v>0</v>
          </cell>
          <cell r="AN446">
            <v>15</v>
          </cell>
          <cell r="AO446">
            <v>0</v>
          </cell>
        </row>
        <row r="447">
          <cell r="A447">
            <v>907651112</v>
          </cell>
          <cell r="B447" t="str">
            <v>PEOPLES LIBRARY</v>
          </cell>
          <cell r="C447" t="str">
            <v>SOUTHWEST</v>
          </cell>
          <cell r="D447" t="str">
            <v>WESTMORELAND</v>
          </cell>
          <cell r="E447" t="str">
            <v>WESTMORELAND</v>
          </cell>
          <cell r="F447" t="str">
            <v>Westmoreland County Federated Library System</v>
          </cell>
          <cell r="G447">
            <v>42318</v>
          </cell>
          <cell r="H447">
            <v>10041</v>
          </cell>
          <cell r="I447">
            <v>45</v>
          </cell>
          <cell r="J447">
            <v>60018</v>
          </cell>
          <cell r="K447">
            <v>1.8918900000000001</v>
          </cell>
          <cell r="L447">
            <v>0</v>
          </cell>
          <cell r="M447">
            <v>4.2432400000000001</v>
          </cell>
          <cell r="N447">
            <v>0</v>
          </cell>
          <cell r="O447">
            <v>62648</v>
          </cell>
          <cell r="P447">
            <v>54471</v>
          </cell>
          <cell r="Q447">
            <v>178</v>
          </cell>
          <cell r="R447">
            <v>25</v>
          </cell>
          <cell r="S447">
            <v>0</v>
          </cell>
          <cell r="T447">
            <v>6823</v>
          </cell>
          <cell r="U447">
            <v>9365</v>
          </cell>
          <cell r="V447">
            <v>0</v>
          </cell>
          <cell r="W447">
            <v>0</v>
          </cell>
          <cell r="X447">
            <v>0</v>
          </cell>
          <cell r="Y447">
            <v>78167</v>
          </cell>
          <cell r="Z447">
            <v>101743</v>
          </cell>
          <cell r="AA447">
            <v>800</v>
          </cell>
          <cell r="AB447">
            <v>112094</v>
          </cell>
          <cell r="AC447">
            <v>292004</v>
          </cell>
          <cell r="AD447">
            <v>176778</v>
          </cell>
          <cell r="AE447">
            <v>18713</v>
          </cell>
          <cell r="AF447">
            <v>120922</v>
          </cell>
          <cell r="AG447">
            <v>316413</v>
          </cell>
          <cell r="AH447">
            <v>0</v>
          </cell>
          <cell r="AI447">
            <v>0</v>
          </cell>
          <cell r="AJ447">
            <v>78167</v>
          </cell>
          <cell r="AK447">
            <v>0</v>
          </cell>
          <cell r="AL447">
            <v>0</v>
          </cell>
          <cell r="AM447">
            <v>0</v>
          </cell>
          <cell r="AN447">
            <v>20</v>
          </cell>
          <cell r="AO447">
            <v>0</v>
          </cell>
        </row>
        <row r="448">
          <cell r="A448">
            <v>907651354</v>
          </cell>
          <cell r="B448" t="str">
            <v>ROSTRAVER PUBLIC LIBRARY</v>
          </cell>
          <cell r="C448" t="str">
            <v>SOUTHWEST</v>
          </cell>
          <cell r="D448" t="str">
            <v>WESTMORELAND</v>
          </cell>
          <cell r="E448" t="str">
            <v>WESTMORELAND</v>
          </cell>
          <cell r="F448" t="str">
            <v>Westmoreland County Federated Library System</v>
          </cell>
          <cell r="G448">
            <v>11968</v>
          </cell>
          <cell r="H448">
            <v>3903</v>
          </cell>
          <cell r="I448">
            <v>47</v>
          </cell>
          <cell r="J448">
            <v>26964</v>
          </cell>
          <cell r="K448">
            <v>0</v>
          </cell>
          <cell r="L448">
            <v>0</v>
          </cell>
          <cell r="M448">
            <v>2.6571400000000001</v>
          </cell>
          <cell r="N448">
            <v>0.45713999999999999</v>
          </cell>
          <cell r="O448">
            <v>30838</v>
          </cell>
          <cell r="P448">
            <v>29206</v>
          </cell>
          <cell r="Q448">
            <v>14</v>
          </cell>
          <cell r="R448">
            <v>18</v>
          </cell>
          <cell r="S448">
            <v>0</v>
          </cell>
          <cell r="T448">
            <v>3231</v>
          </cell>
          <cell r="U448">
            <v>2965</v>
          </cell>
          <cell r="V448">
            <v>2373</v>
          </cell>
          <cell r="W448">
            <v>2373</v>
          </cell>
          <cell r="X448">
            <v>0</v>
          </cell>
          <cell r="Y448">
            <v>25312</v>
          </cell>
          <cell r="Z448">
            <v>29473</v>
          </cell>
          <cell r="AA448">
            <v>0</v>
          </cell>
          <cell r="AB448">
            <v>40858</v>
          </cell>
          <cell r="AC448">
            <v>98016</v>
          </cell>
          <cell r="AD448">
            <v>56902</v>
          </cell>
          <cell r="AE448">
            <v>9062</v>
          </cell>
          <cell r="AF448">
            <v>63847</v>
          </cell>
          <cell r="AG448">
            <v>129811</v>
          </cell>
          <cell r="AH448">
            <v>0</v>
          </cell>
          <cell r="AI448">
            <v>2197</v>
          </cell>
          <cell r="AJ448">
            <v>25312</v>
          </cell>
          <cell r="AK448">
            <v>0</v>
          </cell>
          <cell r="AL448">
            <v>0</v>
          </cell>
          <cell r="AM448">
            <v>0</v>
          </cell>
          <cell r="AN448">
            <v>9</v>
          </cell>
          <cell r="AO448">
            <v>1.2</v>
          </cell>
        </row>
        <row r="449">
          <cell r="A449">
            <v>907651413</v>
          </cell>
          <cell r="B449" t="str">
            <v>SCOTTDALE PUBLIC LIBRARY</v>
          </cell>
          <cell r="C449" t="str">
            <v>SOUTHWEST</v>
          </cell>
          <cell r="D449" t="str">
            <v>WESTMORELAND</v>
          </cell>
          <cell r="E449" t="str">
            <v>WESTMORELAND</v>
          </cell>
          <cell r="F449" t="str">
            <v>Westmoreland County Federated Library System</v>
          </cell>
          <cell r="G449">
            <v>15199</v>
          </cell>
          <cell r="H449">
            <v>4124</v>
          </cell>
          <cell r="I449">
            <v>45</v>
          </cell>
          <cell r="J449">
            <v>46817</v>
          </cell>
          <cell r="K449">
            <v>1.14286</v>
          </cell>
          <cell r="L449">
            <v>0</v>
          </cell>
          <cell r="M449">
            <v>3.82857</v>
          </cell>
          <cell r="N449">
            <v>0.62856999999999996</v>
          </cell>
          <cell r="O449">
            <v>51661</v>
          </cell>
          <cell r="P449">
            <v>40558</v>
          </cell>
          <cell r="Q449">
            <v>41</v>
          </cell>
          <cell r="R449">
            <v>59</v>
          </cell>
          <cell r="S449">
            <v>2</v>
          </cell>
          <cell r="T449">
            <v>5438</v>
          </cell>
          <cell r="U449">
            <v>5948</v>
          </cell>
          <cell r="V449">
            <v>10232</v>
          </cell>
          <cell r="W449">
            <v>10232</v>
          </cell>
          <cell r="X449">
            <v>0</v>
          </cell>
          <cell r="Y449">
            <v>31623</v>
          </cell>
          <cell r="Z449">
            <v>38069</v>
          </cell>
          <cell r="AA449">
            <v>0</v>
          </cell>
          <cell r="AB449">
            <v>179935</v>
          </cell>
          <cell r="AC449">
            <v>259859</v>
          </cell>
          <cell r="AD449">
            <v>134114</v>
          </cell>
          <cell r="AE449">
            <v>31888</v>
          </cell>
          <cell r="AF449">
            <v>57226</v>
          </cell>
          <cell r="AG449">
            <v>223228</v>
          </cell>
          <cell r="AH449">
            <v>0</v>
          </cell>
          <cell r="AI449">
            <v>10232</v>
          </cell>
          <cell r="AJ449">
            <v>31623</v>
          </cell>
          <cell r="AK449">
            <v>0</v>
          </cell>
          <cell r="AL449">
            <v>0</v>
          </cell>
          <cell r="AM449">
            <v>0</v>
          </cell>
          <cell r="AN449">
            <v>24</v>
          </cell>
          <cell r="AO449">
            <v>0</v>
          </cell>
        </row>
        <row r="450">
          <cell r="A450">
            <v>907651475</v>
          </cell>
          <cell r="B450" t="str">
            <v>SEWICKLEY TOWNSHIP PUBLIC LIBRARY</v>
          </cell>
          <cell r="C450" t="str">
            <v>SOUTHWEST</v>
          </cell>
          <cell r="D450" t="str">
            <v>WESTMORELAND</v>
          </cell>
          <cell r="E450" t="str">
            <v>WESTMORELAND</v>
          </cell>
          <cell r="F450" t="str">
            <v>Westmoreland County Federated Library System</v>
          </cell>
          <cell r="G450">
            <v>5996</v>
          </cell>
          <cell r="H450">
            <v>1645</v>
          </cell>
          <cell r="I450">
            <v>38</v>
          </cell>
          <cell r="J450">
            <v>20996</v>
          </cell>
          <cell r="K450">
            <v>0.6</v>
          </cell>
          <cell r="L450">
            <v>0</v>
          </cell>
          <cell r="M450">
            <v>0.37142999999999998</v>
          </cell>
          <cell r="N450">
            <v>0.17143</v>
          </cell>
          <cell r="O450">
            <v>20999</v>
          </cell>
          <cell r="P450">
            <v>18971</v>
          </cell>
          <cell r="Q450">
            <v>7</v>
          </cell>
          <cell r="R450">
            <v>32</v>
          </cell>
          <cell r="S450">
            <v>0</v>
          </cell>
          <cell r="T450">
            <v>6143</v>
          </cell>
          <cell r="U450">
            <v>5078</v>
          </cell>
          <cell r="V450">
            <v>0</v>
          </cell>
          <cell r="W450">
            <v>0</v>
          </cell>
          <cell r="X450">
            <v>0</v>
          </cell>
          <cell r="Y450">
            <v>14434</v>
          </cell>
          <cell r="Z450">
            <v>2912</v>
          </cell>
          <cell r="AA450">
            <v>0</v>
          </cell>
          <cell r="AB450">
            <v>66553</v>
          </cell>
          <cell r="AC450">
            <v>83899</v>
          </cell>
          <cell r="AD450">
            <v>40110</v>
          </cell>
          <cell r="AE450">
            <v>10464</v>
          </cell>
          <cell r="AF450">
            <v>39671</v>
          </cell>
          <cell r="AG450">
            <v>90245</v>
          </cell>
          <cell r="AH450">
            <v>0</v>
          </cell>
          <cell r="AI450">
            <v>0</v>
          </cell>
          <cell r="AJ450">
            <v>14434</v>
          </cell>
          <cell r="AK450">
            <v>0</v>
          </cell>
          <cell r="AL450">
            <v>0</v>
          </cell>
          <cell r="AM450">
            <v>0</v>
          </cell>
          <cell r="AN450">
            <v>5</v>
          </cell>
          <cell r="AO450">
            <v>0.42857000000000001</v>
          </cell>
        </row>
        <row r="451">
          <cell r="A451">
            <v>907651683</v>
          </cell>
          <cell r="B451" t="str">
            <v>TRAFFORD COMMUNITY PUBLIC LIB</v>
          </cell>
          <cell r="C451" t="str">
            <v>SOUTHWEST</v>
          </cell>
          <cell r="D451" t="str">
            <v>WESTMORELAND</v>
          </cell>
          <cell r="E451" t="str">
            <v>WESTMORELAND</v>
          </cell>
          <cell r="F451" t="str">
            <v>Westmoreland County Federated Library System</v>
          </cell>
          <cell r="G451">
            <v>3174</v>
          </cell>
          <cell r="H451">
            <v>660</v>
          </cell>
          <cell r="I451">
            <v>35</v>
          </cell>
          <cell r="J451">
            <v>3784</v>
          </cell>
          <cell r="K451">
            <v>0</v>
          </cell>
          <cell r="L451">
            <v>0</v>
          </cell>
          <cell r="M451">
            <v>0</v>
          </cell>
          <cell r="N451">
            <v>0.51429000000000002</v>
          </cell>
          <cell r="O451">
            <v>11498</v>
          </cell>
          <cell r="P451">
            <v>14237</v>
          </cell>
          <cell r="Q451">
            <v>5</v>
          </cell>
          <cell r="R451">
            <v>21</v>
          </cell>
          <cell r="S451">
            <v>0</v>
          </cell>
          <cell r="T451">
            <v>1417</v>
          </cell>
          <cell r="U451">
            <v>1066</v>
          </cell>
          <cell r="V451">
            <v>0</v>
          </cell>
          <cell r="W451">
            <v>0</v>
          </cell>
          <cell r="X451">
            <v>0</v>
          </cell>
          <cell r="Y451">
            <v>6786</v>
          </cell>
          <cell r="Z451">
            <v>5411</v>
          </cell>
          <cell r="AA451">
            <v>3000</v>
          </cell>
          <cell r="AB451">
            <v>8730</v>
          </cell>
          <cell r="AC451">
            <v>20927</v>
          </cell>
          <cell r="AD451">
            <v>15402</v>
          </cell>
          <cell r="AE451">
            <v>1797</v>
          </cell>
          <cell r="AF451">
            <v>6535</v>
          </cell>
          <cell r="AG451">
            <v>23734</v>
          </cell>
          <cell r="AH451">
            <v>0</v>
          </cell>
          <cell r="AI451">
            <v>0</v>
          </cell>
          <cell r="AJ451">
            <v>6786</v>
          </cell>
          <cell r="AK451">
            <v>0</v>
          </cell>
          <cell r="AL451">
            <v>0</v>
          </cell>
          <cell r="AM451">
            <v>0</v>
          </cell>
          <cell r="AN451">
            <v>7</v>
          </cell>
          <cell r="AO451">
            <v>0.57142999999999999</v>
          </cell>
        </row>
        <row r="452">
          <cell r="A452">
            <v>907651773</v>
          </cell>
          <cell r="B452" t="str">
            <v>VANDERGRIFT PUB LIBRARY ASSOC</v>
          </cell>
          <cell r="C452" t="str">
            <v>SOUTHWEST</v>
          </cell>
          <cell r="D452" t="str">
            <v>WESTMORELAND</v>
          </cell>
          <cell r="E452" t="str">
            <v>WESTMORELAND</v>
          </cell>
          <cell r="F452" t="str">
            <v>Westmoreland County Federated Library System</v>
          </cell>
          <cell r="G452">
            <v>6688</v>
          </cell>
          <cell r="H452">
            <v>2835</v>
          </cell>
          <cell r="I452">
            <v>45</v>
          </cell>
          <cell r="J452">
            <v>24292</v>
          </cell>
          <cell r="K452">
            <v>0</v>
          </cell>
          <cell r="L452">
            <v>0</v>
          </cell>
          <cell r="M452">
            <v>1.31429</v>
          </cell>
          <cell r="N452">
            <v>0</v>
          </cell>
          <cell r="O452">
            <v>19475</v>
          </cell>
          <cell r="P452">
            <v>17616</v>
          </cell>
          <cell r="Q452">
            <v>6</v>
          </cell>
          <cell r="R452">
            <v>9</v>
          </cell>
          <cell r="S452">
            <v>0</v>
          </cell>
          <cell r="T452">
            <v>12359</v>
          </cell>
          <cell r="U452">
            <v>12598</v>
          </cell>
          <cell r="V452">
            <v>0</v>
          </cell>
          <cell r="W452">
            <v>0</v>
          </cell>
          <cell r="X452">
            <v>0</v>
          </cell>
          <cell r="Y452">
            <v>18360</v>
          </cell>
          <cell r="Z452">
            <v>30955</v>
          </cell>
          <cell r="AA452">
            <v>0</v>
          </cell>
          <cell r="AB452">
            <v>29435</v>
          </cell>
          <cell r="AC452">
            <v>78750</v>
          </cell>
          <cell r="AD452">
            <v>51325</v>
          </cell>
          <cell r="AE452">
            <v>8088</v>
          </cell>
          <cell r="AF452">
            <v>19941</v>
          </cell>
          <cell r="AG452">
            <v>79354</v>
          </cell>
          <cell r="AH452">
            <v>0</v>
          </cell>
          <cell r="AI452">
            <v>0</v>
          </cell>
          <cell r="AJ452">
            <v>18360</v>
          </cell>
          <cell r="AK452">
            <v>0</v>
          </cell>
          <cell r="AL452">
            <v>0</v>
          </cell>
          <cell r="AM452">
            <v>0</v>
          </cell>
          <cell r="AN452">
            <v>8</v>
          </cell>
          <cell r="AO452">
            <v>0.8</v>
          </cell>
        </row>
        <row r="453">
          <cell r="A453">
            <v>907650985</v>
          </cell>
          <cell r="B453" t="str">
            <v>WESTMORELAND SYS ADMIN UNIT</v>
          </cell>
          <cell r="C453" t="str">
            <v>SOUTHWEST</v>
          </cell>
          <cell r="D453" t="str">
            <v>WESTMORELAND</v>
          </cell>
          <cell r="E453" t="str">
            <v>WESTMORELAND</v>
          </cell>
          <cell r="F453" t="str">
            <v>Westmoreland County Federated Library System</v>
          </cell>
          <cell r="G453">
            <v>0</v>
          </cell>
          <cell r="H453">
            <v>736</v>
          </cell>
          <cell r="I453">
            <v>43</v>
          </cell>
          <cell r="J453">
            <v>3245</v>
          </cell>
          <cell r="K453">
            <v>2</v>
          </cell>
          <cell r="L453">
            <v>0</v>
          </cell>
          <cell r="M453">
            <v>3.28</v>
          </cell>
          <cell r="N453">
            <v>0</v>
          </cell>
          <cell r="O453">
            <v>1486</v>
          </cell>
          <cell r="P453">
            <v>338</v>
          </cell>
          <cell r="Q453">
            <v>1148</v>
          </cell>
          <cell r="R453">
            <v>0</v>
          </cell>
          <cell r="S453">
            <v>0</v>
          </cell>
          <cell r="T453">
            <v>45</v>
          </cell>
          <cell r="U453">
            <v>2429</v>
          </cell>
          <cell r="V453">
            <v>0</v>
          </cell>
          <cell r="W453">
            <v>15000</v>
          </cell>
          <cell r="X453">
            <v>0</v>
          </cell>
          <cell r="Y453">
            <v>446944</v>
          </cell>
          <cell r="Z453">
            <v>172857</v>
          </cell>
          <cell r="AA453">
            <v>0</v>
          </cell>
          <cell r="AB453">
            <v>24358</v>
          </cell>
          <cell r="AC453">
            <v>659159</v>
          </cell>
          <cell r="AD453">
            <v>253186</v>
          </cell>
          <cell r="AE453">
            <v>66530</v>
          </cell>
          <cell r="AF453">
            <v>176051</v>
          </cell>
          <cell r="AG453">
            <v>495767</v>
          </cell>
          <cell r="AH453">
            <v>15000</v>
          </cell>
          <cell r="AI453">
            <v>0</v>
          </cell>
          <cell r="AJ453">
            <v>290581</v>
          </cell>
          <cell r="AK453">
            <v>0</v>
          </cell>
          <cell r="AL453">
            <v>15570</v>
          </cell>
          <cell r="AM453">
            <v>0</v>
          </cell>
          <cell r="AN453">
            <v>0</v>
          </cell>
          <cell r="AO453">
            <v>0</v>
          </cell>
        </row>
        <row r="454">
          <cell r="A454">
            <v>918400303</v>
          </cell>
          <cell r="B454" t="str">
            <v>BACK MOUNTAIN MEMORIAL LIBRARY</v>
          </cell>
          <cell r="C454" t="str">
            <v>NORTHEAST</v>
          </cell>
          <cell r="D454" t="str">
            <v>WILKES-BARRE</v>
          </cell>
          <cell r="E454" t="str">
            <v>LUZERNE</v>
          </cell>
          <cell r="F454" t="str">
            <v>Luzerne County Library System</v>
          </cell>
          <cell r="G454">
            <v>36485</v>
          </cell>
          <cell r="H454">
            <v>24471</v>
          </cell>
          <cell r="I454">
            <v>59</v>
          </cell>
          <cell r="J454">
            <v>95536</v>
          </cell>
          <cell r="K454">
            <v>1.05714</v>
          </cell>
          <cell r="L454">
            <v>0</v>
          </cell>
          <cell r="M454">
            <v>10.542859999999999</v>
          </cell>
          <cell r="N454">
            <v>0.45713999999999999</v>
          </cell>
          <cell r="O454">
            <v>59182</v>
          </cell>
          <cell r="P454">
            <v>50342</v>
          </cell>
          <cell r="Q454">
            <v>23</v>
          </cell>
          <cell r="R454">
            <v>121</v>
          </cell>
          <cell r="S454">
            <v>0</v>
          </cell>
          <cell r="T454">
            <v>3560</v>
          </cell>
          <cell r="U454">
            <v>3852</v>
          </cell>
          <cell r="V454">
            <v>0</v>
          </cell>
          <cell r="W454">
            <v>0</v>
          </cell>
          <cell r="X454">
            <v>0</v>
          </cell>
          <cell r="Y454">
            <v>67403</v>
          </cell>
          <cell r="Z454">
            <v>119773</v>
          </cell>
          <cell r="AA454">
            <v>9400</v>
          </cell>
          <cell r="AB454">
            <v>361527</v>
          </cell>
          <cell r="AC454">
            <v>548703</v>
          </cell>
          <cell r="AD454">
            <v>253243</v>
          </cell>
          <cell r="AE454">
            <v>52291</v>
          </cell>
          <cell r="AF454">
            <v>143212</v>
          </cell>
          <cell r="AG454">
            <v>448746</v>
          </cell>
          <cell r="AH454">
            <v>0</v>
          </cell>
          <cell r="AI454">
            <v>0</v>
          </cell>
          <cell r="AJ454">
            <v>67403</v>
          </cell>
          <cell r="AK454">
            <v>0</v>
          </cell>
          <cell r="AL454">
            <v>0</v>
          </cell>
          <cell r="AM454">
            <v>0</v>
          </cell>
          <cell r="AN454">
            <v>6</v>
          </cell>
          <cell r="AO454">
            <v>0</v>
          </cell>
        </row>
        <row r="455">
          <cell r="A455">
            <v>918400842</v>
          </cell>
          <cell r="B455" t="str">
            <v>HAZLETON AREA PUBLIC LIBRARY</v>
          </cell>
          <cell r="C455" t="str">
            <v>NORTHEAST</v>
          </cell>
          <cell r="D455" t="str">
            <v>WILKES-BARRE</v>
          </cell>
          <cell r="E455" t="str">
            <v>LUZERNE</v>
          </cell>
          <cell r="F455" t="str">
            <v>Luzerne County Library System</v>
          </cell>
          <cell r="G455">
            <v>72891</v>
          </cell>
          <cell r="H455">
            <v>17627</v>
          </cell>
          <cell r="I455">
            <v>59</v>
          </cell>
          <cell r="J455">
            <v>114156</v>
          </cell>
          <cell r="K455">
            <v>2</v>
          </cell>
          <cell r="L455">
            <v>0</v>
          </cell>
          <cell r="M455">
            <v>17.813330000000001</v>
          </cell>
          <cell r="N455">
            <v>0</v>
          </cell>
          <cell r="O455">
            <v>167791</v>
          </cell>
          <cell r="P455">
            <v>164749</v>
          </cell>
          <cell r="Q455">
            <v>0</v>
          </cell>
          <cell r="R455">
            <v>151</v>
          </cell>
          <cell r="S455">
            <v>0</v>
          </cell>
          <cell r="T455">
            <v>6970</v>
          </cell>
          <cell r="U455">
            <v>6010</v>
          </cell>
          <cell r="V455">
            <v>0</v>
          </cell>
          <cell r="W455">
            <v>0</v>
          </cell>
          <cell r="X455">
            <v>0</v>
          </cell>
          <cell r="Y455">
            <v>217789</v>
          </cell>
          <cell r="Z455">
            <v>1127050</v>
          </cell>
          <cell r="AA455">
            <v>950082</v>
          </cell>
          <cell r="AB455">
            <v>63386</v>
          </cell>
          <cell r="AC455">
            <v>1408225</v>
          </cell>
          <cell r="AD455">
            <v>924744</v>
          </cell>
          <cell r="AE455">
            <v>173478</v>
          </cell>
          <cell r="AF455">
            <v>160585</v>
          </cell>
          <cell r="AG455">
            <v>1258807</v>
          </cell>
          <cell r="AH455">
            <v>0</v>
          </cell>
          <cell r="AI455">
            <v>0</v>
          </cell>
          <cell r="AJ455">
            <v>217789</v>
          </cell>
          <cell r="AK455">
            <v>0</v>
          </cell>
          <cell r="AL455">
            <v>0</v>
          </cell>
          <cell r="AM455">
            <v>44718</v>
          </cell>
          <cell r="AN455">
            <v>18</v>
          </cell>
          <cell r="AO455">
            <v>2</v>
          </cell>
        </row>
        <row r="456">
          <cell r="A456">
            <v>918401083</v>
          </cell>
          <cell r="B456" t="str">
            <v>HOYT LIBRARY</v>
          </cell>
          <cell r="C456" t="str">
            <v>NORTHEAST</v>
          </cell>
          <cell r="D456" t="str">
            <v>WILKES-BARRE</v>
          </cell>
          <cell r="E456" t="str">
            <v>LUZERNE</v>
          </cell>
          <cell r="F456" t="str">
            <v>Luzerne County Library System</v>
          </cell>
          <cell r="G456">
            <v>31830</v>
          </cell>
          <cell r="H456">
            <v>24612</v>
          </cell>
          <cell r="I456">
            <v>45</v>
          </cell>
          <cell r="J456">
            <v>88630</v>
          </cell>
          <cell r="K456">
            <v>1</v>
          </cell>
          <cell r="L456">
            <v>0</v>
          </cell>
          <cell r="M456">
            <v>15.2</v>
          </cell>
          <cell r="N456">
            <v>0</v>
          </cell>
          <cell r="O456">
            <v>73650</v>
          </cell>
          <cell r="P456">
            <v>73650</v>
          </cell>
          <cell r="Q456">
            <v>0</v>
          </cell>
          <cell r="R456">
            <v>92</v>
          </cell>
          <cell r="S456">
            <v>0</v>
          </cell>
          <cell r="T456">
            <v>2520</v>
          </cell>
          <cell r="U456">
            <v>1117</v>
          </cell>
          <cell r="V456">
            <v>0</v>
          </cell>
          <cell r="W456">
            <v>0</v>
          </cell>
          <cell r="X456">
            <v>0</v>
          </cell>
          <cell r="Y456">
            <v>109184</v>
          </cell>
          <cell r="Z456">
            <v>241856</v>
          </cell>
          <cell r="AA456">
            <v>65000</v>
          </cell>
          <cell r="AB456">
            <v>73522</v>
          </cell>
          <cell r="AC456">
            <v>424562</v>
          </cell>
          <cell r="AD456">
            <v>378653</v>
          </cell>
          <cell r="AE456">
            <v>72529</v>
          </cell>
          <cell r="AF456">
            <v>104031</v>
          </cell>
          <cell r="AG456">
            <v>555213</v>
          </cell>
          <cell r="AH456">
            <v>0</v>
          </cell>
          <cell r="AI456">
            <v>0</v>
          </cell>
          <cell r="AJ456">
            <v>109184</v>
          </cell>
          <cell r="AK456">
            <v>0</v>
          </cell>
          <cell r="AL456">
            <v>0</v>
          </cell>
          <cell r="AM456">
            <v>0</v>
          </cell>
          <cell r="AN456">
            <v>30</v>
          </cell>
          <cell r="AO456">
            <v>1</v>
          </cell>
        </row>
        <row r="457">
          <cell r="A457">
            <v>918402102</v>
          </cell>
          <cell r="B457" t="str">
            <v>LUZERNE SYS ADMIN UNIT</v>
          </cell>
          <cell r="C457" t="str">
            <v>NORTHEAST</v>
          </cell>
          <cell r="D457" t="str">
            <v>WILKES-BARRE</v>
          </cell>
          <cell r="E457" t="str">
            <v>LUZERNE</v>
          </cell>
          <cell r="F457" t="str">
            <v>Luzerne County Library System</v>
          </cell>
          <cell r="G457">
            <v>0</v>
          </cell>
          <cell r="H457">
            <v>0</v>
          </cell>
          <cell r="I457">
            <v>0</v>
          </cell>
          <cell r="J457">
            <v>1962</v>
          </cell>
          <cell r="K457">
            <v>0</v>
          </cell>
          <cell r="L457">
            <v>0</v>
          </cell>
          <cell r="M457">
            <v>1</v>
          </cell>
          <cell r="N457">
            <v>0</v>
          </cell>
          <cell r="O457">
            <v>0</v>
          </cell>
          <cell r="P457">
            <v>0</v>
          </cell>
          <cell r="Q457">
            <v>1962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39092</v>
          </cell>
          <cell r="Z457">
            <v>116749</v>
          </cell>
          <cell r="AA457">
            <v>0</v>
          </cell>
          <cell r="AB457">
            <v>6032</v>
          </cell>
          <cell r="AC457">
            <v>161873</v>
          </cell>
          <cell r="AD457">
            <v>54832</v>
          </cell>
          <cell r="AE457">
            <v>57127</v>
          </cell>
          <cell r="AF457">
            <v>25544</v>
          </cell>
          <cell r="AG457">
            <v>137503</v>
          </cell>
          <cell r="AH457">
            <v>0</v>
          </cell>
          <cell r="AI457">
            <v>0</v>
          </cell>
          <cell r="AJ457">
            <v>39092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</row>
        <row r="458">
          <cell r="A458">
            <v>918401175</v>
          </cell>
          <cell r="B458" t="str">
            <v>MARIAN SUTHERLAND KIRBY LIB</v>
          </cell>
          <cell r="C458" t="str">
            <v>NORTHEAST</v>
          </cell>
          <cell r="D458" t="str">
            <v>WILKES-BARRE</v>
          </cell>
          <cell r="E458" t="str">
            <v>LUZERNE</v>
          </cell>
          <cell r="F458" t="str">
            <v>Luzerne County Library System</v>
          </cell>
          <cell r="G458">
            <v>18242</v>
          </cell>
          <cell r="H458">
            <v>7237</v>
          </cell>
          <cell r="I458">
            <v>46</v>
          </cell>
          <cell r="J458">
            <v>48937</v>
          </cell>
          <cell r="K458">
            <v>1</v>
          </cell>
          <cell r="L458">
            <v>0</v>
          </cell>
          <cell r="M458">
            <v>4</v>
          </cell>
          <cell r="N458">
            <v>4.2857099999999999</v>
          </cell>
          <cell r="O458">
            <v>33321</v>
          </cell>
          <cell r="P458">
            <v>29001</v>
          </cell>
          <cell r="Q458">
            <v>0</v>
          </cell>
          <cell r="R458">
            <v>62</v>
          </cell>
          <cell r="S458">
            <v>0</v>
          </cell>
          <cell r="T458">
            <v>3015</v>
          </cell>
          <cell r="U458">
            <v>4975</v>
          </cell>
          <cell r="V458">
            <v>0</v>
          </cell>
          <cell r="W458">
            <v>0</v>
          </cell>
          <cell r="X458">
            <v>0</v>
          </cell>
          <cell r="Y458">
            <v>33260</v>
          </cell>
          <cell r="Z458">
            <v>51995</v>
          </cell>
          <cell r="AA458">
            <v>0</v>
          </cell>
          <cell r="AB458">
            <v>162267</v>
          </cell>
          <cell r="AC458">
            <v>247522</v>
          </cell>
          <cell r="AD458">
            <v>127510</v>
          </cell>
          <cell r="AE458">
            <v>32109</v>
          </cell>
          <cell r="AF458">
            <v>84727</v>
          </cell>
          <cell r="AG458">
            <v>244346</v>
          </cell>
          <cell r="AH458">
            <v>0</v>
          </cell>
          <cell r="AI458">
            <v>0</v>
          </cell>
          <cell r="AJ458">
            <v>33260</v>
          </cell>
          <cell r="AK458">
            <v>0</v>
          </cell>
          <cell r="AL458">
            <v>0</v>
          </cell>
          <cell r="AM458">
            <v>0</v>
          </cell>
          <cell r="AN458">
            <v>8</v>
          </cell>
          <cell r="AO458">
            <v>0</v>
          </cell>
        </row>
        <row r="459">
          <cell r="A459">
            <v>918401322</v>
          </cell>
          <cell r="B459" t="str">
            <v>MILL MEMORIAL LIBRARY</v>
          </cell>
          <cell r="C459" t="str">
            <v>NORTHEAST</v>
          </cell>
          <cell r="D459" t="str">
            <v>WILKES-BARRE</v>
          </cell>
          <cell r="E459" t="str">
            <v>LUZERNE</v>
          </cell>
          <cell r="F459" t="str">
            <v>Luzerne County Library System</v>
          </cell>
          <cell r="G459">
            <v>22226</v>
          </cell>
          <cell r="H459">
            <v>10523</v>
          </cell>
          <cell r="I459">
            <v>45</v>
          </cell>
          <cell r="J459">
            <v>43210</v>
          </cell>
          <cell r="K459">
            <v>1.14286</v>
          </cell>
          <cell r="L459">
            <v>0</v>
          </cell>
          <cell r="M459">
            <v>5.2285700000000004</v>
          </cell>
          <cell r="N459">
            <v>0.17143</v>
          </cell>
          <cell r="O459">
            <v>42201</v>
          </cell>
          <cell r="P459">
            <v>42201</v>
          </cell>
          <cell r="Q459">
            <v>0</v>
          </cell>
          <cell r="R459">
            <v>53</v>
          </cell>
          <cell r="S459">
            <v>0</v>
          </cell>
          <cell r="T459">
            <v>1820</v>
          </cell>
          <cell r="U459">
            <v>32</v>
          </cell>
          <cell r="V459">
            <v>0</v>
          </cell>
          <cell r="W459">
            <v>0</v>
          </cell>
          <cell r="X459">
            <v>0</v>
          </cell>
          <cell r="Y459">
            <v>39911</v>
          </cell>
          <cell r="Z459">
            <v>65075</v>
          </cell>
          <cell r="AA459">
            <v>5000</v>
          </cell>
          <cell r="AB459">
            <v>102066</v>
          </cell>
          <cell r="AC459">
            <v>207052</v>
          </cell>
          <cell r="AD459">
            <v>137387</v>
          </cell>
          <cell r="AE459">
            <v>24349</v>
          </cell>
          <cell r="AF459">
            <v>42157</v>
          </cell>
          <cell r="AG459">
            <v>203893</v>
          </cell>
          <cell r="AH459">
            <v>0</v>
          </cell>
          <cell r="AI459">
            <v>0</v>
          </cell>
          <cell r="AJ459">
            <v>39911</v>
          </cell>
          <cell r="AK459">
            <v>0</v>
          </cell>
          <cell r="AL459">
            <v>0</v>
          </cell>
          <cell r="AM459">
            <v>0</v>
          </cell>
          <cell r="AN459">
            <v>6</v>
          </cell>
          <cell r="AO459">
            <v>0</v>
          </cell>
        </row>
        <row r="460">
          <cell r="A460">
            <v>918402073</v>
          </cell>
          <cell r="B460" t="str">
            <v>OSTERHOUT FREE LIBRARY</v>
          </cell>
          <cell r="C460" t="str">
            <v>NORTHEAST</v>
          </cell>
          <cell r="D460" t="str">
            <v>WILKES-BARRE</v>
          </cell>
          <cell r="E460" t="str">
            <v>LUZERNE</v>
          </cell>
          <cell r="F460" t="str">
            <v>Luzerne County Library System</v>
          </cell>
          <cell r="G460">
            <v>119358</v>
          </cell>
          <cell r="H460">
            <v>33614</v>
          </cell>
          <cell r="I460">
            <v>65</v>
          </cell>
          <cell r="J460">
            <v>166547</v>
          </cell>
          <cell r="K460">
            <v>8</v>
          </cell>
          <cell r="L460">
            <v>0</v>
          </cell>
          <cell r="M460">
            <v>20.72973</v>
          </cell>
          <cell r="N460">
            <v>1.08108</v>
          </cell>
          <cell r="O460">
            <v>205264</v>
          </cell>
          <cell r="P460">
            <v>177786</v>
          </cell>
          <cell r="Q460">
            <v>0</v>
          </cell>
          <cell r="R460">
            <v>112</v>
          </cell>
          <cell r="S460">
            <v>34</v>
          </cell>
          <cell r="T460">
            <v>12808</v>
          </cell>
          <cell r="U460">
            <v>6743</v>
          </cell>
          <cell r="V460">
            <v>39059</v>
          </cell>
          <cell r="W460">
            <v>39059</v>
          </cell>
          <cell r="X460">
            <v>0</v>
          </cell>
          <cell r="Y460">
            <v>372220</v>
          </cell>
          <cell r="Z460">
            <v>256268</v>
          </cell>
          <cell r="AA460">
            <v>22500</v>
          </cell>
          <cell r="AB460">
            <v>671775</v>
          </cell>
          <cell r="AC460">
            <v>1339322</v>
          </cell>
          <cell r="AD460">
            <v>1235899.2</v>
          </cell>
          <cell r="AE460">
            <v>140669</v>
          </cell>
          <cell r="AF460">
            <v>329896</v>
          </cell>
          <cell r="AG460">
            <v>1706464.2</v>
          </cell>
          <cell r="AH460">
            <v>0</v>
          </cell>
          <cell r="AI460">
            <v>39059</v>
          </cell>
          <cell r="AJ460">
            <v>459086</v>
          </cell>
          <cell r="AK460">
            <v>0</v>
          </cell>
          <cell r="AL460">
            <v>0</v>
          </cell>
          <cell r="AM460">
            <v>0</v>
          </cell>
          <cell r="AN460">
            <v>43</v>
          </cell>
          <cell r="AO460">
            <v>1</v>
          </cell>
        </row>
        <row r="461">
          <cell r="A461">
            <v>918401502</v>
          </cell>
          <cell r="B461" t="str">
            <v>PITTSTON MEMORIAL LIBRARY</v>
          </cell>
          <cell r="C461" t="str">
            <v>NORTHEAST</v>
          </cell>
          <cell r="D461" t="str">
            <v>WILKES-BARRE</v>
          </cell>
          <cell r="E461" t="str">
            <v>LUZERNE</v>
          </cell>
          <cell r="F461" t="str">
            <v>Luzerne County Library System</v>
          </cell>
          <cell r="G461">
            <v>7739</v>
          </cell>
          <cell r="H461">
            <v>7833</v>
          </cell>
          <cell r="I461">
            <v>47</v>
          </cell>
          <cell r="J461">
            <v>55680</v>
          </cell>
          <cell r="K461">
            <v>0</v>
          </cell>
          <cell r="L461">
            <v>0</v>
          </cell>
          <cell r="M461">
            <v>4.45</v>
          </cell>
          <cell r="N461">
            <v>1</v>
          </cell>
          <cell r="O461">
            <v>36548</v>
          </cell>
          <cell r="P461">
            <v>33249</v>
          </cell>
          <cell r="Q461">
            <v>9</v>
          </cell>
          <cell r="R461">
            <v>98</v>
          </cell>
          <cell r="S461">
            <v>0</v>
          </cell>
          <cell r="T461">
            <v>2255</v>
          </cell>
          <cell r="U461">
            <v>2763</v>
          </cell>
          <cell r="V461">
            <v>8045</v>
          </cell>
          <cell r="W461">
            <v>8045</v>
          </cell>
          <cell r="X461">
            <v>0</v>
          </cell>
          <cell r="Y461">
            <v>26958</v>
          </cell>
          <cell r="Z461">
            <v>81416</v>
          </cell>
          <cell r="AA461">
            <v>8495</v>
          </cell>
          <cell r="AB461">
            <v>82964</v>
          </cell>
          <cell r="AC461">
            <v>199383</v>
          </cell>
          <cell r="AD461">
            <v>137716</v>
          </cell>
          <cell r="AE461">
            <v>19786</v>
          </cell>
          <cell r="AF461">
            <v>70928</v>
          </cell>
          <cell r="AG461">
            <v>228430</v>
          </cell>
          <cell r="AH461">
            <v>0</v>
          </cell>
          <cell r="AI461">
            <v>8045</v>
          </cell>
          <cell r="AJ461">
            <v>26958</v>
          </cell>
          <cell r="AK461">
            <v>0</v>
          </cell>
          <cell r="AL461">
            <v>0</v>
          </cell>
          <cell r="AM461">
            <v>0</v>
          </cell>
          <cell r="AN461">
            <v>25</v>
          </cell>
          <cell r="AO461">
            <v>1</v>
          </cell>
        </row>
        <row r="462">
          <cell r="A462">
            <v>918401593</v>
          </cell>
          <cell r="B462" t="str">
            <v>PLYMOUTH PUBLIC LIBRARY</v>
          </cell>
          <cell r="C462" t="str">
            <v>NORTHEAST</v>
          </cell>
          <cell r="D462" t="str">
            <v>WILKES-BARRE</v>
          </cell>
          <cell r="E462" t="str">
            <v>LUZERNE</v>
          </cell>
          <cell r="F462" t="str">
            <v>Luzerne County Library System</v>
          </cell>
          <cell r="G462">
            <v>10431</v>
          </cell>
          <cell r="H462">
            <v>1083</v>
          </cell>
          <cell r="I462">
            <v>45</v>
          </cell>
          <cell r="J462">
            <v>17626</v>
          </cell>
          <cell r="K462">
            <v>0</v>
          </cell>
          <cell r="L462">
            <v>0</v>
          </cell>
          <cell r="M462">
            <v>1.44737</v>
          </cell>
          <cell r="N462">
            <v>0.52632000000000001</v>
          </cell>
          <cell r="O462">
            <v>36200</v>
          </cell>
          <cell r="P462">
            <v>25845</v>
          </cell>
          <cell r="Q462">
            <v>0</v>
          </cell>
          <cell r="R462">
            <v>60</v>
          </cell>
          <cell r="S462">
            <v>0</v>
          </cell>
          <cell r="T462">
            <v>1138</v>
          </cell>
          <cell r="U462">
            <v>56</v>
          </cell>
          <cell r="V462">
            <v>4664</v>
          </cell>
          <cell r="W462">
            <v>4664</v>
          </cell>
          <cell r="X462">
            <v>0</v>
          </cell>
          <cell r="Y462">
            <v>37588</v>
          </cell>
          <cell r="Z462">
            <v>63532</v>
          </cell>
          <cell r="AA462">
            <v>25000</v>
          </cell>
          <cell r="AB462">
            <v>10315</v>
          </cell>
          <cell r="AC462">
            <v>116099</v>
          </cell>
          <cell r="AD462">
            <v>60518</v>
          </cell>
          <cell r="AE462">
            <v>14326</v>
          </cell>
          <cell r="AF462">
            <v>22569</v>
          </cell>
          <cell r="AG462">
            <v>97413</v>
          </cell>
          <cell r="AH462">
            <v>0</v>
          </cell>
          <cell r="AI462">
            <v>4664</v>
          </cell>
          <cell r="AJ462">
            <v>37588</v>
          </cell>
          <cell r="AK462">
            <v>0</v>
          </cell>
          <cell r="AL462">
            <v>0</v>
          </cell>
          <cell r="AM462">
            <v>0</v>
          </cell>
          <cell r="AN462">
            <v>12</v>
          </cell>
          <cell r="AO462">
            <v>1</v>
          </cell>
        </row>
        <row r="463">
          <cell r="A463">
            <v>918402013</v>
          </cell>
          <cell r="B463" t="str">
            <v>WEST PITTSTON LIBRARY</v>
          </cell>
          <cell r="C463" t="str">
            <v>NORTHEAST</v>
          </cell>
          <cell r="D463" t="str">
            <v>WILKES-BARRE</v>
          </cell>
          <cell r="E463" t="str">
            <v>LUZERNE</v>
          </cell>
          <cell r="F463" t="str">
            <v>Luzerne County Library System</v>
          </cell>
          <cell r="G463">
            <v>4868</v>
          </cell>
          <cell r="H463">
            <v>1706</v>
          </cell>
          <cell r="I463">
            <v>43</v>
          </cell>
          <cell r="J463">
            <v>25159</v>
          </cell>
          <cell r="K463">
            <v>1.5714300000000001</v>
          </cell>
          <cell r="L463">
            <v>0</v>
          </cell>
          <cell r="M463">
            <v>2.2857099999999999</v>
          </cell>
          <cell r="N463">
            <v>0</v>
          </cell>
          <cell r="O463">
            <v>11916</v>
          </cell>
          <cell r="P463">
            <v>9414</v>
          </cell>
          <cell r="Q463">
            <v>0</v>
          </cell>
          <cell r="R463">
            <v>47</v>
          </cell>
          <cell r="S463">
            <v>0</v>
          </cell>
          <cell r="T463">
            <v>2212</v>
          </cell>
          <cell r="U463">
            <v>724</v>
          </cell>
          <cell r="V463">
            <v>0</v>
          </cell>
          <cell r="W463">
            <v>0</v>
          </cell>
          <cell r="X463">
            <v>0</v>
          </cell>
          <cell r="Y463">
            <v>18971</v>
          </cell>
          <cell r="Z463">
            <v>28265</v>
          </cell>
          <cell r="AA463">
            <v>2000</v>
          </cell>
          <cell r="AB463">
            <v>87638</v>
          </cell>
          <cell r="AC463">
            <v>134874</v>
          </cell>
          <cell r="AD463">
            <v>121679</v>
          </cell>
          <cell r="AE463">
            <v>17128</v>
          </cell>
          <cell r="AF463">
            <v>52076</v>
          </cell>
          <cell r="AG463">
            <v>190883</v>
          </cell>
          <cell r="AH463">
            <v>0</v>
          </cell>
          <cell r="AI463">
            <v>0</v>
          </cell>
          <cell r="AJ463">
            <v>18971</v>
          </cell>
          <cell r="AK463">
            <v>0</v>
          </cell>
          <cell r="AL463">
            <v>0</v>
          </cell>
          <cell r="AM463">
            <v>0</v>
          </cell>
          <cell r="AN463">
            <v>10</v>
          </cell>
          <cell r="AO463">
            <v>0</v>
          </cell>
        </row>
        <row r="464">
          <cell r="A464">
            <v>918402193</v>
          </cell>
          <cell r="B464" t="str">
            <v>WYOMING FREE LIBRARY</v>
          </cell>
          <cell r="C464" t="str">
            <v>NORTHEAST</v>
          </cell>
          <cell r="D464" t="str">
            <v>WILKES-BARRE</v>
          </cell>
          <cell r="E464" t="str">
            <v>LUZERNE</v>
          </cell>
          <cell r="F464" t="str">
            <v>Luzerne County Library System</v>
          </cell>
          <cell r="G464">
            <v>5798</v>
          </cell>
          <cell r="H464">
            <v>2788</v>
          </cell>
          <cell r="I464">
            <v>47</v>
          </cell>
          <cell r="J464">
            <v>26836</v>
          </cell>
          <cell r="K464">
            <v>0</v>
          </cell>
          <cell r="L464">
            <v>0</v>
          </cell>
          <cell r="M464">
            <v>0.94286000000000003</v>
          </cell>
          <cell r="N464">
            <v>0.17143</v>
          </cell>
          <cell r="O464">
            <v>25478</v>
          </cell>
          <cell r="P464">
            <v>22349</v>
          </cell>
          <cell r="Q464">
            <v>0</v>
          </cell>
          <cell r="R464">
            <v>26</v>
          </cell>
          <cell r="S464">
            <v>0</v>
          </cell>
          <cell r="T464">
            <v>2391</v>
          </cell>
          <cell r="U464">
            <v>2636</v>
          </cell>
          <cell r="V464">
            <v>0</v>
          </cell>
          <cell r="W464">
            <v>0</v>
          </cell>
          <cell r="X464">
            <v>0</v>
          </cell>
          <cell r="Y464">
            <v>14723</v>
          </cell>
          <cell r="Z464">
            <v>24885</v>
          </cell>
          <cell r="AA464">
            <v>2000</v>
          </cell>
          <cell r="AB464">
            <v>21357</v>
          </cell>
          <cell r="AC464">
            <v>60965</v>
          </cell>
          <cell r="AD464">
            <v>45981</v>
          </cell>
          <cell r="AE464">
            <v>12207</v>
          </cell>
          <cell r="AF464">
            <v>34929</v>
          </cell>
          <cell r="AG464">
            <v>93117</v>
          </cell>
          <cell r="AH464">
            <v>0</v>
          </cell>
          <cell r="AI464">
            <v>0</v>
          </cell>
          <cell r="AJ464">
            <v>14723</v>
          </cell>
          <cell r="AK464">
            <v>0</v>
          </cell>
          <cell r="AL464">
            <v>0</v>
          </cell>
          <cell r="AM464">
            <v>0</v>
          </cell>
          <cell r="AN464">
            <v>8</v>
          </cell>
          <cell r="AO464">
            <v>1</v>
          </cell>
        </row>
        <row r="465">
          <cell r="A465">
            <v>912010453</v>
          </cell>
          <cell r="B465" t="str">
            <v>ADAMS SYS ADMIN UNIT</v>
          </cell>
          <cell r="C465" t="str">
            <v>CAPITAL</v>
          </cell>
          <cell r="D465" t="str">
            <v>YORK</v>
          </cell>
          <cell r="E465" t="str">
            <v>ADAMS</v>
          </cell>
          <cell r="F465" t="str">
            <v>Adams County Library System</v>
          </cell>
          <cell r="G465">
            <v>91576</v>
          </cell>
          <cell r="H465">
            <v>70134</v>
          </cell>
          <cell r="I465">
            <v>66</v>
          </cell>
          <cell r="J465">
            <v>621209</v>
          </cell>
          <cell r="K465">
            <v>7.5</v>
          </cell>
          <cell r="L465">
            <v>0</v>
          </cell>
          <cell r="M465">
            <v>23.925000000000001</v>
          </cell>
          <cell r="N465">
            <v>1</v>
          </cell>
          <cell r="O465">
            <v>145617</v>
          </cell>
          <cell r="P465">
            <v>119550</v>
          </cell>
          <cell r="Q465">
            <v>7596</v>
          </cell>
          <cell r="R465">
            <v>141</v>
          </cell>
          <cell r="S465">
            <v>12</v>
          </cell>
          <cell r="T465">
            <v>8227</v>
          </cell>
          <cell r="U465">
            <v>18284</v>
          </cell>
          <cell r="V465">
            <v>0</v>
          </cell>
          <cell r="W465">
            <v>0</v>
          </cell>
          <cell r="X465">
            <v>0</v>
          </cell>
          <cell r="Y465">
            <v>560444</v>
          </cell>
          <cell r="Z465">
            <v>1002308</v>
          </cell>
          <cell r="AA465">
            <v>1000</v>
          </cell>
          <cell r="AB465">
            <v>409509</v>
          </cell>
          <cell r="AC465">
            <v>1972261</v>
          </cell>
          <cell r="AD465">
            <v>1450040</v>
          </cell>
          <cell r="AE465">
            <v>361622</v>
          </cell>
          <cell r="AF465">
            <v>430185</v>
          </cell>
          <cell r="AG465">
            <v>2241847</v>
          </cell>
          <cell r="AH465">
            <v>0</v>
          </cell>
          <cell r="AI465">
            <v>0</v>
          </cell>
          <cell r="AJ465">
            <v>555444</v>
          </cell>
          <cell r="AK465">
            <v>0</v>
          </cell>
          <cell r="AL465">
            <v>5000</v>
          </cell>
          <cell r="AM465">
            <v>0</v>
          </cell>
          <cell r="AN465">
            <v>45</v>
          </cell>
          <cell r="AO465">
            <v>5.875</v>
          </cell>
        </row>
        <row r="466">
          <cell r="A466">
            <v>912010303</v>
          </cell>
          <cell r="B466" t="str">
            <v>EAST BERLIN COMMUNITY LIBRARY</v>
          </cell>
          <cell r="C466" t="str">
            <v>CAPITAL</v>
          </cell>
          <cell r="D466" t="str">
            <v>YORK</v>
          </cell>
          <cell r="E466" t="str">
            <v>ADAMS</v>
          </cell>
          <cell r="F466" t="str">
            <v>Adams County Library System</v>
          </cell>
          <cell r="G466">
            <v>9831</v>
          </cell>
          <cell r="H466">
            <v>7465</v>
          </cell>
          <cell r="I466">
            <v>46</v>
          </cell>
          <cell r="J466">
            <v>97020</v>
          </cell>
          <cell r="K466">
            <v>1.75</v>
          </cell>
          <cell r="L466">
            <v>0</v>
          </cell>
          <cell r="M466">
            <v>1.875</v>
          </cell>
          <cell r="N466">
            <v>0.85</v>
          </cell>
          <cell r="O466">
            <v>23228</v>
          </cell>
          <cell r="P466">
            <v>17333</v>
          </cell>
          <cell r="Q466">
            <v>0</v>
          </cell>
          <cell r="R466">
            <v>39</v>
          </cell>
          <cell r="S466">
            <v>0</v>
          </cell>
          <cell r="T466">
            <v>12333</v>
          </cell>
          <cell r="U466">
            <v>9750</v>
          </cell>
          <cell r="V466">
            <v>0</v>
          </cell>
          <cell r="W466">
            <v>0</v>
          </cell>
          <cell r="X466">
            <v>0</v>
          </cell>
          <cell r="Y466">
            <v>26230</v>
          </cell>
          <cell r="Z466">
            <v>112813</v>
          </cell>
          <cell r="AA466">
            <v>600</v>
          </cell>
          <cell r="AB466">
            <v>66504</v>
          </cell>
          <cell r="AC466">
            <v>205547</v>
          </cell>
          <cell r="AD466">
            <v>125709</v>
          </cell>
          <cell r="AE466">
            <v>29828</v>
          </cell>
          <cell r="AF466">
            <v>57793</v>
          </cell>
          <cell r="AG466">
            <v>213330</v>
          </cell>
          <cell r="AH466">
            <v>0</v>
          </cell>
          <cell r="AI466">
            <v>0</v>
          </cell>
          <cell r="AJ466">
            <v>26230</v>
          </cell>
          <cell r="AK466">
            <v>0</v>
          </cell>
          <cell r="AL466">
            <v>0</v>
          </cell>
          <cell r="AM466">
            <v>618561</v>
          </cell>
          <cell r="AN466">
            <v>7</v>
          </cell>
          <cell r="AO466">
            <v>0</v>
          </cell>
        </row>
        <row r="467">
          <cell r="A467">
            <v>912670603</v>
          </cell>
          <cell r="B467" t="str">
            <v>A HUFNAGEL PUBLIC LIBRARY OF GLEN ROCK</v>
          </cell>
          <cell r="C467" t="str">
            <v>CAPITAL</v>
          </cell>
          <cell r="D467" t="str">
            <v>YORK</v>
          </cell>
          <cell r="E467" t="str">
            <v>YORK</v>
          </cell>
          <cell r="F467" t="str">
            <v>York County Library System</v>
          </cell>
          <cell r="G467">
            <v>5821</v>
          </cell>
          <cell r="H467">
            <v>3170</v>
          </cell>
          <cell r="I467">
            <v>37</v>
          </cell>
          <cell r="J467">
            <v>22188</v>
          </cell>
          <cell r="K467">
            <v>0</v>
          </cell>
          <cell r="L467">
            <v>0</v>
          </cell>
          <cell r="M467">
            <v>1.73333</v>
          </cell>
          <cell r="N467">
            <v>0.53332999999999997</v>
          </cell>
          <cell r="O467">
            <v>14056</v>
          </cell>
          <cell r="P467">
            <v>13548</v>
          </cell>
          <cell r="Q467">
            <v>0</v>
          </cell>
          <cell r="R467">
            <v>45</v>
          </cell>
          <cell r="S467">
            <v>0</v>
          </cell>
          <cell r="T467">
            <v>5805</v>
          </cell>
          <cell r="U467">
            <v>4405</v>
          </cell>
          <cell r="V467">
            <v>0</v>
          </cell>
          <cell r="W467">
            <v>0</v>
          </cell>
          <cell r="X467">
            <v>0</v>
          </cell>
          <cell r="Y467">
            <v>24334</v>
          </cell>
          <cell r="Z467">
            <v>28978</v>
          </cell>
          <cell r="AA467">
            <v>1000</v>
          </cell>
          <cell r="AB467">
            <v>41669</v>
          </cell>
          <cell r="AC467">
            <v>94981</v>
          </cell>
          <cell r="AD467">
            <v>45016</v>
          </cell>
          <cell r="AE467">
            <v>12358</v>
          </cell>
          <cell r="AF467">
            <v>20555</v>
          </cell>
          <cell r="AG467">
            <v>77929</v>
          </cell>
          <cell r="AH467">
            <v>0</v>
          </cell>
          <cell r="AI467">
            <v>0</v>
          </cell>
          <cell r="AJ467">
            <v>24334</v>
          </cell>
          <cell r="AK467">
            <v>0</v>
          </cell>
          <cell r="AL467">
            <v>0</v>
          </cell>
          <cell r="AM467">
            <v>0</v>
          </cell>
          <cell r="AN467">
            <v>8</v>
          </cell>
          <cell r="AO467">
            <v>0</v>
          </cell>
        </row>
        <row r="468">
          <cell r="A468">
            <v>912670243</v>
          </cell>
          <cell r="B468" t="str">
            <v>DILLSBURG AREA PUBLIC LIBRARY</v>
          </cell>
          <cell r="C468" t="str">
            <v>CAPITAL</v>
          </cell>
          <cell r="D468" t="str">
            <v>YORK</v>
          </cell>
          <cell r="E468" t="str">
            <v>YORK</v>
          </cell>
          <cell r="F468" t="str">
            <v>York County Library System</v>
          </cell>
          <cell r="G468">
            <v>21073</v>
          </cell>
          <cell r="H468">
            <v>10613</v>
          </cell>
          <cell r="I468">
            <v>52</v>
          </cell>
          <cell r="J468">
            <v>63168</v>
          </cell>
          <cell r="K468">
            <v>0.75</v>
          </cell>
          <cell r="L468">
            <v>0</v>
          </cell>
          <cell r="M468">
            <v>2.2250000000000001</v>
          </cell>
          <cell r="N468">
            <v>1.675</v>
          </cell>
          <cell r="O468">
            <v>30151</v>
          </cell>
          <cell r="P468">
            <v>27845</v>
          </cell>
          <cell r="Q468">
            <v>0</v>
          </cell>
          <cell r="R468">
            <v>22</v>
          </cell>
          <cell r="S468">
            <v>0</v>
          </cell>
          <cell r="T468">
            <v>6741</v>
          </cell>
          <cell r="U468">
            <v>4957</v>
          </cell>
          <cell r="V468">
            <v>0</v>
          </cell>
          <cell r="W468">
            <v>0</v>
          </cell>
          <cell r="X468">
            <v>0</v>
          </cell>
          <cell r="Y468">
            <v>404331</v>
          </cell>
          <cell r="Z468">
            <v>39857</v>
          </cell>
          <cell r="AA468">
            <v>0</v>
          </cell>
          <cell r="AB468">
            <v>45754</v>
          </cell>
          <cell r="AC468">
            <v>489942</v>
          </cell>
          <cell r="AD468">
            <v>79674</v>
          </cell>
          <cell r="AE468">
            <v>17304</v>
          </cell>
          <cell r="AF468">
            <v>33291</v>
          </cell>
          <cell r="AG468">
            <v>130269</v>
          </cell>
          <cell r="AH468">
            <v>0</v>
          </cell>
          <cell r="AI468">
            <v>0</v>
          </cell>
          <cell r="AJ468">
            <v>40096</v>
          </cell>
          <cell r="AK468">
            <v>0</v>
          </cell>
          <cell r="AL468">
            <v>0</v>
          </cell>
          <cell r="AM468">
            <v>0</v>
          </cell>
          <cell r="AN468">
            <v>6</v>
          </cell>
          <cell r="AO468">
            <v>0</v>
          </cell>
        </row>
        <row r="469">
          <cell r="A469">
            <v>912671623</v>
          </cell>
          <cell r="B469" t="str">
            <v>GLATFELTER MEMORIAL LIBRARY</v>
          </cell>
          <cell r="C469" t="str">
            <v>CAPITAL</v>
          </cell>
          <cell r="D469" t="str">
            <v>YORK</v>
          </cell>
          <cell r="E469" t="str">
            <v>YORK</v>
          </cell>
          <cell r="F469" t="str">
            <v>York County Library System</v>
          </cell>
          <cell r="G469">
            <v>23101</v>
          </cell>
          <cell r="H469">
            <v>10266</v>
          </cell>
          <cell r="I469">
            <v>45</v>
          </cell>
          <cell r="J469">
            <v>75549</v>
          </cell>
          <cell r="K469">
            <v>0.5</v>
          </cell>
          <cell r="L469">
            <v>0</v>
          </cell>
          <cell r="M469">
            <v>2.6749999999999998</v>
          </cell>
          <cell r="N469">
            <v>0.5</v>
          </cell>
          <cell r="O469">
            <v>41238</v>
          </cell>
          <cell r="P469">
            <v>38272</v>
          </cell>
          <cell r="Q469">
            <v>0</v>
          </cell>
          <cell r="R469">
            <v>51</v>
          </cell>
          <cell r="S469">
            <v>0</v>
          </cell>
          <cell r="T469">
            <v>10391</v>
          </cell>
          <cell r="U469">
            <v>7940</v>
          </cell>
          <cell r="V469">
            <v>0</v>
          </cell>
          <cell r="W469">
            <v>0</v>
          </cell>
          <cell r="X469">
            <v>0</v>
          </cell>
          <cell r="Y469">
            <v>42384</v>
          </cell>
          <cell r="Z469">
            <v>41980</v>
          </cell>
          <cell r="AA469">
            <v>0</v>
          </cell>
          <cell r="AB469">
            <v>66124</v>
          </cell>
          <cell r="AC469">
            <v>150488</v>
          </cell>
          <cell r="AD469">
            <v>111065</v>
          </cell>
          <cell r="AE469">
            <v>22142</v>
          </cell>
          <cell r="AF469">
            <v>49410</v>
          </cell>
          <cell r="AG469">
            <v>182617</v>
          </cell>
          <cell r="AH469">
            <v>0</v>
          </cell>
          <cell r="AI469">
            <v>0</v>
          </cell>
          <cell r="AJ469">
            <v>42384</v>
          </cell>
          <cell r="AK469">
            <v>0</v>
          </cell>
          <cell r="AL469">
            <v>0</v>
          </cell>
          <cell r="AM469">
            <v>0</v>
          </cell>
          <cell r="AN469">
            <v>8</v>
          </cell>
          <cell r="AO469">
            <v>0</v>
          </cell>
        </row>
        <row r="470">
          <cell r="A470">
            <v>912670693</v>
          </cell>
          <cell r="B470" t="str">
            <v>GUTHRIE MEMORIAL LIBRARY - HANOVER'S PUBLIC LIBRARY</v>
          </cell>
          <cell r="C470" t="str">
            <v>CAPITAL</v>
          </cell>
          <cell r="D470" t="str">
            <v>YORK</v>
          </cell>
          <cell r="E470" t="str">
            <v>YORK</v>
          </cell>
          <cell r="F470" t="str">
            <v>York County Library System</v>
          </cell>
          <cell r="G470">
            <v>45791</v>
          </cell>
          <cell r="H470">
            <v>32817</v>
          </cell>
          <cell r="I470">
            <v>54</v>
          </cell>
          <cell r="J470">
            <v>223152</v>
          </cell>
          <cell r="K470">
            <v>1</v>
          </cell>
          <cell r="L470">
            <v>0</v>
          </cell>
          <cell r="M470">
            <v>10.5</v>
          </cell>
          <cell r="N470">
            <v>2.5</v>
          </cell>
          <cell r="O470">
            <v>95139</v>
          </cell>
          <cell r="P470">
            <v>86005</v>
          </cell>
          <cell r="Q470">
            <v>0</v>
          </cell>
          <cell r="R470">
            <v>109</v>
          </cell>
          <cell r="S470">
            <v>0</v>
          </cell>
          <cell r="T470">
            <v>18889</v>
          </cell>
          <cell r="U470">
            <v>13645</v>
          </cell>
          <cell r="V470">
            <v>0</v>
          </cell>
          <cell r="W470">
            <v>0</v>
          </cell>
          <cell r="X470">
            <v>0</v>
          </cell>
          <cell r="Y470">
            <v>141250</v>
          </cell>
          <cell r="Z470">
            <v>606335</v>
          </cell>
          <cell r="AA470">
            <v>10000</v>
          </cell>
          <cell r="AB470">
            <v>251377</v>
          </cell>
          <cell r="AC470">
            <v>998962</v>
          </cell>
          <cell r="AD470">
            <v>620971</v>
          </cell>
          <cell r="AE470">
            <v>82241</v>
          </cell>
          <cell r="AF470">
            <v>228040</v>
          </cell>
          <cell r="AG470">
            <v>931252</v>
          </cell>
          <cell r="AH470">
            <v>0</v>
          </cell>
          <cell r="AI470">
            <v>0</v>
          </cell>
          <cell r="AJ470">
            <v>141250</v>
          </cell>
          <cell r="AK470">
            <v>0</v>
          </cell>
          <cell r="AL470">
            <v>0</v>
          </cell>
          <cell r="AM470">
            <v>0</v>
          </cell>
          <cell r="AN470">
            <v>40</v>
          </cell>
          <cell r="AO470">
            <v>0</v>
          </cell>
        </row>
        <row r="471">
          <cell r="A471">
            <v>912671473</v>
          </cell>
          <cell r="B471" t="str">
            <v>KALTREIDER-BENFER LIBRARY</v>
          </cell>
          <cell r="C471" t="str">
            <v>CAPITAL</v>
          </cell>
          <cell r="D471" t="str">
            <v>YORK</v>
          </cell>
          <cell r="E471" t="str">
            <v>YORK</v>
          </cell>
          <cell r="F471" t="str">
            <v>York County Library System</v>
          </cell>
          <cell r="G471">
            <v>68578</v>
          </cell>
          <cell r="H471">
            <v>29678</v>
          </cell>
          <cell r="I471">
            <v>54</v>
          </cell>
          <cell r="J471">
            <v>148353</v>
          </cell>
          <cell r="K471">
            <v>1</v>
          </cell>
          <cell r="L471">
            <v>0</v>
          </cell>
          <cell r="M471">
            <v>3.9</v>
          </cell>
          <cell r="N471">
            <v>2.95</v>
          </cell>
          <cell r="O471">
            <v>43939</v>
          </cell>
          <cell r="P471">
            <v>40844</v>
          </cell>
          <cell r="Q471">
            <v>0</v>
          </cell>
          <cell r="R471">
            <v>59</v>
          </cell>
          <cell r="S471">
            <v>0</v>
          </cell>
          <cell r="T471">
            <v>15469</v>
          </cell>
          <cell r="U471">
            <v>19028</v>
          </cell>
          <cell r="V471">
            <v>0</v>
          </cell>
          <cell r="W471">
            <v>0</v>
          </cell>
          <cell r="X471">
            <v>0</v>
          </cell>
          <cell r="Y471">
            <v>65904</v>
          </cell>
          <cell r="Z471">
            <v>100513</v>
          </cell>
          <cell r="AA471">
            <v>1000</v>
          </cell>
          <cell r="AB471">
            <v>91189</v>
          </cell>
          <cell r="AC471">
            <v>257606</v>
          </cell>
          <cell r="AD471">
            <v>185308</v>
          </cell>
          <cell r="AE471">
            <v>32959</v>
          </cell>
          <cell r="AF471">
            <v>51063</v>
          </cell>
          <cell r="AG471">
            <v>269330</v>
          </cell>
          <cell r="AH471">
            <v>0</v>
          </cell>
          <cell r="AI471">
            <v>0</v>
          </cell>
          <cell r="AJ471">
            <v>65904</v>
          </cell>
          <cell r="AK471">
            <v>0</v>
          </cell>
          <cell r="AL471">
            <v>0</v>
          </cell>
          <cell r="AM471">
            <v>0</v>
          </cell>
          <cell r="AN471">
            <v>14</v>
          </cell>
          <cell r="AO471">
            <v>1</v>
          </cell>
        </row>
        <row r="472">
          <cell r="A472">
            <v>912671713</v>
          </cell>
          <cell r="B472" t="str">
            <v>MASON DIXON PUBLIC LIBRARY</v>
          </cell>
          <cell r="C472" t="str">
            <v>CAPITAL</v>
          </cell>
          <cell r="D472" t="str">
            <v>YORK</v>
          </cell>
          <cell r="E472" t="str">
            <v>YORK</v>
          </cell>
          <cell r="F472" t="str">
            <v>York County Library System</v>
          </cell>
          <cell r="G472">
            <v>14003</v>
          </cell>
          <cell r="H472">
            <v>8095</v>
          </cell>
          <cell r="I472">
            <v>50</v>
          </cell>
          <cell r="J472">
            <v>46885</v>
          </cell>
          <cell r="K472">
            <v>1</v>
          </cell>
          <cell r="L472">
            <v>0</v>
          </cell>
          <cell r="M472">
            <v>1.35</v>
          </cell>
          <cell r="N472">
            <v>1.9</v>
          </cell>
          <cell r="O472">
            <v>36251</v>
          </cell>
          <cell r="P472">
            <v>34058</v>
          </cell>
          <cell r="Q472">
            <v>0</v>
          </cell>
          <cell r="R472">
            <v>34</v>
          </cell>
          <cell r="S472">
            <v>0</v>
          </cell>
          <cell r="T472">
            <v>8540</v>
          </cell>
          <cell r="U472">
            <v>6982</v>
          </cell>
          <cell r="V472">
            <v>0</v>
          </cell>
          <cell r="W472">
            <v>0</v>
          </cell>
          <cell r="X472">
            <v>0</v>
          </cell>
          <cell r="Y472">
            <v>32344</v>
          </cell>
          <cell r="Z472">
            <v>51839</v>
          </cell>
          <cell r="AA472">
            <v>0</v>
          </cell>
          <cell r="AB472">
            <v>52928</v>
          </cell>
          <cell r="AC472">
            <v>137111</v>
          </cell>
          <cell r="AD472">
            <v>84434</v>
          </cell>
          <cell r="AE472">
            <v>18037</v>
          </cell>
          <cell r="AF472">
            <v>40230</v>
          </cell>
          <cell r="AG472">
            <v>142701</v>
          </cell>
          <cell r="AH472">
            <v>0</v>
          </cell>
          <cell r="AI472">
            <v>0</v>
          </cell>
          <cell r="AJ472">
            <v>32344</v>
          </cell>
          <cell r="AK472">
            <v>0</v>
          </cell>
          <cell r="AL472">
            <v>0</v>
          </cell>
          <cell r="AM472">
            <v>9925</v>
          </cell>
          <cell r="AN472">
            <v>11</v>
          </cell>
          <cell r="AO472">
            <v>0</v>
          </cell>
        </row>
        <row r="473">
          <cell r="A473">
            <v>912671565</v>
          </cell>
          <cell r="B473" t="str">
            <v>PAUL SMITH LIBRARY OF SOUTHERN YORK COUNTY</v>
          </cell>
          <cell r="C473" t="str">
            <v>CAPITAL</v>
          </cell>
          <cell r="D473" t="str">
            <v>YORK</v>
          </cell>
          <cell r="E473" t="str">
            <v>YORK</v>
          </cell>
          <cell r="F473" t="str">
            <v>York County Library System</v>
          </cell>
          <cell r="G473">
            <v>15012</v>
          </cell>
          <cell r="H473">
            <v>9928</v>
          </cell>
          <cell r="I473">
            <v>51</v>
          </cell>
          <cell r="J473">
            <v>108477</v>
          </cell>
          <cell r="K473">
            <v>0.85714000000000001</v>
          </cell>
          <cell r="L473">
            <v>0</v>
          </cell>
          <cell r="M473">
            <v>4.5999999999999996</v>
          </cell>
          <cell r="N473">
            <v>3.4285700000000001</v>
          </cell>
          <cell r="O473">
            <v>42357</v>
          </cell>
          <cell r="P473">
            <v>37881</v>
          </cell>
          <cell r="Q473">
            <v>0</v>
          </cell>
          <cell r="R473">
            <v>49</v>
          </cell>
          <cell r="S473">
            <v>0</v>
          </cell>
          <cell r="T473">
            <v>14513</v>
          </cell>
          <cell r="U473">
            <v>14803</v>
          </cell>
          <cell r="V473">
            <v>0</v>
          </cell>
          <cell r="W473">
            <v>0</v>
          </cell>
          <cell r="X473">
            <v>0</v>
          </cell>
          <cell r="Y473">
            <v>47634</v>
          </cell>
          <cell r="Z473">
            <v>71644</v>
          </cell>
          <cell r="AA473">
            <v>2000</v>
          </cell>
          <cell r="AB473">
            <v>79316</v>
          </cell>
          <cell r="AC473">
            <v>198594</v>
          </cell>
          <cell r="AD473">
            <v>132951</v>
          </cell>
          <cell r="AE473">
            <v>21083</v>
          </cell>
          <cell r="AF473">
            <v>53371</v>
          </cell>
          <cell r="AG473">
            <v>207405</v>
          </cell>
          <cell r="AH473">
            <v>0</v>
          </cell>
          <cell r="AI473">
            <v>0</v>
          </cell>
          <cell r="AJ473">
            <v>47634</v>
          </cell>
          <cell r="AK473">
            <v>0</v>
          </cell>
          <cell r="AL473">
            <v>0</v>
          </cell>
          <cell r="AM473">
            <v>0</v>
          </cell>
          <cell r="AN473">
            <v>18</v>
          </cell>
          <cell r="AO473">
            <v>0</v>
          </cell>
        </row>
        <row r="474">
          <cell r="A474">
            <v>912672072</v>
          </cell>
          <cell r="B474" t="str">
            <v>YORK SYS ADMIN UNIT</v>
          </cell>
          <cell r="C474" t="str">
            <v>CAPITAL</v>
          </cell>
          <cell r="D474" t="str">
            <v>YORK</v>
          </cell>
          <cell r="E474" t="str">
            <v>YORK</v>
          </cell>
          <cell r="F474" t="str">
            <v>York County Library System</v>
          </cell>
          <cell r="G474">
            <v>241593</v>
          </cell>
          <cell r="H474">
            <v>108942</v>
          </cell>
          <cell r="I474">
            <v>76</v>
          </cell>
          <cell r="J474">
            <v>834815</v>
          </cell>
          <cell r="K474">
            <v>15.125</v>
          </cell>
          <cell r="L474">
            <v>0</v>
          </cell>
          <cell r="M474">
            <v>84.375</v>
          </cell>
          <cell r="N474">
            <v>5.5</v>
          </cell>
          <cell r="O474">
            <v>369889</v>
          </cell>
          <cell r="P474">
            <v>256121</v>
          </cell>
          <cell r="Q474">
            <v>55933</v>
          </cell>
          <cell r="R474">
            <v>283</v>
          </cell>
          <cell r="S474">
            <v>0</v>
          </cell>
          <cell r="T474">
            <v>79508</v>
          </cell>
          <cell r="U474">
            <v>86893</v>
          </cell>
          <cell r="V474">
            <v>0</v>
          </cell>
          <cell r="W474">
            <v>0</v>
          </cell>
          <cell r="X474">
            <v>0</v>
          </cell>
          <cell r="Y474">
            <v>1236916</v>
          </cell>
          <cell r="Z474">
            <v>2939019</v>
          </cell>
          <cell r="AA474">
            <v>370536</v>
          </cell>
          <cell r="AB474">
            <v>1857628</v>
          </cell>
          <cell r="AC474">
            <v>6033563</v>
          </cell>
          <cell r="AD474">
            <v>4546673</v>
          </cell>
          <cell r="AE474">
            <v>776849</v>
          </cell>
          <cell r="AF474">
            <v>926372</v>
          </cell>
          <cell r="AG474">
            <v>6249894</v>
          </cell>
          <cell r="AH474">
            <v>0</v>
          </cell>
          <cell r="AI474">
            <v>0</v>
          </cell>
          <cell r="AJ474">
            <v>1236916</v>
          </cell>
          <cell r="AK474">
            <v>0</v>
          </cell>
          <cell r="AL474">
            <v>0</v>
          </cell>
          <cell r="AM474">
            <v>0</v>
          </cell>
          <cell r="AN474">
            <v>109</v>
          </cell>
          <cell r="AO474">
            <v>1</v>
          </cell>
        </row>
        <row r="475">
          <cell r="A475">
            <v>923460543</v>
          </cell>
          <cell r="B475" t="str">
            <v>Lansdale Library Association</v>
          </cell>
          <cell r="C475"/>
          <cell r="D475"/>
          <cell r="E475" t="str">
            <v>Montgomery</v>
          </cell>
          <cell r="F475"/>
          <cell r="G475">
            <v>16269</v>
          </cell>
          <cell r="H475">
            <v>8849</v>
          </cell>
          <cell r="I475">
            <v>59.42307692307692</v>
          </cell>
          <cell r="J475">
            <v>81846</v>
          </cell>
          <cell r="K475">
            <v>6</v>
          </cell>
          <cell r="M475">
            <v>14</v>
          </cell>
          <cell r="N475">
            <v>10</v>
          </cell>
          <cell r="O475"/>
          <cell r="P475">
            <v>53214</v>
          </cell>
          <cell r="Q475">
            <v>723</v>
          </cell>
          <cell r="R475">
            <v>180</v>
          </cell>
          <cell r="S475"/>
          <cell r="T475">
            <v>0</v>
          </cell>
          <cell r="U475">
            <v>77</v>
          </cell>
          <cell r="V475"/>
          <cell r="W475">
            <v>0</v>
          </cell>
          <cell r="Y475">
            <v>0</v>
          </cell>
          <cell r="Z475">
            <v>380000</v>
          </cell>
          <cell r="AB475">
            <v>124567</v>
          </cell>
          <cell r="AC475">
            <v>504567</v>
          </cell>
          <cell r="AD475">
            <v>400379</v>
          </cell>
          <cell r="AE475">
            <v>78171</v>
          </cell>
          <cell r="AF475">
            <v>204040</v>
          </cell>
          <cell r="AG475">
            <v>282211</v>
          </cell>
          <cell r="AN475">
            <v>15</v>
          </cell>
          <cell r="AO475">
            <v>6</v>
          </cell>
        </row>
        <row r="476">
          <cell r="A476">
            <v>919580903</v>
          </cell>
          <cell r="B476" t="str">
            <v>PRATT MEMORIAL LIBRARY</v>
          </cell>
          <cell r="C476"/>
          <cell r="D476"/>
          <cell r="E476" t="str">
            <v>Susquehanna</v>
          </cell>
          <cell r="F476"/>
          <cell r="G476">
            <v>3000</v>
          </cell>
          <cell r="H476">
            <v>531</v>
          </cell>
          <cell r="I476">
            <v>13</v>
          </cell>
          <cell r="J476">
            <v>4285</v>
          </cell>
          <cell r="K476">
            <v>0</v>
          </cell>
          <cell r="M476">
            <v>0</v>
          </cell>
          <cell r="N476">
            <v>0</v>
          </cell>
          <cell r="O476"/>
          <cell r="P476">
            <v>9252</v>
          </cell>
          <cell r="Q476">
            <v>0</v>
          </cell>
          <cell r="R476">
            <v>23</v>
          </cell>
          <cell r="S476"/>
          <cell r="T476">
            <v>0</v>
          </cell>
          <cell r="U476">
            <v>174</v>
          </cell>
          <cell r="V476"/>
          <cell r="W476">
            <v>0</v>
          </cell>
          <cell r="Y476">
            <v>0</v>
          </cell>
          <cell r="Z476">
            <v>3750</v>
          </cell>
          <cell r="AB476">
            <v>15175</v>
          </cell>
          <cell r="AC476">
            <v>18925</v>
          </cell>
          <cell r="AD476">
            <v>6441</v>
          </cell>
          <cell r="AE476">
            <v>2808</v>
          </cell>
          <cell r="AF476">
            <v>8461</v>
          </cell>
          <cell r="AG476">
            <v>11269</v>
          </cell>
          <cell r="AN476">
            <v>2</v>
          </cell>
          <cell r="AO476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bPAS"/>
    </sheetNames>
    <sheetDataSet>
      <sheetData sheetId="0">
        <row r="2">
          <cell r="A2">
            <v>927040033</v>
          </cell>
          <cell r="B2" t="str">
            <v>B F JONES MEMORIAL LIBRARY</v>
          </cell>
          <cell r="C2" t="str">
            <v>SOUTHWEST</v>
          </cell>
          <cell r="D2" t="str">
            <v>ALIQUIPPA</v>
          </cell>
          <cell r="E2" t="str">
            <v>BEAVER</v>
          </cell>
          <cell r="F2" t="str">
            <v>Beaver County Library System</v>
          </cell>
          <cell r="G2">
            <v>27598</v>
          </cell>
          <cell r="H2">
            <v>9210</v>
          </cell>
          <cell r="I2">
            <v>56</v>
          </cell>
          <cell r="J2">
            <v>76017</v>
          </cell>
          <cell r="K2">
            <v>2.625</v>
          </cell>
          <cell r="L2">
            <v>0</v>
          </cell>
          <cell r="M2">
            <v>0.4</v>
          </cell>
          <cell r="N2">
            <v>5.375</v>
          </cell>
          <cell r="O2">
            <v>0.25</v>
          </cell>
          <cell r="P2">
            <v>97007</v>
          </cell>
          <cell r="Q2">
            <v>63254</v>
          </cell>
          <cell r="R2">
            <v>1904</v>
          </cell>
          <cell r="S2">
            <v>128</v>
          </cell>
          <cell r="T2">
            <v>4</v>
          </cell>
          <cell r="U2">
            <v>4934</v>
          </cell>
          <cell r="V2">
            <v>952</v>
          </cell>
          <cell r="W2">
            <v>0</v>
          </cell>
          <cell r="X2">
            <v>0</v>
          </cell>
          <cell r="Y2">
            <v>1037</v>
          </cell>
          <cell r="Z2">
            <v>243503</v>
          </cell>
          <cell r="AA2">
            <v>74415</v>
          </cell>
          <cell r="AB2">
            <v>26500</v>
          </cell>
          <cell r="AC2">
            <v>156216</v>
          </cell>
          <cell r="AD2">
            <v>474134</v>
          </cell>
          <cell r="AE2">
            <v>331940</v>
          </cell>
          <cell r="AF2">
            <v>84776</v>
          </cell>
          <cell r="AG2">
            <v>102065</v>
          </cell>
          <cell r="AH2">
            <v>518781</v>
          </cell>
          <cell r="AI2">
            <v>0</v>
          </cell>
          <cell r="AJ2">
            <v>0</v>
          </cell>
          <cell r="AK2">
            <v>265703</v>
          </cell>
          <cell r="AL2">
            <v>0</v>
          </cell>
          <cell r="AM2">
            <v>1037</v>
          </cell>
          <cell r="AN2">
            <v>0</v>
          </cell>
          <cell r="AO2">
            <v>17</v>
          </cell>
        </row>
        <row r="3">
          <cell r="A3">
            <v>927040093</v>
          </cell>
          <cell r="B3" t="str">
            <v>BADEN MEMORIAL LIBRARY</v>
          </cell>
          <cell r="C3" t="str">
            <v>SOUTHWEST</v>
          </cell>
          <cell r="D3" t="str">
            <v>ALIQUIPPA</v>
          </cell>
          <cell r="E3" t="str">
            <v>BEAVER</v>
          </cell>
          <cell r="F3" t="str">
            <v>Beaver County Library System</v>
          </cell>
          <cell r="G3">
            <v>4135</v>
          </cell>
          <cell r="H3">
            <v>2290</v>
          </cell>
          <cell r="I3">
            <v>36</v>
          </cell>
          <cell r="J3">
            <v>14262</v>
          </cell>
          <cell r="K3">
            <v>0</v>
          </cell>
          <cell r="L3">
            <v>0</v>
          </cell>
          <cell r="M3">
            <v>0</v>
          </cell>
          <cell r="N3">
            <v>2.0857100000000002</v>
          </cell>
          <cell r="O3">
            <v>0</v>
          </cell>
          <cell r="P3">
            <v>16191</v>
          </cell>
          <cell r="Q3">
            <v>13616</v>
          </cell>
          <cell r="R3">
            <v>1904</v>
          </cell>
          <cell r="S3">
            <v>32</v>
          </cell>
          <cell r="T3">
            <v>0</v>
          </cell>
          <cell r="U3">
            <v>726</v>
          </cell>
          <cell r="V3">
            <v>343</v>
          </cell>
          <cell r="W3">
            <v>0</v>
          </cell>
          <cell r="X3">
            <v>0</v>
          </cell>
          <cell r="Y3">
            <v>0</v>
          </cell>
          <cell r="Z3">
            <v>18077</v>
          </cell>
          <cell r="AA3">
            <v>28350</v>
          </cell>
          <cell r="AB3">
            <v>6250</v>
          </cell>
          <cell r="AC3">
            <v>26585</v>
          </cell>
          <cell r="AD3">
            <v>73012</v>
          </cell>
          <cell r="AE3">
            <v>39043</v>
          </cell>
          <cell r="AF3">
            <v>7774</v>
          </cell>
          <cell r="AG3">
            <v>21239</v>
          </cell>
          <cell r="AH3">
            <v>68056</v>
          </cell>
          <cell r="AI3">
            <v>0</v>
          </cell>
          <cell r="AJ3">
            <v>0</v>
          </cell>
          <cell r="AK3">
            <v>18077</v>
          </cell>
          <cell r="AL3">
            <v>0</v>
          </cell>
          <cell r="AM3">
            <v>0</v>
          </cell>
          <cell r="AN3">
            <v>0</v>
          </cell>
          <cell r="AO3">
            <v>6</v>
          </cell>
        </row>
        <row r="4">
          <cell r="A4">
            <v>927040123</v>
          </cell>
          <cell r="B4" t="str">
            <v>BEAVER AREA MEMORIAL LIBRARY</v>
          </cell>
          <cell r="C4" t="str">
            <v>SOUTHWEST</v>
          </cell>
          <cell r="D4" t="str">
            <v>ALIQUIPPA</v>
          </cell>
          <cell r="E4" t="str">
            <v>BEAVER</v>
          </cell>
          <cell r="F4" t="str">
            <v>Beaver County Library System</v>
          </cell>
          <cell r="G4">
            <v>18316</v>
          </cell>
          <cell r="H4">
            <v>8660</v>
          </cell>
          <cell r="I4">
            <v>57</v>
          </cell>
          <cell r="J4">
            <v>183572</v>
          </cell>
          <cell r="K4">
            <v>3.0133299999999998</v>
          </cell>
          <cell r="L4">
            <v>0</v>
          </cell>
          <cell r="M4">
            <v>0</v>
          </cell>
          <cell r="N4">
            <v>5.0933299999999999</v>
          </cell>
          <cell r="O4">
            <v>2</v>
          </cell>
          <cell r="P4">
            <v>73529</v>
          </cell>
          <cell r="Q4">
            <v>58420</v>
          </cell>
          <cell r="R4">
            <v>1904</v>
          </cell>
          <cell r="S4">
            <v>71</v>
          </cell>
          <cell r="T4">
            <v>0</v>
          </cell>
          <cell r="U4">
            <v>5450</v>
          </cell>
          <cell r="V4">
            <v>5400</v>
          </cell>
          <cell r="W4">
            <v>11623</v>
          </cell>
          <cell r="X4">
            <v>11623</v>
          </cell>
          <cell r="Y4">
            <v>0</v>
          </cell>
          <cell r="Z4">
            <v>63567</v>
          </cell>
          <cell r="AA4">
            <v>89171</v>
          </cell>
          <cell r="AB4">
            <v>27500</v>
          </cell>
          <cell r="AC4">
            <v>236666</v>
          </cell>
          <cell r="AD4">
            <v>401027</v>
          </cell>
          <cell r="AE4">
            <v>246819</v>
          </cell>
          <cell r="AF4">
            <v>76990</v>
          </cell>
          <cell r="AG4">
            <v>80508</v>
          </cell>
          <cell r="AH4">
            <v>404317</v>
          </cell>
          <cell r="AI4">
            <v>0</v>
          </cell>
          <cell r="AJ4">
            <v>11623</v>
          </cell>
          <cell r="AK4">
            <v>63567</v>
          </cell>
          <cell r="AL4">
            <v>0</v>
          </cell>
          <cell r="AM4">
            <v>0</v>
          </cell>
          <cell r="AN4">
            <v>0</v>
          </cell>
          <cell r="AO4">
            <v>12</v>
          </cell>
        </row>
        <row r="5">
          <cell r="A5">
            <v>927040305</v>
          </cell>
          <cell r="B5" t="str">
            <v>BEAVER SYS ADMIN UNIT</v>
          </cell>
          <cell r="C5" t="str">
            <v>SOUTHWEST</v>
          </cell>
          <cell r="D5" t="str">
            <v>ALIQUIPPA</v>
          </cell>
          <cell r="E5" t="str">
            <v>BEAVER</v>
          </cell>
          <cell r="F5" t="str">
            <v>Beaver County Library System</v>
          </cell>
          <cell r="G5">
            <v>70975</v>
          </cell>
          <cell r="H5">
            <v>4147</v>
          </cell>
          <cell r="I5">
            <v>35</v>
          </cell>
          <cell r="J5">
            <v>58497</v>
          </cell>
          <cell r="K5">
            <v>3</v>
          </cell>
          <cell r="L5">
            <v>0</v>
          </cell>
          <cell r="M5">
            <v>4</v>
          </cell>
          <cell r="N5">
            <v>3.0285700000000002</v>
          </cell>
          <cell r="O5">
            <v>0</v>
          </cell>
          <cell r="P5">
            <v>22073</v>
          </cell>
          <cell r="Q5">
            <v>17051</v>
          </cell>
          <cell r="R5">
            <v>1904</v>
          </cell>
          <cell r="S5">
            <v>48</v>
          </cell>
          <cell r="T5">
            <v>0</v>
          </cell>
          <cell r="U5">
            <v>3062</v>
          </cell>
          <cell r="V5">
            <v>1022</v>
          </cell>
          <cell r="W5">
            <v>0</v>
          </cell>
          <cell r="X5">
            <v>2500</v>
          </cell>
          <cell r="Y5">
            <v>0</v>
          </cell>
          <cell r="Z5">
            <v>256431</v>
          </cell>
          <cell r="AA5">
            <v>522975</v>
          </cell>
          <cell r="AB5">
            <v>0</v>
          </cell>
          <cell r="AC5">
            <v>11846</v>
          </cell>
          <cell r="AD5">
            <v>793752</v>
          </cell>
          <cell r="AE5">
            <v>560562</v>
          </cell>
          <cell r="AF5">
            <v>94752</v>
          </cell>
          <cell r="AG5">
            <v>125700</v>
          </cell>
          <cell r="AH5">
            <v>781014</v>
          </cell>
          <cell r="AI5">
            <v>2500</v>
          </cell>
          <cell r="AJ5">
            <v>0</v>
          </cell>
          <cell r="AK5">
            <v>256431</v>
          </cell>
          <cell r="AL5">
            <v>0</v>
          </cell>
          <cell r="AM5">
            <v>0</v>
          </cell>
          <cell r="AN5">
            <v>0</v>
          </cell>
          <cell r="AO5">
            <v>12</v>
          </cell>
        </row>
        <row r="6">
          <cell r="A6">
            <v>927040152</v>
          </cell>
          <cell r="B6" t="str">
            <v>CARNEGIE FREE LIBRARY - BEAVER FALLS</v>
          </cell>
          <cell r="C6" t="str">
            <v>SOUTHWEST</v>
          </cell>
          <cell r="D6" t="str">
            <v>ALIQUIPPA</v>
          </cell>
          <cell r="E6" t="str">
            <v>BEAVER</v>
          </cell>
          <cell r="F6" t="str">
            <v>Beaver County Library System</v>
          </cell>
          <cell r="G6">
            <v>17491</v>
          </cell>
          <cell r="H6">
            <v>7803</v>
          </cell>
          <cell r="I6">
            <v>42</v>
          </cell>
          <cell r="J6">
            <v>57522</v>
          </cell>
          <cell r="K6">
            <v>1.88571</v>
          </cell>
          <cell r="L6">
            <v>0</v>
          </cell>
          <cell r="M6">
            <v>0</v>
          </cell>
          <cell r="N6">
            <v>2.88571</v>
          </cell>
          <cell r="O6">
            <v>0.42857000000000001</v>
          </cell>
          <cell r="P6">
            <v>48187</v>
          </cell>
          <cell r="Q6">
            <v>43320</v>
          </cell>
          <cell r="R6">
            <v>1904</v>
          </cell>
          <cell r="S6">
            <v>52</v>
          </cell>
          <cell r="T6">
            <v>0</v>
          </cell>
          <cell r="U6">
            <v>101</v>
          </cell>
          <cell r="V6">
            <v>34</v>
          </cell>
          <cell r="W6">
            <v>9100</v>
          </cell>
          <cell r="X6">
            <v>11600</v>
          </cell>
          <cell r="Y6">
            <v>0</v>
          </cell>
          <cell r="Z6">
            <v>61693</v>
          </cell>
          <cell r="AA6">
            <v>61724</v>
          </cell>
          <cell r="AB6">
            <v>40000</v>
          </cell>
          <cell r="AC6">
            <v>43770</v>
          </cell>
          <cell r="AD6">
            <v>178787</v>
          </cell>
          <cell r="AE6">
            <v>134922</v>
          </cell>
          <cell r="AF6">
            <v>24452</v>
          </cell>
          <cell r="AG6">
            <v>43010</v>
          </cell>
          <cell r="AH6">
            <v>202384</v>
          </cell>
          <cell r="AI6">
            <v>2500</v>
          </cell>
          <cell r="AJ6">
            <v>9100</v>
          </cell>
          <cell r="AK6">
            <v>61693</v>
          </cell>
          <cell r="AL6">
            <v>0</v>
          </cell>
          <cell r="AM6">
            <v>0</v>
          </cell>
          <cell r="AN6">
            <v>0</v>
          </cell>
          <cell r="AO6">
            <v>16</v>
          </cell>
        </row>
        <row r="7">
          <cell r="A7">
            <v>927041053</v>
          </cell>
          <cell r="B7" t="str">
            <v>CARNEGIE FREE LIBRARY-MIDLAND</v>
          </cell>
          <cell r="C7" t="str">
            <v>SOUTHWEST</v>
          </cell>
          <cell r="D7" t="str">
            <v>ALIQUIPPA</v>
          </cell>
          <cell r="E7" t="str">
            <v>BEAVER</v>
          </cell>
          <cell r="F7" t="str">
            <v>Beaver County Library System</v>
          </cell>
          <cell r="G7">
            <v>4684</v>
          </cell>
          <cell r="H7">
            <v>2475</v>
          </cell>
          <cell r="I7">
            <v>35</v>
          </cell>
          <cell r="J7">
            <v>20615</v>
          </cell>
          <cell r="K7">
            <v>0</v>
          </cell>
          <cell r="L7">
            <v>0</v>
          </cell>
          <cell r="M7">
            <v>0.8</v>
          </cell>
          <cell r="N7">
            <v>1.2571399999999999</v>
          </cell>
          <cell r="O7">
            <v>0.28571000000000002</v>
          </cell>
          <cell r="P7">
            <v>18453</v>
          </cell>
          <cell r="Q7">
            <v>16235</v>
          </cell>
          <cell r="R7">
            <v>1904</v>
          </cell>
          <cell r="S7">
            <v>31</v>
          </cell>
          <cell r="T7">
            <v>0</v>
          </cell>
          <cell r="U7">
            <v>1618</v>
          </cell>
          <cell r="V7">
            <v>2319</v>
          </cell>
          <cell r="W7">
            <v>0</v>
          </cell>
          <cell r="X7">
            <v>16501</v>
          </cell>
          <cell r="Y7">
            <v>0</v>
          </cell>
          <cell r="Z7">
            <v>20262</v>
          </cell>
          <cell r="AA7">
            <v>23194</v>
          </cell>
          <cell r="AB7">
            <v>15500</v>
          </cell>
          <cell r="AC7">
            <v>15962</v>
          </cell>
          <cell r="AD7">
            <v>75919</v>
          </cell>
          <cell r="AE7">
            <v>42102</v>
          </cell>
          <cell r="AF7">
            <v>7851</v>
          </cell>
          <cell r="AG7">
            <v>28382</v>
          </cell>
          <cell r="AH7">
            <v>78335</v>
          </cell>
          <cell r="AI7">
            <v>0</v>
          </cell>
          <cell r="AJ7">
            <v>16501</v>
          </cell>
          <cell r="AK7">
            <v>20262</v>
          </cell>
          <cell r="AL7">
            <v>0</v>
          </cell>
          <cell r="AM7">
            <v>0</v>
          </cell>
          <cell r="AN7">
            <v>0</v>
          </cell>
          <cell r="AO7">
            <v>11</v>
          </cell>
        </row>
        <row r="8">
          <cell r="A8">
            <v>927040063</v>
          </cell>
          <cell r="B8" t="str">
            <v>LAUGHLIN MEMORIAL FREE LIBRARY</v>
          </cell>
          <cell r="C8" t="str">
            <v>SOUTHWEST</v>
          </cell>
          <cell r="D8" t="str">
            <v>ALIQUIPPA</v>
          </cell>
          <cell r="E8" t="str">
            <v>BEAVER</v>
          </cell>
          <cell r="F8" t="str">
            <v>Beaver County Library System</v>
          </cell>
          <cell r="G8">
            <v>10722</v>
          </cell>
          <cell r="H8">
            <v>6048</v>
          </cell>
          <cell r="I8">
            <v>49</v>
          </cell>
          <cell r="J8">
            <v>45000</v>
          </cell>
          <cell r="K8">
            <v>1</v>
          </cell>
          <cell r="L8">
            <v>0</v>
          </cell>
          <cell r="M8">
            <v>0</v>
          </cell>
          <cell r="N8">
            <v>3.6052599999999999</v>
          </cell>
          <cell r="O8">
            <v>0.13158</v>
          </cell>
          <cell r="P8">
            <v>28218</v>
          </cell>
          <cell r="Q8">
            <v>24569</v>
          </cell>
          <cell r="R8">
            <v>1904</v>
          </cell>
          <cell r="S8">
            <v>25</v>
          </cell>
          <cell r="T8">
            <v>0</v>
          </cell>
          <cell r="U8">
            <v>5308</v>
          </cell>
          <cell r="V8">
            <v>5410</v>
          </cell>
          <cell r="W8">
            <v>7805</v>
          </cell>
          <cell r="X8">
            <v>10305</v>
          </cell>
          <cell r="Y8">
            <v>0</v>
          </cell>
          <cell r="Z8">
            <v>41371</v>
          </cell>
          <cell r="AA8">
            <v>32072</v>
          </cell>
          <cell r="AB8">
            <v>7250</v>
          </cell>
          <cell r="AC8">
            <v>135094</v>
          </cell>
          <cell r="AD8">
            <v>218842</v>
          </cell>
          <cell r="AE8">
            <v>139225</v>
          </cell>
          <cell r="AF8">
            <v>18041</v>
          </cell>
          <cell r="AG8">
            <v>96409</v>
          </cell>
          <cell r="AH8">
            <v>253675</v>
          </cell>
          <cell r="AI8">
            <v>2500</v>
          </cell>
          <cell r="AJ8">
            <v>7805</v>
          </cell>
          <cell r="AK8">
            <v>41371</v>
          </cell>
          <cell r="AL8">
            <v>0</v>
          </cell>
          <cell r="AM8">
            <v>0</v>
          </cell>
          <cell r="AN8">
            <v>0</v>
          </cell>
          <cell r="AO8">
            <v>14</v>
          </cell>
        </row>
        <row r="9">
          <cell r="A9">
            <v>927041083</v>
          </cell>
          <cell r="B9" t="str">
            <v>MONACA PUBLIC LIBRARY</v>
          </cell>
          <cell r="C9" t="str">
            <v>SOUTHWEST</v>
          </cell>
          <cell r="D9" t="str">
            <v>ALIQUIPPA</v>
          </cell>
          <cell r="E9" t="str">
            <v>BEAVER</v>
          </cell>
          <cell r="F9" t="str">
            <v>Beaver County Library System</v>
          </cell>
          <cell r="G9">
            <v>5737</v>
          </cell>
          <cell r="H9">
            <v>2842</v>
          </cell>
          <cell r="I9">
            <v>35</v>
          </cell>
          <cell r="J9">
            <v>22414</v>
          </cell>
          <cell r="K9">
            <v>0</v>
          </cell>
          <cell r="L9">
            <v>0</v>
          </cell>
          <cell r="M9">
            <v>0.68571000000000004</v>
          </cell>
          <cell r="N9">
            <v>1.4571400000000001</v>
          </cell>
          <cell r="O9">
            <v>0.42857000000000001</v>
          </cell>
          <cell r="P9">
            <v>20644</v>
          </cell>
          <cell r="Q9">
            <v>16999</v>
          </cell>
          <cell r="R9">
            <v>1904</v>
          </cell>
          <cell r="S9">
            <v>25</v>
          </cell>
          <cell r="T9">
            <v>0</v>
          </cell>
          <cell r="U9">
            <v>1414</v>
          </cell>
          <cell r="V9">
            <v>687</v>
          </cell>
          <cell r="W9">
            <v>0</v>
          </cell>
          <cell r="X9">
            <v>0</v>
          </cell>
          <cell r="Y9">
            <v>0</v>
          </cell>
          <cell r="Z9">
            <v>18976</v>
          </cell>
          <cell r="AA9">
            <v>27356</v>
          </cell>
          <cell r="AB9">
            <v>5000</v>
          </cell>
          <cell r="AC9">
            <v>12033</v>
          </cell>
          <cell r="AD9">
            <v>58365</v>
          </cell>
          <cell r="AE9">
            <v>47088</v>
          </cell>
          <cell r="AF9">
            <v>11015</v>
          </cell>
          <cell r="AG9">
            <v>7378</v>
          </cell>
          <cell r="AH9">
            <v>65481</v>
          </cell>
          <cell r="AI9">
            <v>0</v>
          </cell>
          <cell r="AJ9">
            <v>0</v>
          </cell>
          <cell r="AK9">
            <v>18976</v>
          </cell>
          <cell r="AL9">
            <v>0</v>
          </cell>
          <cell r="AM9">
            <v>0</v>
          </cell>
          <cell r="AN9">
            <v>0</v>
          </cell>
          <cell r="AO9">
            <v>11</v>
          </cell>
        </row>
        <row r="10">
          <cell r="A10">
            <v>927041113</v>
          </cell>
          <cell r="B10" t="str">
            <v>NEW BRIGHTON PUBLIC LIBRARY</v>
          </cell>
          <cell r="C10" t="str">
            <v>SOUTHWEST</v>
          </cell>
          <cell r="D10" t="str">
            <v>ALIQUIPPA</v>
          </cell>
          <cell r="E10" t="str">
            <v>BEAVER</v>
          </cell>
          <cell r="F10" t="str">
            <v>Beaver County Library System</v>
          </cell>
          <cell r="G10">
            <v>6025</v>
          </cell>
          <cell r="H10">
            <v>2795</v>
          </cell>
          <cell r="I10">
            <v>37</v>
          </cell>
          <cell r="J10">
            <v>15955</v>
          </cell>
          <cell r="K10">
            <v>0</v>
          </cell>
          <cell r="L10">
            <v>0</v>
          </cell>
          <cell r="M10">
            <v>0.91429000000000005</v>
          </cell>
          <cell r="N10">
            <v>1.31429</v>
          </cell>
          <cell r="O10">
            <v>0.28571000000000002</v>
          </cell>
          <cell r="P10">
            <v>16470</v>
          </cell>
          <cell r="Q10">
            <v>12839</v>
          </cell>
          <cell r="R10">
            <v>1904</v>
          </cell>
          <cell r="S10">
            <v>21</v>
          </cell>
          <cell r="T10">
            <v>0</v>
          </cell>
          <cell r="U10">
            <v>1680</v>
          </cell>
          <cell r="V10">
            <v>740</v>
          </cell>
          <cell r="W10">
            <v>0</v>
          </cell>
          <cell r="X10">
            <v>2500</v>
          </cell>
          <cell r="Y10">
            <v>0</v>
          </cell>
          <cell r="Z10">
            <v>23851</v>
          </cell>
          <cell r="AA10">
            <v>41146</v>
          </cell>
          <cell r="AB10">
            <v>15000</v>
          </cell>
          <cell r="AC10">
            <v>21885</v>
          </cell>
          <cell r="AD10">
            <v>89382</v>
          </cell>
          <cell r="AE10">
            <v>50973</v>
          </cell>
          <cell r="AF10">
            <v>10636</v>
          </cell>
          <cell r="AG10">
            <v>47691</v>
          </cell>
          <cell r="AH10">
            <v>109300</v>
          </cell>
          <cell r="AI10">
            <v>2500</v>
          </cell>
          <cell r="AJ10">
            <v>0</v>
          </cell>
          <cell r="AK10">
            <v>23851</v>
          </cell>
          <cell r="AL10">
            <v>0</v>
          </cell>
          <cell r="AM10">
            <v>0</v>
          </cell>
          <cell r="AN10">
            <v>0</v>
          </cell>
          <cell r="AO10">
            <v>5</v>
          </cell>
        </row>
        <row r="11">
          <cell r="A11">
            <v>927041413</v>
          </cell>
          <cell r="B11" t="str">
            <v>ROCHESTER PUBLIC LIBRARY</v>
          </cell>
          <cell r="C11" t="str">
            <v>SOUTHWEST</v>
          </cell>
          <cell r="D11" t="str">
            <v>ALIQUIPPA</v>
          </cell>
          <cell r="E11" t="str">
            <v>BEAVER</v>
          </cell>
          <cell r="F11" t="str">
            <v>Beaver County Library System</v>
          </cell>
          <cell r="G11">
            <v>4224</v>
          </cell>
          <cell r="H11">
            <v>2568</v>
          </cell>
          <cell r="I11">
            <v>35</v>
          </cell>
          <cell r="J11">
            <v>10903</v>
          </cell>
          <cell r="K11">
            <v>0.57142999999999999</v>
          </cell>
          <cell r="L11">
            <v>0</v>
          </cell>
          <cell r="M11">
            <v>0</v>
          </cell>
          <cell r="N11">
            <v>1.8</v>
          </cell>
          <cell r="O11">
            <v>0</v>
          </cell>
          <cell r="P11">
            <v>22343</v>
          </cell>
          <cell r="Q11">
            <v>19420</v>
          </cell>
          <cell r="R11">
            <v>1904</v>
          </cell>
          <cell r="S11">
            <v>50</v>
          </cell>
          <cell r="T11">
            <v>0</v>
          </cell>
          <cell r="U11">
            <v>1486</v>
          </cell>
          <cell r="V11">
            <v>645</v>
          </cell>
          <cell r="W11">
            <v>0</v>
          </cell>
          <cell r="X11">
            <v>2500</v>
          </cell>
          <cell r="Y11">
            <v>0</v>
          </cell>
          <cell r="Z11">
            <v>19514</v>
          </cell>
          <cell r="AA11">
            <v>27939</v>
          </cell>
          <cell r="AB11">
            <v>5000</v>
          </cell>
          <cell r="AC11">
            <v>27241</v>
          </cell>
          <cell r="AD11">
            <v>77194</v>
          </cell>
          <cell r="AE11">
            <v>47697</v>
          </cell>
          <cell r="AF11">
            <v>7509</v>
          </cell>
          <cell r="AG11">
            <v>27677</v>
          </cell>
          <cell r="AH11">
            <v>82883</v>
          </cell>
          <cell r="AI11">
            <v>2500</v>
          </cell>
          <cell r="AJ11">
            <v>0</v>
          </cell>
          <cell r="AK11">
            <v>19514</v>
          </cell>
          <cell r="AL11">
            <v>0</v>
          </cell>
          <cell r="AM11">
            <v>8631</v>
          </cell>
          <cell r="AN11">
            <v>0</v>
          </cell>
          <cell r="AO11">
            <v>22</v>
          </cell>
        </row>
        <row r="12">
          <cell r="A12">
            <v>921390062</v>
          </cell>
          <cell r="B12" t="str">
            <v>ALLENTOWN PUBLIC LIBRARY</v>
          </cell>
          <cell r="C12" t="str">
            <v>LEHIGH VALLEY</v>
          </cell>
          <cell r="D12" t="str">
            <v>ALLENTOWN</v>
          </cell>
          <cell r="E12" t="str">
            <v>LEHIGH</v>
          </cell>
          <cell r="F12" t="str">
            <v>-1</v>
          </cell>
          <cell r="G12">
            <v>131537</v>
          </cell>
          <cell r="H12">
            <v>86937</v>
          </cell>
          <cell r="I12">
            <v>75</v>
          </cell>
          <cell r="J12">
            <v>395483</v>
          </cell>
          <cell r="K12">
            <v>8.3428599999999999</v>
          </cell>
          <cell r="L12">
            <v>1</v>
          </cell>
          <cell r="M12">
            <v>1</v>
          </cell>
          <cell r="N12">
            <v>19.428570000000001</v>
          </cell>
          <cell r="O12">
            <v>1.14286</v>
          </cell>
          <cell r="P12">
            <v>248981</v>
          </cell>
          <cell r="Q12">
            <v>211178</v>
          </cell>
          <cell r="R12">
            <v>823</v>
          </cell>
          <cell r="S12">
            <v>298</v>
          </cell>
          <cell r="T12">
            <v>0</v>
          </cell>
          <cell r="U12">
            <v>2146</v>
          </cell>
          <cell r="V12">
            <v>422</v>
          </cell>
          <cell r="W12">
            <v>0</v>
          </cell>
          <cell r="X12">
            <v>47253</v>
          </cell>
          <cell r="Y12">
            <v>0</v>
          </cell>
          <cell r="Z12">
            <v>613325</v>
          </cell>
          <cell r="AA12">
            <v>1231559</v>
          </cell>
          <cell r="AB12">
            <v>1150000</v>
          </cell>
          <cell r="AC12">
            <v>490999</v>
          </cell>
          <cell r="AD12">
            <v>2383136</v>
          </cell>
          <cell r="AE12">
            <v>1589362</v>
          </cell>
          <cell r="AF12">
            <v>196012</v>
          </cell>
          <cell r="AG12">
            <v>348167</v>
          </cell>
          <cell r="AH12">
            <v>2133541</v>
          </cell>
          <cell r="AI12">
            <v>47253</v>
          </cell>
          <cell r="AJ12">
            <v>0</v>
          </cell>
          <cell r="AK12">
            <v>613325</v>
          </cell>
          <cell r="AL12">
            <v>0</v>
          </cell>
          <cell r="AM12">
            <v>0</v>
          </cell>
          <cell r="AN12">
            <v>0</v>
          </cell>
          <cell r="AO12">
            <v>60</v>
          </cell>
        </row>
        <row r="13">
          <cell r="A13">
            <v>921390153</v>
          </cell>
          <cell r="B13" t="str">
            <v>COPLAY PUBLIC LIBRARY</v>
          </cell>
          <cell r="C13" t="str">
            <v>LEHIGH VALLEY</v>
          </cell>
          <cell r="D13" t="str">
            <v>ALLENTOWN</v>
          </cell>
          <cell r="E13" t="str">
            <v>LEHIGH</v>
          </cell>
          <cell r="F13" t="str">
            <v>-1</v>
          </cell>
          <cell r="G13">
            <v>3192</v>
          </cell>
          <cell r="H13">
            <v>1484</v>
          </cell>
          <cell r="I13">
            <v>50</v>
          </cell>
          <cell r="J13">
            <v>10322</v>
          </cell>
          <cell r="K13">
            <v>0</v>
          </cell>
          <cell r="L13">
            <v>0</v>
          </cell>
          <cell r="M13">
            <v>1.4</v>
          </cell>
          <cell r="N13">
            <v>2.2000000000000002</v>
          </cell>
          <cell r="O13">
            <v>0.42857000000000001</v>
          </cell>
          <cell r="P13">
            <v>19342</v>
          </cell>
          <cell r="Q13">
            <v>17132</v>
          </cell>
          <cell r="R13">
            <v>1544</v>
          </cell>
          <cell r="S13">
            <v>49</v>
          </cell>
          <cell r="T13">
            <v>0</v>
          </cell>
          <cell r="U13">
            <v>0</v>
          </cell>
          <cell r="V13">
            <v>11</v>
          </cell>
          <cell r="W13">
            <v>0</v>
          </cell>
          <cell r="X13">
            <v>0</v>
          </cell>
          <cell r="Y13">
            <v>0</v>
          </cell>
          <cell r="Z13">
            <v>12188</v>
          </cell>
          <cell r="AA13">
            <v>86193</v>
          </cell>
          <cell r="AB13">
            <v>57861</v>
          </cell>
          <cell r="AC13">
            <v>35777</v>
          </cell>
          <cell r="AD13">
            <v>134158</v>
          </cell>
          <cell r="AE13">
            <v>73403</v>
          </cell>
          <cell r="AF13">
            <v>17046</v>
          </cell>
          <cell r="AG13">
            <v>29921</v>
          </cell>
          <cell r="AH13">
            <v>120370</v>
          </cell>
          <cell r="AI13">
            <v>0</v>
          </cell>
          <cell r="AJ13">
            <v>0</v>
          </cell>
          <cell r="AK13">
            <v>12188</v>
          </cell>
          <cell r="AL13">
            <v>0</v>
          </cell>
          <cell r="AM13">
            <v>0</v>
          </cell>
          <cell r="AN13">
            <v>0</v>
          </cell>
          <cell r="AO13">
            <v>4</v>
          </cell>
        </row>
        <row r="14">
          <cell r="A14">
            <v>921130213</v>
          </cell>
          <cell r="B14" t="str">
            <v>DIMMICK MEMORIAL LIBRARY</v>
          </cell>
          <cell r="C14" t="str">
            <v>LEHIGH VALLEY</v>
          </cell>
          <cell r="D14" t="str">
            <v>ALLENTOWN</v>
          </cell>
          <cell r="E14" t="str">
            <v>CARBON</v>
          </cell>
          <cell r="F14" t="str">
            <v>-1</v>
          </cell>
          <cell r="G14">
            <v>19646</v>
          </cell>
          <cell r="H14">
            <v>5501</v>
          </cell>
          <cell r="I14">
            <v>47</v>
          </cell>
          <cell r="J14">
            <v>29923</v>
          </cell>
          <cell r="K14">
            <v>1</v>
          </cell>
          <cell r="L14">
            <v>0</v>
          </cell>
          <cell r="M14">
            <v>3</v>
          </cell>
          <cell r="N14">
            <v>0.6</v>
          </cell>
          <cell r="O14">
            <v>0</v>
          </cell>
          <cell r="P14">
            <v>30031</v>
          </cell>
          <cell r="Q14">
            <v>22063</v>
          </cell>
          <cell r="R14">
            <v>1544</v>
          </cell>
          <cell r="S14">
            <v>64</v>
          </cell>
          <cell r="T14">
            <v>1</v>
          </cell>
          <cell r="U14">
            <v>165</v>
          </cell>
          <cell r="V14">
            <v>290</v>
          </cell>
          <cell r="W14">
            <v>0</v>
          </cell>
          <cell r="X14">
            <v>0</v>
          </cell>
          <cell r="Y14">
            <v>0</v>
          </cell>
          <cell r="Z14">
            <v>29537</v>
          </cell>
          <cell r="AA14">
            <v>3800</v>
          </cell>
          <cell r="AB14">
            <v>0</v>
          </cell>
          <cell r="AC14">
            <v>196884</v>
          </cell>
          <cell r="AD14">
            <v>230221</v>
          </cell>
          <cell r="AE14">
            <v>119690</v>
          </cell>
          <cell r="AF14">
            <v>36077</v>
          </cell>
          <cell r="AG14">
            <v>48715</v>
          </cell>
          <cell r="AH14">
            <v>204482</v>
          </cell>
          <cell r="AI14">
            <v>0</v>
          </cell>
          <cell r="AJ14">
            <v>0</v>
          </cell>
          <cell r="AK14">
            <v>29537</v>
          </cell>
          <cell r="AL14">
            <v>0</v>
          </cell>
          <cell r="AM14">
            <v>0</v>
          </cell>
          <cell r="AN14">
            <v>0</v>
          </cell>
          <cell r="AO14">
            <v>7</v>
          </cell>
        </row>
        <row r="15">
          <cell r="A15">
            <v>921390183</v>
          </cell>
          <cell r="B15" t="str">
            <v>EMMAUS PUBLIC LIBRARY</v>
          </cell>
          <cell r="C15" t="str">
            <v>LEHIGH VALLEY</v>
          </cell>
          <cell r="D15" t="str">
            <v>ALLENTOWN</v>
          </cell>
          <cell r="E15" t="str">
            <v>LEHIGH</v>
          </cell>
          <cell r="F15" t="str">
            <v>-1</v>
          </cell>
          <cell r="G15">
            <v>21577</v>
          </cell>
          <cell r="H15">
            <v>16096</v>
          </cell>
          <cell r="I15">
            <v>51</v>
          </cell>
          <cell r="J15">
            <v>110909</v>
          </cell>
          <cell r="K15">
            <v>0.91429000000000005</v>
          </cell>
          <cell r="L15">
            <v>2.5714299999999999</v>
          </cell>
          <cell r="M15">
            <v>0.48570999999999998</v>
          </cell>
          <cell r="N15">
            <v>2.7142900000000001</v>
          </cell>
          <cell r="O15">
            <v>2.0285700000000002</v>
          </cell>
          <cell r="P15">
            <v>101519</v>
          </cell>
          <cell r="Q15">
            <v>94499</v>
          </cell>
          <cell r="R15">
            <v>1563</v>
          </cell>
          <cell r="S15">
            <v>75</v>
          </cell>
          <cell r="T15">
            <v>0</v>
          </cell>
          <cell r="U15">
            <v>610</v>
          </cell>
          <cell r="V15">
            <v>439</v>
          </cell>
          <cell r="W15">
            <v>0</v>
          </cell>
          <cell r="X15">
            <v>0</v>
          </cell>
          <cell r="Y15">
            <v>0</v>
          </cell>
          <cell r="Z15">
            <v>64535</v>
          </cell>
          <cell r="AA15">
            <v>170429</v>
          </cell>
          <cell r="AB15">
            <v>0</v>
          </cell>
          <cell r="AC15">
            <v>61117</v>
          </cell>
          <cell r="AD15">
            <v>296081</v>
          </cell>
          <cell r="AE15">
            <v>183404</v>
          </cell>
          <cell r="AF15">
            <v>50630</v>
          </cell>
          <cell r="AG15">
            <v>70694</v>
          </cell>
          <cell r="AH15">
            <v>304728</v>
          </cell>
          <cell r="AI15">
            <v>0</v>
          </cell>
          <cell r="AJ15">
            <v>0</v>
          </cell>
          <cell r="AK15">
            <v>64535</v>
          </cell>
          <cell r="AL15">
            <v>0</v>
          </cell>
          <cell r="AM15">
            <v>0</v>
          </cell>
          <cell r="AN15">
            <v>7523</v>
          </cell>
          <cell r="AO15">
            <v>12</v>
          </cell>
        </row>
        <row r="16">
          <cell r="A16">
            <v>921130363</v>
          </cell>
          <cell r="B16" t="str">
            <v>LEHIGHTON AREA MEMORIAL LIBRARY</v>
          </cell>
          <cell r="C16" t="str">
            <v>LEHIGH VALLEY</v>
          </cell>
          <cell r="D16" t="str">
            <v>ALLENTOWN</v>
          </cell>
          <cell r="E16" t="str">
            <v>CARBON</v>
          </cell>
          <cell r="F16" t="str">
            <v>-1</v>
          </cell>
          <cell r="G16">
            <v>17885</v>
          </cell>
          <cell r="H16">
            <v>5230</v>
          </cell>
          <cell r="I16">
            <v>40</v>
          </cell>
          <cell r="J16">
            <v>20600</v>
          </cell>
          <cell r="K16">
            <v>0</v>
          </cell>
          <cell r="L16">
            <v>1</v>
          </cell>
          <cell r="M16">
            <v>0</v>
          </cell>
          <cell r="N16">
            <v>2.2571400000000001</v>
          </cell>
          <cell r="O16">
            <v>0</v>
          </cell>
          <cell r="P16">
            <v>16963</v>
          </cell>
          <cell r="Q16">
            <v>15938</v>
          </cell>
          <cell r="R16">
            <v>1544</v>
          </cell>
          <cell r="S16">
            <v>19</v>
          </cell>
          <cell r="T16">
            <v>0</v>
          </cell>
          <cell r="U16">
            <v>81</v>
          </cell>
          <cell r="V16">
            <v>594</v>
          </cell>
          <cell r="W16">
            <v>0</v>
          </cell>
          <cell r="X16">
            <v>0</v>
          </cell>
          <cell r="Y16">
            <v>0</v>
          </cell>
          <cell r="Z16">
            <v>23902</v>
          </cell>
          <cell r="AA16">
            <v>27200</v>
          </cell>
          <cell r="AB16">
            <v>20800</v>
          </cell>
          <cell r="AC16">
            <v>38231</v>
          </cell>
          <cell r="AD16">
            <v>89333</v>
          </cell>
          <cell r="AE16">
            <v>75330</v>
          </cell>
          <cell r="AF16">
            <v>9113</v>
          </cell>
          <cell r="AG16">
            <v>43528</v>
          </cell>
          <cell r="AH16">
            <v>127971</v>
          </cell>
          <cell r="AI16">
            <v>0</v>
          </cell>
          <cell r="AJ16">
            <v>0</v>
          </cell>
          <cell r="AK16">
            <v>23902</v>
          </cell>
          <cell r="AL16">
            <v>0</v>
          </cell>
          <cell r="AM16">
            <v>14175</v>
          </cell>
          <cell r="AN16">
            <v>0</v>
          </cell>
          <cell r="AO16">
            <v>4</v>
          </cell>
        </row>
        <row r="17">
          <cell r="A17">
            <v>921390000</v>
          </cell>
          <cell r="B17" t="str">
            <v>LOWER MACUNGIE LIBRARY</v>
          </cell>
          <cell r="C17" t="str">
            <v>LEHIGH VALLEY</v>
          </cell>
          <cell r="D17" t="str">
            <v>ALLENTOWN</v>
          </cell>
          <cell r="E17" t="str">
            <v>LEHIGH</v>
          </cell>
          <cell r="F17" t="str">
            <v>-1</v>
          </cell>
          <cell r="G17">
            <v>32994</v>
          </cell>
          <cell r="H17">
            <v>22676</v>
          </cell>
          <cell r="I17">
            <v>57</v>
          </cell>
          <cell r="J17">
            <v>262058</v>
          </cell>
          <cell r="K17">
            <v>6</v>
          </cell>
          <cell r="L17">
            <v>0</v>
          </cell>
          <cell r="M17">
            <v>1.125</v>
          </cell>
          <cell r="N17">
            <v>2.8250000000000002</v>
          </cell>
          <cell r="O17">
            <v>1.125</v>
          </cell>
          <cell r="P17">
            <v>71866</v>
          </cell>
          <cell r="Q17">
            <v>59195</v>
          </cell>
          <cell r="R17">
            <v>1544</v>
          </cell>
          <cell r="S17">
            <v>81</v>
          </cell>
          <cell r="T17">
            <v>2</v>
          </cell>
          <cell r="U17">
            <v>884</v>
          </cell>
          <cell r="V17">
            <v>618</v>
          </cell>
          <cell r="W17">
            <v>0</v>
          </cell>
          <cell r="X17">
            <v>4000</v>
          </cell>
          <cell r="Y17">
            <v>0</v>
          </cell>
          <cell r="Z17">
            <v>66825</v>
          </cell>
          <cell r="AA17">
            <v>463000</v>
          </cell>
          <cell r="AB17">
            <v>0</v>
          </cell>
          <cell r="AC17">
            <v>61454</v>
          </cell>
          <cell r="AD17">
            <v>595279</v>
          </cell>
          <cell r="AE17">
            <v>339780</v>
          </cell>
          <cell r="AF17">
            <v>80382</v>
          </cell>
          <cell r="AG17">
            <v>155397</v>
          </cell>
          <cell r="AH17">
            <v>575559</v>
          </cell>
          <cell r="AI17">
            <v>4000</v>
          </cell>
          <cell r="AJ17">
            <v>0</v>
          </cell>
          <cell r="AK17">
            <v>66825</v>
          </cell>
          <cell r="AL17">
            <v>0</v>
          </cell>
          <cell r="AM17">
            <v>0</v>
          </cell>
          <cell r="AN17">
            <v>0</v>
          </cell>
          <cell r="AO17">
            <v>15</v>
          </cell>
        </row>
        <row r="18">
          <cell r="A18">
            <v>921130543</v>
          </cell>
          <cell r="B18" t="str">
            <v>PALMERTON LIBRARY ASSOCIATION</v>
          </cell>
          <cell r="C18" t="str">
            <v>LEHIGH VALLEY</v>
          </cell>
          <cell r="D18" t="str">
            <v>ALLENTOWN</v>
          </cell>
          <cell r="E18" t="str">
            <v>CARBON</v>
          </cell>
          <cell r="F18" t="str">
            <v>-1</v>
          </cell>
          <cell r="G18">
            <v>14056</v>
          </cell>
          <cell r="H18">
            <v>4127</v>
          </cell>
          <cell r="I18">
            <v>48</v>
          </cell>
          <cell r="J18">
            <v>52208</v>
          </cell>
          <cell r="K18">
            <v>0</v>
          </cell>
          <cell r="L18">
            <v>0</v>
          </cell>
          <cell r="M18">
            <v>2</v>
          </cell>
          <cell r="N18">
            <v>1.5714300000000001</v>
          </cell>
          <cell r="O18">
            <v>1</v>
          </cell>
          <cell r="P18">
            <v>32246</v>
          </cell>
          <cell r="Q18">
            <v>28059</v>
          </cell>
          <cell r="R18">
            <v>1544</v>
          </cell>
          <cell r="S18">
            <v>50</v>
          </cell>
          <cell r="T18">
            <v>0</v>
          </cell>
          <cell r="U18">
            <v>779</v>
          </cell>
          <cell r="V18">
            <v>398</v>
          </cell>
          <cell r="W18">
            <v>0</v>
          </cell>
          <cell r="X18">
            <v>0</v>
          </cell>
          <cell r="Y18">
            <v>0</v>
          </cell>
          <cell r="Z18">
            <v>37130</v>
          </cell>
          <cell r="AA18">
            <v>32673</v>
          </cell>
          <cell r="AB18">
            <v>15836</v>
          </cell>
          <cell r="AC18">
            <v>250288</v>
          </cell>
          <cell r="AD18">
            <v>320091</v>
          </cell>
          <cell r="AE18">
            <v>102293</v>
          </cell>
          <cell r="AF18">
            <v>32972</v>
          </cell>
          <cell r="AG18">
            <v>186093</v>
          </cell>
          <cell r="AH18">
            <v>321358</v>
          </cell>
          <cell r="AI18">
            <v>0</v>
          </cell>
          <cell r="AJ18">
            <v>0</v>
          </cell>
          <cell r="AK18">
            <v>37130</v>
          </cell>
          <cell r="AL18">
            <v>0</v>
          </cell>
          <cell r="AM18">
            <v>0</v>
          </cell>
          <cell r="AN18">
            <v>0</v>
          </cell>
          <cell r="AO18">
            <v>6</v>
          </cell>
        </row>
        <row r="19">
          <cell r="A19">
            <v>921390544</v>
          </cell>
          <cell r="B19" t="str">
            <v>PARKLAND COMMUNITY LIBRARY</v>
          </cell>
          <cell r="C19" t="str">
            <v>LEHIGH VALLEY</v>
          </cell>
          <cell r="D19" t="str">
            <v>ALLENTOWN</v>
          </cell>
          <cell r="E19" t="str">
            <v>LEHIGH</v>
          </cell>
          <cell r="F19" t="str">
            <v>-1</v>
          </cell>
          <cell r="G19">
            <v>54946</v>
          </cell>
          <cell r="H19">
            <v>21808</v>
          </cell>
          <cell r="I19">
            <v>58</v>
          </cell>
          <cell r="J19">
            <v>262205</v>
          </cell>
          <cell r="K19">
            <v>3.3428599999999999</v>
          </cell>
          <cell r="L19">
            <v>2.17143</v>
          </cell>
          <cell r="M19">
            <v>0.4</v>
          </cell>
          <cell r="N19">
            <v>8.1999999999999993</v>
          </cell>
          <cell r="O19">
            <v>3.1428600000000002</v>
          </cell>
          <cell r="P19">
            <v>81817</v>
          </cell>
          <cell r="Q19">
            <v>70008</v>
          </cell>
          <cell r="R19">
            <v>1357</v>
          </cell>
          <cell r="S19">
            <v>111</v>
          </cell>
          <cell r="T19">
            <v>0</v>
          </cell>
          <cell r="U19">
            <v>580</v>
          </cell>
          <cell r="V19">
            <v>776</v>
          </cell>
          <cell r="W19">
            <v>0</v>
          </cell>
          <cell r="X19">
            <v>0</v>
          </cell>
          <cell r="Y19">
            <v>0</v>
          </cell>
          <cell r="Z19">
            <v>129090</v>
          </cell>
          <cell r="AA19">
            <v>729908</v>
          </cell>
          <cell r="AB19">
            <v>729908</v>
          </cell>
          <cell r="AC19">
            <v>86056</v>
          </cell>
          <cell r="AD19">
            <v>945054</v>
          </cell>
          <cell r="AE19">
            <v>468020</v>
          </cell>
          <cell r="AF19">
            <v>122422</v>
          </cell>
          <cell r="AG19">
            <v>105515</v>
          </cell>
          <cell r="AH19">
            <v>695957</v>
          </cell>
          <cell r="AI19">
            <v>0</v>
          </cell>
          <cell r="AJ19">
            <v>0</v>
          </cell>
          <cell r="AK19">
            <v>129090</v>
          </cell>
          <cell r="AL19">
            <v>0</v>
          </cell>
          <cell r="AM19">
            <v>0</v>
          </cell>
          <cell r="AN19">
            <v>6955</v>
          </cell>
          <cell r="AO19">
            <v>10</v>
          </cell>
        </row>
        <row r="20">
          <cell r="A20">
            <v>921390093</v>
          </cell>
          <cell r="B20" t="str">
            <v>PUBLIC LIBRARY OF CATASAUQUA</v>
          </cell>
          <cell r="C20" t="str">
            <v>LEHIGH VALLEY</v>
          </cell>
          <cell r="D20" t="str">
            <v>ALLENTOWN</v>
          </cell>
          <cell r="E20" t="str">
            <v>LEHIGH</v>
          </cell>
          <cell r="F20" t="str">
            <v>-1</v>
          </cell>
          <cell r="G20">
            <v>10856</v>
          </cell>
          <cell r="H20">
            <v>5060</v>
          </cell>
          <cell r="I20">
            <v>29</v>
          </cell>
          <cell r="J20">
            <v>37010</v>
          </cell>
          <cell r="K20">
            <v>0</v>
          </cell>
          <cell r="L20">
            <v>0</v>
          </cell>
          <cell r="M20">
            <v>1</v>
          </cell>
          <cell r="N20">
            <v>1.11429</v>
          </cell>
          <cell r="O20">
            <v>5.7140000000000003E-2</v>
          </cell>
          <cell r="P20">
            <v>21587</v>
          </cell>
          <cell r="Q20">
            <v>20467</v>
          </cell>
          <cell r="R20">
            <v>0</v>
          </cell>
          <cell r="S20">
            <v>23</v>
          </cell>
          <cell r="T20">
            <v>0</v>
          </cell>
          <cell r="U20">
            <v>0</v>
          </cell>
          <cell r="V20">
            <v>180</v>
          </cell>
          <cell r="W20">
            <v>0</v>
          </cell>
          <cell r="X20">
            <v>0</v>
          </cell>
          <cell r="Y20">
            <v>0</v>
          </cell>
          <cell r="Z20">
            <v>16425</v>
          </cell>
          <cell r="AA20">
            <v>24550</v>
          </cell>
          <cell r="AB20">
            <v>5000</v>
          </cell>
          <cell r="AC20">
            <v>33383</v>
          </cell>
          <cell r="AD20">
            <v>74358</v>
          </cell>
          <cell r="AE20">
            <v>57180</v>
          </cell>
          <cell r="AF20">
            <v>6596</v>
          </cell>
          <cell r="AG20">
            <v>34812</v>
          </cell>
          <cell r="AH20">
            <v>98588</v>
          </cell>
          <cell r="AI20">
            <v>0</v>
          </cell>
          <cell r="AJ20">
            <v>0</v>
          </cell>
          <cell r="AK20">
            <v>16425</v>
          </cell>
          <cell r="AL20">
            <v>0</v>
          </cell>
          <cell r="AM20">
            <v>0</v>
          </cell>
          <cell r="AN20">
            <v>0</v>
          </cell>
          <cell r="AO20">
            <v>6</v>
          </cell>
        </row>
        <row r="21">
          <cell r="A21">
            <v>921390513</v>
          </cell>
          <cell r="B21" t="str">
            <v>SLATINGTON LIBRARY INC</v>
          </cell>
          <cell r="C21" t="str">
            <v>LEHIGH VALLEY</v>
          </cell>
          <cell r="D21" t="str">
            <v>ALLENTOWN</v>
          </cell>
          <cell r="E21" t="str">
            <v>LEHIGH</v>
          </cell>
          <cell r="F21" t="str">
            <v>-1</v>
          </cell>
          <cell r="G21">
            <v>12926</v>
          </cell>
          <cell r="H21">
            <v>1708</v>
          </cell>
          <cell r="I21">
            <v>40</v>
          </cell>
          <cell r="J21">
            <v>13372</v>
          </cell>
          <cell r="K21">
            <v>1</v>
          </cell>
          <cell r="L21">
            <v>0</v>
          </cell>
          <cell r="M21">
            <v>1.14286</v>
          </cell>
          <cell r="N21">
            <v>0</v>
          </cell>
          <cell r="O21">
            <v>0.57142999999999999</v>
          </cell>
          <cell r="P21">
            <v>35830</v>
          </cell>
          <cell r="Q21">
            <v>31964</v>
          </cell>
          <cell r="R21">
            <v>1544</v>
          </cell>
          <cell r="S21">
            <v>41</v>
          </cell>
          <cell r="T21">
            <v>0</v>
          </cell>
          <cell r="U21">
            <v>280</v>
          </cell>
          <cell r="V21">
            <v>74</v>
          </cell>
          <cell r="W21">
            <v>0</v>
          </cell>
          <cell r="X21">
            <v>0</v>
          </cell>
          <cell r="Y21">
            <v>0</v>
          </cell>
          <cell r="Z21">
            <v>18675</v>
          </cell>
          <cell r="AA21">
            <v>9500</v>
          </cell>
          <cell r="AB21">
            <v>2000</v>
          </cell>
          <cell r="AC21">
            <v>57710</v>
          </cell>
          <cell r="AD21">
            <v>85885</v>
          </cell>
          <cell r="AE21">
            <v>51652</v>
          </cell>
          <cell r="AF21">
            <v>6749</v>
          </cell>
          <cell r="AG21">
            <v>30211</v>
          </cell>
          <cell r="AH21">
            <v>88612</v>
          </cell>
          <cell r="AI21">
            <v>0</v>
          </cell>
          <cell r="AJ21">
            <v>0</v>
          </cell>
          <cell r="AK21">
            <v>18675</v>
          </cell>
          <cell r="AL21">
            <v>0</v>
          </cell>
          <cell r="AM21">
            <v>0</v>
          </cell>
          <cell r="AN21">
            <v>0</v>
          </cell>
          <cell r="AO21">
            <v>16</v>
          </cell>
        </row>
        <row r="22">
          <cell r="A22">
            <v>921390335</v>
          </cell>
          <cell r="B22" t="str">
            <v>SOUTHERN LEHIGH PUBLIC LIBRARY</v>
          </cell>
          <cell r="C22" t="str">
            <v>LEHIGH VALLEY</v>
          </cell>
          <cell r="D22" t="str">
            <v>ALLENTOWN</v>
          </cell>
          <cell r="E22" t="str">
            <v>LEHIGH</v>
          </cell>
          <cell r="F22" t="str">
            <v>-1</v>
          </cell>
          <cell r="G22">
            <v>20969</v>
          </cell>
          <cell r="H22">
            <v>10849</v>
          </cell>
          <cell r="I22">
            <v>51</v>
          </cell>
          <cell r="J22">
            <v>99713</v>
          </cell>
          <cell r="K22">
            <v>0.57142999999999999</v>
          </cell>
          <cell r="L22">
            <v>0</v>
          </cell>
          <cell r="M22">
            <v>2.6571400000000001</v>
          </cell>
          <cell r="N22">
            <v>4.5428600000000001</v>
          </cell>
          <cell r="O22">
            <v>1.4</v>
          </cell>
          <cell r="P22">
            <v>57096</v>
          </cell>
          <cell r="Q22">
            <v>44352</v>
          </cell>
          <cell r="R22">
            <v>823</v>
          </cell>
          <cell r="S22">
            <v>103</v>
          </cell>
          <cell r="T22">
            <v>0</v>
          </cell>
          <cell r="U22">
            <v>183</v>
          </cell>
          <cell r="V22">
            <v>224</v>
          </cell>
          <cell r="W22">
            <v>0</v>
          </cell>
          <cell r="X22">
            <v>0</v>
          </cell>
          <cell r="Y22">
            <v>0</v>
          </cell>
          <cell r="Z22">
            <v>52196</v>
          </cell>
          <cell r="AA22">
            <v>253355</v>
          </cell>
          <cell r="AB22">
            <v>64000</v>
          </cell>
          <cell r="AC22">
            <v>111097</v>
          </cell>
          <cell r="AD22">
            <v>416648</v>
          </cell>
          <cell r="AE22">
            <v>220219</v>
          </cell>
          <cell r="AF22">
            <v>57429</v>
          </cell>
          <cell r="AG22">
            <v>184308</v>
          </cell>
          <cell r="AH22">
            <v>461956</v>
          </cell>
          <cell r="AI22">
            <v>0</v>
          </cell>
          <cell r="AJ22">
            <v>0</v>
          </cell>
          <cell r="AK22">
            <v>52196</v>
          </cell>
          <cell r="AL22">
            <v>0</v>
          </cell>
          <cell r="AM22">
            <v>0</v>
          </cell>
          <cell r="AN22">
            <v>0</v>
          </cell>
          <cell r="AO22">
            <v>18</v>
          </cell>
        </row>
        <row r="23">
          <cell r="A23">
            <v>921390724</v>
          </cell>
          <cell r="B23" t="str">
            <v>WHITEHALL TOWNSHIP PUB LIBRARY</v>
          </cell>
          <cell r="C23" t="str">
            <v>LEHIGH VALLEY</v>
          </cell>
          <cell r="D23" t="str">
            <v>ALLENTOWN</v>
          </cell>
          <cell r="E23" t="str">
            <v>LEHIGH</v>
          </cell>
          <cell r="F23" t="str">
            <v>-1</v>
          </cell>
          <cell r="G23">
            <v>26738</v>
          </cell>
          <cell r="H23">
            <v>14871</v>
          </cell>
          <cell r="I23">
            <v>62</v>
          </cell>
          <cell r="J23">
            <v>131136</v>
          </cell>
          <cell r="K23">
            <v>2</v>
          </cell>
          <cell r="L23">
            <v>0</v>
          </cell>
          <cell r="M23">
            <v>2.08</v>
          </cell>
          <cell r="N23">
            <v>4.96</v>
          </cell>
          <cell r="O23">
            <v>0.85333000000000003</v>
          </cell>
          <cell r="P23">
            <v>98315</v>
          </cell>
          <cell r="Q23">
            <v>84798</v>
          </cell>
          <cell r="R23">
            <v>823</v>
          </cell>
          <cell r="S23">
            <v>111</v>
          </cell>
          <cell r="T23">
            <v>2</v>
          </cell>
          <cell r="U23">
            <v>440</v>
          </cell>
          <cell r="V23">
            <v>271</v>
          </cell>
          <cell r="W23">
            <v>0</v>
          </cell>
          <cell r="X23">
            <v>0</v>
          </cell>
          <cell r="Y23">
            <v>0</v>
          </cell>
          <cell r="Z23">
            <v>77659</v>
          </cell>
          <cell r="AA23">
            <v>430000</v>
          </cell>
          <cell r="AB23">
            <v>430000</v>
          </cell>
          <cell r="AC23">
            <v>53755</v>
          </cell>
          <cell r="AD23">
            <v>561414</v>
          </cell>
          <cell r="AE23">
            <v>374841</v>
          </cell>
          <cell r="AF23">
            <v>84954</v>
          </cell>
          <cell r="AG23">
            <v>95023</v>
          </cell>
          <cell r="AH23">
            <v>554818</v>
          </cell>
          <cell r="AI23">
            <v>0</v>
          </cell>
          <cell r="AJ23">
            <v>0</v>
          </cell>
          <cell r="AK23">
            <v>77659</v>
          </cell>
          <cell r="AL23">
            <v>0</v>
          </cell>
          <cell r="AM23">
            <v>0</v>
          </cell>
          <cell r="AN23">
            <v>0</v>
          </cell>
          <cell r="AO23">
            <v>17</v>
          </cell>
        </row>
        <row r="24">
          <cell r="A24">
            <v>908050033</v>
          </cell>
          <cell r="B24" t="str">
            <v>BEDFORD SYS ADMIN UNIT</v>
          </cell>
          <cell r="C24" t="str">
            <v>SOUTHCENTRAL</v>
          </cell>
          <cell r="D24" t="str">
            <v>ALTOONA</v>
          </cell>
          <cell r="E24" t="str">
            <v>BEDFORD</v>
          </cell>
          <cell r="F24" t="str">
            <v>Bedford County Federated Library System</v>
          </cell>
          <cell r="G24">
            <v>29455</v>
          </cell>
          <cell r="H24">
            <v>12805</v>
          </cell>
          <cell r="I24">
            <v>55</v>
          </cell>
          <cell r="J24">
            <v>68905</v>
          </cell>
          <cell r="K24">
            <v>1</v>
          </cell>
          <cell r="L24">
            <v>0</v>
          </cell>
          <cell r="M24">
            <v>1</v>
          </cell>
          <cell r="N24">
            <v>1.5714300000000001</v>
          </cell>
          <cell r="O24">
            <v>0.28571000000000002</v>
          </cell>
          <cell r="P24">
            <v>38242</v>
          </cell>
          <cell r="Q24">
            <v>36201</v>
          </cell>
          <cell r="R24">
            <v>775</v>
          </cell>
          <cell r="S24">
            <v>10</v>
          </cell>
          <cell r="T24">
            <v>0</v>
          </cell>
          <cell r="U24">
            <v>130</v>
          </cell>
          <cell r="V24">
            <v>1531</v>
          </cell>
          <cell r="W24">
            <v>0</v>
          </cell>
          <cell r="X24">
            <v>0</v>
          </cell>
          <cell r="Y24">
            <v>0</v>
          </cell>
          <cell r="Z24">
            <v>137329</v>
          </cell>
          <cell r="AA24">
            <v>85274</v>
          </cell>
          <cell r="AB24">
            <v>0</v>
          </cell>
          <cell r="AC24">
            <v>44383</v>
          </cell>
          <cell r="AD24">
            <v>266986</v>
          </cell>
          <cell r="AE24">
            <v>197341</v>
          </cell>
          <cell r="AF24">
            <v>16740</v>
          </cell>
          <cell r="AG24">
            <v>30523</v>
          </cell>
          <cell r="AH24">
            <v>244604</v>
          </cell>
          <cell r="AI24">
            <v>0</v>
          </cell>
          <cell r="AJ24">
            <v>0</v>
          </cell>
          <cell r="AK24">
            <v>137329</v>
          </cell>
          <cell r="AL24">
            <v>0</v>
          </cell>
          <cell r="AM24">
            <v>0</v>
          </cell>
          <cell r="AN24">
            <v>0</v>
          </cell>
          <cell r="AO24">
            <v>6</v>
          </cell>
        </row>
        <row r="25">
          <cell r="A25">
            <v>908050303</v>
          </cell>
          <cell r="B25" t="str">
            <v>EVERETT FREE LIBRARY</v>
          </cell>
          <cell r="C25" t="str">
            <v>SOUTHCENTRAL</v>
          </cell>
          <cell r="D25" t="str">
            <v>ALTOONA</v>
          </cell>
          <cell r="E25" t="str">
            <v>BEDFORD</v>
          </cell>
          <cell r="F25" t="str">
            <v>Bedford County Federated Library System</v>
          </cell>
          <cell r="G25">
            <v>13359</v>
          </cell>
          <cell r="H25">
            <v>10886</v>
          </cell>
          <cell r="I25">
            <v>45</v>
          </cell>
          <cell r="J25">
            <v>35809</v>
          </cell>
          <cell r="K25">
            <v>0.22222</v>
          </cell>
          <cell r="L25">
            <v>0</v>
          </cell>
          <cell r="M25">
            <v>1</v>
          </cell>
          <cell r="N25">
            <v>1.4444399999999999</v>
          </cell>
          <cell r="O25">
            <v>0.5</v>
          </cell>
          <cell r="P25">
            <v>41108</v>
          </cell>
          <cell r="Q25">
            <v>39721</v>
          </cell>
          <cell r="R25">
            <v>775</v>
          </cell>
          <cell r="S25">
            <v>35</v>
          </cell>
          <cell r="T25">
            <v>0</v>
          </cell>
          <cell r="U25">
            <v>57</v>
          </cell>
          <cell r="V25">
            <v>183</v>
          </cell>
          <cell r="W25">
            <v>29732</v>
          </cell>
          <cell r="X25">
            <v>30532</v>
          </cell>
          <cell r="Y25">
            <v>0</v>
          </cell>
          <cell r="Z25">
            <v>45086</v>
          </cell>
          <cell r="AA25">
            <v>28354</v>
          </cell>
          <cell r="AB25">
            <v>0</v>
          </cell>
          <cell r="AC25">
            <v>49919</v>
          </cell>
          <cell r="AD25">
            <v>153891</v>
          </cell>
          <cell r="AE25">
            <v>99387</v>
          </cell>
          <cell r="AF25">
            <v>17318</v>
          </cell>
          <cell r="AG25">
            <v>85113</v>
          </cell>
          <cell r="AH25">
            <v>201818</v>
          </cell>
          <cell r="AI25">
            <v>800</v>
          </cell>
          <cell r="AJ25">
            <v>29732</v>
          </cell>
          <cell r="AK25">
            <v>41539</v>
          </cell>
          <cell r="AL25">
            <v>0</v>
          </cell>
          <cell r="AM25">
            <v>3547</v>
          </cell>
          <cell r="AN25">
            <v>0</v>
          </cell>
          <cell r="AO25">
            <v>10</v>
          </cell>
        </row>
        <row r="26">
          <cell r="A26">
            <v>908050423</v>
          </cell>
          <cell r="B26" t="str">
            <v>HYNDMAN-LONDONDERRY PUB LIB</v>
          </cell>
          <cell r="C26" t="str">
            <v>SOUTHCENTRAL</v>
          </cell>
          <cell r="D26" t="str">
            <v>ALTOONA</v>
          </cell>
          <cell r="E26" t="str">
            <v>BEDFORD</v>
          </cell>
          <cell r="F26" t="str">
            <v>Bedford County Federated Library System</v>
          </cell>
          <cell r="G26">
            <v>2766</v>
          </cell>
          <cell r="H26">
            <v>1208</v>
          </cell>
          <cell r="I26">
            <v>32</v>
          </cell>
          <cell r="J26">
            <v>3706</v>
          </cell>
          <cell r="K26">
            <v>0</v>
          </cell>
          <cell r="L26">
            <v>0</v>
          </cell>
          <cell r="M26">
            <v>0.57142999999999999</v>
          </cell>
          <cell r="N26">
            <v>0</v>
          </cell>
          <cell r="O26">
            <v>0.42857000000000001</v>
          </cell>
          <cell r="P26">
            <v>13819</v>
          </cell>
          <cell r="Q26">
            <v>13283</v>
          </cell>
          <cell r="R26">
            <v>775</v>
          </cell>
          <cell r="S26">
            <v>10</v>
          </cell>
          <cell r="T26">
            <v>0</v>
          </cell>
          <cell r="U26">
            <v>2</v>
          </cell>
          <cell r="V26">
            <v>54</v>
          </cell>
          <cell r="W26">
            <v>0</v>
          </cell>
          <cell r="X26">
            <v>0</v>
          </cell>
          <cell r="Y26">
            <v>0</v>
          </cell>
          <cell r="Z26">
            <v>11317</v>
          </cell>
          <cell r="AA26">
            <v>9714</v>
          </cell>
          <cell r="AB26">
            <v>0</v>
          </cell>
          <cell r="AC26">
            <v>17825</v>
          </cell>
          <cell r="AD26">
            <v>38856</v>
          </cell>
          <cell r="AE26">
            <v>22269</v>
          </cell>
          <cell r="AF26">
            <v>5956</v>
          </cell>
          <cell r="AG26">
            <v>9881</v>
          </cell>
          <cell r="AH26">
            <v>38106</v>
          </cell>
          <cell r="AI26">
            <v>0</v>
          </cell>
          <cell r="AJ26">
            <v>0</v>
          </cell>
          <cell r="AK26">
            <v>11317</v>
          </cell>
          <cell r="AL26">
            <v>0</v>
          </cell>
          <cell r="AM26">
            <v>0</v>
          </cell>
          <cell r="AN26">
            <v>0</v>
          </cell>
          <cell r="AO26">
            <v>9</v>
          </cell>
        </row>
        <row r="27">
          <cell r="A27">
            <v>908050843</v>
          </cell>
          <cell r="B27" t="str">
            <v>SAXTON COMMUNITY LIBRARY</v>
          </cell>
          <cell r="C27" t="str">
            <v>SOUTHCENTRAL</v>
          </cell>
          <cell r="D27" t="str">
            <v>ALTOONA</v>
          </cell>
          <cell r="E27" t="str">
            <v>BEDFORD</v>
          </cell>
          <cell r="F27" t="str">
            <v>Bedford County Federated Library System</v>
          </cell>
          <cell r="G27">
            <v>4182</v>
          </cell>
          <cell r="H27">
            <v>1845</v>
          </cell>
          <cell r="I27">
            <v>35</v>
          </cell>
          <cell r="J27">
            <v>12740</v>
          </cell>
          <cell r="K27">
            <v>0</v>
          </cell>
          <cell r="L27">
            <v>0</v>
          </cell>
          <cell r="M27">
            <v>1</v>
          </cell>
          <cell r="N27">
            <v>1.05714</v>
          </cell>
          <cell r="O27">
            <v>5.7140000000000003E-2</v>
          </cell>
          <cell r="P27">
            <v>20466</v>
          </cell>
          <cell r="Q27">
            <v>20457</v>
          </cell>
          <cell r="R27">
            <v>846</v>
          </cell>
          <cell r="S27">
            <v>23</v>
          </cell>
          <cell r="T27">
            <v>0</v>
          </cell>
          <cell r="U27">
            <v>42</v>
          </cell>
          <cell r="V27">
            <v>179</v>
          </cell>
          <cell r="W27">
            <v>0</v>
          </cell>
          <cell r="X27">
            <v>0</v>
          </cell>
          <cell r="Y27">
            <v>0</v>
          </cell>
          <cell r="Z27">
            <v>15832</v>
          </cell>
          <cell r="AA27">
            <v>9108</v>
          </cell>
          <cell r="AB27">
            <v>0</v>
          </cell>
          <cell r="AC27">
            <v>47590</v>
          </cell>
          <cell r="AD27">
            <v>72530</v>
          </cell>
          <cell r="AE27">
            <v>40006</v>
          </cell>
          <cell r="AF27">
            <v>10276</v>
          </cell>
          <cell r="AG27">
            <v>11818</v>
          </cell>
          <cell r="AH27">
            <v>62100</v>
          </cell>
          <cell r="AI27">
            <v>0</v>
          </cell>
          <cell r="AJ27">
            <v>0</v>
          </cell>
          <cell r="AK27">
            <v>15832</v>
          </cell>
          <cell r="AL27">
            <v>0</v>
          </cell>
          <cell r="AM27">
            <v>0</v>
          </cell>
          <cell r="AN27">
            <v>0</v>
          </cell>
          <cell r="AO27">
            <v>6</v>
          </cell>
        </row>
        <row r="28">
          <cell r="A28">
            <v>908070043</v>
          </cell>
          <cell r="B28" t="str">
            <v>ALTOONA AREA PUBLIC LIBRARY</v>
          </cell>
          <cell r="C28" t="str">
            <v>SOUTHCENTRAL</v>
          </cell>
          <cell r="D28" t="str">
            <v>ALTOONA</v>
          </cell>
          <cell r="E28" t="str">
            <v>BLAIR</v>
          </cell>
          <cell r="F28" t="str">
            <v>Blair County Library System</v>
          </cell>
          <cell r="G28">
            <v>59552</v>
          </cell>
          <cell r="H28">
            <v>36015</v>
          </cell>
          <cell r="I28">
            <v>51</v>
          </cell>
          <cell r="J28">
            <v>171718</v>
          </cell>
          <cell r="K28">
            <v>7.1794900000000004</v>
          </cell>
          <cell r="L28">
            <v>0</v>
          </cell>
          <cell r="M28">
            <v>0</v>
          </cell>
          <cell r="N28">
            <v>11.743589999999999</v>
          </cell>
          <cell r="O28">
            <v>1.30769</v>
          </cell>
          <cell r="P28">
            <v>162858</v>
          </cell>
          <cell r="Q28">
            <v>152771</v>
          </cell>
          <cell r="R28">
            <v>775</v>
          </cell>
          <cell r="S28">
            <v>175</v>
          </cell>
          <cell r="T28">
            <v>0</v>
          </cell>
          <cell r="U28">
            <v>3099</v>
          </cell>
          <cell r="V28">
            <v>706</v>
          </cell>
          <cell r="W28">
            <v>19114</v>
          </cell>
          <cell r="X28">
            <v>104380</v>
          </cell>
          <cell r="Y28">
            <v>0</v>
          </cell>
          <cell r="Z28">
            <v>342098</v>
          </cell>
          <cell r="AA28">
            <v>308383</v>
          </cell>
          <cell r="AB28">
            <v>226025</v>
          </cell>
          <cell r="AC28">
            <v>665288</v>
          </cell>
          <cell r="AD28">
            <v>1420149</v>
          </cell>
          <cell r="AE28">
            <v>754188</v>
          </cell>
          <cell r="AF28">
            <v>132917</v>
          </cell>
          <cell r="AG28">
            <v>104125</v>
          </cell>
          <cell r="AH28">
            <v>991230</v>
          </cell>
          <cell r="AI28">
            <v>82266</v>
          </cell>
          <cell r="AJ28">
            <v>19114</v>
          </cell>
          <cell r="AK28">
            <v>342098</v>
          </cell>
          <cell r="AL28">
            <v>0</v>
          </cell>
          <cell r="AM28">
            <v>0</v>
          </cell>
          <cell r="AN28">
            <v>0</v>
          </cell>
          <cell r="AO28">
            <v>25</v>
          </cell>
        </row>
        <row r="29">
          <cell r="A29">
            <v>908070123</v>
          </cell>
          <cell r="B29" t="str">
            <v>BELLWOOD ANTIS PUBLIC LIBRARY</v>
          </cell>
          <cell r="C29" t="str">
            <v>SOUTHCENTRAL</v>
          </cell>
          <cell r="D29" t="str">
            <v>ALTOONA</v>
          </cell>
          <cell r="E29" t="str">
            <v>BLAIR</v>
          </cell>
          <cell r="F29" t="str">
            <v>Blair County Library System</v>
          </cell>
          <cell r="G29">
            <v>8327</v>
          </cell>
          <cell r="H29">
            <v>4220</v>
          </cell>
          <cell r="I29">
            <v>35</v>
          </cell>
          <cell r="J29">
            <v>40631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0</v>
          </cell>
          <cell r="P29">
            <v>46194</v>
          </cell>
          <cell r="Q29">
            <v>42969</v>
          </cell>
          <cell r="R29">
            <v>229</v>
          </cell>
          <cell r="S29">
            <v>70</v>
          </cell>
          <cell r="T29">
            <v>0</v>
          </cell>
          <cell r="U29">
            <v>14</v>
          </cell>
          <cell r="V29">
            <v>19</v>
          </cell>
          <cell r="W29">
            <v>0</v>
          </cell>
          <cell r="X29">
            <v>0</v>
          </cell>
          <cell r="Y29">
            <v>0</v>
          </cell>
          <cell r="Z29">
            <v>29291</v>
          </cell>
          <cell r="AA29">
            <v>47986</v>
          </cell>
          <cell r="AB29">
            <v>10000</v>
          </cell>
          <cell r="AC29">
            <v>29590</v>
          </cell>
          <cell r="AD29">
            <v>106867</v>
          </cell>
          <cell r="AE29">
            <v>84119</v>
          </cell>
          <cell r="AF29">
            <v>9421</v>
          </cell>
          <cell r="AG29">
            <v>18071</v>
          </cell>
          <cell r="AH29">
            <v>111611</v>
          </cell>
          <cell r="AI29">
            <v>0</v>
          </cell>
          <cell r="AJ29">
            <v>0</v>
          </cell>
          <cell r="AK29">
            <v>29291</v>
          </cell>
          <cell r="AL29">
            <v>0</v>
          </cell>
          <cell r="AM29">
            <v>0</v>
          </cell>
          <cell r="AN29">
            <v>0</v>
          </cell>
          <cell r="AO29">
            <v>23</v>
          </cell>
        </row>
        <row r="30">
          <cell r="A30">
            <v>908070062</v>
          </cell>
          <cell r="B30" t="str">
            <v>BLAIR SYS ADMIN UNIT</v>
          </cell>
          <cell r="C30" t="str">
            <v>SOUTHCENTRAL</v>
          </cell>
          <cell r="D30" t="str">
            <v>ALTOONA</v>
          </cell>
          <cell r="E30" t="str">
            <v>BLAIR</v>
          </cell>
          <cell r="F30" t="str">
            <v>Blair County Library System</v>
          </cell>
          <cell r="G30">
            <v>0</v>
          </cell>
          <cell r="H30">
            <v>0</v>
          </cell>
          <cell r="I30">
            <v>40</v>
          </cell>
          <cell r="J30">
            <v>0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24000</v>
          </cell>
          <cell r="Y30">
            <v>0</v>
          </cell>
          <cell r="Z30">
            <v>26481</v>
          </cell>
          <cell r="AA30">
            <v>28406</v>
          </cell>
          <cell r="AB30">
            <v>0</v>
          </cell>
          <cell r="AC30">
            <v>1000</v>
          </cell>
          <cell r="AD30">
            <v>79887</v>
          </cell>
          <cell r="AE30">
            <v>43305</v>
          </cell>
          <cell r="AF30">
            <v>22214</v>
          </cell>
          <cell r="AG30">
            <v>15284</v>
          </cell>
          <cell r="AH30">
            <v>80803</v>
          </cell>
          <cell r="AI30">
            <v>24000</v>
          </cell>
          <cell r="AJ30">
            <v>0</v>
          </cell>
          <cell r="AK30">
            <v>26481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A31">
            <v>908070305</v>
          </cell>
          <cell r="B31" t="str">
            <v>CLAYSBURG AREA PUB LIBRARY INC</v>
          </cell>
          <cell r="C31" t="str">
            <v>SOUTHCENTRAL</v>
          </cell>
          <cell r="D31" t="str">
            <v>ALTOONA</v>
          </cell>
          <cell r="E31" t="str">
            <v>BLAIR</v>
          </cell>
          <cell r="F31" t="str">
            <v>Blair County Library System</v>
          </cell>
          <cell r="G31">
            <v>7014</v>
          </cell>
          <cell r="H31">
            <v>1642</v>
          </cell>
          <cell r="I31">
            <v>36</v>
          </cell>
          <cell r="J31">
            <v>21092</v>
          </cell>
          <cell r="K31">
            <v>0</v>
          </cell>
          <cell r="L31">
            <v>0</v>
          </cell>
          <cell r="M31">
            <v>0.91429000000000005</v>
          </cell>
          <cell r="N31">
            <v>1.2285699999999999</v>
          </cell>
          <cell r="O31">
            <v>2.8570000000000002E-2</v>
          </cell>
          <cell r="P31">
            <v>23957</v>
          </cell>
          <cell r="Q31">
            <v>23142</v>
          </cell>
          <cell r="R31">
            <v>879</v>
          </cell>
          <cell r="S31">
            <v>46</v>
          </cell>
          <cell r="T31">
            <v>1</v>
          </cell>
          <cell r="U31">
            <v>11</v>
          </cell>
          <cell r="V31">
            <v>94</v>
          </cell>
          <cell r="W31">
            <v>4621</v>
          </cell>
          <cell r="X31">
            <v>4621</v>
          </cell>
          <cell r="Y31">
            <v>0</v>
          </cell>
          <cell r="Z31">
            <v>23451</v>
          </cell>
          <cell r="AA31">
            <v>13584</v>
          </cell>
          <cell r="AB31">
            <v>1900</v>
          </cell>
          <cell r="AC31">
            <v>19307</v>
          </cell>
          <cell r="AD31">
            <v>60963</v>
          </cell>
          <cell r="AE31">
            <v>43201</v>
          </cell>
          <cell r="AF31">
            <v>10103</v>
          </cell>
          <cell r="AG31">
            <v>13157</v>
          </cell>
          <cell r="AH31">
            <v>66461</v>
          </cell>
          <cell r="AI31">
            <v>0</v>
          </cell>
          <cell r="AJ31">
            <v>4621</v>
          </cell>
          <cell r="AK31">
            <v>23451</v>
          </cell>
          <cell r="AL31">
            <v>0</v>
          </cell>
          <cell r="AM31">
            <v>0</v>
          </cell>
          <cell r="AN31">
            <v>0</v>
          </cell>
          <cell r="AO31">
            <v>8</v>
          </cell>
        </row>
        <row r="32">
          <cell r="A32">
            <v>908070333</v>
          </cell>
          <cell r="B32" t="str">
            <v>HOLLIDAYSBURG AREA PUBLIC LIBRARY</v>
          </cell>
          <cell r="C32" t="str">
            <v>SOUTHCENTRAL</v>
          </cell>
          <cell r="D32" t="str">
            <v>ALTOONA</v>
          </cell>
          <cell r="E32" t="str">
            <v>BLAIR</v>
          </cell>
          <cell r="F32" t="str">
            <v>Blair County Library System</v>
          </cell>
          <cell r="G32">
            <v>24062</v>
          </cell>
          <cell r="H32">
            <v>10527</v>
          </cell>
          <cell r="I32">
            <v>59</v>
          </cell>
          <cell r="J32">
            <v>88562</v>
          </cell>
          <cell r="K32">
            <v>1</v>
          </cell>
          <cell r="L32">
            <v>0</v>
          </cell>
          <cell r="M32">
            <v>0</v>
          </cell>
          <cell r="N32">
            <v>4</v>
          </cell>
          <cell r="O32">
            <v>1.14286</v>
          </cell>
          <cell r="P32">
            <v>44626</v>
          </cell>
          <cell r="Q32">
            <v>40963</v>
          </cell>
          <cell r="R32">
            <v>775</v>
          </cell>
          <cell r="S32">
            <v>65</v>
          </cell>
          <cell r="T32">
            <v>0</v>
          </cell>
          <cell r="U32">
            <v>69</v>
          </cell>
          <cell r="V32">
            <v>70</v>
          </cell>
          <cell r="W32">
            <v>0</v>
          </cell>
          <cell r="X32">
            <v>0</v>
          </cell>
          <cell r="Y32">
            <v>0</v>
          </cell>
          <cell r="Z32">
            <v>45897.43</v>
          </cell>
          <cell r="AA32">
            <v>53896.14</v>
          </cell>
          <cell r="AB32">
            <v>35561.360000000001</v>
          </cell>
          <cell r="AC32">
            <v>66429</v>
          </cell>
          <cell r="AD32">
            <v>166222.57</v>
          </cell>
          <cell r="AE32">
            <v>139912</v>
          </cell>
          <cell r="AF32">
            <v>17265.61</v>
          </cell>
          <cell r="AG32">
            <v>43774</v>
          </cell>
          <cell r="AH32">
            <v>200951.61</v>
          </cell>
          <cell r="AI32">
            <v>0</v>
          </cell>
          <cell r="AJ32">
            <v>0</v>
          </cell>
          <cell r="AK32">
            <v>45897</v>
          </cell>
          <cell r="AL32">
            <v>0</v>
          </cell>
          <cell r="AM32">
            <v>0</v>
          </cell>
          <cell r="AN32">
            <v>71010.05</v>
          </cell>
          <cell r="AO32">
            <v>7</v>
          </cell>
        </row>
        <row r="33">
          <cell r="A33">
            <v>908070453</v>
          </cell>
          <cell r="B33" t="str">
            <v>MARTINSBURG COMMUNITY LIBRARY</v>
          </cell>
          <cell r="C33" t="str">
            <v>SOUTHCENTRAL</v>
          </cell>
          <cell r="D33" t="str">
            <v>ALTOONA</v>
          </cell>
          <cell r="E33" t="str">
            <v>BLAIR</v>
          </cell>
          <cell r="F33" t="str">
            <v>Blair County Library System</v>
          </cell>
          <cell r="G33">
            <v>5110</v>
          </cell>
          <cell r="H33">
            <v>3570</v>
          </cell>
          <cell r="I33">
            <v>32</v>
          </cell>
          <cell r="J33">
            <v>30455</v>
          </cell>
          <cell r="K33">
            <v>0</v>
          </cell>
          <cell r="L33">
            <v>0</v>
          </cell>
          <cell r="M33">
            <v>1</v>
          </cell>
          <cell r="N33">
            <v>0.48570999999999998</v>
          </cell>
          <cell r="O33">
            <v>0.34286</v>
          </cell>
          <cell r="P33">
            <v>25112</v>
          </cell>
          <cell r="Q33">
            <v>24352</v>
          </cell>
          <cell r="R33">
            <v>775</v>
          </cell>
          <cell r="S33">
            <v>22</v>
          </cell>
          <cell r="T33">
            <v>0</v>
          </cell>
          <cell r="U33">
            <v>51</v>
          </cell>
          <cell r="V33">
            <v>44</v>
          </cell>
          <cell r="W33">
            <v>0</v>
          </cell>
          <cell r="X33">
            <v>0</v>
          </cell>
          <cell r="Y33">
            <v>0</v>
          </cell>
          <cell r="Z33">
            <v>21710</v>
          </cell>
          <cell r="AA33">
            <v>17549</v>
          </cell>
          <cell r="AB33">
            <v>3500</v>
          </cell>
          <cell r="AC33">
            <v>26914</v>
          </cell>
          <cell r="AD33">
            <v>66173</v>
          </cell>
          <cell r="AE33">
            <v>43719</v>
          </cell>
          <cell r="AF33">
            <v>12414</v>
          </cell>
          <cell r="AG33">
            <v>22907</v>
          </cell>
          <cell r="AH33">
            <v>79040</v>
          </cell>
          <cell r="AI33">
            <v>0</v>
          </cell>
          <cell r="AJ33">
            <v>0</v>
          </cell>
          <cell r="AK33">
            <v>21710</v>
          </cell>
          <cell r="AL33">
            <v>0</v>
          </cell>
          <cell r="AM33">
            <v>0</v>
          </cell>
          <cell r="AN33">
            <v>0</v>
          </cell>
          <cell r="AO33">
            <v>5</v>
          </cell>
        </row>
        <row r="34">
          <cell r="A34">
            <v>908070543</v>
          </cell>
          <cell r="B34" t="str">
            <v>ROARING SPRING COMM LIBRARY</v>
          </cell>
          <cell r="C34" t="str">
            <v>SOUTHCENTRAL</v>
          </cell>
          <cell r="D34" t="str">
            <v>ALTOONA</v>
          </cell>
          <cell r="E34" t="str">
            <v>BLAIR</v>
          </cell>
          <cell r="F34" t="str">
            <v>Blair County Library System</v>
          </cell>
          <cell r="G34">
            <v>6779</v>
          </cell>
          <cell r="H34">
            <v>3924</v>
          </cell>
          <cell r="I34">
            <v>30</v>
          </cell>
          <cell r="J34">
            <v>14333</v>
          </cell>
          <cell r="K34">
            <v>1</v>
          </cell>
          <cell r="L34">
            <v>0</v>
          </cell>
          <cell r="M34">
            <v>0</v>
          </cell>
          <cell r="N34">
            <v>0.68420999999999998</v>
          </cell>
          <cell r="O34">
            <v>0.47367999999999999</v>
          </cell>
          <cell r="P34">
            <v>21309</v>
          </cell>
          <cell r="Q34">
            <v>19263</v>
          </cell>
          <cell r="R34">
            <v>775</v>
          </cell>
          <cell r="S34">
            <v>36</v>
          </cell>
          <cell r="T34">
            <v>0</v>
          </cell>
          <cell r="U34">
            <v>35</v>
          </cell>
          <cell r="V34">
            <v>54</v>
          </cell>
          <cell r="W34">
            <v>0</v>
          </cell>
          <cell r="X34">
            <v>0</v>
          </cell>
          <cell r="Y34">
            <v>0</v>
          </cell>
          <cell r="Z34">
            <v>25746</v>
          </cell>
          <cell r="AA34">
            <v>17057</v>
          </cell>
          <cell r="AB34">
            <v>3500</v>
          </cell>
          <cell r="AC34">
            <v>42996</v>
          </cell>
          <cell r="AD34">
            <v>85799</v>
          </cell>
          <cell r="AE34">
            <v>57440</v>
          </cell>
          <cell r="AF34">
            <v>10947</v>
          </cell>
          <cell r="AG34">
            <v>18165</v>
          </cell>
          <cell r="AH34">
            <v>86552</v>
          </cell>
          <cell r="AI34">
            <v>0</v>
          </cell>
          <cell r="AJ34">
            <v>0</v>
          </cell>
          <cell r="AK34">
            <v>25746</v>
          </cell>
          <cell r="AL34">
            <v>0</v>
          </cell>
          <cell r="AM34">
            <v>0</v>
          </cell>
          <cell r="AN34">
            <v>0</v>
          </cell>
          <cell r="AO34">
            <v>10</v>
          </cell>
        </row>
        <row r="35">
          <cell r="A35">
            <v>908070633</v>
          </cell>
          <cell r="B35" t="str">
            <v>TYRONE-SNYDER TWNSHP PUB LIB</v>
          </cell>
          <cell r="C35" t="str">
            <v>SOUTHCENTRAL</v>
          </cell>
          <cell r="D35" t="str">
            <v>ALTOONA</v>
          </cell>
          <cell r="E35" t="str">
            <v>BLAIR</v>
          </cell>
          <cell r="F35" t="str">
            <v>Blair County Library System</v>
          </cell>
          <cell r="G35">
            <v>9783</v>
          </cell>
          <cell r="H35">
            <v>7060</v>
          </cell>
          <cell r="I35">
            <v>33</v>
          </cell>
          <cell r="J35">
            <v>26038</v>
          </cell>
          <cell r="K35">
            <v>1.14286</v>
          </cell>
          <cell r="L35">
            <v>0</v>
          </cell>
          <cell r="M35">
            <v>0</v>
          </cell>
          <cell r="N35">
            <v>2.2000000000000002</v>
          </cell>
          <cell r="O35">
            <v>1.4571400000000001</v>
          </cell>
          <cell r="P35">
            <v>25636</v>
          </cell>
          <cell r="Q35">
            <v>24304</v>
          </cell>
          <cell r="R35">
            <v>775</v>
          </cell>
          <cell r="S35">
            <v>38</v>
          </cell>
          <cell r="T35">
            <v>0</v>
          </cell>
          <cell r="U35">
            <v>183</v>
          </cell>
          <cell r="V35">
            <v>55</v>
          </cell>
          <cell r="W35">
            <v>0</v>
          </cell>
          <cell r="X35">
            <v>0</v>
          </cell>
          <cell r="Y35">
            <v>0</v>
          </cell>
          <cell r="Z35">
            <v>32504</v>
          </cell>
          <cell r="AA35">
            <v>21956</v>
          </cell>
          <cell r="AB35">
            <v>5000</v>
          </cell>
          <cell r="AC35">
            <v>56447</v>
          </cell>
          <cell r="AD35">
            <v>110907</v>
          </cell>
          <cell r="AE35">
            <v>72930</v>
          </cell>
          <cell r="AF35">
            <v>6206</v>
          </cell>
          <cell r="AG35">
            <v>36641</v>
          </cell>
          <cell r="AH35">
            <v>115777</v>
          </cell>
          <cell r="AI35">
            <v>0</v>
          </cell>
          <cell r="AJ35">
            <v>0</v>
          </cell>
          <cell r="AK35">
            <v>32504</v>
          </cell>
          <cell r="AL35">
            <v>0</v>
          </cell>
          <cell r="AM35">
            <v>0</v>
          </cell>
          <cell r="AN35">
            <v>0</v>
          </cell>
          <cell r="AO35">
            <v>8</v>
          </cell>
        </row>
        <row r="36">
          <cell r="A36">
            <v>908070693</v>
          </cell>
          <cell r="B36" t="str">
            <v>WILLIAMSBURG PUBLIC LIBRARY</v>
          </cell>
          <cell r="C36" t="str">
            <v>SOUTHCENTRAL</v>
          </cell>
          <cell r="D36" t="str">
            <v>ALTOONA</v>
          </cell>
          <cell r="E36" t="str">
            <v>BLAIR</v>
          </cell>
          <cell r="F36" t="str">
            <v>Blair County Library System</v>
          </cell>
          <cell r="G36">
            <v>6344</v>
          </cell>
          <cell r="H36">
            <v>3484</v>
          </cell>
          <cell r="I36">
            <v>28</v>
          </cell>
          <cell r="J36">
            <v>9288</v>
          </cell>
          <cell r="K36">
            <v>0.74285999999999996</v>
          </cell>
          <cell r="L36">
            <v>0</v>
          </cell>
          <cell r="M36">
            <v>0</v>
          </cell>
          <cell r="N36">
            <v>0.71428999999999998</v>
          </cell>
          <cell r="O36">
            <v>0.14285999999999999</v>
          </cell>
          <cell r="P36">
            <v>18016</v>
          </cell>
          <cell r="Q36">
            <v>17370</v>
          </cell>
          <cell r="R36">
            <v>775</v>
          </cell>
          <cell r="S36">
            <v>30</v>
          </cell>
          <cell r="T36">
            <v>0</v>
          </cell>
          <cell r="U36">
            <v>31</v>
          </cell>
          <cell r="V36">
            <v>148</v>
          </cell>
          <cell r="W36">
            <v>1548</v>
          </cell>
          <cell r="X36">
            <v>1548</v>
          </cell>
          <cell r="Y36">
            <v>0</v>
          </cell>
          <cell r="Z36">
            <v>19431</v>
          </cell>
          <cell r="AA36">
            <v>10513</v>
          </cell>
          <cell r="AB36">
            <v>1000</v>
          </cell>
          <cell r="AC36">
            <v>35373</v>
          </cell>
          <cell r="AD36">
            <v>66865</v>
          </cell>
          <cell r="AE36">
            <v>37986</v>
          </cell>
          <cell r="AF36">
            <v>5353</v>
          </cell>
          <cell r="AG36">
            <v>29246</v>
          </cell>
          <cell r="AH36">
            <v>72585</v>
          </cell>
          <cell r="AI36">
            <v>0</v>
          </cell>
          <cell r="AJ36">
            <v>1548</v>
          </cell>
          <cell r="AK36">
            <v>19431</v>
          </cell>
          <cell r="AL36">
            <v>0</v>
          </cell>
          <cell r="AM36">
            <v>0</v>
          </cell>
          <cell r="AN36">
            <v>0</v>
          </cell>
          <cell r="AO36">
            <v>10</v>
          </cell>
        </row>
        <row r="37">
          <cell r="A37">
            <v>911310513</v>
          </cell>
          <cell r="B37" t="str">
            <v>HUNTINGDON COUNTY LIBRARY</v>
          </cell>
          <cell r="C37" t="str">
            <v>SOUTHCENTRAL</v>
          </cell>
          <cell r="D37" t="str">
            <v>ALTOONA</v>
          </cell>
          <cell r="E37" t="str">
            <v>HUNTINGDON</v>
          </cell>
          <cell r="F37" t="str">
            <v>-1</v>
          </cell>
          <cell r="G37">
            <v>45913</v>
          </cell>
          <cell r="H37">
            <v>9642</v>
          </cell>
          <cell r="I37">
            <v>50</v>
          </cell>
          <cell r="J37">
            <v>77718</v>
          </cell>
          <cell r="K37">
            <v>0.98667000000000005</v>
          </cell>
          <cell r="L37">
            <v>0</v>
          </cell>
          <cell r="M37">
            <v>0</v>
          </cell>
          <cell r="N37">
            <v>8.1333300000000008</v>
          </cell>
          <cell r="O37">
            <v>0.10667</v>
          </cell>
          <cell r="P37">
            <v>75539</v>
          </cell>
          <cell r="Q37">
            <v>73193</v>
          </cell>
          <cell r="R37">
            <v>775</v>
          </cell>
          <cell r="S37">
            <v>95</v>
          </cell>
          <cell r="T37">
            <v>0</v>
          </cell>
          <cell r="U37">
            <v>97</v>
          </cell>
          <cell r="V37">
            <v>171</v>
          </cell>
          <cell r="W37">
            <v>0</v>
          </cell>
          <cell r="X37">
            <v>0</v>
          </cell>
          <cell r="Y37">
            <v>0</v>
          </cell>
          <cell r="Z37">
            <v>127067</v>
          </cell>
          <cell r="AA37">
            <v>67911</v>
          </cell>
          <cell r="AB37">
            <v>0</v>
          </cell>
          <cell r="AC37">
            <v>212506</v>
          </cell>
          <cell r="AD37">
            <v>407484</v>
          </cell>
          <cell r="AE37">
            <v>201288</v>
          </cell>
          <cell r="AF37">
            <v>53787</v>
          </cell>
          <cell r="AG37">
            <v>63054</v>
          </cell>
          <cell r="AH37">
            <v>318129</v>
          </cell>
          <cell r="AI37">
            <v>0</v>
          </cell>
          <cell r="AJ37">
            <v>0</v>
          </cell>
          <cell r="AK37">
            <v>127067</v>
          </cell>
          <cell r="AL37">
            <v>0</v>
          </cell>
          <cell r="AM37">
            <v>0</v>
          </cell>
          <cell r="AN37">
            <v>0</v>
          </cell>
          <cell r="AO37">
            <v>6</v>
          </cell>
        </row>
        <row r="38">
          <cell r="A38">
            <v>920480122</v>
          </cell>
          <cell r="B38" t="str">
            <v>BETHLEHEM AREA PUBLIC LIBRARY</v>
          </cell>
          <cell r="C38" t="str">
            <v>LEHIGH VALLEY</v>
          </cell>
          <cell r="D38" t="str">
            <v>BETHLEHEM</v>
          </cell>
          <cell r="E38" t="str">
            <v>NORTHAMPTON</v>
          </cell>
          <cell r="F38" t="str">
            <v>-1</v>
          </cell>
          <cell r="G38">
            <v>127583</v>
          </cell>
          <cell r="H38">
            <v>68492</v>
          </cell>
          <cell r="I38">
            <v>62</v>
          </cell>
          <cell r="J38">
            <v>862915</v>
          </cell>
          <cell r="K38">
            <v>7.2631600000000001</v>
          </cell>
          <cell r="L38">
            <v>2.63158</v>
          </cell>
          <cell r="M38">
            <v>0</v>
          </cell>
          <cell r="N38">
            <v>25.342110000000002</v>
          </cell>
          <cell r="O38">
            <v>2</v>
          </cell>
          <cell r="P38">
            <v>196382</v>
          </cell>
          <cell r="Q38">
            <v>158709</v>
          </cell>
          <cell r="R38">
            <v>1484</v>
          </cell>
          <cell r="S38">
            <v>203</v>
          </cell>
          <cell r="T38">
            <v>51</v>
          </cell>
          <cell r="U38">
            <v>4310</v>
          </cell>
          <cell r="V38">
            <v>2563</v>
          </cell>
          <cell r="W38">
            <v>0</v>
          </cell>
          <cell r="X38">
            <v>8050</v>
          </cell>
          <cell r="Y38">
            <v>2597</v>
          </cell>
          <cell r="Z38">
            <v>517139</v>
          </cell>
          <cell r="AA38">
            <v>2128078</v>
          </cell>
          <cell r="AB38">
            <v>0</v>
          </cell>
          <cell r="AC38">
            <v>405060</v>
          </cell>
          <cell r="AD38">
            <v>3058327</v>
          </cell>
          <cell r="AE38">
            <v>2167924</v>
          </cell>
          <cell r="AF38">
            <v>401635</v>
          </cell>
          <cell r="AG38">
            <v>420852</v>
          </cell>
          <cell r="AH38">
            <v>2990411</v>
          </cell>
          <cell r="AI38">
            <v>8050</v>
          </cell>
          <cell r="AJ38">
            <v>0</v>
          </cell>
          <cell r="AK38">
            <v>514542</v>
          </cell>
          <cell r="AL38">
            <v>0</v>
          </cell>
          <cell r="AM38">
            <v>2597</v>
          </cell>
          <cell r="AN38">
            <v>0</v>
          </cell>
          <cell r="AO38">
            <v>41</v>
          </cell>
        </row>
        <row r="39">
          <cell r="A39">
            <v>920480453</v>
          </cell>
          <cell r="B39" t="str">
            <v>HELLERTOWN AREA LIBRARY</v>
          </cell>
          <cell r="C39" t="str">
            <v>LEHIGH VALLEY</v>
          </cell>
          <cell r="D39" t="str">
            <v>BETHLEHEM</v>
          </cell>
          <cell r="E39" t="str">
            <v>NORTHAMPTON</v>
          </cell>
          <cell r="F39" t="str">
            <v>-1</v>
          </cell>
          <cell r="G39">
            <v>5898</v>
          </cell>
          <cell r="H39">
            <v>5991</v>
          </cell>
          <cell r="I39">
            <v>47</v>
          </cell>
          <cell r="J39">
            <v>84604</v>
          </cell>
          <cell r="K39">
            <v>0</v>
          </cell>
          <cell r="L39">
            <v>1</v>
          </cell>
          <cell r="M39">
            <v>0</v>
          </cell>
          <cell r="N39">
            <v>0.92500000000000004</v>
          </cell>
          <cell r="O39">
            <v>1.25</v>
          </cell>
          <cell r="P39">
            <v>32587</v>
          </cell>
          <cell r="Q39">
            <v>27912</v>
          </cell>
          <cell r="R39">
            <v>333</v>
          </cell>
          <cell r="S39">
            <v>55</v>
          </cell>
          <cell r="T39">
            <v>0</v>
          </cell>
          <cell r="U39">
            <v>0</v>
          </cell>
          <cell r="V39">
            <v>157</v>
          </cell>
          <cell r="W39">
            <v>0</v>
          </cell>
          <cell r="X39">
            <v>2500</v>
          </cell>
          <cell r="Y39">
            <v>0</v>
          </cell>
          <cell r="Z39">
            <v>18730</v>
          </cell>
          <cell r="AA39">
            <v>58000</v>
          </cell>
          <cell r="AB39">
            <v>0</v>
          </cell>
          <cell r="AC39">
            <v>81720</v>
          </cell>
          <cell r="AD39">
            <v>160950</v>
          </cell>
          <cell r="AE39">
            <v>64850</v>
          </cell>
          <cell r="AF39">
            <v>35550</v>
          </cell>
          <cell r="AG39">
            <v>78057</v>
          </cell>
          <cell r="AH39">
            <v>178457</v>
          </cell>
          <cell r="AI39">
            <v>2500</v>
          </cell>
          <cell r="AJ39">
            <v>0</v>
          </cell>
          <cell r="AK39">
            <v>18730</v>
          </cell>
          <cell r="AL39">
            <v>0</v>
          </cell>
          <cell r="AM39">
            <v>0</v>
          </cell>
          <cell r="AN39">
            <v>0</v>
          </cell>
          <cell r="AO39">
            <v>9</v>
          </cell>
        </row>
        <row r="40">
          <cell r="A40">
            <v>920480633</v>
          </cell>
          <cell r="B40" t="str">
            <v>MEM LIB OF NAZARETH &amp; VICINITY</v>
          </cell>
          <cell r="C40" t="str">
            <v>LEHIGH VALLEY</v>
          </cell>
          <cell r="D40" t="str">
            <v>BETHLEHEM</v>
          </cell>
          <cell r="E40" t="str">
            <v>NORTHAMPTON</v>
          </cell>
          <cell r="F40" t="str">
            <v>-1</v>
          </cell>
          <cell r="G40">
            <v>25829</v>
          </cell>
          <cell r="H40">
            <v>15431</v>
          </cell>
          <cell r="I40">
            <v>51</v>
          </cell>
          <cell r="J40">
            <v>121751</v>
          </cell>
          <cell r="K40">
            <v>2</v>
          </cell>
          <cell r="L40">
            <v>0</v>
          </cell>
          <cell r="M40">
            <v>5.58</v>
          </cell>
          <cell r="N40">
            <v>0</v>
          </cell>
          <cell r="O40">
            <v>0</v>
          </cell>
          <cell r="P40">
            <v>63564</v>
          </cell>
          <cell r="Q40">
            <v>55605</v>
          </cell>
          <cell r="R40">
            <v>0</v>
          </cell>
          <cell r="S40">
            <v>63</v>
          </cell>
          <cell r="T40">
            <v>0</v>
          </cell>
          <cell r="U40">
            <v>13</v>
          </cell>
          <cell r="V40">
            <v>1285</v>
          </cell>
          <cell r="W40">
            <v>0</v>
          </cell>
          <cell r="X40">
            <v>0</v>
          </cell>
          <cell r="Y40">
            <v>0</v>
          </cell>
          <cell r="Z40">
            <v>68096</v>
          </cell>
          <cell r="AA40">
            <v>332200</v>
          </cell>
          <cell r="AB40">
            <v>0</v>
          </cell>
          <cell r="AC40">
            <v>43961</v>
          </cell>
          <cell r="AD40">
            <v>444257</v>
          </cell>
          <cell r="AE40">
            <v>277860</v>
          </cell>
          <cell r="AF40">
            <v>70132</v>
          </cell>
          <cell r="AG40">
            <v>96925</v>
          </cell>
          <cell r="AH40">
            <v>444917</v>
          </cell>
          <cell r="AI40">
            <v>0</v>
          </cell>
          <cell r="AJ40">
            <v>0</v>
          </cell>
          <cell r="AK40">
            <v>68096</v>
          </cell>
          <cell r="AL40">
            <v>0</v>
          </cell>
          <cell r="AM40">
            <v>0</v>
          </cell>
          <cell r="AN40">
            <v>0</v>
          </cell>
          <cell r="AO40">
            <v>12</v>
          </cell>
        </row>
        <row r="41">
          <cell r="A41">
            <v>920480693</v>
          </cell>
          <cell r="B41" t="str">
            <v>NORTHAMPTON AREA PUB LIBRARY</v>
          </cell>
          <cell r="C41" t="str">
            <v>LEHIGH VALLEY</v>
          </cell>
          <cell r="D41" t="str">
            <v>BETHLEHEM</v>
          </cell>
          <cell r="E41" t="str">
            <v>NORTHAMPTON</v>
          </cell>
          <cell r="F41" t="str">
            <v>-1</v>
          </cell>
          <cell r="G41">
            <v>41714</v>
          </cell>
          <cell r="H41">
            <v>14216</v>
          </cell>
          <cell r="I41">
            <v>51</v>
          </cell>
          <cell r="J41">
            <v>111930</v>
          </cell>
          <cell r="K41">
            <v>0</v>
          </cell>
          <cell r="L41">
            <v>1</v>
          </cell>
          <cell r="M41">
            <v>0</v>
          </cell>
          <cell r="N41">
            <v>9.7428600000000003</v>
          </cell>
          <cell r="O41">
            <v>0.57142999999999999</v>
          </cell>
          <cell r="P41">
            <v>70208</v>
          </cell>
          <cell r="Q41">
            <v>57231</v>
          </cell>
          <cell r="R41">
            <v>1059</v>
          </cell>
          <cell r="S41">
            <v>122</v>
          </cell>
          <cell r="T41">
            <v>0</v>
          </cell>
          <cell r="U41">
            <v>288</v>
          </cell>
          <cell r="V41">
            <v>1258</v>
          </cell>
          <cell r="W41">
            <v>0</v>
          </cell>
          <cell r="X41">
            <v>0</v>
          </cell>
          <cell r="Y41">
            <v>0</v>
          </cell>
          <cell r="Z41">
            <v>115184</v>
          </cell>
          <cell r="AA41">
            <v>258527</v>
          </cell>
          <cell r="AB41">
            <v>223593</v>
          </cell>
          <cell r="AC41">
            <v>85107</v>
          </cell>
          <cell r="AD41">
            <v>458818</v>
          </cell>
          <cell r="AE41">
            <v>288347</v>
          </cell>
          <cell r="AF41">
            <v>87945</v>
          </cell>
          <cell r="AG41">
            <v>36966</v>
          </cell>
          <cell r="AH41">
            <v>413258</v>
          </cell>
          <cell r="AI41">
            <v>0</v>
          </cell>
          <cell r="AJ41">
            <v>0</v>
          </cell>
          <cell r="AK41">
            <v>105184</v>
          </cell>
          <cell r="AL41">
            <v>0</v>
          </cell>
          <cell r="AM41">
            <v>10000</v>
          </cell>
          <cell r="AN41">
            <v>0</v>
          </cell>
          <cell r="AO41">
            <v>10</v>
          </cell>
        </row>
        <row r="42">
          <cell r="A42">
            <v>915500063</v>
          </cell>
          <cell r="B42" t="str">
            <v>BLOOMFIELD PUBLIC LIBRARY</v>
          </cell>
          <cell r="C42" t="str">
            <v>CAPITAL</v>
          </cell>
          <cell r="D42" t="str">
            <v>CAPITAL AREA</v>
          </cell>
          <cell r="E42" t="str">
            <v>PERRY</v>
          </cell>
          <cell r="F42" t="str">
            <v>-1</v>
          </cell>
          <cell r="G42">
            <v>3738</v>
          </cell>
          <cell r="H42">
            <v>1310</v>
          </cell>
          <cell r="I42">
            <v>35</v>
          </cell>
          <cell r="J42">
            <v>11537</v>
          </cell>
          <cell r="K42">
            <v>0</v>
          </cell>
          <cell r="L42">
            <v>0</v>
          </cell>
          <cell r="M42">
            <v>0.68571000000000004</v>
          </cell>
          <cell r="N42">
            <v>0.48570999999999998</v>
          </cell>
          <cell r="O42">
            <v>0</v>
          </cell>
          <cell r="P42">
            <v>18250</v>
          </cell>
          <cell r="Q42">
            <v>17147</v>
          </cell>
          <cell r="R42">
            <v>0</v>
          </cell>
          <cell r="S42">
            <v>31</v>
          </cell>
          <cell r="T42">
            <v>0</v>
          </cell>
          <cell r="U42">
            <v>606</v>
          </cell>
          <cell r="V42">
            <v>349</v>
          </cell>
          <cell r="W42">
            <v>0</v>
          </cell>
          <cell r="X42">
            <v>0</v>
          </cell>
          <cell r="Y42">
            <v>0</v>
          </cell>
          <cell r="Z42">
            <v>10675.03</v>
          </cell>
          <cell r="AA42">
            <v>1000</v>
          </cell>
          <cell r="AB42">
            <v>0</v>
          </cell>
          <cell r="AC42">
            <v>26120</v>
          </cell>
          <cell r="AD42">
            <v>37795.03</v>
          </cell>
          <cell r="AE42">
            <v>20576</v>
          </cell>
          <cell r="AF42">
            <v>4532</v>
          </cell>
          <cell r="AG42">
            <v>5648</v>
          </cell>
          <cell r="AH42">
            <v>30756</v>
          </cell>
          <cell r="AI42">
            <v>0</v>
          </cell>
          <cell r="AJ42">
            <v>0</v>
          </cell>
          <cell r="AK42">
            <v>10675</v>
          </cell>
          <cell r="AL42">
            <v>0</v>
          </cell>
          <cell r="AM42">
            <v>0</v>
          </cell>
          <cell r="AN42">
            <v>0</v>
          </cell>
          <cell r="AO42">
            <v>7</v>
          </cell>
        </row>
        <row r="43">
          <cell r="A43">
            <v>915500033</v>
          </cell>
          <cell r="B43" t="str">
            <v>COMMUNITY LIB OF W PERRY CO</v>
          </cell>
          <cell r="C43" t="str">
            <v>CAPITAL</v>
          </cell>
          <cell r="D43" t="str">
            <v>CAPITAL AREA</v>
          </cell>
          <cell r="E43" t="str">
            <v>PERRY</v>
          </cell>
          <cell r="F43" t="str">
            <v>-1</v>
          </cell>
          <cell r="G43">
            <v>3038</v>
          </cell>
          <cell r="H43">
            <v>484</v>
          </cell>
          <cell r="I43">
            <v>27</v>
          </cell>
          <cell r="J43">
            <v>16061</v>
          </cell>
          <cell r="K43">
            <v>0</v>
          </cell>
          <cell r="L43">
            <v>0</v>
          </cell>
          <cell r="M43">
            <v>0.77142999999999995</v>
          </cell>
          <cell r="N43">
            <v>0</v>
          </cell>
          <cell r="O43">
            <v>0.34286</v>
          </cell>
          <cell r="P43">
            <v>9616</v>
          </cell>
          <cell r="Q43">
            <v>9181</v>
          </cell>
          <cell r="R43">
            <v>0</v>
          </cell>
          <cell r="S43">
            <v>15</v>
          </cell>
          <cell r="T43">
            <v>0</v>
          </cell>
          <cell r="U43">
            <v>277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5714</v>
          </cell>
          <cell r="AA43">
            <v>1700</v>
          </cell>
          <cell r="AB43">
            <v>0</v>
          </cell>
          <cell r="AC43">
            <v>28568</v>
          </cell>
          <cell r="AD43">
            <v>35982</v>
          </cell>
          <cell r="AE43">
            <v>13882</v>
          </cell>
          <cell r="AF43">
            <v>4668</v>
          </cell>
          <cell r="AG43">
            <v>10577</v>
          </cell>
          <cell r="AH43">
            <v>29127</v>
          </cell>
          <cell r="AI43">
            <v>0</v>
          </cell>
          <cell r="AJ43">
            <v>0</v>
          </cell>
          <cell r="AK43">
            <v>5714</v>
          </cell>
          <cell r="AL43">
            <v>0</v>
          </cell>
          <cell r="AM43">
            <v>0</v>
          </cell>
          <cell r="AN43">
            <v>0</v>
          </cell>
          <cell r="AO43">
            <v>3</v>
          </cell>
        </row>
        <row r="44">
          <cell r="A44">
            <v>915210453</v>
          </cell>
          <cell r="B44" t="str">
            <v>AMELIA S GIVIN LIBRARY</v>
          </cell>
          <cell r="C44" t="str">
            <v>CAPITAL</v>
          </cell>
          <cell r="D44" t="str">
            <v>CAPITAL AREA</v>
          </cell>
          <cell r="E44" t="str">
            <v>CUMBERLAND</v>
          </cell>
          <cell r="F44" t="str">
            <v>Cumberland County Library System</v>
          </cell>
          <cell r="G44">
            <v>11973</v>
          </cell>
          <cell r="H44">
            <v>4525</v>
          </cell>
          <cell r="I44">
            <v>49</v>
          </cell>
          <cell r="J44">
            <v>143131</v>
          </cell>
          <cell r="K44">
            <v>1</v>
          </cell>
          <cell r="L44">
            <v>0</v>
          </cell>
          <cell r="M44">
            <v>0</v>
          </cell>
          <cell r="N44">
            <v>4.2105300000000003</v>
          </cell>
          <cell r="O44">
            <v>7.8950000000000006E-2</v>
          </cell>
          <cell r="P44">
            <v>35397</v>
          </cell>
          <cell r="Q44">
            <v>31083</v>
          </cell>
          <cell r="R44">
            <v>0</v>
          </cell>
          <cell r="S44">
            <v>86</v>
          </cell>
          <cell r="T44">
            <v>0</v>
          </cell>
          <cell r="U44">
            <v>19203</v>
          </cell>
          <cell r="V44">
            <v>14523</v>
          </cell>
          <cell r="W44">
            <v>0</v>
          </cell>
          <cell r="X44">
            <v>0</v>
          </cell>
          <cell r="Y44">
            <v>0</v>
          </cell>
          <cell r="Z44">
            <v>45455</v>
          </cell>
          <cell r="AA44">
            <v>155062</v>
          </cell>
          <cell r="AB44">
            <v>0</v>
          </cell>
          <cell r="AC44">
            <v>104161</v>
          </cell>
          <cell r="AD44">
            <v>304678</v>
          </cell>
          <cell r="AE44">
            <v>188946</v>
          </cell>
          <cell r="AF44">
            <v>42168</v>
          </cell>
          <cell r="AG44">
            <v>62663</v>
          </cell>
          <cell r="AH44">
            <v>293777</v>
          </cell>
          <cell r="AI44">
            <v>0</v>
          </cell>
          <cell r="AJ44">
            <v>0</v>
          </cell>
          <cell r="AK44">
            <v>45455</v>
          </cell>
          <cell r="AL44">
            <v>0</v>
          </cell>
          <cell r="AM44">
            <v>0</v>
          </cell>
          <cell r="AN44">
            <v>0</v>
          </cell>
          <cell r="AO44">
            <v>6</v>
          </cell>
        </row>
        <row r="45">
          <cell r="A45">
            <v>915210063</v>
          </cell>
          <cell r="B45" t="str">
            <v>BOSLER FREE LIBRARY</v>
          </cell>
          <cell r="C45" t="str">
            <v>CAPITAL</v>
          </cell>
          <cell r="D45" t="str">
            <v>CAPITAL AREA</v>
          </cell>
          <cell r="E45" t="str">
            <v>CUMBERLAND</v>
          </cell>
          <cell r="F45" t="str">
            <v>Cumberland County Library System</v>
          </cell>
          <cell r="G45">
            <v>53325</v>
          </cell>
          <cell r="H45">
            <v>21986</v>
          </cell>
          <cell r="I45">
            <v>66</v>
          </cell>
          <cell r="J45">
            <v>428480</v>
          </cell>
          <cell r="K45">
            <v>3.38889</v>
          </cell>
          <cell r="L45">
            <v>0</v>
          </cell>
          <cell r="M45">
            <v>1</v>
          </cell>
          <cell r="N45">
            <v>14.02778</v>
          </cell>
          <cell r="O45">
            <v>1.3333299999999999</v>
          </cell>
          <cell r="P45">
            <v>106071</v>
          </cell>
          <cell r="Q45">
            <v>94887</v>
          </cell>
          <cell r="R45">
            <v>0</v>
          </cell>
          <cell r="S45">
            <v>143</v>
          </cell>
          <cell r="T45">
            <v>0</v>
          </cell>
          <cell r="U45">
            <v>33981</v>
          </cell>
          <cell r="V45">
            <v>40846</v>
          </cell>
          <cell r="W45">
            <v>7320</v>
          </cell>
          <cell r="X45">
            <v>20827</v>
          </cell>
          <cell r="Y45">
            <v>0</v>
          </cell>
          <cell r="Z45">
            <v>142084</v>
          </cell>
          <cell r="AA45">
            <v>487605</v>
          </cell>
          <cell r="AB45">
            <v>0</v>
          </cell>
          <cell r="AC45">
            <v>183833</v>
          </cell>
          <cell r="AD45">
            <v>834349</v>
          </cell>
          <cell r="AE45">
            <v>602747</v>
          </cell>
          <cell r="AF45">
            <v>101556</v>
          </cell>
          <cell r="AG45">
            <v>162300</v>
          </cell>
          <cell r="AH45">
            <v>866603</v>
          </cell>
          <cell r="AI45">
            <v>0</v>
          </cell>
          <cell r="AJ45">
            <v>20827</v>
          </cell>
          <cell r="AK45">
            <v>142084</v>
          </cell>
          <cell r="AL45">
            <v>0</v>
          </cell>
          <cell r="AM45">
            <v>0</v>
          </cell>
          <cell r="AN45">
            <v>5865678</v>
          </cell>
          <cell r="AO45">
            <v>30</v>
          </cell>
        </row>
        <row r="46">
          <cell r="A46">
            <v>915210033</v>
          </cell>
          <cell r="B46" t="str">
            <v>CLEVE J. FREDRICKSEN LIBRARY</v>
          </cell>
          <cell r="C46" t="str">
            <v>CAPITAL</v>
          </cell>
          <cell r="D46" t="str">
            <v>CAPITAL AREA</v>
          </cell>
          <cell r="E46" t="str">
            <v>CUMBERLAND</v>
          </cell>
          <cell r="F46" t="str">
            <v>Cumberland County Library System</v>
          </cell>
          <cell r="G46">
            <v>81763</v>
          </cell>
          <cell r="H46">
            <v>30758</v>
          </cell>
          <cell r="I46">
            <v>65</v>
          </cell>
          <cell r="J46">
            <v>883433</v>
          </cell>
          <cell r="K46">
            <v>6.3157899999999998</v>
          </cell>
          <cell r="L46">
            <v>0</v>
          </cell>
          <cell r="M46">
            <v>1</v>
          </cell>
          <cell r="N46">
            <v>18.36842</v>
          </cell>
          <cell r="O46">
            <v>7.5263200000000001</v>
          </cell>
          <cell r="P46">
            <v>132948</v>
          </cell>
          <cell r="Q46">
            <v>106553</v>
          </cell>
          <cell r="R46">
            <v>0</v>
          </cell>
          <cell r="S46">
            <v>149</v>
          </cell>
          <cell r="T46">
            <v>0</v>
          </cell>
          <cell r="U46">
            <v>50975</v>
          </cell>
          <cell r="V46">
            <v>52661</v>
          </cell>
          <cell r="W46">
            <v>0</v>
          </cell>
          <cell r="X46">
            <v>0</v>
          </cell>
          <cell r="Y46">
            <v>0</v>
          </cell>
          <cell r="Z46">
            <v>205323</v>
          </cell>
          <cell r="AA46">
            <v>713041</v>
          </cell>
          <cell r="AB46">
            <v>0</v>
          </cell>
          <cell r="AC46">
            <v>381041</v>
          </cell>
          <cell r="AD46">
            <v>1299405</v>
          </cell>
          <cell r="AE46">
            <v>877178</v>
          </cell>
          <cell r="AF46">
            <v>168690</v>
          </cell>
          <cell r="AG46">
            <v>299964</v>
          </cell>
          <cell r="AH46">
            <v>1345832</v>
          </cell>
          <cell r="AI46">
            <v>0</v>
          </cell>
          <cell r="AJ46">
            <v>0</v>
          </cell>
          <cell r="AK46">
            <v>205323</v>
          </cell>
          <cell r="AL46">
            <v>0</v>
          </cell>
          <cell r="AM46">
            <v>0</v>
          </cell>
          <cell r="AN46">
            <v>0</v>
          </cell>
          <cell r="AO46">
            <v>35</v>
          </cell>
        </row>
        <row r="47">
          <cell r="A47">
            <v>915210274</v>
          </cell>
          <cell r="B47" t="str">
            <v>CUMBERLAND SYS ADMIN UNIT</v>
          </cell>
          <cell r="C47" t="str">
            <v>CAPITAL</v>
          </cell>
          <cell r="D47" t="str">
            <v>CAPITAL AREA</v>
          </cell>
          <cell r="E47" t="str">
            <v>CUMBERLAND</v>
          </cell>
          <cell r="F47" t="str">
            <v>Cumberland County Library System</v>
          </cell>
          <cell r="G47">
            <v>0</v>
          </cell>
          <cell r="H47">
            <v>390</v>
          </cell>
          <cell r="I47">
            <v>43</v>
          </cell>
          <cell r="J47">
            <v>72175</v>
          </cell>
          <cell r="K47">
            <v>5.0133299999999998</v>
          </cell>
          <cell r="L47">
            <v>0</v>
          </cell>
          <cell r="M47">
            <v>0</v>
          </cell>
          <cell r="N47">
            <v>9.8133300000000006</v>
          </cell>
          <cell r="O47">
            <v>0</v>
          </cell>
          <cell r="P47">
            <v>11918</v>
          </cell>
          <cell r="Q47">
            <v>6083</v>
          </cell>
          <cell r="R47">
            <v>2160</v>
          </cell>
          <cell r="S47">
            <v>17</v>
          </cell>
          <cell r="T47">
            <v>0</v>
          </cell>
          <cell r="U47">
            <v>140</v>
          </cell>
          <cell r="V47">
            <v>3587</v>
          </cell>
          <cell r="W47">
            <v>0</v>
          </cell>
          <cell r="X47">
            <v>11769</v>
          </cell>
          <cell r="Y47">
            <v>0</v>
          </cell>
          <cell r="Z47">
            <v>351113</v>
          </cell>
          <cell r="AA47">
            <v>831939</v>
          </cell>
          <cell r="AB47">
            <v>0</v>
          </cell>
          <cell r="AC47">
            <v>54224</v>
          </cell>
          <cell r="AD47">
            <v>1249045</v>
          </cell>
          <cell r="AE47">
            <v>861514</v>
          </cell>
          <cell r="AF47">
            <v>176977</v>
          </cell>
          <cell r="AG47">
            <v>340441</v>
          </cell>
          <cell r="AH47">
            <v>1378932</v>
          </cell>
          <cell r="AI47">
            <v>12362</v>
          </cell>
          <cell r="AJ47">
            <v>0</v>
          </cell>
          <cell r="AK47">
            <v>351113</v>
          </cell>
          <cell r="AL47">
            <v>0</v>
          </cell>
          <cell r="AM47">
            <v>0</v>
          </cell>
          <cell r="AN47">
            <v>229262</v>
          </cell>
          <cell r="AO47">
            <v>0</v>
          </cell>
        </row>
        <row r="48">
          <cell r="A48">
            <v>915210543</v>
          </cell>
          <cell r="B48" t="str">
            <v>JOHN GRAHAM PUBLIC LIBRARY</v>
          </cell>
          <cell r="C48" t="str">
            <v>CAPITAL</v>
          </cell>
          <cell r="D48" t="str">
            <v>CAPITAL AREA</v>
          </cell>
          <cell r="E48" t="str">
            <v>CUMBERLAND</v>
          </cell>
          <cell r="F48" t="str">
            <v>Cumberland County Library System</v>
          </cell>
          <cell r="G48">
            <v>11423</v>
          </cell>
          <cell r="H48">
            <v>2697</v>
          </cell>
          <cell r="I48">
            <v>54</v>
          </cell>
          <cell r="J48">
            <v>59642</v>
          </cell>
          <cell r="K48">
            <v>0.26316000000000001</v>
          </cell>
          <cell r="L48">
            <v>0</v>
          </cell>
          <cell r="M48">
            <v>1</v>
          </cell>
          <cell r="N48">
            <v>2.4736799999999999</v>
          </cell>
          <cell r="O48">
            <v>0</v>
          </cell>
          <cell r="P48">
            <v>38299</v>
          </cell>
          <cell r="Q48">
            <v>35825</v>
          </cell>
          <cell r="R48">
            <v>0</v>
          </cell>
          <cell r="S48">
            <v>99</v>
          </cell>
          <cell r="T48">
            <v>0</v>
          </cell>
          <cell r="U48">
            <v>10127</v>
          </cell>
          <cell r="V48">
            <v>9409</v>
          </cell>
          <cell r="W48">
            <v>0</v>
          </cell>
          <cell r="X48">
            <v>0</v>
          </cell>
          <cell r="Y48">
            <v>0</v>
          </cell>
          <cell r="Z48">
            <v>27838</v>
          </cell>
          <cell r="AA48">
            <v>95866</v>
          </cell>
          <cell r="AB48">
            <v>0</v>
          </cell>
          <cell r="AC48">
            <v>16829</v>
          </cell>
          <cell r="AD48">
            <v>140533</v>
          </cell>
          <cell r="AE48">
            <v>76188</v>
          </cell>
          <cell r="AF48">
            <v>20603</v>
          </cell>
          <cell r="AG48">
            <v>36214</v>
          </cell>
          <cell r="AH48">
            <v>133005</v>
          </cell>
          <cell r="AI48">
            <v>0</v>
          </cell>
          <cell r="AJ48">
            <v>0</v>
          </cell>
          <cell r="AK48">
            <v>27838</v>
          </cell>
          <cell r="AL48">
            <v>0</v>
          </cell>
          <cell r="AM48">
            <v>0</v>
          </cell>
          <cell r="AN48">
            <v>0</v>
          </cell>
          <cell r="AO48">
            <v>6</v>
          </cell>
        </row>
        <row r="49">
          <cell r="A49">
            <v>915210363</v>
          </cell>
          <cell r="B49" t="str">
            <v>JOSEPH T. SIMPSON PUBLIC LIBRARY</v>
          </cell>
          <cell r="C49" t="str">
            <v>CAPITAL</v>
          </cell>
          <cell r="D49" t="str">
            <v>CAPITAL AREA</v>
          </cell>
          <cell r="E49" t="str">
            <v>CUMBERLAND</v>
          </cell>
          <cell r="F49" t="str">
            <v>Cumberland County Library System</v>
          </cell>
          <cell r="G49">
            <v>48089</v>
          </cell>
          <cell r="H49">
            <v>22767</v>
          </cell>
          <cell r="I49">
            <v>62</v>
          </cell>
          <cell r="J49">
            <v>575875</v>
          </cell>
          <cell r="K49">
            <v>3.7631600000000001</v>
          </cell>
          <cell r="L49">
            <v>1</v>
          </cell>
          <cell r="M49">
            <v>2</v>
          </cell>
          <cell r="N49">
            <v>12.263159999999999</v>
          </cell>
          <cell r="O49">
            <v>1.7368399999999999</v>
          </cell>
          <cell r="P49">
            <v>106937</v>
          </cell>
          <cell r="Q49">
            <v>87734</v>
          </cell>
          <cell r="R49">
            <v>0</v>
          </cell>
          <cell r="S49">
            <v>101</v>
          </cell>
          <cell r="T49">
            <v>0</v>
          </cell>
          <cell r="U49">
            <v>38822</v>
          </cell>
          <cell r="V49">
            <v>38113</v>
          </cell>
          <cell r="W49">
            <v>0</v>
          </cell>
          <cell r="X49">
            <v>0</v>
          </cell>
          <cell r="Y49">
            <v>0</v>
          </cell>
          <cell r="Z49">
            <v>137122</v>
          </cell>
          <cell r="AA49">
            <v>503018</v>
          </cell>
          <cell r="AB49">
            <v>7434</v>
          </cell>
          <cell r="AC49">
            <v>222364</v>
          </cell>
          <cell r="AD49">
            <v>862504</v>
          </cell>
          <cell r="AE49">
            <v>492202</v>
          </cell>
          <cell r="AF49">
            <v>107748</v>
          </cell>
          <cell r="AG49">
            <v>232244</v>
          </cell>
          <cell r="AH49">
            <v>832194</v>
          </cell>
          <cell r="AI49">
            <v>0</v>
          </cell>
          <cell r="AJ49">
            <v>0</v>
          </cell>
          <cell r="AK49">
            <v>137122</v>
          </cell>
          <cell r="AL49">
            <v>0</v>
          </cell>
          <cell r="AM49">
            <v>0</v>
          </cell>
          <cell r="AN49">
            <v>0</v>
          </cell>
          <cell r="AO49">
            <v>17</v>
          </cell>
        </row>
        <row r="50">
          <cell r="A50">
            <v>915210483</v>
          </cell>
          <cell r="B50" t="str">
            <v>NEW CUMBERLAND PUBLIC LIBRARY</v>
          </cell>
          <cell r="C50" t="str">
            <v>CAPITAL</v>
          </cell>
          <cell r="D50" t="str">
            <v>CAPITAL AREA</v>
          </cell>
          <cell r="E50" t="str">
            <v>CUMBERLAND</v>
          </cell>
          <cell r="F50" t="str">
            <v>Cumberland County Library System</v>
          </cell>
          <cell r="G50">
            <v>7277</v>
          </cell>
          <cell r="H50">
            <v>10480</v>
          </cell>
          <cell r="I50">
            <v>45</v>
          </cell>
          <cell r="J50">
            <v>235351</v>
          </cell>
          <cell r="K50">
            <v>1.31429</v>
          </cell>
          <cell r="L50">
            <v>0</v>
          </cell>
          <cell r="M50">
            <v>0</v>
          </cell>
          <cell r="N50">
            <v>6.0857099999999997</v>
          </cell>
          <cell r="O50">
            <v>0.91429000000000005</v>
          </cell>
          <cell r="P50">
            <v>86156</v>
          </cell>
          <cell r="Q50">
            <v>69091</v>
          </cell>
          <cell r="R50">
            <v>0</v>
          </cell>
          <cell r="S50">
            <v>81</v>
          </cell>
          <cell r="T50">
            <v>0</v>
          </cell>
          <cell r="U50">
            <v>32052</v>
          </cell>
          <cell r="V50">
            <v>19331</v>
          </cell>
          <cell r="W50">
            <v>0</v>
          </cell>
          <cell r="X50">
            <v>0</v>
          </cell>
          <cell r="Y50">
            <v>0</v>
          </cell>
          <cell r="Z50">
            <v>67793</v>
          </cell>
          <cell r="AA50">
            <v>240992</v>
          </cell>
          <cell r="AB50">
            <v>0</v>
          </cell>
          <cell r="AC50">
            <v>188430</v>
          </cell>
          <cell r="AD50">
            <v>497215</v>
          </cell>
          <cell r="AE50">
            <v>273352</v>
          </cell>
          <cell r="AF50">
            <v>47720</v>
          </cell>
          <cell r="AG50">
            <v>83709</v>
          </cell>
          <cell r="AH50">
            <v>404781</v>
          </cell>
          <cell r="AI50">
            <v>0</v>
          </cell>
          <cell r="AJ50">
            <v>0</v>
          </cell>
          <cell r="AK50">
            <v>67793</v>
          </cell>
          <cell r="AL50">
            <v>0</v>
          </cell>
          <cell r="AM50">
            <v>0</v>
          </cell>
          <cell r="AN50">
            <v>0</v>
          </cell>
          <cell r="AO50">
            <v>17</v>
          </cell>
        </row>
        <row r="51">
          <cell r="A51">
            <v>915210663</v>
          </cell>
          <cell r="B51" t="str">
            <v>SHIPPENSBURG PUBLIC LIBRARY</v>
          </cell>
          <cell r="C51" t="str">
            <v>CAPITAL</v>
          </cell>
          <cell r="D51" t="str">
            <v>CAPITAL AREA</v>
          </cell>
          <cell r="E51" t="str">
            <v>CUMBERLAND</v>
          </cell>
          <cell r="F51" t="str">
            <v>Cumberland County Library System</v>
          </cell>
          <cell r="G51">
            <v>30881</v>
          </cell>
          <cell r="H51">
            <v>10401</v>
          </cell>
          <cell r="I51">
            <v>60</v>
          </cell>
          <cell r="J51">
            <v>214352</v>
          </cell>
          <cell r="K51">
            <v>1.0133300000000001</v>
          </cell>
          <cell r="L51">
            <v>0</v>
          </cell>
          <cell r="M51">
            <v>0</v>
          </cell>
          <cell r="N51">
            <v>7.44</v>
          </cell>
          <cell r="O51">
            <v>1.3866700000000001</v>
          </cell>
          <cell r="P51">
            <v>60378</v>
          </cell>
          <cell r="Q51">
            <v>53206</v>
          </cell>
          <cell r="R51">
            <v>0</v>
          </cell>
          <cell r="S51">
            <v>104</v>
          </cell>
          <cell r="T51">
            <v>0</v>
          </cell>
          <cell r="U51">
            <v>20775</v>
          </cell>
          <cell r="V51">
            <v>25155</v>
          </cell>
          <cell r="W51">
            <v>0</v>
          </cell>
          <cell r="X51">
            <v>0</v>
          </cell>
          <cell r="Y51">
            <v>0</v>
          </cell>
          <cell r="Z51">
            <v>62603</v>
          </cell>
          <cell r="AA51">
            <v>265430</v>
          </cell>
          <cell r="AB51">
            <v>0</v>
          </cell>
          <cell r="AC51">
            <v>207764</v>
          </cell>
          <cell r="AD51">
            <v>535797</v>
          </cell>
          <cell r="AE51">
            <v>293898</v>
          </cell>
          <cell r="AF51">
            <v>55347</v>
          </cell>
          <cell r="AG51">
            <v>121470</v>
          </cell>
          <cell r="AH51">
            <v>470715</v>
          </cell>
          <cell r="AI51">
            <v>0</v>
          </cell>
          <cell r="AJ51">
            <v>0</v>
          </cell>
          <cell r="AK51">
            <v>62603</v>
          </cell>
          <cell r="AL51">
            <v>0</v>
          </cell>
          <cell r="AM51">
            <v>0</v>
          </cell>
          <cell r="AN51">
            <v>242258</v>
          </cell>
          <cell r="AO51">
            <v>8</v>
          </cell>
        </row>
        <row r="52">
          <cell r="A52">
            <v>915220302</v>
          </cell>
          <cell r="B52" t="str">
            <v>DAUPHIN COUNTY LIBRARY SYSTEM</v>
          </cell>
          <cell r="C52" t="str">
            <v>CAPITAL</v>
          </cell>
          <cell r="D52" t="str">
            <v>CAPITAL AREA</v>
          </cell>
          <cell r="E52" t="str">
            <v>DAUPHIN</v>
          </cell>
          <cell r="F52" t="str">
            <v>-1</v>
          </cell>
          <cell r="G52">
            <v>234520</v>
          </cell>
          <cell r="H52">
            <v>119430</v>
          </cell>
          <cell r="I52">
            <v>65</v>
          </cell>
          <cell r="J52">
            <v>1246884</v>
          </cell>
          <cell r="K52">
            <v>18</v>
          </cell>
          <cell r="L52">
            <v>0</v>
          </cell>
          <cell r="M52">
            <v>0</v>
          </cell>
          <cell r="N52">
            <v>85.466669999999993</v>
          </cell>
          <cell r="O52">
            <v>3.9466700000000001</v>
          </cell>
          <cell r="P52">
            <v>379837</v>
          </cell>
          <cell r="Q52">
            <v>305989</v>
          </cell>
          <cell r="R52">
            <v>4590</v>
          </cell>
          <cell r="S52">
            <v>477</v>
          </cell>
          <cell r="T52">
            <v>0</v>
          </cell>
          <cell r="U52">
            <v>11619</v>
          </cell>
          <cell r="V52">
            <v>7234</v>
          </cell>
          <cell r="W52">
            <v>0</v>
          </cell>
          <cell r="X52">
            <v>0</v>
          </cell>
          <cell r="Y52">
            <v>0</v>
          </cell>
          <cell r="Z52">
            <v>1336575</v>
          </cell>
          <cell r="AA52">
            <v>4445408</v>
          </cell>
          <cell r="AB52">
            <v>0</v>
          </cell>
          <cell r="AC52">
            <v>544723</v>
          </cell>
          <cell r="AD52">
            <v>6326706</v>
          </cell>
          <cell r="AE52">
            <v>4109891</v>
          </cell>
          <cell r="AF52">
            <v>892913</v>
          </cell>
          <cell r="AG52">
            <v>1436496</v>
          </cell>
          <cell r="AH52">
            <v>6439300</v>
          </cell>
          <cell r="AI52">
            <v>3089</v>
          </cell>
          <cell r="AJ52">
            <v>0</v>
          </cell>
          <cell r="AK52">
            <v>1336575</v>
          </cell>
          <cell r="AL52">
            <v>0</v>
          </cell>
          <cell r="AM52">
            <v>0</v>
          </cell>
          <cell r="AN52">
            <v>0</v>
          </cell>
          <cell r="AO52">
            <v>144</v>
          </cell>
        </row>
        <row r="53">
          <cell r="A53">
            <v>915220125</v>
          </cell>
          <cell r="B53" t="str">
            <v>HERSHEY PUBLIC LIBRARY</v>
          </cell>
          <cell r="C53" t="str">
            <v>CAPITAL</v>
          </cell>
          <cell r="D53" t="str">
            <v>CAPITAL AREA</v>
          </cell>
          <cell r="E53" t="str">
            <v>DAUPHIN</v>
          </cell>
          <cell r="F53" t="str">
            <v>-1</v>
          </cell>
          <cell r="G53">
            <v>24679</v>
          </cell>
          <cell r="H53">
            <v>42775</v>
          </cell>
          <cell r="I53">
            <v>61</v>
          </cell>
          <cell r="J53">
            <v>378882</v>
          </cell>
          <cell r="K53">
            <v>6.2</v>
          </cell>
          <cell r="L53">
            <v>0</v>
          </cell>
          <cell r="M53">
            <v>0</v>
          </cell>
          <cell r="N53">
            <v>8.4</v>
          </cell>
          <cell r="O53">
            <v>0.8</v>
          </cell>
          <cell r="P53">
            <v>121080</v>
          </cell>
          <cell r="Q53">
            <v>100713</v>
          </cell>
          <cell r="R53">
            <v>2245</v>
          </cell>
          <cell r="S53">
            <v>176</v>
          </cell>
          <cell r="T53">
            <v>0</v>
          </cell>
          <cell r="U53">
            <v>3878</v>
          </cell>
          <cell r="V53">
            <v>4976</v>
          </cell>
          <cell r="W53">
            <v>0</v>
          </cell>
          <cell r="X53">
            <v>0</v>
          </cell>
          <cell r="Y53">
            <v>0</v>
          </cell>
          <cell r="Z53">
            <v>66631</v>
          </cell>
          <cell r="AA53">
            <v>967163</v>
          </cell>
          <cell r="AB53">
            <v>0</v>
          </cell>
          <cell r="AC53">
            <v>106733</v>
          </cell>
          <cell r="AD53">
            <v>1140527</v>
          </cell>
          <cell r="AE53">
            <v>771562</v>
          </cell>
          <cell r="AF53">
            <v>157260</v>
          </cell>
          <cell r="AG53">
            <v>211705</v>
          </cell>
          <cell r="AH53">
            <v>1140527</v>
          </cell>
          <cell r="AI53">
            <v>0</v>
          </cell>
          <cell r="AJ53">
            <v>0</v>
          </cell>
          <cell r="AK53">
            <v>66631</v>
          </cell>
          <cell r="AL53">
            <v>0</v>
          </cell>
          <cell r="AM53">
            <v>0</v>
          </cell>
          <cell r="AN53">
            <v>0</v>
          </cell>
          <cell r="AO53">
            <v>32</v>
          </cell>
        </row>
        <row r="54">
          <cell r="A54">
            <v>915500423</v>
          </cell>
          <cell r="B54" t="str">
            <v>MARYSVILLE RYE LIB ASSOCIATION</v>
          </cell>
          <cell r="C54" t="str">
            <v>CAPITAL</v>
          </cell>
          <cell r="D54" t="str">
            <v>CAPITAL AREA</v>
          </cell>
          <cell r="E54" t="str">
            <v>PERRY</v>
          </cell>
          <cell r="F54" t="str">
            <v>-1</v>
          </cell>
          <cell r="G54">
            <v>4898</v>
          </cell>
          <cell r="H54">
            <v>1071</v>
          </cell>
          <cell r="I54">
            <v>36</v>
          </cell>
          <cell r="J54">
            <v>13261</v>
          </cell>
          <cell r="K54">
            <v>0</v>
          </cell>
          <cell r="L54">
            <v>0</v>
          </cell>
          <cell r="M54">
            <v>1</v>
          </cell>
          <cell r="N54">
            <v>0.41666999999999998</v>
          </cell>
          <cell r="O54">
            <v>0</v>
          </cell>
          <cell r="P54">
            <v>13345</v>
          </cell>
          <cell r="Q54">
            <v>12341</v>
          </cell>
          <cell r="R54">
            <v>0</v>
          </cell>
          <cell r="S54">
            <v>35</v>
          </cell>
          <cell r="T54">
            <v>0</v>
          </cell>
          <cell r="U54">
            <v>374</v>
          </cell>
          <cell r="V54">
            <v>2082</v>
          </cell>
          <cell r="W54">
            <v>0</v>
          </cell>
          <cell r="X54">
            <v>0</v>
          </cell>
          <cell r="Y54">
            <v>0</v>
          </cell>
          <cell r="Z54">
            <v>7835.07</v>
          </cell>
          <cell r="AA54">
            <v>7812</v>
          </cell>
          <cell r="AB54">
            <v>0</v>
          </cell>
          <cell r="AC54">
            <v>28511</v>
          </cell>
          <cell r="AD54">
            <v>44158.07</v>
          </cell>
          <cell r="AE54">
            <v>37454</v>
          </cell>
          <cell r="AF54">
            <v>7287</v>
          </cell>
          <cell r="AG54">
            <v>9756</v>
          </cell>
          <cell r="AH54">
            <v>54497</v>
          </cell>
          <cell r="AI54">
            <v>0</v>
          </cell>
          <cell r="AJ54">
            <v>0</v>
          </cell>
          <cell r="AK54">
            <v>7835</v>
          </cell>
          <cell r="AL54">
            <v>0</v>
          </cell>
          <cell r="AM54">
            <v>0</v>
          </cell>
          <cell r="AN54">
            <v>0</v>
          </cell>
          <cell r="AO54">
            <v>4</v>
          </cell>
        </row>
        <row r="55">
          <cell r="A55">
            <v>915220633</v>
          </cell>
          <cell r="B55" t="str">
            <v>MIDDLETOWN PUBLIC LIBRARY</v>
          </cell>
          <cell r="C55" t="str">
            <v>CAPITAL</v>
          </cell>
          <cell r="D55" t="str">
            <v>CAPITAL AREA</v>
          </cell>
          <cell r="E55" t="str">
            <v>DAUPHIN</v>
          </cell>
          <cell r="F55" t="str">
            <v>-1</v>
          </cell>
          <cell r="G55">
            <v>8901</v>
          </cell>
          <cell r="H55">
            <v>10497</v>
          </cell>
          <cell r="I55">
            <v>50</v>
          </cell>
          <cell r="J55">
            <v>62438</v>
          </cell>
          <cell r="K55">
            <v>1</v>
          </cell>
          <cell r="L55">
            <v>0</v>
          </cell>
          <cell r="M55">
            <v>1</v>
          </cell>
          <cell r="N55">
            <v>3.3</v>
          </cell>
          <cell r="O55">
            <v>1</v>
          </cell>
          <cell r="P55">
            <v>28050</v>
          </cell>
          <cell r="Q55">
            <v>25219</v>
          </cell>
          <cell r="R55">
            <v>0</v>
          </cell>
          <cell r="S55">
            <v>59</v>
          </cell>
          <cell r="T55">
            <v>0</v>
          </cell>
          <cell r="U55">
            <v>3050</v>
          </cell>
          <cell r="V55">
            <v>2449</v>
          </cell>
          <cell r="W55">
            <v>0</v>
          </cell>
          <cell r="X55">
            <v>0</v>
          </cell>
          <cell r="Y55">
            <v>0</v>
          </cell>
          <cell r="Z55">
            <v>30010</v>
          </cell>
          <cell r="AA55">
            <v>217004</v>
          </cell>
          <cell r="AB55">
            <v>0</v>
          </cell>
          <cell r="AC55">
            <v>64574</v>
          </cell>
          <cell r="AD55">
            <v>311588</v>
          </cell>
          <cell r="AE55">
            <v>184406</v>
          </cell>
          <cell r="AF55">
            <v>38536</v>
          </cell>
          <cell r="AG55">
            <v>27693</v>
          </cell>
          <cell r="AH55">
            <v>250635</v>
          </cell>
          <cell r="AI55">
            <v>0</v>
          </cell>
          <cell r="AJ55">
            <v>0</v>
          </cell>
          <cell r="AK55">
            <v>30010</v>
          </cell>
          <cell r="AL55">
            <v>0</v>
          </cell>
          <cell r="AM55">
            <v>0</v>
          </cell>
          <cell r="AN55">
            <v>0</v>
          </cell>
          <cell r="AO55">
            <v>9</v>
          </cell>
        </row>
        <row r="56">
          <cell r="A56">
            <v>915500543</v>
          </cell>
          <cell r="B56" t="str">
            <v>NEWPORT PUBLIC LIBRARY</v>
          </cell>
          <cell r="C56" t="str">
            <v>CAPITAL</v>
          </cell>
          <cell r="D56" t="str">
            <v>CAPITAL AREA</v>
          </cell>
          <cell r="E56" t="str">
            <v>PERRY</v>
          </cell>
          <cell r="F56" t="str">
            <v>-1</v>
          </cell>
          <cell r="G56">
            <v>9298</v>
          </cell>
          <cell r="H56">
            <v>2011</v>
          </cell>
          <cell r="I56">
            <v>45</v>
          </cell>
          <cell r="J56">
            <v>45190</v>
          </cell>
          <cell r="K56">
            <v>0</v>
          </cell>
          <cell r="L56">
            <v>0</v>
          </cell>
          <cell r="M56">
            <v>1</v>
          </cell>
          <cell r="N56">
            <v>3.4857100000000001</v>
          </cell>
          <cell r="O56">
            <v>0.88571</v>
          </cell>
          <cell r="P56">
            <v>45353</v>
          </cell>
          <cell r="Q56">
            <v>35783</v>
          </cell>
          <cell r="R56">
            <v>0</v>
          </cell>
          <cell r="S56">
            <v>96</v>
          </cell>
          <cell r="T56">
            <v>0</v>
          </cell>
          <cell r="U56">
            <v>1097</v>
          </cell>
          <cell r="V56">
            <v>1014</v>
          </cell>
          <cell r="W56">
            <v>0</v>
          </cell>
          <cell r="X56">
            <v>0</v>
          </cell>
          <cell r="Y56">
            <v>0</v>
          </cell>
          <cell r="Z56">
            <v>27041</v>
          </cell>
          <cell r="AA56">
            <v>2510</v>
          </cell>
          <cell r="AB56">
            <v>660</v>
          </cell>
          <cell r="AC56">
            <v>118825</v>
          </cell>
          <cell r="AD56">
            <v>148376</v>
          </cell>
          <cell r="AE56">
            <v>99902</v>
          </cell>
          <cell r="AF56">
            <v>25023</v>
          </cell>
          <cell r="AG56">
            <v>36553</v>
          </cell>
          <cell r="AH56">
            <v>161478</v>
          </cell>
          <cell r="AI56">
            <v>0</v>
          </cell>
          <cell r="AJ56">
            <v>0</v>
          </cell>
          <cell r="AK56">
            <v>27041</v>
          </cell>
          <cell r="AL56">
            <v>0</v>
          </cell>
          <cell r="AM56">
            <v>0</v>
          </cell>
          <cell r="AN56">
            <v>0</v>
          </cell>
          <cell r="AO56">
            <v>7</v>
          </cell>
        </row>
        <row r="57">
          <cell r="A57">
            <v>910140033</v>
          </cell>
          <cell r="B57" t="str">
            <v>CENTRE CO LIB &amp; HIST MUSEUM</v>
          </cell>
          <cell r="C57" t="str">
            <v>SOUTHCENTRAL</v>
          </cell>
          <cell r="D57" t="str">
            <v>CENTRAL PENNSYLVANIA</v>
          </cell>
          <cell r="E57" t="str">
            <v>CENTRE</v>
          </cell>
          <cell r="F57" t="str">
            <v>Centre County Federation of Public Libraries</v>
          </cell>
          <cell r="G57">
            <v>61894</v>
          </cell>
          <cell r="H57">
            <v>19887</v>
          </cell>
          <cell r="I57">
            <v>53</v>
          </cell>
          <cell r="J57">
            <v>282624</v>
          </cell>
          <cell r="K57">
            <v>4</v>
          </cell>
          <cell r="L57">
            <v>0</v>
          </cell>
          <cell r="M57">
            <v>0</v>
          </cell>
          <cell r="N57">
            <v>17.399999999999999</v>
          </cell>
          <cell r="O57">
            <v>0.91429000000000005</v>
          </cell>
          <cell r="P57">
            <v>122874</v>
          </cell>
          <cell r="Q57">
            <v>116648</v>
          </cell>
          <cell r="R57">
            <v>4543</v>
          </cell>
          <cell r="S57">
            <v>85</v>
          </cell>
          <cell r="T57">
            <v>0</v>
          </cell>
          <cell r="U57">
            <v>23044</v>
          </cell>
          <cell r="V57">
            <v>18912</v>
          </cell>
          <cell r="W57">
            <v>0</v>
          </cell>
          <cell r="X57">
            <v>4724</v>
          </cell>
          <cell r="Y57">
            <v>0</v>
          </cell>
          <cell r="Z57">
            <v>228309</v>
          </cell>
          <cell r="AA57">
            <v>391700</v>
          </cell>
          <cell r="AB57">
            <v>0</v>
          </cell>
          <cell r="AC57">
            <v>159864</v>
          </cell>
          <cell r="AD57">
            <v>784597</v>
          </cell>
          <cell r="AE57">
            <v>677553</v>
          </cell>
          <cell r="AF57">
            <v>107352</v>
          </cell>
          <cell r="AG57">
            <v>166793</v>
          </cell>
          <cell r="AH57">
            <v>951698</v>
          </cell>
          <cell r="AI57">
            <v>4724</v>
          </cell>
          <cell r="AJ57">
            <v>0</v>
          </cell>
          <cell r="AK57">
            <v>228309</v>
          </cell>
          <cell r="AL57">
            <v>0</v>
          </cell>
          <cell r="AM57">
            <v>0</v>
          </cell>
          <cell r="AN57">
            <v>0</v>
          </cell>
          <cell r="AO57">
            <v>26</v>
          </cell>
        </row>
        <row r="58">
          <cell r="A58">
            <v>910140053</v>
          </cell>
          <cell r="B58" t="str">
            <v>CENTRE SYS ADMIN UNIT</v>
          </cell>
          <cell r="C58" t="str">
            <v>SOUTHCENTRAL</v>
          </cell>
          <cell r="D58" t="str">
            <v>CENTRAL PENNSYLVANIA</v>
          </cell>
          <cell r="E58" t="str">
            <v>CENTRE</v>
          </cell>
          <cell r="F58" t="str">
            <v>Centre County Federation of Public Libraries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61890</v>
          </cell>
          <cell r="AA58">
            <v>5000</v>
          </cell>
          <cell r="AB58">
            <v>0</v>
          </cell>
          <cell r="AC58">
            <v>22424</v>
          </cell>
          <cell r="AD58">
            <v>89314</v>
          </cell>
          <cell r="AE58">
            <v>0</v>
          </cell>
          <cell r="AF58">
            <v>65297</v>
          </cell>
          <cell r="AG58">
            <v>16182</v>
          </cell>
          <cell r="AH58">
            <v>81479</v>
          </cell>
          <cell r="AI58">
            <v>0</v>
          </cell>
          <cell r="AJ58">
            <v>0</v>
          </cell>
          <cell r="AK58">
            <v>62698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A59">
            <v>910140933</v>
          </cell>
          <cell r="B59" t="str">
            <v>SCHLOW CENTRE REGION LIBRARY</v>
          </cell>
          <cell r="C59" t="str">
            <v>SOUTHCENTRAL</v>
          </cell>
          <cell r="D59" t="str">
            <v>CENTRAL PENNSYLVANIA</v>
          </cell>
          <cell r="E59" t="str">
            <v>CENTRE</v>
          </cell>
          <cell r="F59" t="str">
            <v>Centre County Federation of Public Libraries</v>
          </cell>
          <cell r="G59">
            <v>92096</v>
          </cell>
          <cell r="H59">
            <v>38817</v>
          </cell>
          <cell r="I59">
            <v>66</v>
          </cell>
          <cell r="J59">
            <v>739740</v>
          </cell>
          <cell r="K59">
            <v>11.4</v>
          </cell>
          <cell r="L59">
            <v>0</v>
          </cell>
          <cell r="M59">
            <v>0</v>
          </cell>
          <cell r="N59">
            <v>10.275</v>
          </cell>
          <cell r="O59">
            <v>2.7250000000000001</v>
          </cell>
          <cell r="P59">
            <v>148145</v>
          </cell>
          <cell r="Q59">
            <v>123674</v>
          </cell>
          <cell r="R59">
            <v>4543</v>
          </cell>
          <cell r="S59">
            <v>181</v>
          </cell>
          <cell r="T59">
            <v>104</v>
          </cell>
          <cell r="U59">
            <v>12120</v>
          </cell>
          <cell r="V59">
            <v>17161</v>
          </cell>
          <cell r="W59">
            <v>0</v>
          </cell>
          <cell r="X59">
            <v>3100</v>
          </cell>
          <cell r="Y59">
            <v>0</v>
          </cell>
          <cell r="Z59">
            <v>413573</v>
          </cell>
          <cell r="AA59">
            <v>1303093</v>
          </cell>
          <cell r="AB59">
            <v>0</v>
          </cell>
          <cell r="AC59">
            <v>249996</v>
          </cell>
          <cell r="AD59">
            <v>1969762</v>
          </cell>
          <cell r="AE59">
            <v>1242593</v>
          </cell>
          <cell r="AF59">
            <v>320500</v>
          </cell>
          <cell r="AG59">
            <v>511741</v>
          </cell>
          <cell r="AH59">
            <v>2074834</v>
          </cell>
          <cell r="AI59">
            <v>3100</v>
          </cell>
          <cell r="AJ59">
            <v>0</v>
          </cell>
          <cell r="AK59">
            <v>407010</v>
          </cell>
          <cell r="AL59">
            <v>0</v>
          </cell>
          <cell r="AM59">
            <v>0</v>
          </cell>
          <cell r="AN59">
            <v>0</v>
          </cell>
          <cell r="AO59">
            <v>29</v>
          </cell>
        </row>
        <row r="60">
          <cell r="A60">
            <v>910170513</v>
          </cell>
          <cell r="B60" t="str">
            <v>CLEARFIELD COUNTY PUBLIC LIBRARY</v>
          </cell>
          <cell r="C60" t="str">
            <v>SOUTHCENTRAL</v>
          </cell>
          <cell r="D60" t="str">
            <v>CENTRAL PENNSYLVANIA</v>
          </cell>
          <cell r="E60" t="str">
            <v>CLEARFIELD</v>
          </cell>
          <cell r="F60" t="str">
            <v>-1</v>
          </cell>
          <cell r="G60">
            <v>46293</v>
          </cell>
          <cell r="H60">
            <v>4436</v>
          </cell>
          <cell r="I60">
            <v>52</v>
          </cell>
          <cell r="J60">
            <v>118944</v>
          </cell>
          <cell r="K60">
            <v>1</v>
          </cell>
          <cell r="L60">
            <v>0</v>
          </cell>
          <cell r="M60">
            <v>0</v>
          </cell>
          <cell r="N60">
            <v>4.9285699999999997</v>
          </cell>
          <cell r="O60">
            <v>0.3</v>
          </cell>
          <cell r="P60">
            <v>73961</v>
          </cell>
          <cell r="Q60">
            <v>69550</v>
          </cell>
          <cell r="R60">
            <v>4543</v>
          </cell>
          <cell r="S60">
            <v>65</v>
          </cell>
          <cell r="T60">
            <v>1</v>
          </cell>
          <cell r="U60">
            <v>425</v>
          </cell>
          <cell r="V60">
            <v>418</v>
          </cell>
          <cell r="W60">
            <v>5557</v>
          </cell>
          <cell r="X60">
            <v>9344</v>
          </cell>
          <cell r="Y60">
            <v>0</v>
          </cell>
          <cell r="Z60">
            <v>116076</v>
          </cell>
          <cell r="AA60">
            <v>115400</v>
          </cell>
          <cell r="AB60">
            <v>0</v>
          </cell>
          <cell r="AC60">
            <v>55241</v>
          </cell>
          <cell r="AD60">
            <v>296061</v>
          </cell>
          <cell r="AE60">
            <v>210732</v>
          </cell>
          <cell r="AF60">
            <v>27633</v>
          </cell>
          <cell r="AG60">
            <v>54743</v>
          </cell>
          <cell r="AH60">
            <v>293108</v>
          </cell>
          <cell r="AI60">
            <v>4646</v>
          </cell>
          <cell r="AJ60">
            <v>5557</v>
          </cell>
          <cell r="AK60">
            <v>116076</v>
          </cell>
          <cell r="AL60">
            <v>0</v>
          </cell>
          <cell r="AM60">
            <v>0</v>
          </cell>
          <cell r="AN60">
            <v>0</v>
          </cell>
          <cell r="AO60">
            <v>6</v>
          </cell>
        </row>
        <row r="61">
          <cell r="A61">
            <v>906170572</v>
          </cell>
          <cell r="B61" t="str">
            <v>DUBOIS PUBLIC LIBRARY</v>
          </cell>
          <cell r="C61" t="str">
            <v>SOUTHCENTRAL</v>
          </cell>
          <cell r="D61" t="str">
            <v>CENTRAL PENNSYLVANIA</v>
          </cell>
          <cell r="E61" t="str">
            <v>CLEARFIELD</v>
          </cell>
          <cell r="F61" t="str">
            <v>-1</v>
          </cell>
          <cell r="G61">
            <v>18419</v>
          </cell>
          <cell r="H61">
            <v>7697</v>
          </cell>
          <cell r="I61">
            <v>56</v>
          </cell>
          <cell r="J61">
            <v>81195</v>
          </cell>
          <cell r="K61">
            <v>0</v>
          </cell>
          <cell r="L61">
            <v>0</v>
          </cell>
          <cell r="M61">
            <v>1</v>
          </cell>
          <cell r="N61">
            <v>4.6500000000000004</v>
          </cell>
          <cell r="O61">
            <v>0.1</v>
          </cell>
          <cell r="P61">
            <v>47929</v>
          </cell>
          <cell r="Q61">
            <v>44792</v>
          </cell>
          <cell r="R61">
            <v>4543</v>
          </cell>
          <cell r="S61">
            <v>74</v>
          </cell>
          <cell r="T61">
            <v>0</v>
          </cell>
          <cell r="U61">
            <v>387</v>
          </cell>
          <cell r="V61">
            <v>347</v>
          </cell>
          <cell r="W61">
            <v>0</v>
          </cell>
          <cell r="X61">
            <v>0</v>
          </cell>
          <cell r="Y61">
            <v>0</v>
          </cell>
          <cell r="Z61">
            <v>61030</v>
          </cell>
          <cell r="AA61">
            <v>133023</v>
          </cell>
          <cell r="AB61">
            <v>0</v>
          </cell>
          <cell r="AC61">
            <v>48823</v>
          </cell>
          <cell r="AD61">
            <v>242876</v>
          </cell>
          <cell r="AE61">
            <v>180663</v>
          </cell>
          <cell r="AF61">
            <v>35831</v>
          </cell>
          <cell r="AG61">
            <v>38256</v>
          </cell>
          <cell r="AH61">
            <v>254750</v>
          </cell>
          <cell r="AI61">
            <v>0</v>
          </cell>
          <cell r="AJ61">
            <v>0</v>
          </cell>
          <cell r="AK61">
            <v>61030</v>
          </cell>
          <cell r="AL61">
            <v>0</v>
          </cell>
          <cell r="AM61">
            <v>0</v>
          </cell>
          <cell r="AN61">
            <v>0</v>
          </cell>
          <cell r="AO61">
            <v>8</v>
          </cell>
        </row>
        <row r="62">
          <cell r="A62">
            <v>910170393</v>
          </cell>
          <cell r="B62" t="str">
            <v>JOSEPH &amp; ELIZABETH SHAW LIB</v>
          </cell>
          <cell r="C62" t="str">
            <v>SOUTHCENTRAL</v>
          </cell>
          <cell r="D62" t="str">
            <v>CENTRAL PENNSYLVANIA</v>
          </cell>
          <cell r="E62" t="str">
            <v>CLEARFIELD</v>
          </cell>
          <cell r="F62" t="str">
            <v>-1</v>
          </cell>
          <cell r="G62">
            <v>16930</v>
          </cell>
          <cell r="H62">
            <v>8798</v>
          </cell>
          <cell r="I62">
            <v>48</v>
          </cell>
          <cell r="J62">
            <v>72312</v>
          </cell>
          <cell r="K62">
            <v>1.6285700000000001</v>
          </cell>
          <cell r="L62">
            <v>0</v>
          </cell>
          <cell r="M62">
            <v>0</v>
          </cell>
          <cell r="N62">
            <v>3.2285699999999999</v>
          </cell>
          <cell r="O62">
            <v>0.31429000000000001</v>
          </cell>
          <cell r="P62">
            <v>45998</v>
          </cell>
          <cell r="Q62">
            <v>43596</v>
          </cell>
          <cell r="R62">
            <v>4543</v>
          </cell>
          <cell r="S62">
            <v>65</v>
          </cell>
          <cell r="T62">
            <v>0</v>
          </cell>
          <cell r="U62">
            <v>64</v>
          </cell>
          <cell r="V62">
            <v>166</v>
          </cell>
          <cell r="W62">
            <v>0</v>
          </cell>
          <cell r="X62">
            <v>0</v>
          </cell>
          <cell r="Y62">
            <v>0</v>
          </cell>
          <cell r="Z62">
            <v>56153</v>
          </cell>
          <cell r="AA62">
            <v>9220</v>
          </cell>
          <cell r="AB62">
            <v>0</v>
          </cell>
          <cell r="AC62">
            <v>91048</v>
          </cell>
          <cell r="AD62">
            <v>156421</v>
          </cell>
          <cell r="AE62">
            <v>122689</v>
          </cell>
          <cell r="AF62">
            <v>30204</v>
          </cell>
          <cell r="AG62">
            <v>124863</v>
          </cell>
          <cell r="AH62">
            <v>277756</v>
          </cell>
          <cell r="AI62">
            <v>0</v>
          </cell>
          <cell r="AJ62">
            <v>0</v>
          </cell>
          <cell r="AK62">
            <v>56153</v>
          </cell>
          <cell r="AL62">
            <v>0</v>
          </cell>
          <cell r="AM62">
            <v>0</v>
          </cell>
          <cell r="AN62">
            <v>0</v>
          </cell>
          <cell r="AO62">
            <v>11</v>
          </cell>
        </row>
        <row r="63">
          <cell r="A63">
            <v>911340243</v>
          </cell>
          <cell r="B63" t="str">
            <v>JUNIATA COUNTY LIBRARY</v>
          </cell>
          <cell r="C63" t="str">
            <v>SOUTHCENTRAL</v>
          </cell>
          <cell r="D63" t="str">
            <v>CENTRAL PENNSYLVANIA</v>
          </cell>
          <cell r="E63" t="str">
            <v>JUNIATA</v>
          </cell>
          <cell r="F63" t="str">
            <v>-1</v>
          </cell>
          <cell r="G63">
            <v>24636</v>
          </cell>
          <cell r="H63">
            <v>9306</v>
          </cell>
          <cell r="I63">
            <v>54</v>
          </cell>
          <cell r="J63">
            <v>78025</v>
          </cell>
          <cell r="K63">
            <v>1</v>
          </cell>
          <cell r="L63">
            <v>0</v>
          </cell>
          <cell r="M63">
            <v>0</v>
          </cell>
          <cell r="N63">
            <v>5.6285699999999999</v>
          </cell>
          <cell r="O63">
            <v>0.45713999999999999</v>
          </cell>
          <cell r="P63">
            <v>51608</v>
          </cell>
          <cell r="Q63">
            <v>41517</v>
          </cell>
          <cell r="R63">
            <v>4543</v>
          </cell>
          <cell r="S63">
            <v>70</v>
          </cell>
          <cell r="T63">
            <v>0</v>
          </cell>
          <cell r="U63">
            <v>583</v>
          </cell>
          <cell r="V63">
            <v>326</v>
          </cell>
          <cell r="W63">
            <v>0</v>
          </cell>
          <cell r="X63">
            <v>0</v>
          </cell>
          <cell r="Y63">
            <v>0</v>
          </cell>
          <cell r="Z63">
            <v>64867</v>
          </cell>
          <cell r="AA63">
            <v>91950</v>
          </cell>
          <cell r="AB63">
            <v>0</v>
          </cell>
          <cell r="AC63">
            <v>204189</v>
          </cell>
          <cell r="AD63">
            <v>361006</v>
          </cell>
          <cell r="AE63">
            <v>164049</v>
          </cell>
          <cell r="AF63">
            <v>32311</v>
          </cell>
          <cell r="AG63">
            <v>52934</v>
          </cell>
          <cell r="AH63">
            <v>249294</v>
          </cell>
          <cell r="AI63">
            <v>0</v>
          </cell>
          <cell r="AJ63">
            <v>0</v>
          </cell>
          <cell r="AK63">
            <v>64867</v>
          </cell>
          <cell r="AL63">
            <v>0</v>
          </cell>
          <cell r="AM63">
            <v>0</v>
          </cell>
          <cell r="AN63">
            <v>0</v>
          </cell>
          <cell r="AO63">
            <v>10</v>
          </cell>
        </row>
        <row r="64">
          <cell r="A64">
            <v>911440303</v>
          </cell>
          <cell r="B64" t="str">
            <v>MIFFLIN COUNTY LIBRARY</v>
          </cell>
          <cell r="C64" t="str">
            <v>SOUTHCENTRAL</v>
          </cell>
          <cell r="D64" t="str">
            <v>CENTRAL PENNSYLVANIA</v>
          </cell>
          <cell r="E64" t="str">
            <v>MIFFLIN</v>
          </cell>
          <cell r="F64" t="str">
            <v>-1</v>
          </cell>
          <cell r="G64">
            <v>46682</v>
          </cell>
          <cell r="H64">
            <v>16031</v>
          </cell>
          <cell r="I64">
            <v>54.5</v>
          </cell>
          <cell r="J64">
            <v>148222</v>
          </cell>
          <cell r="K64">
            <v>2</v>
          </cell>
          <cell r="L64">
            <v>1</v>
          </cell>
          <cell r="M64">
            <v>1</v>
          </cell>
          <cell r="N64">
            <v>7</v>
          </cell>
          <cell r="O64">
            <v>86.571430000000007</v>
          </cell>
          <cell r="P64">
            <v>101877</v>
          </cell>
          <cell r="Q64">
            <v>91195</v>
          </cell>
          <cell r="R64">
            <v>4543</v>
          </cell>
          <cell r="S64">
            <v>95</v>
          </cell>
          <cell r="T64">
            <v>0</v>
          </cell>
          <cell r="U64">
            <v>276</v>
          </cell>
          <cell r="V64">
            <v>786</v>
          </cell>
          <cell r="W64">
            <v>0</v>
          </cell>
          <cell r="X64">
            <v>0</v>
          </cell>
          <cell r="Y64">
            <v>0</v>
          </cell>
          <cell r="Z64">
            <v>218473</v>
          </cell>
          <cell r="AA64">
            <v>182264</v>
          </cell>
          <cell r="AB64">
            <v>0</v>
          </cell>
          <cell r="AC64">
            <v>110292</v>
          </cell>
          <cell r="AD64">
            <v>511029</v>
          </cell>
          <cell r="AE64">
            <v>352790</v>
          </cell>
          <cell r="AF64">
            <v>108692</v>
          </cell>
          <cell r="AG64">
            <v>96727</v>
          </cell>
          <cell r="AH64">
            <v>558209</v>
          </cell>
          <cell r="AI64">
            <v>0</v>
          </cell>
          <cell r="AJ64">
            <v>0</v>
          </cell>
          <cell r="AK64">
            <v>218473</v>
          </cell>
          <cell r="AL64">
            <v>0</v>
          </cell>
          <cell r="AM64">
            <v>0</v>
          </cell>
          <cell r="AN64">
            <v>0</v>
          </cell>
          <cell r="AO64">
            <v>24</v>
          </cell>
        </row>
        <row r="65">
          <cell r="A65">
            <v>912280633</v>
          </cell>
          <cell r="B65" t="str">
            <v>ALEXANDER HAMILTON MEMORIAL FREE LIBRARY</v>
          </cell>
          <cell r="C65" t="str">
            <v>CAPITAL</v>
          </cell>
          <cell r="D65" t="str">
            <v>CHAMBERSBURG</v>
          </cell>
          <cell r="E65" t="str">
            <v>FRANKLIN</v>
          </cell>
          <cell r="F65" t="str">
            <v>Franklin County Library System</v>
          </cell>
          <cell r="G65">
            <v>24577</v>
          </cell>
          <cell r="H65">
            <v>12678</v>
          </cell>
          <cell r="I65">
            <v>47</v>
          </cell>
          <cell r="J65">
            <v>142918</v>
          </cell>
          <cell r="K65">
            <v>1</v>
          </cell>
          <cell r="L65">
            <v>1</v>
          </cell>
          <cell r="M65">
            <v>0</v>
          </cell>
          <cell r="N65">
            <v>5.9142900000000003</v>
          </cell>
          <cell r="O65">
            <v>0.34286</v>
          </cell>
          <cell r="P65">
            <v>85181</v>
          </cell>
          <cell r="Q65">
            <v>78867</v>
          </cell>
          <cell r="R65">
            <v>1351</v>
          </cell>
          <cell r="S65">
            <v>109</v>
          </cell>
          <cell r="T65">
            <v>0</v>
          </cell>
          <cell r="U65">
            <v>596</v>
          </cell>
          <cell r="V65">
            <v>2836</v>
          </cell>
          <cell r="W65">
            <v>0</v>
          </cell>
          <cell r="X65">
            <v>0</v>
          </cell>
          <cell r="Y65">
            <v>0</v>
          </cell>
          <cell r="Z65">
            <v>65000</v>
          </cell>
          <cell r="AA65">
            <v>150000</v>
          </cell>
          <cell r="AB65">
            <v>0</v>
          </cell>
          <cell r="AC65">
            <v>145640</v>
          </cell>
          <cell r="AD65">
            <v>360640</v>
          </cell>
          <cell r="AE65">
            <v>232173</v>
          </cell>
          <cell r="AF65">
            <v>84619</v>
          </cell>
          <cell r="AG65">
            <v>59475</v>
          </cell>
          <cell r="AH65">
            <v>376267</v>
          </cell>
          <cell r="AI65">
            <v>0</v>
          </cell>
          <cell r="AJ65">
            <v>0</v>
          </cell>
          <cell r="AK65">
            <v>65000</v>
          </cell>
          <cell r="AL65">
            <v>0</v>
          </cell>
          <cell r="AM65">
            <v>0</v>
          </cell>
          <cell r="AN65">
            <v>0</v>
          </cell>
          <cell r="AO65">
            <v>13</v>
          </cell>
        </row>
        <row r="66">
          <cell r="A66" t="e">
            <v>#VALUE!</v>
          </cell>
          <cell r="B66" t="str">
            <v>COYLE FREE LIBRARY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7">
          <cell r="A67">
            <v>912280035</v>
          </cell>
          <cell r="B67" t="str">
            <v>FRANKLIN SYS ADMIN UNIT</v>
          </cell>
          <cell r="C67" t="str">
            <v>CAPITAL</v>
          </cell>
          <cell r="D67" t="str">
            <v>CHAMBERSBURG</v>
          </cell>
          <cell r="E67" t="str">
            <v>FRANKLIN</v>
          </cell>
          <cell r="F67" t="str">
            <v>Franklin County Library System</v>
          </cell>
          <cell r="G67">
            <v>115716</v>
          </cell>
          <cell r="H67">
            <v>47282</v>
          </cell>
          <cell r="I67">
            <v>58.5</v>
          </cell>
          <cell r="J67">
            <v>388551</v>
          </cell>
          <cell r="K67">
            <v>6.82857</v>
          </cell>
          <cell r="L67">
            <v>1.5428599999999999</v>
          </cell>
          <cell r="M67">
            <v>0.71428999999999998</v>
          </cell>
          <cell r="N67">
            <v>29.342860000000002</v>
          </cell>
          <cell r="O67">
            <v>1</v>
          </cell>
          <cell r="P67">
            <v>230245</v>
          </cell>
          <cell r="Q67">
            <v>200004</v>
          </cell>
          <cell r="R67">
            <v>1351</v>
          </cell>
          <cell r="S67">
            <v>176</v>
          </cell>
          <cell r="T67">
            <v>1</v>
          </cell>
          <cell r="U67">
            <v>906</v>
          </cell>
          <cell r="V67">
            <v>1419</v>
          </cell>
          <cell r="W67">
            <v>0</v>
          </cell>
          <cell r="X67">
            <v>4437</v>
          </cell>
          <cell r="Y67">
            <v>0</v>
          </cell>
          <cell r="Z67">
            <v>540479</v>
          </cell>
          <cell r="AA67">
            <v>870671</v>
          </cell>
          <cell r="AB67">
            <v>12500</v>
          </cell>
          <cell r="AC67">
            <v>413853</v>
          </cell>
          <cell r="AD67">
            <v>1829440</v>
          </cell>
          <cell r="AE67">
            <v>1248225</v>
          </cell>
          <cell r="AF67">
            <v>242934</v>
          </cell>
          <cell r="AG67">
            <v>366705</v>
          </cell>
          <cell r="AH67">
            <v>1857864</v>
          </cell>
          <cell r="AI67">
            <v>4397</v>
          </cell>
          <cell r="AJ67">
            <v>0</v>
          </cell>
          <cell r="AK67">
            <v>540479</v>
          </cell>
          <cell r="AL67">
            <v>0</v>
          </cell>
          <cell r="AM67">
            <v>0</v>
          </cell>
          <cell r="AN67">
            <v>0</v>
          </cell>
          <cell r="AO67">
            <v>57</v>
          </cell>
        </row>
        <row r="68">
          <cell r="A68">
            <v>911290213</v>
          </cell>
          <cell r="B68" t="str">
            <v>FULTON COUNTY LIBRARY</v>
          </cell>
          <cell r="C68" t="str">
            <v>CAPITAL</v>
          </cell>
          <cell r="D68" t="str">
            <v>CHAMBERSBURG</v>
          </cell>
          <cell r="E68" t="str">
            <v>FULTON</v>
          </cell>
          <cell r="F68" t="str">
            <v>-1</v>
          </cell>
          <cell r="G68">
            <v>14845</v>
          </cell>
          <cell r="H68">
            <v>9671</v>
          </cell>
          <cell r="I68">
            <v>52</v>
          </cell>
          <cell r="J68">
            <v>74833</v>
          </cell>
          <cell r="K68">
            <v>0</v>
          </cell>
          <cell r="L68">
            <v>1.0133300000000001</v>
          </cell>
          <cell r="M68">
            <v>1</v>
          </cell>
          <cell r="N68">
            <v>5.0133299999999998</v>
          </cell>
          <cell r="O68">
            <v>0.64</v>
          </cell>
          <cell r="P68">
            <v>60876</v>
          </cell>
          <cell r="Q68">
            <v>50870</v>
          </cell>
          <cell r="R68">
            <v>1351</v>
          </cell>
          <cell r="S68">
            <v>65</v>
          </cell>
          <cell r="T68">
            <v>0</v>
          </cell>
          <cell r="U68">
            <v>5760</v>
          </cell>
          <cell r="V68">
            <v>1515</v>
          </cell>
          <cell r="W68">
            <v>15737</v>
          </cell>
          <cell r="X68">
            <v>18236.98</v>
          </cell>
          <cell r="Y68">
            <v>0</v>
          </cell>
          <cell r="Z68">
            <v>51626</v>
          </cell>
          <cell r="AA68">
            <v>13150</v>
          </cell>
          <cell r="AB68">
            <v>0</v>
          </cell>
          <cell r="AC68">
            <v>194953</v>
          </cell>
          <cell r="AD68">
            <v>277965.98</v>
          </cell>
          <cell r="AE68">
            <v>165608</v>
          </cell>
          <cell r="AF68">
            <v>46946</v>
          </cell>
          <cell r="AG68">
            <v>71602</v>
          </cell>
          <cell r="AH68">
            <v>284156</v>
          </cell>
          <cell r="AI68">
            <v>2634</v>
          </cell>
          <cell r="AJ68">
            <v>15737</v>
          </cell>
          <cell r="AK68">
            <v>51626</v>
          </cell>
          <cell r="AL68">
            <v>0</v>
          </cell>
          <cell r="AM68">
            <v>0</v>
          </cell>
          <cell r="AN68">
            <v>0</v>
          </cell>
          <cell r="AO68">
            <v>19</v>
          </cell>
        </row>
        <row r="69">
          <cell r="A69">
            <v>924150033</v>
          </cell>
          <cell r="B69" t="str">
            <v>ATGLEN PUBLIC LIBRARY</v>
          </cell>
          <cell r="C69" t="str">
            <v>SOUTHEAST</v>
          </cell>
          <cell r="D69" t="str">
            <v>CHESTER</v>
          </cell>
          <cell r="E69" t="str">
            <v>CHESTER</v>
          </cell>
          <cell r="F69" t="str">
            <v>Chester County Library System</v>
          </cell>
          <cell r="G69">
            <v>3911</v>
          </cell>
          <cell r="H69">
            <v>1119</v>
          </cell>
          <cell r="I69">
            <v>39</v>
          </cell>
          <cell r="J69">
            <v>33891</v>
          </cell>
          <cell r="K69">
            <v>0.57142999999999999</v>
          </cell>
          <cell r="L69">
            <v>0</v>
          </cell>
          <cell r="M69">
            <v>0</v>
          </cell>
          <cell r="N69">
            <v>2</v>
          </cell>
          <cell r="O69">
            <v>0.22857</v>
          </cell>
          <cell r="P69">
            <v>15051</v>
          </cell>
          <cell r="Q69">
            <v>11858</v>
          </cell>
          <cell r="R69">
            <v>0</v>
          </cell>
          <cell r="S69">
            <v>20</v>
          </cell>
          <cell r="T69">
            <v>0</v>
          </cell>
          <cell r="U69">
            <v>19</v>
          </cell>
          <cell r="V69">
            <v>2</v>
          </cell>
          <cell r="W69">
            <v>9157</v>
          </cell>
          <cell r="X69">
            <v>9157</v>
          </cell>
          <cell r="Y69">
            <v>0</v>
          </cell>
          <cell r="Z69">
            <v>19547</v>
          </cell>
          <cell r="AA69">
            <v>21818</v>
          </cell>
          <cell r="AB69">
            <v>0</v>
          </cell>
          <cell r="AC69">
            <v>15373</v>
          </cell>
          <cell r="AD69">
            <v>65895</v>
          </cell>
          <cell r="AE69">
            <v>37249</v>
          </cell>
          <cell r="AF69">
            <v>6368</v>
          </cell>
          <cell r="AG69">
            <v>19216</v>
          </cell>
          <cell r="AH69">
            <v>62833</v>
          </cell>
          <cell r="AI69">
            <v>232</v>
          </cell>
          <cell r="AJ69">
            <v>9157</v>
          </cell>
          <cell r="AK69">
            <v>19547</v>
          </cell>
          <cell r="AL69">
            <v>0</v>
          </cell>
          <cell r="AM69">
            <v>0</v>
          </cell>
          <cell r="AN69">
            <v>0</v>
          </cell>
          <cell r="AO69">
            <v>7</v>
          </cell>
        </row>
        <row r="70">
          <cell r="A70">
            <v>924151923</v>
          </cell>
          <cell r="B70" t="str">
            <v>AVON GROVE FREE LIBRARY</v>
          </cell>
          <cell r="C70" t="str">
            <v>SOUTHEAST</v>
          </cell>
          <cell r="D70" t="str">
            <v>CHESTER</v>
          </cell>
          <cell r="E70" t="str">
            <v>CHESTER</v>
          </cell>
          <cell r="F70" t="str">
            <v>Chester County Library System</v>
          </cell>
          <cell r="G70">
            <v>30080</v>
          </cell>
          <cell r="H70">
            <v>9034</v>
          </cell>
          <cell r="I70">
            <v>53</v>
          </cell>
          <cell r="J70">
            <v>161149</v>
          </cell>
          <cell r="K70">
            <v>1.4285699999999999</v>
          </cell>
          <cell r="L70">
            <v>0</v>
          </cell>
          <cell r="M70">
            <v>0</v>
          </cell>
          <cell r="N70">
            <v>6.3714300000000001</v>
          </cell>
          <cell r="O70">
            <v>1.02857</v>
          </cell>
          <cell r="P70">
            <v>51519</v>
          </cell>
          <cell r="Q70">
            <v>46878</v>
          </cell>
          <cell r="R70">
            <v>0</v>
          </cell>
          <cell r="S70">
            <v>55</v>
          </cell>
          <cell r="T70">
            <v>0</v>
          </cell>
          <cell r="U70">
            <v>132</v>
          </cell>
          <cell r="V70">
            <v>127</v>
          </cell>
          <cell r="W70">
            <v>1468</v>
          </cell>
          <cell r="X70">
            <v>1468</v>
          </cell>
          <cell r="Y70">
            <v>0</v>
          </cell>
          <cell r="Z70">
            <v>74429</v>
          </cell>
          <cell r="AA70">
            <v>166008</v>
          </cell>
          <cell r="AB70">
            <v>0</v>
          </cell>
          <cell r="AC70">
            <v>104167</v>
          </cell>
          <cell r="AD70">
            <v>346072</v>
          </cell>
          <cell r="AE70">
            <v>188533</v>
          </cell>
          <cell r="AF70">
            <v>44500</v>
          </cell>
          <cell r="AG70">
            <v>79531</v>
          </cell>
          <cell r="AH70">
            <v>312564</v>
          </cell>
          <cell r="AI70">
            <v>0</v>
          </cell>
          <cell r="AJ70">
            <v>1468</v>
          </cell>
          <cell r="AK70">
            <v>74429</v>
          </cell>
          <cell r="AL70">
            <v>0</v>
          </cell>
          <cell r="AM70">
            <v>0</v>
          </cell>
          <cell r="AN70">
            <v>0</v>
          </cell>
          <cell r="AO70">
            <v>12</v>
          </cell>
        </row>
        <row r="71">
          <cell r="A71">
            <v>924150813</v>
          </cell>
          <cell r="B71" t="str">
            <v>BAYARD TAYLOR MEMORIAL LIBRARY</v>
          </cell>
          <cell r="C71" t="str">
            <v>SOUTHEAST</v>
          </cell>
          <cell r="D71" t="str">
            <v>CHESTER</v>
          </cell>
          <cell r="E71" t="str">
            <v>CHESTER</v>
          </cell>
          <cell r="F71" t="str">
            <v>Chester County Library System</v>
          </cell>
          <cell r="G71">
            <v>42932</v>
          </cell>
          <cell r="H71">
            <v>12398</v>
          </cell>
          <cell r="I71">
            <v>59</v>
          </cell>
          <cell r="J71">
            <v>180513</v>
          </cell>
          <cell r="K71">
            <v>2</v>
          </cell>
          <cell r="L71">
            <v>0</v>
          </cell>
          <cell r="M71">
            <v>0</v>
          </cell>
          <cell r="N71">
            <v>11.28571</v>
          </cell>
          <cell r="O71">
            <v>0.4</v>
          </cell>
          <cell r="P71">
            <v>59766</v>
          </cell>
          <cell r="Q71">
            <v>53865</v>
          </cell>
          <cell r="R71">
            <v>0</v>
          </cell>
          <cell r="S71">
            <v>98</v>
          </cell>
          <cell r="T71">
            <v>0</v>
          </cell>
          <cell r="U71">
            <v>181</v>
          </cell>
          <cell r="V71">
            <v>264</v>
          </cell>
          <cell r="W71">
            <v>0</v>
          </cell>
          <cell r="X71">
            <v>0</v>
          </cell>
          <cell r="Y71">
            <v>0</v>
          </cell>
          <cell r="Z71">
            <v>96960</v>
          </cell>
          <cell r="AA71">
            <v>428434</v>
          </cell>
          <cell r="AB71">
            <v>0</v>
          </cell>
          <cell r="AC71">
            <v>280862</v>
          </cell>
          <cell r="AD71">
            <v>806256</v>
          </cell>
          <cell r="AE71">
            <v>561574</v>
          </cell>
          <cell r="AF71">
            <v>100936</v>
          </cell>
          <cell r="AG71">
            <v>160003</v>
          </cell>
          <cell r="AH71">
            <v>822513</v>
          </cell>
          <cell r="AI71">
            <v>0</v>
          </cell>
          <cell r="AJ71">
            <v>0</v>
          </cell>
          <cell r="AK71">
            <v>96960</v>
          </cell>
          <cell r="AL71">
            <v>0</v>
          </cell>
          <cell r="AM71">
            <v>18251</v>
          </cell>
          <cell r="AN71">
            <v>0</v>
          </cell>
          <cell r="AO71">
            <v>9</v>
          </cell>
        </row>
        <row r="72">
          <cell r="A72">
            <v>924150063</v>
          </cell>
          <cell r="B72" t="str">
            <v>CHESTER COUNTY LIBRARY</v>
          </cell>
          <cell r="C72" t="str">
            <v>SOUTHEAST</v>
          </cell>
          <cell r="D72" t="str">
            <v>CHESTER</v>
          </cell>
          <cell r="E72" t="str">
            <v>CHESTER</v>
          </cell>
          <cell r="F72" t="str">
            <v>Chester County Library System</v>
          </cell>
          <cell r="G72">
            <v>78350</v>
          </cell>
          <cell r="H72">
            <v>88154</v>
          </cell>
          <cell r="I72">
            <v>68</v>
          </cell>
          <cell r="J72">
            <v>1878182</v>
          </cell>
          <cell r="K72">
            <v>25.25714</v>
          </cell>
          <cell r="L72">
            <v>0</v>
          </cell>
          <cell r="M72">
            <v>0.57142999999999999</v>
          </cell>
          <cell r="N72">
            <v>69.885710000000003</v>
          </cell>
          <cell r="O72">
            <v>9.3428599999999999</v>
          </cell>
          <cell r="P72">
            <v>431026</v>
          </cell>
          <cell r="Q72">
            <v>368540</v>
          </cell>
          <cell r="R72">
            <v>5622</v>
          </cell>
          <cell r="S72">
            <v>369</v>
          </cell>
          <cell r="T72">
            <v>0</v>
          </cell>
          <cell r="U72">
            <v>5150</v>
          </cell>
          <cell r="V72">
            <v>1784</v>
          </cell>
          <cell r="W72">
            <v>0</v>
          </cell>
          <cell r="X72">
            <v>27643</v>
          </cell>
          <cell r="Y72">
            <v>0</v>
          </cell>
          <cell r="Z72">
            <v>1131816</v>
          </cell>
          <cell r="AA72">
            <v>5523409</v>
          </cell>
          <cell r="AB72">
            <v>0</v>
          </cell>
          <cell r="AC72">
            <v>609843</v>
          </cell>
          <cell r="AD72">
            <v>7292711</v>
          </cell>
          <cell r="AE72">
            <v>4586137</v>
          </cell>
          <cell r="AF72">
            <v>823522</v>
          </cell>
          <cell r="AG72">
            <v>1816663</v>
          </cell>
          <cell r="AH72">
            <v>7226322</v>
          </cell>
          <cell r="AI72">
            <v>3150</v>
          </cell>
          <cell r="AJ72">
            <v>0</v>
          </cell>
          <cell r="AK72">
            <v>1137977</v>
          </cell>
          <cell r="AL72">
            <v>0</v>
          </cell>
          <cell r="AM72">
            <v>0</v>
          </cell>
          <cell r="AN72">
            <v>0</v>
          </cell>
          <cell r="AO72">
            <v>64</v>
          </cell>
        </row>
        <row r="73">
          <cell r="A73">
            <v>924152045</v>
          </cell>
          <cell r="B73" t="str">
            <v>CHESTER SPRINGS LIBRARY</v>
          </cell>
          <cell r="C73" t="str">
            <v>SOUTHEAST</v>
          </cell>
          <cell r="D73" t="str">
            <v>CHESTER</v>
          </cell>
          <cell r="E73" t="str">
            <v>CHESTER</v>
          </cell>
          <cell r="F73" t="str">
            <v>Chester County Library System</v>
          </cell>
          <cell r="G73">
            <v>9115</v>
          </cell>
          <cell r="H73">
            <v>1306</v>
          </cell>
          <cell r="I73">
            <v>45</v>
          </cell>
          <cell r="J73">
            <v>36492</v>
          </cell>
          <cell r="K73">
            <v>1</v>
          </cell>
          <cell r="L73">
            <v>0</v>
          </cell>
          <cell r="M73">
            <v>0</v>
          </cell>
          <cell r="N73">
            <v>1.2857099999999999</v>
          </cell>
          <cell r="O73">
            <v>0.45713999999999999</v>
          </cell>
          <cell r="P73">
            <v>19333</v>
          </cell>
          <cell r="Q73">
            <v>16098</v>
          </cell>
          <cell r="R73">
            <v>0</v>
          </cell>
          <cell r="S73">
            <v>30</v>
          </cell>
          <cell r="T73">
            <v>0</v>
          </cell>
          <cell r="U73">
            <v>58</v>
          </cell>
          <cell r="V73">
            <v>25</v>
          </cell>
          <cell r="W73">
            <v>0</v>
          </cell>
          <cell r="X73">
            <v>0</v>
          </cell>
          <cell r="Y73">
            <v>0</v>
          </cell>
          <cell r="Z73">
            <v>19697</v>
          </cell>
          <cell r="AA73">
            <v>18320</v>
          </cell>
          <cell r="AB73">
            <v>0</v>
          </cell>
          <cell r="AC73">
            <v>64286</v>
          </cell>
          <cell r="AD73">
            <v>102303</v>
          </cell>
          <cell r="AE73">
            <v>80858</v>
          </cell>
          <cell r="AF73">
            <v>11204</v>
          </cell>
          <cell r="AG73">
            <v>20671</v>
          </cell>
          <cell r="AH73">
            <v>112733</v>
          </cell>
          <cell r="AI73">
            <v>0</v>
          </cell>
          <cell r="AJ73">
            <v>0</v>
          </cell>
          <cell r="AK73">
            <v>19697</v>
          </cell>
          <cell r="AL73">
            <v>0</v>
          </cell>
          <cell r="AM73">
            <v>0</v>
          </cell>
          <cell r="AN73">
            <v>0</v>
          </cell>
          <cell r="AO73">
            <v>5</v>
          </cell>
        </row>
        <row r="74">
          <cell r="A74" t="e">
            <v>#VALUE!</v>
          </cell>
          <cell r="B74" t="str">
            <v>CHESTER SYS ADMIN UNIT</v>
          </cell>
          <cell r="C74" t="str">
            <v>SOUTHEAST</v>
          </cell>
          <cell r="D74" t="str">
            <v>CHESTER</v>
          </cell>
          <cell r="E74" t="str">
            <v>CHESTER</v>
          </cell>
          <cell r="F74" t="str">
            <v>Chester County Library System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A75">
            <v>924150182</v>
          </cell>
          <cell r="B75" t="str">
            <v>COATESVILLE AREA PUBLIC LIBRARY</v>
          </cell>
          <cell r="C75" t="str">
            <v>SOUTHEAST</v>
          </cell>
          <cell r="D75" t="str">
            <v>CHESTER</v>
          </cell>
          <cell r="E75" t="str">
            <v>CHESTER</v>
          </cell>
          <cell r="F75" t="str">
            <v>Chester County Library System</v>
          </cell>
          <cell r="G75">
            <v>47991</v>
          </cell>
          <cell r="H75">
            <v>9850</v>
          </cell>
          <cell r="I75">
            <v>51</v>
          </cell>
          <cell r="J75">
            <v>78902</v>
          </cell>
          <cell r="K75">
            <v>1</v>
          </cell>
          <cell r="L75">
            <v>0</v>
          </cell>
          <cell r="M75">
            <v>0</v>
          </cell>
          <cell r="N75">
            <v>8.8684200000000004</v>
          </cell>
          <cell r="O75">
            <v>0.13158</v>
          </cell>
          <cell r="P75">
            <v>48542</v>
          </cell>
          <cell r="Q75">
            <v>45164</v>
          </cell>
          <cell r="R75">
            <v>0</v>
          </cell>
          <cell r="S75">
            <v>70</v>
          </cell>
          <cell r="T75">
            <v>0</v>
          </cell>
          <cell r="U75">
            <v>219</v>
          </cell>
          <cell r="V75">
            <v>58</v>
          </cell>
          <cell r="W75">
            <v>0</v>
          </cell>
          <cell r="X75">
            <v>0</v>
          </cell>
          <cell r="Y75">
            <v>0</v>
          </cell>
          <cell r="Z75">
            <v>97090</v>
          </cell>
          <cell r="AA75">
            <v>116541</v>
          </cell>
          <cell r="AB75">
            <v>0</v>
          </cell>
          <cell r="AC75">
            <v>69939</v>
          </cell>
          <cell r="AD75">
            <v>283570</v>
          </cell>
          <cell r="AE75">
            <v>201884</v>
          </cell>
          <cell r="AF75">
            <v>37119</v>
          </cell>
          <cell r="AG75">
            <v>83060</v>
          </cell>
          <cell r="AH75">
            <v>322063</v>
          </cell>
          <cell r="AI75">
            <v>0</v>
          </cell>
          <cell r="AJ75">
            <v>0</v>
          </cell>
          <cell r="AK75">
            <v>97090</v>
          </cell>
          <cell r="AL75">
            <v>0</v>
          </cell>
          <cell r="AM75">
            <v>0</v>
          </cell>
          <cell r="AN75">
            <v>0</v>
          </cell>
          <cell r="AO75">
            <v>12</v>
          </cell>
        </row>
        <row r="76">
          <cell r="A76">
            <v>924150213</v>
          </cell>
          <cell r="B76" t="str">
            <v>DOWNINGTOWN LIBRARY COMPANY</v>
          </cell>
          <cell r="C76" t="str">
            <v>SOUTHEAST</v>
          </cell>
          <cell r="D76" t="str">
            <v>CHESTER</v>
          </cell>
          <cell r="E76" t="str">
            <v>CHESTER</v>
          </cell>
          <cell r="F76" t="str">
            <v>Chester County Library System</v>
          </cell>
          <cell r="G76">
            <v>43124</v>
          </cell>
          <cell r="H76">
            <v>5197</v>
          </cell>
          <cell r="I76">
            <v>59</v>
          </cell>
          <cell r="J76">
            <v>109487</v>
          </cell>
          <cell r="K76">
            <v>0</v>
          </cell>
          <cell r="L76">
            <v>1</v>
          </cell>
          <cell r="M76">
            <v>0</v>
          </cell>
          <cell r="N76">
            <v>4.4285699999999997</v>
          </cell>
          <cell r="O76">
            <v>0</v>
          </cell>
          <cell r="P76">
            <v>28657</v>
          </cell>
          <cell r="Q76">
            <v>26965</v>
          </cell>
          <cell r="R76">
            <v>8</v>
          </cell>
          <cell r="S76">
            <v>47</v>
          </cell>
          <cell r="T76">
            <v>0</v>
          </cell>
          <cell r="U76">
            <v>37</v>
          </cell>
          <cell r="V76">
            <v>52</v>
          </cell>
          <cell r="W76">
            <v>0</v>
          </cell>
          <cell r="X76">
            <v>0</v>
          </cell>
          <cell r="Y76">
            <v>0</v>
          </cell>
          <cell r="Z76">
            <v>65121</v>
          </cell>
          <cell r="AA76">
            <v>101470</v>
          </cell>
          <cell r="AB76">
            <v>0</v>
          </cell>
          <cell r="AC76">
            <v>66670</v>
          </cell>
          <cell r="AD76">
            <v>233261</v>
          </cell>
          <cell r="AE76">
            <v>198601</v>
          </cell>
          <cell r="AF76">
            <v>27606</v>
          </cell>
          <cell r="AG76">
            <v>44275</v>
          </cell>
          <cell r="AH76">
            <v>270482</v>
          </cell>
          <cell r="AI76">
            <v>0</v>
          </cell>
          <cell r="AJ76">
            <v>0</v>
          </cell>
          <cell r="AK76">
            <v>65121</v>
          </cell>
          <cell r="AL76">
            <v>0</v>
          </cell>
          <cell r="AM76">
            <v>0</v>
          </cell>
          <cell r="AN76">
            <v>15100</v>
          </cell>
          <cell r="AO76">
            <v>6</v>
          </cell>
        </row>
        <row r="77">
          <cell r="A77">
            <v>924150605</v>
          </cell>
          <cell r="B77" t="str">
            <v>EASTTOWN LIBRARY &amp; INFO CENTER</v>
          </cell>
          <cell r="C77" t="str">
            <v>SOUTHEAST</v>
          </cell>
          <cell r="D77" t="str">
            <v>CHESTER</v>
          </cell>
          <cell r="E77" t="str">
            <v>CHESTER</v>
          </cell>
          <cell r="F77" t="str">
            <v>Chester County Library System</v>
          </cell>
          <cell r="G77">
            <v>10477</v>
          </cell>
          <cell r="H77">
            <v>8776</v>
          </cell>
          <cell r="I77">
            <v>65</v>
          </cell>
          <cell r="J77">
            <v>292538</v>
          </cell>
          <cell r="K77">
            <v>4.0571400000000004</v>
          </cell>
          <cell r="L77">
            <v>0.45713999999999999</v>
          </cell>
          <cell r="M77">
            <v>1</v>
          </cell>
          <cell r="N77">
            <v>9.0285700000000002</v>
          </cell>
          <cell r="O77">
            <v>1.35714</v>
          </cell>
          <cell r="P77">
            <v>57756</v>
          </cell>
          <cell r="Q77">
            <v>49450</v>
          </cell>
          <cell r="R77">
            <v>0</v>
          </cell>
          <cell r="S77">
            <v>90</v>
          </cell>
          <cell r="T77">
            <v>0</v>
          </cell>
          <cell r="U77">
            <v>369</v>
          </cell>
          <cell r="V77">
            <v>184</v>
          </cell>
          <cell r="W77">
            <v>0</v>
          </cell>
          <cell r="X77">
            <v>0</v>
          </cell>
          <cell r="Y77">
            <v>0</v>
          </cell>
          <cell r="Z77">
            <v>58524</v>
          </cell>
          <cell r="AA77">
            <v>689963</v>
          </cell>
          <cell r="AB77">
            <v>0</v>
          </cell>
          <cell r="AC77">
            <v>214428</v>
          </cell>
          <cell r="AD77">
            <v>962915</v>
          </cell>
          <cell r="AE77">
            <v>649077</v>
          </cell>
          <cell r="AF77">
            <v>125086</v>
          </cell>
          <cell r="AG77">
            <v>164641</v>
          </cell>
          <cell r="AH77">
            <v>938804</v>
          </cell>
          <cell r="AI77">
            <v>3659</v>
          </cell>
          <cell r="AJ77">
            <v>0</v>
          </cell>
          <cell r="AK77">
            <v>58524</v>
          </cell>
          <cell r="AL77">
            <v>0</v>
          </cell>
          <cell r="AM77">
            <v>0</v>
          </cell>
          <cell r="AN77">
            <v>0</v>
          </cell>
          <cell r="AO77">
            <v>27</v>
          </cell>
        </row>
        <row r="78">
          <cell r="A78">
            <v>924150753</v>
          </cell>
          <cell r="B78" t="str">
            <v>HONEY BROOK COMMUNITY LIBRARY</v>
          </cell>
          <cell r="C78" t="str">
            <v>SOUTHEAST</v>
          </cell>
          <cell r="D78" t="str">
            <v>CHESTER</v>
          </cell>
          <cell r="E78" t="str">
            <v>CHESTER</v>
          </cell>
          <cell r="F78" t="str">
            <v>Chester County Library System</v>
          </cell>
          <cell r="G78">
            <v>17262</v>
          </cell>
          <cell r="H78">
            <v>4230</v>
          </cell>
          <cell r="I78">
            <v>45</v>
          </cell>
          <cell r="J78">
            <v>71619</v>
          </cell>
          <cell r="K78">
            <v>1</v>
          </cell>
          <cell r="L78">
            <v>0</v>
          </cell>
          <cell r="M78">
            <v>0</v>
          </cell>
          <cell r="N78">
            <v>2.7142900000000001</v>
          </cell>
          <cell r="O78">
            <v>0.57142999999999999</v>
          </cell>
          <cell r="P78">
            <v>32567</v>
          </cell>
          <cell r="Q78">
            <v>29960</v>
          </cell>
          <cell r="R78">
            <v>0</v>
          </cell>
          <cell r="S78">
            <v>30</v>
          </cell>
          <cell r="T78">
            <v>0</v>
          </cell>
          <cell r="U78">
            <v>141</v>
          </cell>
          <cell r="V78">
            <v>48</v>
          </cell>
          <cell r="W78">
            <v>0</v>
          </cell>
          <cell r="X78">
            <v>0</v>
          </cell>
          <cell r="Y78">
            <v>0</v>
          </cell>
          <cell r="Z78">
            <v>40394</v>
          </cell>
          <cell r="AA78">
            <v>58146</v>
          </cell>
          <cell r="AB78">
            <v>0</v>
          </cell>
          <cell r="AC78">
            <v>73942</v>
          </cell>
          <cell r="AD78">
            <v>172482</v>
          </cell>
          <cell r="AE78">
            <v>102571</v>
          </cell>
          <cell r="AF78">
            <v>17841</v>
          </cell>
          <cell r="AG78">
            <v>72960</v>
          </cell>
          <cell r="AH78">
            <v>193372</v>
          </cell>
          <cell r="AI78">
            <v>4973</v>
          </cell>
          <cell r="AJ78">
            <v>0</v>
          </cell>
          <cell r="AK78">
            <v>40394</v>
          </cell>
          <cell r="AL78">
            <v>0</v>
          </cell>
          <cell r="AM78">
            <v>0</v>
          </cell>
          <cell r="AN78">
            <v>0</v>
          </cell>
          <cell r="AO78">
            <v>5</v>
          </cell>
        </row>
        <row r="79">
          <cell r="A79">
            <v>924150993</v>
          </cell>
          <cell r="B79" t="str">
            <v>MALVERN PUBLIC LIBRARY</v>
          </cell>
          <cell r="C79" t="str">
            <v>SOUTHEAST</v>
          </cell>
          <cell r="D79" t="str">
            <v>CHESTER</v>
          </cell>
          <cell r="E79" t="str">
            <v>CHESTER</v>
          </cell>
          <cell r="F79" t="str">
            <v>Chester County Library System</v>
          </cell>
          <cell r="G79">
            <v>36923</v>
          </cell>
          <cell r="H79">
            <v>5538</v>
          </cell>
          <cell r="I79">
            <v>56</v>
          </cell>
          <cell r="J79">
            <v>146440</v>
          </cell>
          <cell r="K79">
            <v>1.4285699999999999</v>
          </cell>
          <cell r="L79">
            <v>0</v>
          </cell>
          <cell r="M79">
            <v>0</v>
          </cell>
          <cell r="N79">
            <v>4.2857099999999999</v>
          </cell>
          <cell r="O79">
            <v>0</v>
          </cell>
          <cell r="P79">
            <v>41659</v>
          </cell>
          <cell r="Q79">
            <v>34462</v>
          </cell>
          <cell r="R79">
            <v>0</v>
          </cell>
          <cell r="S79">
            <v>83</v>
          </cell>
          <cell r="T79">
            <v>0</v>
          </cell>
          <cell r="U79">
            <v>71</v>
          </cell>
          <cell r="V79">
            <v>112</v>
          </cell>
          <cell r="W79">
            <v>0</v>
          </cell>
          <cell r="X79">
            <v>0</v>
          </cell>
          <cell r="Y79">
            <v>0</v>
          </cell>
          <cell r="Z79">
            <v>51505</v>
          </cell>
          <cell r="AA79">
            <v>153191</v>
          </cell>
          <cell r="AB79">
            <v>0</v>
          </cell>
          <cell r="AC79">
            <v>50361</v>
          </cell>
          <cell r="AD79">
            <v>255057</v>
          </cell>
          <cell r="AE79">
            <v>188154</v>
          </cell>
          <cell r="AF79">
            <v>32134</v>
          </cell>
          <cell r="AG79">
            <v>24244</v>
          </cell>
          <cell r="AH79">
            <v>244532</v>
          </cell>
          <cell r="AI79">
            <v>0</v>
          </cell>
          <cell r="AJ79">
            <v>0</v>
          </cell>
          <cell r="AK79">
            <v>51505</v>
          </cell>
          <cell r="AL79">
            <v>0</v>
          </cell>
          <cell r="AM79">
            <v>0</v>
          </cell>
          <cell r="AN79">
            <v>0</v>
          </cell>
          <cell r="AO79">
            <v>9</v>
          </cell>
        </row>
        <row r="80">
          <cell r="A80">
            <v>924151173</v>
          </cell>
          <cell r="B80" t="str">
            <v>OXFORD PUBLIC LIBRARY</v>
          </cell>
          <cell r="C80" t="str">
            <v>SOUTHEAST</v>
          </cell>
          <cell r="D80" t="str">
            <v>CHESTER</v>
          </cell>
          <cell r="E80" t="str">
            <v>CHESTER</v>
          </cell>
          <cell r="F80" t="str">
            <v>Chester County Library System</v>
          </cell>
          <cell r="G80">
            <v>25814</v>
          </cell>
          <cell r="H80">
            <v>10263</v>
          </cell>
          <cell r="I80">
            <v>53</v>
          </cell>
          <cell r="J80">
            <v>148626</v>
          </cell>
          <cell r="K80">
            <v>1.02857</v>
          </cell>
          <cell r="L80">
            <v>0</v>
          </cell>
          <cell r="M80">
            <v>0</v>
          </cell>
          <cell r="N80">
            <v>6.8571400000000002</v>
          </cell>
          <cell r="O80">
            <v>0.57142999999999999</v>
          </cell>
          <cell r="P80">
            <v>58553</v>
          </cell>
          <cell r="Q80">
            <v>50488</v>
          </cell>
          <cell r="R80">
            <v>0</v>
          </cell>
          <cell r="S80">
            <v>49</v>
          </cell>
          <cell r="T80">
            <v>0</v>
          </cell>
          <cell r="U80">
            <v>139</v>
          </cell>
          <cell r="V80">
            <v>95</v>
          </cell>
          <cell r="W80">
            <v>0</v>
          </cell>
          <cell r="X80">
            <v>0</v>
          </cell>
          <cell r="Y80">
            <v>0</v>
          </cell>
          <cell r="Z80">
            <v>80490</v>
          </cell>
          <cell r="AA80">
            <v>85149</v>
          </cell>
          <cell r="AB80">
            <v>0</v>
          </cell>
          <cell r="AC80">
            <v>79040</v>
          </cell>
          <cell r="AD80">
            <v>244679</v>
          </cell>
          <cell r="AE80">
            <v>223890</v>
          </cell>
          <cell r="AF80">
            <v>37100</v>
          </cell>
          <cell r="AG80">
            <v>60445</v>
          </cell>
          <cell r="AH80">
            <v>321435</v>
          </cell>
          <cell r="AI80">
            <v>0</v>
          </cell>
          <cell r="AJ80">
            <v>0</v>
          </cell>
          <cell r="AK80">
            <v>80490</v>
          </cell>
          <cell r="AL80">
            <v>0</v>
          </cell>
          <cell r="AM80">
            <v>0</v>
          </cell>
          <cell r="AN80">
            <v>0</v>
          </cell>
          <cell r="AO80">
            <v>10</v>
          </cell>
        </row>
        <row r="81">
          <cell r="A81">
            <v>924151203</v>
          </cell>
          <cell r="B81" t="str">
            <v>PARKESBURG FREE LIBRARY</v>
          </cell>
          <cell r="C81" t="str">
            <v>SOUTHEAST</v>
          </cell>
          <cell r="D81" t="str">
            <v>CHESTER</v>
          </cell>
          <cell r="E81" t="str">
            <v>CHESTER</v>
          </cell>
          <cell r="F81" t="str">
            <v>Chester County Library System</v>
          </cell>
          <cell r="G81">
            <v>13089</v>
          </cell>
          <cell r="H81">
            <v>4362</v>
          </cell>
          <cell r="I81">
            <v>45</v>
          </cell>
          <cell r="J81">
            <v>83419</v>
          </cell>
          <cell r="K81">
            <v>1</v>
          </cell>
          <cell r="L81">
            <v>0</v>
          </cell>
          <cell r="M81">
            <v>0</v>
          </cell>
          <cell r="N81">
            <v>2.8571399999999998</v>
          </cell>
          <cell r="O81">
            <v>0.45713999999999999</v>
          </cell>
          <cell r="P81">
            <v>33083</v>
          </cell>
          <cell r="Q81">
            <v>26756</v>
          </cell>
          <cell r="R81">
            <v>8</v>
          </cell>
          <cell r="S81">
            <v>54</v>
          </cell>
          <cell r="T81">
            <v>0</v>
          </cell>
          <cell r="U81">
            <v>93</v>
          </cell>
          <cell r="V81">
            <v>40</v>
          </cell>
          <cell r="W81">
            <v>0</v>
          </cell>
          <cell r="X81">
            <v>0</v>
          </cell>
          <cell r="Y81">
            <v>0</v>
          </cell>
          <cell r="Z81">
            <v>48719</v>
          </cell>
          <cell r="AA81">
            <v>51381</v>
          </cell>
          <cell r="AB81">
            <v>0</v>
          </cell>
          <cell r="AC81">
            <v>46396</v>
          </cell>
          <cell r="AD81">
            <v>146496</v>
          </cell>
          <cell r="AE81">
            <v>113061</v>
          </cell>
          <cell r="AF81">
            <v>23321</v>
          </cell>
          <cell r="AG81">
            <v>24831</v>
          </cell>
          <cell r="AH81">
            <v>161213</v>
          </cell>
          <cell r="AI81">
            <v>0</v>
          </cell>
          <cell r="AJ81">
            <v>0</v>
          </cell>
          <cell r="AK81">
            <v>48719</v>
          </cell>
          <cell r="AL81">
            <v>0</v>
          </cell>
          <cell r="AM81">
            <v>0</v>
          </cell>
          <cell r="AN81">
            <v>0</v>
          </cell>
          <cell r="AO81">
            <v>8</v>
          </cell>
        </row>
        <row r="82">
          <cell r="A82">
            <v>924151293</v>
          </cell>
          <cell r="B82" t="str">
            <v>PHOENIXVILLE PUBLIC LIBRARY</v>
          </cell>
          <cell r="C82" t="str">
            <v>SOUTHEAST</v>
          </cell>
          <cell r="D82" t="str">
            <v>CHESTER</v>
          </cell>
          <cell r="E82" t="str">
            <v>CHESTER</v>
          </cell>
          <cell r="F82" t="str">
            <v>Chester County Library System</v>
          </cell>
          <cell r="G82">
            <v>37706</v>
          </cell>
          <cell r="H82">
            <v>14235</v>
          </cell>
          <cell r="I82">
            <v>60</v>
          </cell>
          <cell r="J82">
            <v>250837</v>
          </cell>
          <cell r="K82">
            <v>4.4000000000000004</v>
          </cell>
          <cell r="L82">
            <v>0</v>
          </cell>
          <cell r="M82">
            <v>0</v>
          </cell>
          <cell r="N82">
            <v>10.31429</v>
          </cell>
          <cell r="O82">
            <v>1.4571400000000001</v>
          </cell>
          <cell r="P82">
            <v>70639</v>
          </cell>
          <cell r="Q82">
            <v>60561</v>
          </cell>
          <cell r="R82">
            <v>0</v>
          </cell>
          <cell r="S82">
            <v>110</v>
          </cell>
          <cell r="T82">
            <v>0</v>
          </cell>
          <cell r="U82">
            <v>288</v>
          </cell>
          <cell r="V82">
            <v>216</v>
          </cell>
          <cell r="W82">
            <v>0</v>
          </cell>
          <cell r="X82">
            <v>0</v>
          </cell>
          <cell r="Y82">
            <v>0</v>
          </cell>
          <cell r="Z82">
            <v>85714</v>
          </cell>
          <cell r="AA82">
            <v>599069</v>
          </cell>
          <cell r="AB82">
            <v>508326</v>
          </cell>
          <cell r="AC82">
            <v>238914</v>
          </cell>
          <cell r="AD82">
            <v>923697</v>
          </cell>
          <cell r="AE82">
            <v>571817</v>
          </cell>
          <cell r="AF82">
            <v>110296</v>
          </cell>
          <cell r="AG82">
            <v>205287</v>
          </cell>
          <cell r="AH82">
            <v>887400</v>
          </cell>
          <cell r="AI82">
            <v>0</v>
          </cell>
          <cell r="AJ82">
            <v>0</v>
          </cell>
          <cell r="AK82">
            <v>85714</v>
          </cell>
          <cell r="AL82">
            <v>0</v>
          </cell>
          <cell r="AM82">
            <v>0</v>
          </cell>
          <cell r="AN82">
            <v>0</v>
          </cell>
          <cell r="AO82">
            <v>27</v>
          </cell>
        </row>
        <row r="83">
          <cell r="A83">
            <v>924151473</v>
          </cell>
          <cell r="B83" t="str">
            <v>SPRING CITY FR PUBLIC LIBRARY</v>
          </cell>
          <cell r="C83" t="str">
            <v>SOUTHEAST</v>
          </cell>
          <cell r="D83" t="str">
            <v>CHESTER</v>
          </cell>
          <cell r="E83" t="str">
            <v>CHESTER</v>
          </cell>
          <cell r="F83" t="str">
            <v>Chester County Library System</v>
          </cell>
          <cell r="G83">
            <v>10144</v>
          </cell>
          <cell r="H83">
            <v>2981</v>
          </cell>
          <cell r="I83">
            <v>48</v>
          </cell>
          <cell r="J83">
            <v>37682</v>
          </cell>
          <cell r="K83">
            <v>2.1428600000000002</v>
          </cell>
          <cell r="L83">
            <v>0</v>
          </cell>
          <cell r="M83">
            <v>0</v>
          </cell>
          <cell r="N83">
            <v>1.05714</v>
          </cell>
          <cell r="O83">
            <v>0</v>
          </cell>
          <cell r="P83">
            <v>17812</v>
          </cell>
          <cell r="Q83">
            <v>16144</v>
          </cell>
          <cell r="R83">
            <v>0</v>
          </cell>
          <cell r="S83">
            <v>24</v>
          </cell>
          <cell r="T83">
            <v>0</v>
          </cell>
          <cell r="U83">
            <v>34</v>
          </cell>
          <cell r="V83">
            <v>86</v>
          </cell>
          <cell r="W83">
            <v>0</v>
          </cell>
          <cell r="X83">
            <v>0</v>
          </cell>
          <cell r="Y83">
            <v>0</v>
          </cell>
          <cell r="Z83">
            <v>27319</v>
          </cell>
          <cell r="AA83">
            <v>38780</v>
          </cell>
          <cell r="AB83">
            <v>0</v>
          </cell>
          <cell r="AC83">
            <v>32698</v>
          </cell>
          <cell r="AD83">
            <v>98797</v>
          </cell>
          <cell r="AE83">
            <v>86337</v>
          </cell>
          <cell r="AF83">
            <v>9952</v>
          </cell>
          <cell r="AG83">
            <v>16212</v>
          </cell>
          <cell r="AH83">
            <v>112501</v>
          </cell>
          <cell r="AI83">
            <v>0</v>
          </cell>
          <cell r="AJ83">
            <v>0</v>
          </cell>
          <cell r="AK83">
            <v>27319</v>
          </cell>
          <cell r="AL83">
            <v>0</v>
          </cell>
          <cell r="AM83">
            <v>0</v>
          </cell>
          <cell r="AN83">
            <v>49534</v>
          </cell>
          <cell r="AO83">
            <v>6</v>
          </cell>
        </row>
        <row r="84">
          <cell r="A84">
            <v>924151535</v>
          </cell>
          <cell r="B84" t="str">
            <v>TREDYFFRIN PUBLIC LIBRARY</v>
          </cell>
          <cell r="C84" t="str">
            <v>SOUTHEAST</v>
          </cell>
          <cell r="D84" t="str">
            <v>CHESTER</v>
          </cell>
          <cell r="E84" t="str">
            <v>CHESTER</v>
          </cell>
          <cell r="F84" t="str">
            <v>Chester County Library System</v>
          </cell>
          <cell r="G84">
            <v>34580</v>
          </cell>
          <cell r="H84">
            <v>18255</v>
          </cell>
          <cell r="I84">
            <v>55</v>
          </cell>
          <cell r="J84">
            <v>369436</v>
          </cell>
          <cell r="K84">
            <v>6.7894699999999997</v>
          </cell>
          <cell r="L84">
            <v>0</v>
          </cell>
          <cell r="M84">
            <v>0</v>
          </cell>
          <cell r="N84">
            <v>8.7105300000000003</v>
          </cell>
          <cell r="O84">
            <v>3.1578900000000001</v>
          </cell>
          <cell r="P84">
            <v>124895</v>
          </cell>
          <cell r="Q84">
            <v>101983</v>
          </cell>
          <cell r="R84">
            <v>0</v>
          </cell>
          <cell r="S84">
            <v>234</v>
          </cell>
          <cell r="T84">
            <v>0</v>
          </cell>
          <cell r="U84">
            <v>185</v>
          </cell>
          <cell r="V84">
            <v>194</v>
          </cell>
          <cell r="W84">
            <v>0</v>
          </cell>
          <cell r="X84">
            <v>1617</v>
          </cell>
          <cell r="Y84">
            <v>0</v>
          </cell>
          <cell r="Z84">
            <v>113865</v>
          </cell>
          <cell r="AA84">
            <v>1171544</v>
          </cell>
          <cell r="AB84">
            <v>0</v>
          </cell>
          <cell r="AC84">
            <v>186361</v>
          </cell>
          <cell r="AD84">
            <v>1473387</v>
          </cell>
          <cell r="AE84">
            <v>1063716</v>
          </cell>
          <cell r="AF84">
            <v>174298</v>
          </cell>
          <cell r="AG84">
            <v>264309</v>
          </cell>
          <cell r="AH84">
            <v>1502323</v>
          </cell>
          <cell r="AI84">
            <v>3038</v>
          </cell>
          <cell r="AJ84">
            <v>0</v>
          </cell>
          <cell r="AK84">
            <v>113865</v>
          </cell>
          <cell r="AL84">
            <v>0</v>
          </cell>
          <cell r="AM84">
            <v>5000</v>
          </cell>
          <cell r="AN84">
            <v>0</v>
          </cell>
          <cell r="AO84">
            <v>49</v>
          </cell>
        </row>
        <row r="85">
          <cell r="A85">
            <v>924151833</v>
          </cell>
          <cell r="B85" t="str">
            <v>WEST CHESTER PUBLIC LIBRARY</v>
          </cell>
          <cell r="C85" t="str">
            <v>SOUTHEAST</v>
          </cell>
          <cell r="D85" t="str">
            <v>CHESTER</v>
          </cell>
          <cell r="E85" t="str">
            <v>CHESTER</v>
          </cell>
          <cell r="F85" t="str">
            <v>Chester County Library System</v>
          </cell>
          <cell r="G85">
            <v>57388</v>
          </cell>
          <cell r="H85">
            <v>11733</v>
          </cell>
          <cell r="I85">
            <v>51</v>
          </cell>
          <cell r="J85">
            <v>158022</v>
          </cell>
          <cell r="K85">
            <v>1.2</v>
          </cell>
          <cell r="L85">
            <v>0</v>
          </cell>
          <cell r="M85">
            <v>1</v>
          </cell>
          <cell r="N85">
            <v>5.1428599999999998</v>
          </cell>
          <cell r="O85">
            <v>0.22857</v>
          </cell>
          <cell r="P85">
            <v>53207</v>
          </cell>
          <cell r="Q85">
            <v>49234</v>
          </cell>
          <cell r="R85">
            <v>408</v>
          </cell>
          <cell r="S85">
            <v>69</v>
          </cell>
          <cell r="T85">
            <v>0</v>
          </cell>
          <cell r="U85">
            <v>275</v>
          </cell>
          <cell r="V85">
            <v>224</v>
          </cell>
          <cell r="W85">
            <v>0</v>
          </cell>
          <cell r="X85">
            <v>0</v>
          </cell>
          <cell r="Y85">
            <v>0</v>
          </cell>
          <cell r="Z85">
            <v>75449</v>
          </cell>
          <cell r="AA85">
            <v>219331</v>
          </cell>
          <cell r="AB85">
            <v>0</v>
          </cell>
          <cell r="AC85">
            <v>297154</v>
          </cell>
          <cell r="AD85">
            <v>591934</v>
          </cell>
          <cell r="AE85">
            <v>264072</v>
          </cell>
          <cell r="AF85">
            <v>51841</v>
          </cell>
          <cell r="AG85">
            <v>221385</v>
          </cell>
          <cell r="AH85">
            <v>537298</v>
          </cell>
          <cell r="AI85">
            <v>4099</v>
          </cell>
          <cell r="AJ85">
            <v>0</v>
          </cell>
          <cell r="AK85">
            <v>75449</v>
          </cell>
          <cell r="AL85">
            <v>0</v>
          </cell>
          <cell r="AM85">
            <v>0</v>
          </cell>
          <cell r="AN85">
            <v>0</v>
          </cell>
          <cell r="AO85">
            <v>11</v>
          </cell>
        </row>
        <row r="86">
          <cell r="A86">
            <v>925230064</v>
          </cell>
          <cell r="B86" t="str">
            <v>ASTON PUBLIC LIBRARY</v>
          </cell>
          <cell r="C86" t="str">
            <v>SOUTHEAST</v>
          </cell>
          <cell r="D86" t="str">
            <v>DELAWARE</v>
          </cell>
          <cell r="E86" t="str">
            <v>DELAWARE</v>
          </cell>
          <cell r="F86" t="str">
            <v>Delaware County Library System</v>
          </cell>
          <cell r="G86">
            <v>16592</v>
          </cell>
          <cell r="H86">
            <v>6077</v>
          </cell>
          <cell r="I86">
            <v>54</v>
          </cell>
          <cell r="J86">
            <v>97116</v>
          </cell>
          <cell r="K86">
            <v>1.5714300000000001</v>
          </cell>
          <cell r="L86">
            <v>0</v>
          </cell>
          <cell r="M86">
            <v>0</v>
          </cell>
          <cell r="N86">
            <v>2.4285700000000001</v>
          </cell>
          <cell r="O86">
            <v>1.2</v>
          </cell>
          <cell r="P86">
            <v>47783</v>
          </cell>
          <cell r="Q86">
            <v>44379</v>
          </cell>
          <cell r="R86">
            <v>0</v>
          </cell>
          <cell r="S86">
            <v>55</v>
          </cell>
          <cell r="T86">
            <v>0</v>
          </cell>
          <cell r="U86">
            <v>11850</v>
          </cell>
          <cell r="V86">
            <v>11185</v>
          </cell>
          <cell r="W86">
            <v>4205</v>
          </cell>
          <cell r="X86">
            <v>4205</v>
          </cell>
          <cell r="Y86">
            <v>0</v>
          </cell>
          <cell r="Z86">
            <v>40324.480000000003</v>
          </cell>
          <cell r="AA86">
            <v>74976</v>
          </cell>
          <cell r="AB86">
            <v>0</v>
          </cell>
          <cell r="AC86">
            <v>64986</v>
          </cell>
          <cell r="AD86">
            <v>184491.48</v>
          </cell>
          <cell r="AE86">
            <v>107365.9</v>
          </cell>
          <cell r="AF86">
            <v>49892.11</v>
          </cell>
          <cell r="AG86">
            <v>27175</v>
          </cell>
          <cell r="AH86">
            <v>184433.01</v>
          </cell>
          <cell r="AI86">
            <v>0</v>
          </cell>
          <cell r="AJ86">
            <v>4205</v>
          </cell>
          <cell r="AK86">
            <v>40324</v>
          </cell>
          <cell r="AL86">
            <v>0</v>
          </cell>
          <cell r="AM86">
            <v>0</v>
          </cell>
          <cell r="AN86">
            <v>0</v>
          </cell>
          <cell r="AO86">
            <v>12</v>
          </cell>
        </row>
        <row r="87">
          <cell r="A87">
            <v>925230543</v>
          </cell>
          <cell r="B87" t="str">
            <v>BOROUGH OF FOLCROFT PUBLIC LIBRARY</v>
          </cell>
          <cell r="C87" t="str">
            <v>SOUTHEAST</v>
          </cell>
          <cell r="D87" t="str">
            <v>DELAWARE</v>
          </cell>
          <cell r="E87" t="str">
            <v>DELAWARE</v>
          </cell>
          <cell r="F87" t="str">
            <v>Delaware County Library System</v>
          </cell>
          <cell r="G87">
            <v>6606</v>
          </cell>
          <cell r="H87">
            <v>2716</v>
          </cell>
          <cell r="I87">
            <v>45</v>
          </cell>
          <cell r="J87">
            <v>10653</v>
          </cell>
          <cell r="K87">
            <v>0.42857000000000001</v>
          </cell>
          <cell r="L87">
            <v>0</v>
          </cell>
          <cell r="M87">
            <v>0.42857000000000001</v>
          </cell>
          <cell r="N87">
            <v>2.5714299999999999</v>
          </cell>
          <cell r="O87">
            <v>1.4285699999999999</v>
          </cell>
          <cell r="P87">
            <v>22892</v>
          </cell>
          <cell r="Q87">
            <v>22328</v>
          </cell>
          <cell r="R87">
            <v>0</v>
          </cell>
          <cell r="S87">
            <v>28</v>
          </cell>
          <cell r="T87">
            <v>0</v>
          </cell>
          <cell r="U87">
            <v>5129</v>
          </cell>
          <cell r="V87">
            <v>4725</v>
          </cell>
          <cell r="W87">
            <v>0</v>
          </cell>
          <cell r="X87">
            <v>0</v>
          </cell>
          <cell r="Y87">
            <v>0</v>
          </cell>
          <cell r="Z87">
            <v>21851</v>
          </cell>
          <cell r="AA87">
            <v>78187</v>
          </cell>
          <cell r="AB87">
            <v>1000</v>
          </cell>
          <cell r="AC87">
            <v>5861</v>
          </cell>
          <cell r="AD87">
            <v>105899</v>
          </cell>
          <cell r="AE87">
            <v>73626</v>
          </cell>
          <cell r="AF87">
            <v>20368</v>
          </cell>
          <cell r="AG87">
            <v>16536</v>
          </cell>
          <cell r="AH87">
            <v>110530</v>
          </cell>
          <cell r="AI87">
            <v>0</v>
          </cell>
          <cell r="AJ87">
            <v>0</v>
          </cell>
          <cell r="AK87">
            <v>21851</v>
          </cell>
          <cell r="AL87">
            <v>0</v>
          </cell>
          <cell r="AM87">
            <v>0</v>
          </cell>
          <cell r="AN87">
            <v>0</v>
          </cell>
          <cell r="AO87">
            <v>9</v>
          </cell>
        </row>
        <row r="88">
          <cell r="A88">
            <v>925230303</v>
          </cell>
          <cell r="B88" t="str">
            <v>COLLINGDALE PUBLIC LIBRARY</v>
          </cell>
          <cell r="C88" t="str">
            <v>SOUTHEAST</v>
          </cell>
          <cell r="D88" t="str">
            <v>DELAWARE</v>
          </cell>
          <cell r="E88" t="str">
            <v>DELAWARE</v>
          </cell>
          <cell r="F88" t="str">
            <v>Delaware County Library System</v>
          </cell>
          <cell r="G88">
            <v>8786</v>
          </cell>
          <cell r="H88">
            <v>4055</v>
          </cell>
          <cell r="I88">
            <v>45</v>
          </cell>
          <cell r="J88">
            <v>16041</v>
          </cell>
          <cell r="K88">
            <v>0</v>
          </cell>
          <cell r="L88">
            <v>0</v>
          </cell>
          <cell r="M88">
            <v>0.71428999999999998</v>
          </cell>
          <cell r="N88">
            <v>1.7142900000000001</v>
          </cell>
          <cell r="O88">
            <v>0.57142999999999999</v>
          </cell>
          <cell r="P88">
            <v>32867</v>
          </cell>
          <cell r="Q88">
            <v>31510</v>
          </cell>
          <cell r="R88">
            <v>0</v>
          </cell>
          <cell r="S88">
            <v>30</v>
          </cell>
          <cell r="T88">
            <v>0</v>
          </cell>
          <cell r="U88">
            <v>3219</v>
          </cell>
          <cell r="V88">
            <v>2242</v>
          </cell>
          <cell r="W88">
            <v>7656</v>
          </cell>
          <cell r="X88">
            <v>7656</v>
          </cell>
          <cell r="Y88">
            <v>0</v>
          </cell>
          <cell r="Z88">
            <v>16499</v>
          </cell>
          <cell r="AA88">
            <v>36503</v>
          </cell>
          <cell r="AB88">
            <v>1000</v>
          </cell>
          <cell r="AC88">
            <v>14214</v>
          </cell>
          <cell r="AD88">
            <v>74872</v>
          </cell>
          <cell r="AE88">
            <v>53660</v>
          </cell>
          <cell r="AF88">
            <v>10223</v>
          </cell>
          <cell r="AG88">
            <v>8782</v>
          </cell>
          <cell r="AH88">
            <v>72665</v>
          </cell>
          <cell r="AI88">
            <v>0</v>
          </cell>
          <cell r="AJ88">
            <v>7656</v>
          </cell>
          <cell r="AK88">
            <v>16499</v>
          </cell>
          <cell r="AL88">
            <v>0</v>
          </cell>
          <cell r="AM88">
            <v>0</v>
          </cell>
          <cell r="AN88">
            <v>0</v>
          </cell>
          <cell r="AO88">
            <v>8</v>
          </cell>
        </row>
        <row r="89">
          <cell r="A89">
            <v>925230424</v>
          </cell>
          <cell r="B89" t="str">
            <v>DARBY LIBRARY</v>
          </cell>
          <cell r="C89" t="str">
            <v>SOUTHEAST</v>
          </cell>
          <cell r="D89" t="str">
            <v>DELAWARE</v>
          </cell>
          <cell r="E89" t="str">
            <v>DELAWARE</v>
          </cell>
          <cell r="F89" t="str">
            <v>Delaware County Library System</v>
          </cell>
          <cell r="G89">
            <v>10687</v>
          </cell>
          <cell r="H89">
            <v>7243</v>
          </cell>
          <cell r="I89">
            <v>46</v>
          </cell>
          <cell r="J89">
            <v>9850</v>
          </cell>
          <cell r="K89">
            <v>0</v>
          </cell>
          <cell r="L89">
            <v>0</v>
          </cell>
          <cell r="M89">
            <v>0.57142999999999999</v>
          </cell>
          <cell r="N89">
            <v>1.82857</v>
          </cell>
          <cell r="O89">
            <v>0</v>
          </cell>
          <cell r="P89">
            <v>17935</v>
          </cell>
          <cell r="Q89">
            <v>17173</v>
          </cell>
          <cell r="R89">
            <v>0</v>
          </cell>
          <cell r="S89">
            <v>11</v>
          </cell>
          <cell r="T89">
            <v>0</v>
          </cell>
          <cell r="U89">
            <v>1798</v>
          </cell>
          <cell r="V89">
            <v>2240</v>
          </cell>
          <cell r="W89">
            <v>9549</v>
          </cell>
          <cell r="X89">
            <v>9549</v>
          </cell>
          <cell r="Y89">
            <v>0</v>
          </cell>
          <cell r="Z89">
            <v>20042</v>
          </cell>
          <cell r="AA89">
            <v>41418</v>
          </cell>
          <cell r="AB89">
            <v>0</v>
          </cell>
          <cell r="AC89">
            <v>14533</v>
          </cell>
          <cell r="AD89">
            <v>85542</v>
          </cell>
          <cell r="AE89">
            <v>65282</v>
          </cell>
          <cell r="AF89">
            <v>3676</v>
          </cell>
          <cell r="AG89">
            <v>16056</v>
          </cell>
          <cell r="AH89">
            <v>85014</v>
          </cell>
          <cell r="AI89">
            <v>0</v>
          </cell>
          <cell r="AJ89">
            <v>9549</v>
          </cell>
          <cell r="AK89">
            <v>20042</v>
          </cell>
          <cell r="AL89">
            <v>0</v>
          </cell>
          <cell r="AM89">
            <v>0</v>
          </cell>
          <cell r="AN89">
            <v>0</v>
          </cell>
          <cell r="AO89">
            <v>7</v>
          </cell>
        </row>
        <row r="90">
          <cell r="A90">
            <v>925230095</v>
          </cell>
          <cell r="B90" t="str">
            <v>DELAWARE SYS ADMIN UNIT</v>
          </cell>
          <cell r="C90" t="str">
            <v>SOUTHEAST</v>
          </cell>
          <cell r="D90" t="str">
            <v>DELAWARE</v>
          </cell>
          <cell r="E90" t="str">
            <v>DELAWARE</v>
          </cell>
          <cell r="F90" t="str">
            <v>Delaware County Library System</v>
          </cell>
          <cell r="G90">
            <v>98829</v>
          </cell>
          <cell r="H90">
            <v>29862</v>
          </cell>
          <cell r="I90">
            <v>40</v>
          </cell>
          <cell r="J90">
            <v>129776</v>
          </cell>
          <cell r="K90">
            <v>6</v>
          </cell>
          <cell r="L90">
            <v>1</v>
          </cell>
          <cell r="M90">
            <v>0</v>
          </cell>
          <cell r="N90">
            <v>12.62857</v>
          </cell>
          <cell r="O90">
            <v>0.14285999999999999</v>
          </cell>
          <cell r="P90">
            <v>22298</v>
          </cell>
          <cell r="Q90">
            <v>6995</v>
          </cell>
          <cell r="R90">
            <v>8318</v>
          </cell>
          <cell r="S90">
            <v>41</v>
          </cell>
          <cell r="T90">
            <v>0</v>
          </cell>
          <cell r="U90">
            <v>2354</v>
          </cell>
          <cell r="V90">
            <v>1405</v>
          </cell>
          <cell r="W90">
            <v>0</v>
          </cell>
          <cell r="X90">
            <v>2421</v>
          </cell>
          <cell r="Y90">
            <v>0</v>
          </cell>
          <cell r="Z90">
            <v>888484</v>
          </cell>
          <cell r="AA90">
            <v>1386273</v>
          </cell>
          <cell r="AB90">
            <v>0</v>
          </cell>
          <cell r="AC90">
            <v>95144</v>
          </cell>
          <cell r="AD90">
            <v>2372322</v>
          </cell>
          <cell r="AE90">
            <v>1044482</v>
          </cell>
          <cell r="AF90">
            <v>690895</v>
          </cell>
          <cell r="AG90">
            <v>700673</v>
          </cell>
          <cell r="AH90">
            <v>2436050</v>
          </cell>
          <cell r="AI90">
            <v>2972</v>
          </cell>
          <cell r="AJ90">
            <v>0</v>
          </cell>
          <cell r="AK90">
            <v>888484</v>
          </cell>
          <cell r="AL90">
            <v>0</v>
          </cell>
          <cell r="AM90">
            <v>0</v>
          </cell>
          <cell r="AN90">
            <v>0</v>
          </cell>
          <cell r="AO90">
            <v>2</v>
          </cell>
        </row>
        <row r="91">
          <cell r="A91">
            <v>925230573</v>
          </cell>
          <cell r="B91" t="str">
            <v>GLENOLDEN LIBRARY</v>
          </cell>
          <cell r="C91" t="str">
            <v>SOUTHEAST</v>
          </cell>
          <cell r="D91" t="str">
            <v>DELAWARE</v>
          </cell>
          <cell r="E91" t="str">
            <v>DELAWARE</v>
          </cell>
          <cell r="F91" t="str">
            <v>Delaware County Library System</v>
          </cell>
          <cell r="G91">
            <v>7153</v>
          </cell>
          <cell r="H91">
            <v>3953</v>
          </cell>
          <cell r="I91">
            <v>46</v>
          </cell>
          <cell r="J91">
            <v>10405</v>
          </cell>
          <cell r="K91">
            <v>0</v>
          </cell>
          <cell r="L91">
            <v>0</v>
          </cell>
          <cell r="M91">
            <v>1.14286</v>
          </cell>
          <cell r="N91">
            <v>1.14286</v>
          </cell>
          <cell r="O91">
            <v>0.28571000000000002</v>
          </cell>
          <cell r="P91">
            <v>16633</v>
          </cell>
          <cell r="Q91">
            <v>16042</v>
          </cell>
          <cell r="R91">
            <v>0</v>
          </cell>
          <cell r="S91">
            <v>32</v>
          </cell>
          <cell r="T91">
            <v>0</v>
          </cell>
          <cell r="U91">
            <v>25</v>
          </cell>
          <cell r="V91">
            <v>17</v>
          </cell>
          <cell r="W91">
            <v>0</v>
          </cell>
          <cell r="X91">
            <v>0</v>
          </cell>
          <cell r="Y91">
            <v>0</v>
          </cell>
          <cell r="Z91">
            <v>19366</v>
          </cell>
          <cell r="AA91">
            <v>52098</v>
          </cell>
          <cell r="AB91">
            <v>0</v>
          </cell>
          <cell r="AC91">
            <v>7828</v>
          </cell>
          <cell r="AD91">
            <v>79292</v>
          </cell>
          <cell r="AE91">
            <v>51745</v>
          </cell>
          <cell r="AF91">
            <v>7022</v>
          </cell>
          <cell r="AG91">
            <v>19859</v>
          </cell>
          <cell r="AH91">
            <v>78626</v>
          </cell>
          <cell r="AI91">
            <v>0</v>
          </cell>
          <cell r="AJ91">
            <v>0</v>
          </cell>
          <cell r="AK91">
            <v>19366</v>
          </cell>
          <cell r="AL91">
            <v>0</v>
          </cell>
          <cell r="AM91">
            <v>0</v>
          </cell>
          <cell r="AN91">
            <v>0</v>
          </cell>
          <cell r="AO91">
            <v>5</v>
          </cell>
        </row>
        <row r="92">
          <cell r="A92">
            <v>925230604</v>
          </cell>
          <cell r="B92" t="str">
            <v>HAVERFORD TOWNSHIP FREE LIBRARY</v>
          </cell>
          <cell r="C92" t="str">
            <v>SOUTHEAST</v>
          </cell>
          <cell r="D92" t="str">
            <v>DELAWARE</v>
          </cell>
          <cell r="E92" t="str">
            <v>DELAWARE</v>
          </cell>
          <cell r="F92" t="str">
            <v>Delaware County Library System</v>
          </cell>
          <cell r="G92">
            <v>48484</v>
          </cell>
          <cell r="H92">
            <v>24569</v>
          </cell>
          <cell r="I92">
            <v>59</v>
          </cell>
          <cell r="J92">
            <v>357277</v>
          </cell>
          <cell r="K92">
            <v>6.7142900000000001</v>
          </cell>
          <cell r="L92">
            <v>0</v>
          </cell>
          <cell r="M92">
            <v>0</v>
          </cell>
          <cell r="N92">
            <v>12.34286</v>
          </cell>
          <cell r="O92">
            <v>1.3428599999999999</v>
          </cell>
          <cell r="P92">
            <v>132078</v>
          </cell>
          <cell r="Q92">
            <v>115670</v>
          </cell>
          <cell r="R92">
            <v>16</v>
          </cell>
          <cell r="S92">
            <v>168</v>
          </cell>
          <cell r="T92">
            <v>0</v>
          </cell>
          <cell r="U92">
            <v>23871</v>
          </cell>
          <cell r="V92">
            <v>24796</v>
          </cell>
          <cell r="W92">
            <v>0</v>
          </cell>
          <cell r="X92">
            <v>0</v>
          </cell>
          <cell r="Y92">
            <v>0</v>
          </cell>
          <cell r="Z92">
            <v>152727</v>
          </cell>
          <cell r="AA92">
            <v>1084139</v>
          </cell>
          <cell r="AB92">
            <v>0</v>
          </cell>
          <cell r="AC92">
            <v>190405</v>
          </cell>
          <cell r="AD92">
            <v>1427271</v>
          </cell>
          <cell r="AE92">
            <v>961724</v>
          </cell>
          <cell r="AF92">
            <v>208099</v>
          </cell>
          <cell r="AG92">
            <v>220707</v>
          </cell>
          <cell r="AH92">
            <v>1390530</v>
          </cell>
          <cell r="AI92">
            <v>0</v>
          </cell>
          <cell r="AJ92">
            <v>0</v>
          </cell>
          <cell r="AK92">
            <v>152727</v>
          </cell>
          <cell r="AL92">
            <v>0</v>
          </cell>
          <cell r="AM92">
            <v>0</v>
          </cell>
          <cell r="AN92">
            <v>0</v>
          </cell>
          <cell r="AO92">
            <v>23</v>
          </cell>
        </row>
        <row r="93">
          <cell r="A93">
            <v>925230874</v>
          </cell>
          <cell r="B93" t="str">
            <v>HELEN KATE FURNESS FR LIBRARY</v>
          </cell>
          <cell r="C93" t="str">
            <v>SOUTHEAST</v>
          </cell>
          <cell r="D93" t="str">
            <v>DELAWARE</v>
          </cell>
          <cell r="E93" t="str">
            <v>DELAWARE</v>
          </cell>
          <cell r="F93" t="str">
            <v>Delaware County Library System</v>
          </cell>
          <cell r="G93">
            <v>14619</v>
          </cell>
          <cell r="H93">
            <v>7079</v>
          </cell>
          <cell r="I93">
            <v>51</v>
          </cell>
          <cell r="J93">
            <v>60224</v>
          </cell>
          <cell r="K93">
            <v>1</v>
          </cell>
          <cell r="L93">
            <v>1</v>
          </cell>
          <cell r="M93">
            <v>0.4</v>
          </cell>
          <cell r="N93">
            <v>1</v>
          </cell>
          <cell r="O93">
            <v>1.2749999999999999</v>
          </cell>
          <cell r="P93">
            <v>54051</v>
          </cell>
          <cell r="Q93">
            <v>52108</v>
          </cell>
          <cell r="R93">
            <v>0</v>
          </cell>
          <cell r="S93">
            <v>68</v>
          </cell>
          <cell r="T93">
            <v>0</v>
          </cell>
          <cell r="U93">
            <v>5958</v>
          </cell>
          <cell r="V93">
            <v>10007</v>
          </cell>
          <cell r="W93">
            <v>0</v>
          </cell>
          <cell r="X93">
            <v>0</v>
          </cell>
          <cell r="Y93">
            <v>0</v>
          </cell>
          <cell r="Z93">
            <v>44520</v>
          </cell>
          <cell r="AA93">
            <v>96735</v>
          </cell>
          <cell r="AB93">
            <v>0</v>
          </cell>
          <cell r="AC93">
            <v>85394</v>
          </cell>
          <cell r="AD93">
            <v>226649</v>
          </cell>
          <cell r="AE93">
            <v>151882</v>
          </cell>
          <cell r="AF93">
            <v>19166</v>
          </cell>
          <cell r="AG93">
            <v>257519</v>
          </cell>
          <cell r="AH93">
            <v>428567</v>
          </cell>
          <cell r="AI93">
            <v>0</v>
          </cell>
          <cell r="AJ93">
            <v>0</v>
          </cell>
          <cell r="AK93">
            <v>44520</v>
          </cell>
          <cell r="AL93">
            <v>0</v>
          </cell>
          <cell r="AM93">
            <v>0</v>
          </cell>
          <cell r="AN93">
            <v>0</v>
          </cell>
          <cell r="AO93">
            <v>7</v>
          </cell>
        </row>
        <row r="94">
          <cell r="A94">
            <v>925230182</v>
          </cell>
          <cell r="B94" t="str">
            <v>J. LEWIS CROZER LIBRARY</v>
          </cell>
          <cell r="C94" t="str">
            <v>SOUTHEAST</v>
          </cell>
          <cell r="D94" t="str">
            <v>DELAWARE</v>
          </cell>
          <cell r="E94" t="str">
            <v>DELAWARE</v>
          </cell>
          <cell r="F94" t="str">
            <v>Delaware County Library System</v>
          </cell>
          <cell r="G94">
            <v>33972</v>
          </cell>
          <cell r="H94">
            <v>10682</v>
          </cell>
          <cell r="I94">
            <v>58</v>
          </cell>
          <cell r="J94">
            <v>38582</v>
          </cell>
          <cell r="K94">
            <v>3</v>
          </cell>
          <cell r="L94">
            <v>0</v>
          </cell>
          <cell r="M94">
            <v>3</v>
          </cell>
          <cell r="N94">
            <v>5.5142899999999999</v>
          </cell>
          <cell r="O94">
            <v>0</v>
          </cell>
          <cell r="P94">
            <v>44415</v>
          </cell>
          <cell r="Q94">
            <v>41911</v>
          </cell>
          <cell r="R94">
            <v>0</v>
          </cell>
          <cell r="S94">
            <v>91</v>
          </cell>
          <cell r="T94">
            <v>0</v>
          </cell>
          <cell r="U94">
            <v>8215</v>
          </cell>
          <cell r="V94">
            <v>2899</v>
          </cell>
          <cell r="W94">
            <v>13162</v>
          </cell>
          <cell r="X94">
            <v>13162</v>
          </cell>
          <cell r="Y94">
            <v>0</v>
          </cell>
          <cell r="Z94">
            <v>112443</v>
          </cell>
          <cell r="AA94">
            <v>448089</v>
          </cell>
          <cell r="AB94">
            <v>0</v>
          </cell>
          <cell r="AC94">
            <v>52156</v>
          </cell>
          <cell r="AD94">
            <v>625850</v>
          </cell>
          <cell r="AE94">
            <v>390436</v>
          </cell>
          <cell r="AF94">
            <v>73967</v>
          </cell>
          <cell r="AG94">
            <v>126686</v>
          </cell>
          <cell r="AH94">
            <v>591089</v>
          </cell>
          <cell r="AI94">
            <v>0</v>
          </cell>
          <cell r="AJ94">
            <v>13162</v>
          </cell>
          <cell r="AK94">
            <v>112443</v>
          </cell>
          <cell r="AL94">
            <v>0</v>
          </cell>
          <cell r="AM94">
            <v>0</v>
          </cell>
          <cell r="AN94">
            <v>0</v>
          </cell>
          <cell r="AO94">
            <v>10</v>
          </cell>
        </row>
        <row r="95">
          <cell r="A95">
            <v>925230633</v>
          </cell>
          <cell r="B95" t="str">
            <v>LANSDOWNE PUBLIC LIBRARY</v>
          </cell>
          <cell r="C95" t="str">
            <v>SOUTHEAST</v>
          </cell>
          <cell r="D95" t="str">
            <v>DELAWARE</v>
          </cell>
          <cell r="E95" t="str">
            <v>DELAWARE</v>
          </cell>
          <cell r="F95" t="str">
            <v>Delaware County Library System</v>
          </cell>
          <cell r="G95">
            <v>10620</v>
          </cell>
          <cell r="H95">
            <v>9458</v>
          </cell>
          <cell r="I95">
            <v>66</v>
          </cell>
          <cell r="J95">
            <v>84824</v>
          </cell>
          <cell r="K95">
            <v>2.0750000000000002</v>
          </cell>
          <cell r="L95">
            <v>0</v>
          </cell>
          <cell r="M95">
            <v>1</v>
          </cell>
          <cell r="N95">
            <v>6.15</v>
          </cell>
          <cell r="O95">
            <v>1.075</v>
          </cell>
          <cell r="P95">
            <v>72972</v>
          </cell>
          <cell r="Q95">
            <v>63703</v>
          </cell>
          <cell r="R95">
            <v>0</v>
          </cell>
          <cell r="S95">
            <v>68</v>
          </cell>
          <cell r="T95">
            <v>0</v>
          </cell>
          <cell r="U95">
            <v>9420</v>
          </cell>
          <cell r="V95">
            <v>10079</v>
          </cell>
          <cell r="W95">
            <v>0</v>
          </cell>
          <cell r="X95">
            <v>0</v>
          </cell>
          <cell r="Y95">
            <v>0</v>
          </cell>
          <cell r="Z95">
            <v>37518</v>
          </cell>
          <cell r="AA95">
            <v>415681</v>
          </cell>
          <cell r="AB95">
            <v>0</v>
          </cell>
          <cell r="AC95">
            <v>55888</v>
          </cell>
          <cell r="AD95">
            <v>509087</v>
          </cell>
          <cell r="AE95">
            <v>358736</v>
          </cell>
          <cell r="AF95">
            <v>58663</v>
          </cell>
          <cell r="AG95">
            <v>86190</v>
          </cell>
          <cell r="AH95">
            <v>503589</v>
          </cell>
          <cell r="AI95">
            <v>0</v>
          </cell>
          <cell r="AJ95">
            <v>0</v>
          </cell>
          <cell r="AK95">
            <v>37518</v>
          </cell>
          <cell r="AL95">
            <v>0</v>
          </cell>
          <cell r="AM95">
            <v>0</v>
          </cell>
          <cell r="AN95">
            <v>0</v>
          </cell>
          <cell r="AO95">
            <v>12</v>
          </cell>
        </row>
        <row r="96">
          <cell r="A96">
            <v>925230724</v>
          </cell>
          <cell r="B96" t="str">
            <v>MARPLE PUBLIC LIBRARY</v>
          </cell>
          <cell r="C96" t="str">
            <v>SOUTHEAST</v>
          </cell>
          <cell r="D96" t="str">
            <v>DELAWARE</v>
          </cell>
          <cell r="E96" t="str">
            <v>DELAWARE</v>
          </cell>
          <cell r="F96" t="str">
            <v>Delaware County Library System</v>
          </cell>
          <cell r="G96">
            <v>23428</v>
          </cell>
          <cell r="H96">
            <v>17567</v>
          </cell>
          <cell r="I96">
            <v>63</v>
          </cell>
          <cell r="J96">
            <v>308811</v>
          </cell>
          <cell r="K96">
            <v>1</v>
          </cell>
          <cell r="L96">
            <v>0</v>
          </cell>
          <cell r="M96">
            <v>4.5428600000000001</v>
          </cell>
          <cell r="N96">
            <v>6.17143</v>
          </cell>
          <cell r="O96">
            <v>0</v>
          </cell>
          <cell r="P96">
            <v>159786</v>
          </cell>
          <cell r="Q96">
            <v>134572</v>
          </cell>
          <cell r="R96">
            <v>0</v>
          </cell>
          <cell r="S96">
            <v>79</v>
          </cell>
          <cell r="T96">
            <v>0</v>
          </cell>
          <cell r="U96">
            <v>8456</v>
          </cell>
          <cell r="V96">
            <v>7891</v>
          </cell>
          <cell r="W96">
            <v>0</v>
          </cell>
          <cell r="X96">
            <v>0</v>
          </cell>
          <cell r="Y96">
            <v>0</v>
          </cell>
          <cell r="Z96">
            <v>81585</v>
          </cell>
          <cell r="AA96">
            <v>606646</v>
          </cell>
          <cell r="AB96">
            <v>0</v>
          </cell>
          <cell r="AC96">
            <v>107735</v>
          </cell>
          <cell r="AD96">
            <v>795966</v>
          </cell>
          <cell r="AE96">
            <v>663696</v>
          </cell>
          <cell r="AF96">
            <v>117081</v>
          </cell>
          <cell r="AG96">
            <v>74577</v>
          </cell>
          <cell r="AH96">
            <v>855354</v>
          </cell>
          <cell r="AI96">
            <v>0</v>
          </cell>
          <cell r="AJ96">
            <v>0</v>
          </cell>
          <cell r="AK96">
            <v>81585</v>
          </cell>
          <cell r="AL96">
            <v>0</v>
          </cell>
          <cell r="AM96">
            <v>0</v>
          </cell>
          <cell r="AN96">
            <v>0</v>
          </cell>
          <cell r="AO96">
            <v>24</v>
          </cell>
        </row>
        <row r="97">
          <cell r="A97">
            <v>925230693</v>
          </cell>
          <cell r="B97" t="str">
            <v>MARY M CAMPBELL LIBRARY</v>
          </cell>
          <cell r="C97" t="str">
            <v>SOUTHEAST</v>
          </cell>
          <cell r="D97" t="str">
            <v>DELAWARE</v>
          </cell>
          <cell r="E97" t="str">
            <v>DELAWARE</v>
          </cell>
          <cell r="F97" t="str">
            <v>Delaware County Library System</v>
          </cell>
          <cell r="G97">
            <v>2397</v>
          </cell>
          <cell r="H97">
            <v>406</v>
          </cell>
          <cell r="I97">
            <v>35</v>
          </cell>
          <cell r="J97">
            <v>8336</v>
          </cell>
          <cell r="K97">
            <v>1</v>
          </cell>
          <cell r="L97">
            <v>0</v>
          </cell>
          <cell r="M97">
            <v>0</v>
          </cell>
          <cell r="N97">
            <v>1.2857099999999999</v>
          </cell>
          <cell r="O97">
            <v>5.7140000000000003E-2</v>
          </cell>
          <cell r="P97">
            <v>17678</v>
          </cell>
          <cell r="Q97">
            <v>17660</v>
          </cell>
          <cell r="R97">
            <v>0</v>
          </cell>
          <cell r="S97">
            <v>38</v>
          </cell>
          <cell r="T97">
            <v>0</v>
          </cell>
          <cell r="U97">
            <v>1376</v>
          </cell>
          <cell r="V97">
            <v>1343</v>
          </cell>
          <cell r="W97">
            <v>0</v>
          </cell>
          <cell r="X97">
            <v>0</v>
          </cell>
          <cell r="Y97">
            <v>0</v>
          </cell>
          <cell r="Z97">
            <v>9440</v>
          </cell>
          <cell r="AA97">
            <v>71726</v>
          </cell>
          <cell r="AB97">
            <v>0</v>
          </cell>
          <cell r="AC97">
            <v>1658</v>
          </cell>
          <cell r="AD97">
            <v>82824</v>
          </cell>
          <cell r="AE97">
            <v>71526</v>
          </cell>
          <cell r="AF97">
            <v>8671</v>
          </cell>
          <cell r="AG97">
            <v>2427</v>
          </cell>
          <cell r="AH97">
            <v>82624</v>
          </cell>
          <cell r="AI97">
            <v>0</v>
          </cell>
          <cell r="AJ97">
            <v>0</v>
          </cell>
          <cell r="AK97">
            <v>9440</v>
          </cell>
          <cell r="AL97">
            <v>0</v>
          </cell>
          <cell r="AM97">
            <v>0</v>
          </cell>
          <cell r="AN97">
            <v>0</v>
          </cell>
          <cell r="AO97">
            <v>4</v>
          </cell>
        </row>
        <row r="98">
          <cell r="A98">
            <v>925230753</v>
          </cell>
          <cell r="B98" t="str">
            <v>MEDIA UPPER PROVIDENCE FREE LIBRARY</v>
          </cell>
          <cell r="C98" t="str">
            <v>SOUTHEAST</v>
          </cell>
          <cell r="D98" t="str">
            <v>DELAWARE</v>
          </cell>
          <cell r="E98" t="str">
            <v>DELAWARE</v>
          </cell>
          <cell r="F98" t="str">
            <v>Delaware County Library System</v>
          </cell>
          <cell r="G98">
            <v>15469</v>
          </cell>
          <cell r="H98">
            <v>8137</v>
          </cell>
          <cell r="I98">
            <v>55</v>
          </cell>
          <cell r="J98">
            <v>97058</v>
          </cell>
          <cell r="K98">
            <v>3.4444400000000002</v>
          </cell>
          <cell r="L98">
            <v>0</v>
          </cell>
          <cell r="M98">
            <v>2.11111</v>
          </cell>
          <cell r="N98">
            <v>3.36111</v>
          </cell>
          <cell r="O98">
            <v>1.0277799999999999</v>
          </cell>
          <cell r="P98">
            <v>49992</v>
          </cell>
          <cell r="Q98">
            <v>45319</v>
          </cell>
          <cell r="R98">
            <v>0</v>
          </cell>
          <cell r="S98">
            <v>36</v>
          </cell>
          <cell r="T98">
            <v>0</v>
          </cell>
          <cell r="U98">
            <v>8507</v>
          </cell>
          <cell r="V98">
            <v>12952</v>
          </cell>
          <cell r="W98">
            <v>0</v>
          </cell>
          <cell r="X98">
            <v>0</v>
          </cell>
          <cell r="Y98">
            <v>0</v>
          </cell>
          <cell r="Z98">
            <v>50793</v>
          </cell>
          <cell r="AA98">
            <v>201826</v>
          </cell>
          <cell r="AB98">
            <v>8000</v>
          </cell>
          <cell r="AC98">
            <v>121942</v>
          </cell>
          <cell r="AD98">
            <v>374561</v>
          </cell>
          <cell r="AE98">
            <v>201934</v>
          </cell>
          <cell r="AF98">
            <v>59241</v>
          </cell>
          <cell r="AG98">
            <v>81161</v>
          </cell>
          <cell r="AH98">
            <v>342336</v>
          </cell>
          <cell r="AI98">
            <v>0</v>
          </cell>
          <cell r="AJ98">
            <v>0</v>
          </cell>
          <cell r="AK98">
            <v>50793</v>
          </cell>
          <cell r="AL98">
            <v>0</v>
          </cell>
          <cell r="AM98">
            <v>0</v>
          </cell>
          <cell r="AN98">
            <v>25277.71</v>
          </cell>
          <cell r="AO98">
            <v>13</v>
          </cell>
        </row>
        <row r="99">
          <cell r="A99">
            <v>925231024</v>
          </cell>
          <cell r="B99" t="str">
            <v>MEM LIBRARY OF RADNOR TWNSHP</v>
          </cell>
          <cell r="C99" t="str">
            <v>SOUTHEAST</v>
          </cell>
          <cell r="D99" t="str">
            <v>DELAWARE</v>
          </cell>
          <cell r="E99" t="str">
            <v>DELAWARE</v>
          </cell>
          <cell r="F99" t="str">
            <v>Delaware County Library System</v>
          </cell>
          <cell r="G99">
            <v>31531</v>
          </cell>
          <cell r="H99">
            <v>15056</v>
          </cell>
          <cell r="I99">
            <v>72</v>
          </cell>
          <cell r="J99">
            <v>270626</v>
          </cell>
          <cell r="K99">
            <v>8.5333299999999994</v>
          </cell>
          <cell r="L99">
            <v>0</v>
          </cell>
          <cell r="M99">
            <v>0</v>
          </cell>
          <cell r="N99">
            <v>9.1199999999999992</v>
          </cell>
          <cell r="O99">
            <v>0.26667000000000002</v>
          </cell>
          <cell r="P99">
            <v>123908</v>
          </cell>
          <cell r="Q99">
            <v>113699</v>
          </cell>
          <cell r="R99">
            <v>9</v>
          </cell>
          <cell r="S99">
            <v>158</v>
          </cell>
          <cell r="T99">
            <v>0</v>
          </cell>
          <cell r="U99">
            <v>20225</v>
          </cell>
          <cell r="V99">
            <v>17709</v>
          </cell>
          <cell r="W99">
            <v>0</v>
          </cell>
          <cell r="X99">
            <v>0</v>
          </cell>
          <cell r="Y99">
            <v>0</v>
          </cell>
          <cell r="Z99">
            <v>97835</v>
          </cell>
          <cell r="AA99">
            <v>821825</v>
          </cell>
          <cell r="AB99">
            <v>0</v>
          </cell>
          <cell r="AC99">
            <v>197774</v>
          </cell>
          <cell r="AD99">
            <v>1117434</v>
          </cell>
          <cell r="AE99">
            <v>894213</v>
          </cell>
          <cell r="AF99">
            <v>149446</v>
          </cell>
          <cell r="AG99">
            <v>240074</v>
          </cell>
          <cell r="AH99">
            <v>1283733</v>
          </cell>
          <cell r="AI99">
            <v>1691</v>
          </cell>
          <cell r="AJ99">
            <v>0</v>
          </cell>
          <cell r="AK99">
            <v>97835</v>
          </cell>
          <cell r="AL99">
            <v>0</v>
          </cell>
          <cell r="AM99">
            <v>0</v>
          </cell>
          <cell r="AN99">
            <v>0</v>
          </cell>
          <cell r="AO99">
            <v>18</v>
          </cell>
        </row>
        <row r="100">
          <cell r="A100">
            <v>925230785</v>
          </cell>
          <cell r="B100" t="str">
            <v>MIDDLETOWN FREE LIBRARY</v>
          </cell>
          <cell r="C100" t="str">
            <v>SOUTHEAST</v>
          </cell>
          <cell r="D100" t="str">
            <v>DELAWARE</v>
          </cell>
          <cell r="E100" t="str">
            <v>DELAWARE</v>
          </cell>
          <cell r="F100" t="str">
            <v>Delaware County Library System</v>
          </cell>
          <cell r="G100">
            <v>15807</v>
          </cell>
          <cell r="H100">
            <v>6185</v>
          </cell>
          <cell r="I100">
            <v>55</v>
          </cell>
          <cell r="J100">
            <v>151880</v>
          </cell>
          <cell r="K100">
            <v>1</v>
          </cell>
          <cell r="L100">
            <v>0</v>
          </cell>
          <cell r="M100">
            <v>2</v>
          </cell>
          <cell r="N100">
            <v>3.7368399999999999</v>
          </cell>
          <cell r="O100">
            <v>0.52632000000000001</v>
          </cell>
          <cell r="P100">
            <v>66090</v>
          </cell>
          <cell r="Q100">
            <v>48781</v>
          </cell>
          <cell r="R100">
            <v>0</v>
          </cell>
          <cell r="S100">
            <v>56</v>
          </cell>
          <cell r="T100">
            <v>0</v>
          </cell>
          <cell r="U100">
            <v>12663</v>
          </cell>
          <cell r="V100">
            <v>11854</v>
          </cell>
          <cell r="W100">
            <v>0</v>
          </cell>
          <cell r="X100">
            <v>0</v>
          </cell>
          <cell r="Y100">
            <v>0</v>
          </cell>
          <cell r="Z100">
            <v>51314</v>
          </cell>
          <cell r="AA100">
            <v>268956</v>
          </cell>
          <cell r="AB100">
            <v>8000</v>
          </cell>
          <cell r="AC100">
            <v>88430</v>
          </cell>
          <cell r="AD100">
            <v>408700</v>
          </cell>
          <cell r="AE100">
            <v>227379</v>
          </cell>
          <cell r="AF100">
            <v>65501</v>
          </cell>
          <cell r="AG100">
            <v>121220</v>
          </cell>
          <cell r="AH100">
            <v>414100</v>
          </cell>
          <cell r="AI100">
            <v>0</v>
          </cell>
          <cell r="AJ100">
            <v>0</v>
          </cell>
          <cell r="AK100">
            <v>51314</v>
          </cell>
          <cell r="AL100">
            <v>0</v>
          </cell>
          <cell r="AM100">
            <v>0</v>
          </cell>
          <cell r="AN100">
            <v>0</v>
          </cell>
          <cell r="AO100">
            <v>8</v>
          </cell>
        </row>
        <row r="101">
          <cell r="A101">
            <v>925230905</v>
          </cell>
          <cell r="B101" t="str">
            <v>NEWTOWN PUBLIC LIBRARY</v>
          </cell>
          <cell r="C101" t="str">
            <v>SOUTHEAST</v>
          </cell>
          <cell r="D101" t="str">
            <v>DELAWARE</v>
          </cell>
          <cell r="E101" t="str">
            <v>DELAWARE</v>
          </cell>
          <cell r="F101" t="str">
            <v>Delaware County Library System</v>
          </cell>
          <cell r="G101">
            <v>12216</v>
          </cell>
          <cell r="H101">
            <v>5809</v>
          </cell>
          <cell r="I101">
            <v>47</v>
          </cell>
          <cell r="J101">
            <v>90520</v>
          </cell>
          <cell r="K101">
            <v>0.8</v>
          </cell>
          <cell r="L101">
            <v>1.625</v>
          </cell>
          <cell r="M101">
            <v>0</v>
          </cell>
          <cell r="N101">
            <v>1.675</v>
          </cell>
          <cell r="O101">
            <v>1.45</v>
          </cell>
          <cell r="P101">
            <v>62304</v>
          </cell>
          <cell r="Q101">
            <v>59398</v>
          </cell>
          <cell r="R101">
            <v>0</v>
          </cell>
          <cell r="S101">
            <v>91</v>
          </cell>
          <cell r="T101">
            <v>0</v>
          </cell>
          <cell r="U101">
            <v>8677</v>
          </cell>
          <cell r="V101">
            <v>8123</v>
          </cell>
          <cell r="W101">
            <v>0</v>
          </cell>
          <cell r="X101">
            <v>0</v>
          </cell>
          <cell r="Y101">
            <v>0</v>
          </cell>
          <cell r="Z101">
            <v>37806</v>
          </cell>
          <cell r="AA101">
            <v>196661</v>
          </cell>
          <cell r="AB101">
            <v>0</v>
          </cell>
          <cell r="AC101">
            <v>73111</v>
          </cell>
          <cell r="AD101">
            <v>307578</v>
          </cell>
          <cell r="AE101">
            <v>158228</v>
          </cell>
          <cell r="AF101">
            <v>36868</v>
          </cell>
          <cell r="AG101">
            <v>136430</v>
          </cell>
          <cell r="AH101">
            <v>331526</v>
          </cell>
          <cell r="AI101">
            <v>0</v>
          </cell>
          <cell r="AJ101">
            <v>0</v>
          </cell>
          <cell r="AK101">
            <v>37806</v>
          </cell>
          <cell r="AL101">
            <v>0</v>
          </cell>
          <cell r="AM101">
            <v>0</v>
          </cell>
          <cell r="AN101">
            <v>0</v>
          </cell>
          <cell r="AO101">
            <v>10</v>
          </cell>
        </row>
        <row r="102">
          <cell r="A102">
            <v>925230933</v>
          </cell>
          <cell r="B102" t="str">
            <v>NORWOOD PUBLIC LIBRARY</v>
          </cell>
          <cell r="C102" t="str">
            <v>SOUTHEAST</v>
          </cell>
          <cell r="D102" t="str">
            <v>DELAWARE</v>
          </cell>
          <cell r="E102" t="str">
            <v>DELAWARE</v>
          </cell>
          <cell r="F102" t="str">
            <v>Delaware County Library System</v>
          </cell>
          <cell r="G102">
            <v>5890</v>
          </cell>
          <cell r="H102">
            <v>3684</v>
          </cell>
          <cell r="I102">
            <v>47</v>
          </cell>
          <cell r="J102">
            <v>27221</v>
          </cell>
          <cell r="K102">
            <v>0</v>
          </cell>
          <cell r="L102">
            <v>0</v>
          </cell>
          <cell r="M102">
            <v>0.57142999999999999</v>
          </cell>
          <cell r="N102">
            <v>2.8</v>
          </cell>
          <cell r="O102">
            <v>0</v>
          </cell>
          <cell r="P102">
            <v>18314</v>
          </cell>
          <cell r="Q102">
            <v>17555</v>
          </cell>
          <cell r="R102">
            <v>0</v>
          </cell>
          <cell r="S102">
            <v>34</v>
          </cell>
          <cell r="T102">
            <v>0</v>
          </cell>
          <cell r="U102">
            <v>3991</v>
          </cell>
          <cell r="V102">
            <v>2991</v>
          </cell>
          <cell r="W102">
            <v>0</v>
          </cell>
          <cell r="X102">
            <v>0</v>
          </cell>
          <cell r="Y102">
            <v>0</v>
          </cell>
          <cell r="Z102">
            <v>20462</v>
          </cell>
          <cell r="AA102">
            <v>101802</v>
          </cell>
          <cell r="AB102">
            <v>0</v>
          </cell>
          <cell r="AC102">
            <v>21770</v>
          </cell>
          <cell r="AD102">
            <v>144034</v>
          </cell>
          <cell r="AE102">
            <v>80937</v>
          </cell>
          <cell r="AF102">
            <v>23158</v>
          </cell>
          <cell r="AG102">
            <v>23239</v>
          </cell>
          <cell r="AH102">
            <v>127334</v>
          </cell>
          <cell r="AI102">
            <v>0</v>
          </cell>
          <cell r="AJ102">
            <v>0</v>
          </cell>
          <cell r="AK102">
            <v>20462</v>
          </cell>
          <cell r="AL102">
            <v>0</v>
          </cell>
          <cell r="AM102">
            <v>0</v>
          </cell>
          <cell r="AN102">
            <v>0</v>
          </cell>
          <cell r="AO102">
            <v>6</v>
          </cell>
        </row>
        <row r="103">
          <cell r="A103">
            <v>925230993</v>
          </cell>
          <cell r="B103" t="str">
            <v>PROSPECT PARK FREE LIBRARY</v>
          </cell>
          <cell r="C103" t="str">
            <v>SOUTHEAST</v>
          </cell>
          <cell r="D103" t="str">
            <v>DELAWARE</v>
          </cell>
          <cell r="E103" t="str">
            <v>DELAWARE</v>
          </cell>
          <cell r="F103" t="str">
            <v>Delaware County Library System</v>
          </cell>
          <cell r="G103">
            <v>6454</v>
          </cell>
          <cell r="H103">
            <v>2646</v>
          </cell>
          <cell r="I103">
            <v>35</v>
          </cell>
          <cell r="J103">
            <v>11517</v>
          </cell>
          <cell r="K103">
            <v>0</v>
          </cell>
          <cell r="L103">
            <v>0</v>
          </cell>
          <cell r="M103">
            <v>0.85714000000000001</v>
          </cell>
          <cell r="N103">
            <v>1.31429</v>
          </cell>
          <cell r="O103">
            <v>0</v>
          </cell>
          <cell r="P103">
            <v>11877</v>
          </cell>
          <cell r="Q103">
            <v>11007</v>
          </cell>
          <cell r="R103">
            <v>0</v>
          </cell>
          <cell r="S103">
            <v>13</v>
          </cell>
          <cell r="T103">
            <v>0</v>
          </cell>
          <cell r="U103">
            <v>2784</v>
          </cell>
          <cell r="V103">
            <v>1590</v>
          </cell>
          <cell r="W103">
            <v>0</v>
          </cell>
          <cell r="X103">
            <v>0</v>
          </cell>
          <cell r="Y103">
            <v>0</v>
          </cell>
          <cell r="Z103">
            <v>14434</v>
          </cell>
          <cell r="AA103">
            <v>31901</v>
          </cell>
          <cell r="AB103">
            <v>0</v>
          </cell>
          <cell r="AC103">
            <v>21891</v>
          </cell>
          <cell r="AD103">
            <v>68226</v>
          </cell>
          <cell r="AE103">
            <v>50144</v>
          </cell>
          <cell r="AF103">
            <v>9237</v>
          </cell>
          <cell r="AG103">
            <v>7942</v>
          </cell>
          <cell r="AH103">
            <v>67323</v>
          </cell>
          <cell r="AI103">
            <v>0</v>
          </cell>
          <cell r="AJ103">
            <v>0</v>
          </cell>
          <cell r="AK103">
            <v>14434</v>
          </cell>
          <cell r="AL103">
            <v>0</v>
          </cell>
          <cell r="AM103">
            <v>0</v>
          </cell>
          <cell r="AN103">
            <v>0</v>
          </cell>
          <cell r="AO103">
            <v>4</v>
          </cell>
        </row>
        <row r="104">
          <cell r="A104">
            <v>925230365</v>
          </cell>
          <cell r="B104" t="str">
            <v>RACHEL KOHL COMMUNITY LIBRARY</v>
          </cell>
          <cell r="C104" t="str">
            <v>SOUTHEAST</v>
          </cell>
          <cell r="D104" t="str">
            <v>DELAWARE</v>
          </cell>
          <cell r="E104" t="str">
            <v>DELAWARE</v>
          </cell>
          <cell r="F104" t="str">
            <v>Delaware County Library System</v>
          </cell>
          <cell r="G104">
            <v>17231</v>
          </cell>
          <cell r="H104">
            <v>12565</v>
          </cell>
          <cell r="I104">
            <v>58</v>
          </cell>
          <cell r="J104">
            <v>149613</v>
          </cell>
          <cell r="K104">
            <v>0</v>
          </cell>
          <cell r="L104">
            <v>0</v>
          </cell>
          <cell r="M104">
            <v>3</v>
          </cell>
          <cell r="N104">
            <v>6.8</v>
          </cell>
          <cell r="O104">
            <v>1.7749999999999999</v>
          </cell>
          <cell r="P104">
            <v>49667</v>
          </cell>
          <cell r="Q104">
            <v>44553</v>
          </cell>
          <cell r="R104">
            <v>0</v>
          </cell>
          <cell r="S104">
            <v>67</v>
          </cell>
          <cell r="T104">
            <v>0</v>
          </cell>
          <cell r="U104">
            <v>7950</v>
          </cell>
          <cell r="V104">
            <v>21163</v>
          </cell>
          <cell r="W104">
            <v>0</v>
          </cell>
          <cell r="X104">
            <v>0</v>
          </cell>
          <cell r="Y104">
            <v>0</v>
          </cell>
          <cell r="Z104">
            <v>35896</v>
          </cell>
          <cell r="AA104">
            <v>240149</v>
          </cell>
          <cell r="AB104">
            <v>0</v>
          </cell>
          <cell r="AC104">
            <v>80688</v>
          </cell>
          <cell r="AD104">
            <v>356733</v>
          </cell>
          <cell r="AE104">
            <v>237481</v>
          </cell>
          <cell r="AF104">
            <v>27060</v>
          </cell>
          <cell r="AG104">
            <v>90137</v>
          </cell>
          <cell r="AH104">
            <v>354678</v>
          </cell>
          <cell r="AI104">
            <v>0</v>
          </cell>
          <cell r="AJ104">
            <v>0</v>
          </cell>
          <cell r="AK104">
            <v>35896</v>
          </cell>
          <cell r="AL104">
            <v>0</v>
          </cell>
          <cell r="AM104">
            <v>0</v>
          </cell>
          <cell r="AN104">
            <v>0</v>
          </cell>
          <cell r="AO104">
            <v>9</v>
          </cell>
        </row>
        <row r="105">
          <cell r="A105">
            <v>925231053</v>
          </cell>
          <cell r="B105" t="str">
            <v>RIDLEY PARK PUBLIC LIBRARY</v>
          </cell>
          <cell r="C105" t="str">
            <v>SOUTHEAST</v>
          </cell>
          <cell r="D105" t="str">
            <v>DELAWARE</v>
          </cell>
          <cell r="E105" t="str">
            <v>DELAWARE</v>
          </cell>
          <cell r="F105" t="str">
            <v>Delaware County Library System</v>
          </cell>
          <cell r="G105">
            <v>7002</v>
          </cell>
          <cell r="H105">
            <v>3595</v>
          </cell>
          <cell r="I105">
            <v>45</v>
          </cell>
          <cell r="J105">
            <v>26948</v>
          </cell>
          <cell r="K105">
            <v>0</v>
          </cell>
          <cell r="L105">
            <v>0</v>
          </cell>
          <cell r="M105">
            <v>0.85714000000000001</v>
          </cell>
          <cell r="N105">
            <v>3.4285700000000001</v>
          </cell>
          <cell r="O105">
            <v>0</v>
          </cell>
          <cell r="P105">
            <v>17795</v>
          </cell>
          <cell r="Q105">
            <v>16438</v>
          </cell>
          <cell r="R105">
            <v>0</v>
          </cell>
          <cell r="S105">
            <v>39</v>
          </cell>
          <cell r="T105">
            <v>0</v>
          </cell>
          <cell r="U105">
            <v>3825</v>
          </cell>
          <cell r="V105">
            <v>3416</v>
          </cell>
          <cell r="W105">
            <v>0</v>
          </cell>
          <cell r="X105">
            <v>0</v>
          </cell>
          <cell r="Y105">
            <v>0</v>
          </cell>
          <cell r="Z105">
            <v>23028</v>
          </cell>
          <cell r="AA105">
            <v>105120</v>
          </cell>
          <cell r="AB105">
            <v>0</v>
          </cell>
          <cell r="AC105">
            <v>3249</v>
          </cell>
          <cell r="AD105">
            <v>131397</v>
          </cell>
          <cell r="AE105">
            <v>102571</v>
          </cell>
          <cell r="AF105">
            <v>16518</v>
          </cell>
          <cell r="AG105">
            <v>16904</v>
          </cell>
          <cell r="AH105">
            <v>135993</v>
          </cell>
          <cell r="AI105">
            <v>0</v>
          </cell>
          <cell r="AJ105">
            <v>0</v>
          </cell>
          <cell r="AK105">
            <v>23028</v>
          </cell>
          <cell r="AL105">
            <v>0</v>
          </cell>
          <cell r="AM105">
            <v>0</v>
          </cell>
          <cell r="AN105">
            <v>0</v>
          </cell>
          <cell r="AO105">
            <v>7</v>
          </cell>
        </row>
        <row r="106">
          <cell r="A106">
            <v>925231084</v>
          </cell>
          <cell r="B106" t="str">
            <v>RIDLEY TOWNSHIP PUBLIC LIBRARY</v>
          </cell>
          <cell r="C106" t="str">
            <v>SOUTHEAST</v>
          </cell>
          <cell r="D106" t="str">
            <v>DELAWARE</v>
          </cell>
          <cell r="E106" t="str">
            <v>DELAWARE</v>
          </cell>
          <cell r="F106" t="str">
            <v>Delaware County Library System</v>
          </cell>
          <cell r="G106">
            <v>30768</v>
          </cell>
          <cell r="H106">
            <v>12354</v>
          </cell>
          <cell r="I106">
            <v>51.5</v>
          </cell>
          <cell r="J106">
            <v>155612</v>
          </cell>
          <cell r="K106">
            <v>3.3142900000000002</v>
          </cell>
          <cell r="L106">
            <v>1</v>
          </cell>
          <cell r="M106">
            <v>0</v>
          </cell>
          <cell r="N106">
            <v>8.2571399999999997</v>
          </cell>
          <cell r="O106">
            <v>0.11429</v>
          </cell>
          <cell r="P106">
            <v>65636</v>
          </cell>
          <cell r="Q106">
            <v>59715</v>
          </cell>
          <cell r="R106">
            <v>0</v>
          </cell>
          <cell r="S106">
            <v>165</v>
          </cell>
          <cell r="T106">
            <v>0</v>
          </cell>
          <cell r="U106">
            <v>13845</v>
          </cell>
          <cell r="V106">
            <v>13971</v>
          </cell>
          <cell r="W106">
            <v>0</v>
          </cell>
          <cell r="X106">
            <v>0</v>
          </cell>
          <cell r="Y106">
            <v>0</v>
          </cell>
          <cell r="Z106">
            <v>98497</v>
          </cell>
          <cell r="AA106">
            <v>467231</v>
          </cell>
          <cell r="AB106">
            <v>0</v>
          </cell>
          <cell r="AC106">
            <v>67035</v>
          </cell>
          <cell r="AD106">
            <v>632763</v>
          </cell>
          <cell r="AE106">
            <v>525744</v>
          </cell>
          <cell r="AF106">
            <v>95472</v>
          </cell>
          <cell r="AG106">
            <v>40698</v>
          </cell>
          <cell r="AH106">
            <v>661914</v>
          </cell>
          <cell r="AI106">
            <v>0</v>
          </cell>
          <cell r="AJ106">
            <v>0</v>
          </cell>
          <cell r="AK106">
            <v>98497</v>
          </cell>
          <cell r="AL106">
            <v>0</v>
          </cell>
          <cell r="AM106">
            <v>0</v>
          </cell>
          <cell r="AN106">
            <v>0</v>
          </cell>
          <cell r="AO106">
            <v>18</v>
          </cell>
        </row>
        <row r="107">
          <cell r="A107">
            <v>925231173</v>
          </cell>
          <cell r="B107" t="str">
            <v>SHARON HILL PUBLIC LIBRARY</v>
          </cell>
          <cell r="C107" t="str">
            <v>SOUTHEAST</v>
          </cell>
          <cell r="D107" t="str">
            <v>DELAWARE</v>
          </cell>
          <cell r="E107" t="str">
            <v>DELAWARE</v>
          </cell>
          <cell r="F107" t="str">
            <v>Delaware County Library System</v>
          </cell>
          <cell r="G107">
            <v>5697</v>
          </cell>
          <cell r="H107">
            <v>3995</v>
          </cell>
          <cell r="I107">
            <v>41</v>
          </cell>
          <cell r="J107">
            <v>18851</v>
          </cell>
          <cell r="K107">
            <v>0</v>
          </cell>
          <cell r="L107">
            <v>0</v>
          </cell>
          <cell r="M107">
            <v>1.14286</v>
          </cell>
          <cell r="N107">
            <v>1.4</v>
          </cell>
          <cell r="O107">
            <v>0</v>
          </cell>
          <cell r="P107">
            <v>18842</v>
          </cell>
          <cell r="Q107">
            <v>18405</v>
          </cell>
          <cell r="R107">
            <v>0</v>
          </cell>
          <cell r="S107">
            <v>15</v>
          </cell>
          <cell r="T107">
            <v>0</v>
          </cell>
          <cell r="U107">
            <v>4025</v>
          </cell>
          <cell r="V107">
            <v>3956</v>
          </cell>
          <cell r="W107">
            <v>11395</v>
          </cell>
          <cell r="X107">
            <v>11395</v>
          </cell>
          <cell r="Y107">
            <v>0</v>
          </cell>
          <cell r="Z107">
            <v>18079</v>
          </cell>
          <cell r="AA107">
            <v>66440</v>
          </cell>
          <cell r="AB107">
            <v>1000</v>
          </cell>
          <cell r="AC107">
            <v>5336</v>
          </cell>
          <cell r="AD107">
            <v>101250</v>
          </cell>
          <cell r="AE107">
            <v>97534</v>
          </cell>
          <cell r="AF107">
            <v>10048</v>
          </cell>
          <cell r="AG107">
            <v>4109</v>
          </cell>
          <cell r="AH107">
            <v>111691</v>
          </cell>
          <cell r="AI107">
            <v>0</v>
          </cell>
          <cell r="AJ107">
            <v>11395</v>
          </cell>
          <cell r="AK107">
            <v>18079</v>
          </cell>
          <cell r="AL107">
            <v>0</v>
          </cell>
          <cell r="AM107">
            <v>0</v>
          </cell>
          <cell r="AN107">
            <v>0</v>
          </cell>
          <cell r="AO107">
            <v>4</v>
          </cell>
        </row>
        <row r="108">
          <cell r="A108">
            <v>925231204</v>
          </cell>
          <cell r="B108" t="str">
            <v>SPRINGFIELD TOWNSHIP LIBRARY</v>
          </cell>
          <cell r="C108" t="str">
            <v>SOUTHEAST</v>
          </cell>
          <cell r="D108" t="str">
            <v>DELAWARE</v>
          </cell>
          <cell r="E108" t="str">
            <v>DELAWARE</v>
          </cell>
          <cell r="F108" t="str">
            <v>Delaware County Library System</v>
          </cell>
          <cell r="G108">
            <v>24211</v>
          </cell>
          <cell r="H108">
            <v>16073</v>
          </cell>
          <cell r="I108">
            <v>61</v>
          </cell>
          <cell r="J108">
            <v>151416</v>
          </cell>
          <cell r="K108">
            <v>3</v>
          </cell>
          <cell r="L108">
            <v>0</v>
          </cell>
          <cell r="M108">
            <v>0</v>
          </cell>
          <cell r="N108">
            <v>7.5142899999999999</v>
          </cell>
          <cell r="O108">
            <v>8.5709999999999995E-2</v>
          </cell>
          <cell r="P108">
            <v>121962</v>
          </cell>
          <cell r="Q108">
            <v>108361</v>
          </cell>
          <cell r="R108">
            <v>0</v>
          </cell>
          <cell r="S108">
            <v>90</v>
          </cell>
          <cell r="T108">
            <v>0</v>
          </cell>
          <cell r="U108">
            <v>10436</v>
          </cell>
          <cell r="V108">
            <v>14572</v>
          </cell>
          <cell r="W108">
            <v>0</v>
          </cell>
          <cell r="X108">
            <v>0</v>
          </cell>
          <cell r="Y108">
            <v>0</v>
          </cell>
          <cell r="Z108">
            <v>74118</v>
          </cell>
          <cell r="AA108">
            <v>763089</v>
          </cell>
          <cell r="AB108">
            <v>0</v>
          </cell>
          <cell r="AC108">
            <v>118797</v>
          </cell>
          <cell r="AD108">
            <v>956004</v>
          </cell>
          <cell r="AE108">
            <v>690890</v>
          </cell>
          <cell r="AF108">
            <v>99618</v>
          </cell>
          <cell r="AG108">
            <v>82102</v>
          </cell>
          <cell r="AH108">
            <v>872610</v>
          </cell>
          <cell r="AI108">
            <v>0</v>
          </cell>
          <cell r="AJ108">
            <v>0</v>
          </cell>
          <cell r="AK108">
            <v>74118</v>
          </cell>
          <cell r="AL108">
            <v>0</v>
          </cell>
          <cell r="AM108">
            <v>0</v>
          </cell>
          <cell r="AN108">
            <v>0</v>
          </cell>
          <cell r="AO108">
            <v>10</v>
          </cell>
        </row>
        <row r="109">
          <cell r="A109">
            <v>925231233</v>
          </cell>
          <cell r="B109" t="str">
            <v>SWARTHMORE PUBLIC LIBRARY</v>
          </cell>
          <cell r="C109" t="str">
            <v>SOUTHEAST</v>
          </cell>
          <cell r="D109" t="str">
            <v>DELAWARE</v>
          </cell>
          <cell r="E109" t="str">
            <v>DELAWARE</v>
          </cell>
          <cell r="F109" t="str">
            <v>Delaware County Library System</v>
          </cell>
          <cell r="G109">
            <v>6194</v>
          </cell>
          <cell r="H109">
            <v>4140</v>
          </cell>
          <cell r="I109">
            <v>62</v>
          </cell>
          <cell r="J109">
            <v>117934</v>
          </cell>
          <cell r="K109">
            <v>0.8</v>
          </cell>
          <cell r="L109">
            <v>0</v>
          </cell>
          <cell r="M109">
            <v>1</v>
          </cell>
          <cell r="N109">
            <v>1.8</v>
          </cell>
          <cell r="O109">
            <v>1.82857</v>
          </cell>
          <cell r="P109">
            <v>54361</v>
          </cell>
          <cell r="Q109">
            <v>48220</v>
          </cell>
          <cell r="R109">
            <v>0</v>
          </cell>
          <cell r="S109">
            <v>90</v>
          </cell>
          <cell r="T109">
            <v>0</v>
          </cell>
          <cell r="U109">
            <v>8760</v>
          </cell>
          <cell r="V109">
            <v>9152</v>
          </cell>
          <cell r="W109">
            <v>0</v>
          </cell>
          <cell r="X109">
            <v>0</v>
          </cell>
          <cell r="Y109">
            <v>0</v>
          </cell>
          <cell r="Z109">
            <v>23202</v>
          </cell>
          <cell r="AA109">
            <v>125347</v>
          </cell>
          <cell r="AB109">
            <v>0</v>
          </cell>
          <cell r="AC109">
            <v>84223</v>
          </cell>
          <cell r="AD109">
            <v>232772</v>
          </cell>
          <cell r="AE109">
            <v>177438</v>
          </cell>
          <cell r="AF109">
            <v>47072</v>
          </cell>
          <cell r="AG109">
            <v>8584</v>
          </cell>
          <cell r="AH109">
            <v>233094</v>
          </cell>
          <cell r="AI109">
            <v>0</v>
          </cell>
          <cell r="AJ109">
            <v>0</v>
          </cell>
          <cell r="AK109">
            <v>23202</v>
          </cell>
          <cell r="AL109">
            <v>0</v>
          </cell>
          <cell r="AM109">
            <v>0</v>
          </cell>
          <cell r="AN109">
            <v>0</v>
          </cell>
          <cell r="AO109">
            <v>5</v>
          </cell>
        </row>
        <row r="110">
          <cell r="A110">
            <v>925231294</v>
          </cell>
          <cell r="B110" t="str">
            <v>TINICUM MEMORIAL PUB LIBRARY</v>
          </cell>
          <cell r="C110" t="str">
            <v>SOUTHEAST</v>
          </cell>
          <cell r="D110" t="str">
            <v>DELAWARE</v>
          </cell>
          <cell r="E110" t="str">
            <v>DELAWARE</v>
          </cell>
          <cell r="F110" t="str">
            <v>Delaware County Library System</v>
          </cell>
          <cell r="G110">
            <v>4091</v>
          </cell>
          <cell r="H110">
            <v>2164</v>
          </cell>
          <cell r="I110">
            <v>36</v>
          </cell>
          <cell r="J110">
            <v>12566</v>
          </cell>
          <cell r="K110">
            <v>0</v>
          </cell>
          <cell r="L110">
            <v>0</v>
          </cell>
          <cell r="M110">
            <v>0.8</v>
          </cell>
          <cell r="N110">
            <v>2.05714</v>
          </cell>
          <cell r="O110">
            <v>0</v>
          </cell>
          <cell r="P110">
            <v>24030</v>
          </cell>
          <cell r="Q110">
            <v>23345</v>
          </cell>
          <cell r="R110">
            <v>0</v>
          </cell>
          <cell r="S110">
            <v>16</v>
          </cell>
          <cell r="T110">
            <v>0</v>
          </cell>
          <cell r="U110">
            <v>3210</v>
          </cell>
          <cell r="V110">
            <v>1299</v>
          </cell>
          <cell r="W110">
            <v>0</v>
          </cell>
          <cell r="X110">
            <v>0</v>
          </cell>
          <cell r="Y110">
            <v>0</v>
          </cell>
          <cell r="Z110">
            <v>15576</v>
          </cell>
          <cell r="AA110">
            <v>85000</v>
          </cell>
          <cell r="AB110">
            <v>0</v>
          </cell>
          <cell r="AC110">
            <v>4672</v>
          </cell>
          <cell r="AD110">
            <v>105248</v>
          </cell>
          <cell r="AE110">
            <v>71097</v>
          </cell>
          <cell r="AF110">
            <v>11666</v>
          </cell>
          <cell r="AG110">
            <v>20234</v>
          </cell>
          <cell r="AH110">
            <v>102997</v>
          </cell>
          <cell r="AI110">
            <v>0</v>
          </cell>
          <cell r="AJ110">
            <v>0</v>
          </cell>
          <cell r="AK110">
            <v>15576</v>
          </cell>
          <cell r="AL110">
            <v>0</v>
          </cell>
          <cell r="AM110">
            <v>0</v>
          </cell>
          <cell r="AN110">
            <v>0</v>
          </cell>
          <cell r="AO110">
            <v>8</v>
          </cell>
        </row>
        <row r="111">
          <cell r="A111">
            <v>925231414</v>
          </cell>
          <cell r="B111" t="str">
            <v>UPPER DARBY TOWNSHIP &amp; SELLERS MEMORIAL FREE PUBLIC LIBRARY</v>
          </cell>
          <cell r="C111" t="str">
            <v>SOUTHEAST</v>
          </cell>
          <cell r="D111" t="str">
            <v>DELAWARE</v>
          </cell>
          <cell r="E111" t="str">
            <v>DELAWARE</v>
          </cell>
          <cell r="F111" t="str">
            <v>Delaware County Library System</v>
          </cell>
          <cell r="G111">
            <v>82795</v>
          </cell>
          <cell r="H111">
            <v>42688</v>
          </cell>
          <cell r="I111">
            <v>72.5</v>
          </cell>
          <cell r="J111">
            <v>210634</v>
          </cell>
          <cell r="K111">
            <v>8.5945900000000002</v>
          </cell>
          <cell r="L111">
            <v>1.4864900000000001</v>
          </cell>
          <cell r="M111">
            <v>1</v>
          </cell>
          <cell r="N111">
            <v>22.45946</v>
          </cell>
          <cell r="O111">
            <v>0</v>
          </cell>
          <cell r="P111">
            <v>136336</v>
          </cell>
          <cell r="Q111">
            <v>128597</v>
          </cell>
          <cell r="R111">
            <v>0</v>
          </cell>
          <cell r="S111">
            <v>160</v>
          </cell>
          <cell r="T111">
            <v>0</v>
          </cell>
          <cell r="U111">
            <v>15161</v>
          </cell>
          <cell r="V111">
            <v>34865</v>
          </cell>
          <cell r="W111">
            <v>0</v>
          </cell>
          <cell r="X111">
            <v>46367</v>
          </cell>
          <cell r="Y111">
            <v>0</v>
          </cell>
          <cell r="Z111">
            <v>241072</v>
          </cell>
          <cell r="AA111">
            <v>1122818</v>
          </cell>
          <cell r="AB111">
            <v>0</v>
          </cell>
          <cell r="AC111">
            <v>92430</v>
          </cell>
          <cell r="AD111">
            <v>1502687</v>
          </cell>
          <cell r="AE111">
            <v>1148791</v>
          </cell>
          <cell r="AF111">
            <v>137226</v>
          </cell>
          <cell r="AG111">
            <v>264290</v>
          </cell>
          <cell r="AH111">
            <v>1550307</v>
          </cell>
          <cell r="AI111">
            <v>0</v>
          </cell>
          <cell r="AJ111">
            <v>46367</v>
          </cell>
          <cell r="AK111">
            <v>241072</v>
          </cell>
          <cell r="AL111">
            <v>0</v>
          </cell>
          <cell r="AM111">
            <v>0</v>
          </cell>
          <cell r="AN111">
            <v>0</v>
          </cell>
          <cell r="AO111">
            <v>37</v>
          </cell>
        </row>
        <row r="112">
          <cell r="A112">
            <v>925231473</v>
          </cell>
          <cell r="B112" t="str">
            <v>YEADON PUBLIC LIBRARY</v>
          </cell>
          <cell r="C112" t="str">
            <v>SOUTHEAST</v>
          </cell>
          <cell r="D112" t="str">
            <v>DELAWARE</v>
          </cell>
          <cell r="E112" t="str">
            <v>DELAWARE</v>
          </cell>
          <cell r="F112" t="str">
            <v>Delaware County Library System</v>
          </cell>
          <cell r="G112">
            <v>11443</v>
          </cell>
          <cell r="H112">
            <v>7453</v>
          </cell>
          <cell r="I112">
            <v>59</v>
          </cell>
          <cell r="J112">
            <v>35087</v>
          </cell>
          <cell r="K112">
            <v>0</v>
          </cell>
          <cell r="L112">
            <v>0</v>
          </cell>
          <cell r="M112">
            <v>1</v>
          </cell>
          <cell r="N112">
            <v>4.8250000000000002</v>
          </cell>
          <cell r="O112">
            <v>0.1</v>
          </cell>
          <cell r="P112">
            <v>48289</v>
          </cell>
          <cell r="Q112">
            <v>45183</v>
          </cell>
          <cell r="R112">
            <v>0</v>
          </cell>
          <cell r="S112">
            <v>69</v>
          </cell>
          <cell r="T112">
            <v>0</v>
          </cell>
          <cell r="U112">
            <v>8335</v>
          </cell>
          <cell r="V112">
            <v>2551</v>
          </cell>
          <cell r="W112">
            <v>0</v>
          </cell>
          <cell r="X112">
            <v>0</v>
          </cell>
          <cell r="Y112">
            <v>0</v>
          </cell>
          <cell r="Z112">
            <v>37585</v>
          </cell>
          <cell r="AA112">
            <v>284189</v>
          </cell>
          <cell r="AB112">
            <v>934</v>
          </cell>
          <cell r="AC112">
            <v>21875</v>
          </cell>
          <cell r="AD112">
            <v>343649</v>
          </cell>
          <cell r="AE112">
            <v>218140</v>
          </cell>
          <cell r="AF112">
            <v>55379</v>
          </cell>
          <cell r="AG112">
            <v>50835</v>
          </cell>
          <cell r="AH112">
            <v>324354</v>
          </cell>
          <cell r="AI112">
            <v>0</v>
          </cell>
          <cell r="AJ112">
            <v>0</v>
          </cell>
          <cell r="AK112">
            <v>37585</v>
          </cell>
          <cell r="AL112">
            <v>0</v>
          </cell>
          <cell r="AM112">
            <v>0</v>
          </cell>
          <cell r="AN112">
            <v>0</v>
          </cell>
          <cell r="AO112">
            <v>6</v>
          </cell>
        </row>
        <row r="113">
          <cell r="A113">
            <v>922090154</v>
          </cell>
          <cell r="B113" t="str">
            <v>BUCKS COUNTY FREE LIBRARY</v>
          </cell>
          <cell r="C113" t="str">
            <v>SOUTHEAST</v>
          </cell>
          <cell r="D113" t="str">
            <v>DOYLESTOWN</v>
          </cell>
          <cell r="E113" t="str">
            <v>BUCKS</v>
          </cell>
          <cell r="F113" t="str">
            <v>Bucks County Free Library System</v>
          </cell>
          <cell r="G113">
            <v>490577</v>
          </cell>
          <cell r="H113">
            <v>198030</v>
          </cell>
          <cell r="I113">
            <v>68</v>
          </cell>
          <cell r="J113">
            <v>2848954</v>
          </cell>
          <cell r="K113">
            <v>14.94286</v>
          </cell>
          <cell r="L113">
            <v>2.2857099999999999</v>
          </cell>
          <cell r="M113">
            <v>0</v>
          </cell>
          <cell r="N113">
            <v>74.228570000000005</v>
          </cell>
          <cell r="O113">
            <v>6.9714299999999998</v>
          </cell>
          <cell r="P113">
            <v>609569</v>
          </cell>
          <cell r="Q113">
            <v>511563</v>
          </cell>
          <cell r="R113">
            <v>10946</v>
          </cell>
          <cell r="S113">
            <v>692</v>
          </cell>
          <cell r="T113">
            <v>209</v>
          </cell>
          <cell r="U113">
            <v>64652</v>
          </cell>
          <cell r="V113">
            <v>92146</v>
          </cell>
          <cell r="W113">
            <v>0</v>
          </cell>
          <cell r="X113">
            <v>0</v>
          </cell>
          <cell r="Y113">
            <v>0</v>
          </cell>
          <cell r="Z113">
            <v>2329578</v>
          </cell>
          <cell r="AA113">
            <v>5857100</v>
          </cell>
          <cell r="AB113">
            <v>0</v>
          </cell>
          <cell r="AC113">
            <v>2012088</v>
          </cell>
          <cell r="AD113">
            <v>10198766</v>
          </cell>
          <cell r="AE113">
            <v>4821873</v>
          </cell>
          <cell r="AF113">
            <v>1838822</v>
          </cell>
          <cell r="AG113">
            <v>4630951</v>
          </cell>
          <cell r="AH113">
            <v>11291646</v>
          </cell>
          <cell r="AI113">
            <v>0</v>
          </cell>
          <cell r="AJ113">
            <v>0</v>
          </cell>
          <cell r="AK113">
            <v>2329578</v>
          </cell>
          <cell r="AL113">
            <v>0</v>
          </cell>
          <cell r="AM113">
            <v>0</v>
          </cell>
          <cell r="AN113">
            <v>0</v>
          </cell>
          <cell r="AO113">
            <v>105</v>
          </cell>
        </row>
        <row r="114">
          <cell r="A114" t="e">
            <v>#VALUE!</v>
          </cell>
          <cell r="B114" t="str">
            <v>BUCKS SYS ADMIN UNIT</v>
          </cell>
          <cell r="C114" t="str">
            <v/>
          </cell>
          <cell r="D114" t="str">
            <v>DOYLESTOWN</v>
          </cell>
          <cell r="E114" t="str">
            <v>BUCKS</v>
          </cell>
          <cell r="F114" t="str">
            <v/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</row>
        <row r="115">
          <cell r="A115">
            <v>922090935</v>
          </cell>
          <cell r="B115" t="str">
            <v>FREE LIB OF NORTHAMPTON TWP</v>
          </cell>
          <cell r="C115" t="str">
            <v>SOUTHEAST</v>
          </cell>
          <cell r="D115" t="str">
            <v>DOYLESTOWN</v>
          </cell>
          <cell r="E115" t="str">
            <v>BUCKS</v>
          </cell>
          <cell r="F115" t="str">
            <v>Bucks County Free Library System</v>
          </cell>
          <cell r="G115">
            <v>39726</v>
          </cell>
          <cell r="H115">
            <v>22832</v>
          </cell>
          <cell r="I115">
            <v>50</v>
          </cell>
          <cell r="J115">
            <v>298530</v>
          </cell>
          <cell r="K115">
            <v>4.6578900000000001</v>
          </cell>
          <cell r="L115">
            <v>0</v>
          </cell>
          <cell r="M115">
            <v>0.84211000000000003</v>
          </cell>
          <cell r="N115">
            <v>6.3157899999999998</v>
          </cell>
          <cell r="O115">
            <v>0.68420999999999998</v>
          </cell>
          <cell r="P115">
            <v>127120</v>
          </cell>
          <cell r="Q115">
            <v>113473</v>
          </cell>
          <cell r="R115">
            <v>0</v>
          </cell>
          <cell r="S115">
            <v>127</v>
          </cell>
          <cell r="T115">
            <v>0</v>
          </cell>
          <cell r="U115">
            <v>28692</v>
          </cell>
          <cell r="V115">
            <v>26440</v>
          </cell>
          <cell r="W115">
            <v>0</v>
          </cell>
          <cell r="X115">
            <v>0</v>
          </cell>
          <cell r="Y115">
            <v>0</v>
          </cell>
          <cell r="Z115">
            <v>115527</v>
          </cell>
          <cell r="AA115">
            <v>740944</v>
          </cell>
          <cell r="AB115">
            <v>0</v>
          </cell>
          <cell r="AC115">
            <v>46320</v>
          </cell>
          <cell r="AD115">
            <v>902791</v>
          </cell>
          <cell r="AE115">
            <v>724772</v>
          </cell>
          <cell r="AF115">
            <v>127706</v>
          </cell>
          <cell r="AG115">
            <v>161225</v>
          </cell>
          <cell r="AH115">
            <v>1013703</v>
          </cell>
          <cell r="AI115">
            <v>0</v>
          </cell>
          <cell r="AJ115">
            <v>0</v>
          </cell>
          <cell r="AK115">
            <v>115527</v>
          </cell>
          <cell r="AL115">
            <v>0</v>
          </cell>
          <cell r="AM115">
            <v>0</v>
          </cell>
          <cell r="AN115">
            <v>22165</v>
          </cell>
          <cell r="AO115">
            <v>24</v>
          </cell>
        </row>
        <row r="116">
          <cell r="A116">
            <v>922090813</v>
          </cell>
          <cell r="B116" t="str">
            <v>FREE LIBRARY OF NEW HOPE &amp; SOLEBURY</v>
          </cell>
          <cell r="C116" t="str">
            <v>SOUTHEAST</v>
          </cell>
          <cell r="D116" t="str">
            <v>DOYLESTOWN</v>
          </cell>
          <cell r="E116" t="str">
            <v>BUCKS</v>
          </cell>
          <cell r="F116" t="str">
            <v>Bucks County Free Library System</v>
          </cell>
          <cell r="G116">
            <v>11220</v>
          </cell>
          <cell r="H116">
            <v>5163</v>
          </cell>
          <cell r="I116">
            <v>48</v>
          </cell>
          <cell r="J116">
            <v>59809</v>
          </cell>
          <cell r="K116">
            <v>1</v>
          </cell>
          <cell r="L116">
            <v>0</v>
          </cell>
          <cell r="M116">
            <v>0</v>
          </cell>
          <cell r="N116">
            <v>2</v>
          </cell>
          <cell r="O116">
            <v>3.5</v>
          </cell>
          <cell r="P116">
            <v>26473</v>
          </cell>
          <cell r="Q116">
            <v>22124</v>
          </cell>
          <cell r="R116">
            <v>0</v>
          </cell>
          <cell r="S116">
            <v>94</v>
          </cell>
          <cell r="T116">
            <v>0</v>
          </cell>
          <cell r="U116">
            <v>8941</v>
          </cell>
          <cell r="V116">
            <v>10385</v>
          </cell>
          <cell r="W116">
            <v>0</v>
          </cell>
          <cell r="X116">
            <v>0</v>
          </cell>
          <cell r="Y116">
            <v>0</v>
          </cell>
          <cell r="Z116">
            <v>28619</v>
          </cell>
          <cell r="AA116">
            <v>74469</v>
          </cell>
          <cell r="AB116">
            <v>0</v>
          </cell>
          <cell r="AC116">
            <v>120020</v>
          </cell>
          <cell r="AD116">
            <v>223108</v>
          </cell>
          <cell r="AE116">
            <v>132255</v>
          </cell>
          <cell r="AF116">
            <v>27107</v>
          </cell>
          <cell r="AG116">
            <v>58884</v>
          </cell>
          <cell r="AH116">
            <v>218246</v>
          </cell>
          <cell r="AI116">
            <v>0</v>
          </cell>
          <cell r="AJ116">
            <v>0</v>
          </cell>
          <cell r="AK116">
            <v>28619</v>
          </cell>
          <cell r="AL116">
            <v>0</v>
          </cell>
          <cell r="AM116">
            <v>0</v>
          </cell>
          <cell r="AN116">
            <v>0</v>
          </cell>
          <cell r="AO116">
            <v>5</v>
          </cell>
        </row>
        <row r="117">
          <cell r="A117">
            <v>922090635</v>
          </cell>
          <cell r="B117" t="str">
            <v>TWP LIB OF LOWER SOUTHAMPTON</v>
          </cell>
          <cell r="C117" t="str">
            <v>SOUTHEAST</v>
          </cell>
          <cell r="D117" t="str">
            <v>DOYLESTOWN</v>
          </cell>
          <cell r="E117" t="str">
            <v>BUCKS</v>
          </cell>
          <cell r="F117" t="str">
            <v>Bucks County Free Library System</v>
          </cell>
          <cell r="G117">
            <v>18909</v>
          </cell>
          <cell r="H117">
            <v>12339</v>
          </cell>
          <cell r="I117">
            <v>52</v>
          </cell>
          <cell r="J117">
            <v>193105</v>
          </cell>
          <cell r="K117">
            <v>2.2571400000000001</v>
          </cell>
          <cell r="L117">
            <v>0.17143</v>
          </cell>
          <cell r="M117">
            <v>0</v>
          </cell>
          <cell r="N117">
            <v>7.6428599999999998</v>
          </cell>
          <cell r="O117">
            <v>0.97143000000000002</v>
          </cell>
          <cell r="P117">
            <v>84710</v>
          </cell>
          <cell r="Q117">
            <v>76057</v>
          </cell>
          <cell r="R117">
            <v>0</v>
          </cell>
          <cell r="S117">
            <v>84</v>
          </cell>
          <cell r="T117">
            <v>0</v>
          </cell>
          <cell r="U117">
            <v>20954</v>
          </cell>
          <cell r="V117">
            <v>15839</v>
          </cell>
          <cell r="W117">
            <v>0</v>
          </cell>
          <cell r="X117">
            <v>0</v>
          </cell>
          <cell r="Y117">
            <v>0</v>
          </cell>
          <cell r="Z117">
            <v>57214</v>
          </cell>
          <cell r="AA117">
            <v>530000</v>
          </cell>
          <cell r="AB117">
            <v>0</v>
          </cell>
          <cell r="AC117">
            <v>34642</v>
          </cell>
          <cell r="AD117">
            <v>621856</v>
          </cell>
          <cell r="AE117">
            <v>424371</v>
          </cell>
          <cell r="AF117">
            <v>96234</v>
          </cell>
          <cell r="AG117">
            <v>105075</v>
          </cell>
          <cell r="AH117">
            <v>625680</v>
          </cell>
          <cell r="AI117">
            <v>0</v>
          </cell>
          <cell r="AJ117">
            <v>0</v>
          </cell>
          <cell r="AK117">
            <v>57214</v>
          </cell>
          <cell r="AL117">
            <v>0</v>
          </cell>
          <cell r="AM117">
            <v>0</v>
          </cell>
          <cell r="AN117">
            <v>0</v>
          </cell>
          <cell r="AO117">
            <v>11</v>
          </cell>
        </row>
        <row r="118">
          <cell r="A118">
            <v>922091565</v>
          </cell>
          <cell r="B118" t="str">
            <v>VILLAGE LIBRARY OF WRIGHTSTOWN</v>
          </cell>
          <cell r="C118" t="str">
            <v>SOUTHEAST</v>
          </cell>
          <cell r="D118" t="str">
            <v>DOYLESTOWN</v>
          </cell>
          <cell r="E118" t="str">
            <v>BUCKS</v>
          </cell>
          <cell r="F118" t="str">
            <v>Bucks County Free Library System</v>
          </cell>
          <cell r="G118">
            <v>2995</v>
          </cell>
          <cell r="H118">
            <v>1931</v>
          </cell>
          <cell r="I118">
            <v>51</v>
          </cell>
          <cell r="J118">
            <v>41632</v>
          </cell>
          <cell r="K118">
            <v>0</v>
          </cell>
          <cell r="L118">
            <v>0</v>
          </cell>
          <cell r="M118">
            <v>0.65713999999999995</v>
          </cell>
          <cell r="N118">
            <v>0.8</v>
          </cell>
          <cell r="O118">
            <v>0</v>
          </cell>
          <cell r="P118">
            <v>20961</v>
          </cell>
          <cell r="Q118">
            <v>18326</v>
          </cell>
          <cell r="R118">
            <v>0</v>
          </cell>
          <cell r="S118">
            <v>29</v>
          </cell>
          <cell r="T118">
            <v>0</v>
          </cell>
          <cell r="U118">
            <v>6218</v>
          </cell>
          <cell r="V118">
            <v>8354</v>
          </cell>
          <cell r="W118">
            <v>0</v>
          </cell>
          <cell r="X118">
            <v>0</v>
          </cell>
          <cell r="Y118">
            <v>0</v>
          </cell>
          <cell r="Z118">
            <v>9672</v>
          </cell>
          <cell r="AA118">
            <v>31989</v>
          </cell>
          <cell r="AB118">
            <v>0</v>
          </cell>
          <cell r="AC118">
            <v>71356</v>
          </cell>
          <cell r="AD118">
            <v>113017</v>
          </cell>
          <cell r="AE118">
            <v>54464</v>
          </cell>
          <cell r="AF118">
            <v>16741</v>
          </cell>
          <cell r="AG118">
            <v>23569</v>
          </cell>
          <cell r="AH118">
            <v>94774</v>
          </cell>
          <cell r="AI118">
            <v>0</v>
          </cell>
          <cell r="AJ118">
            <v>0</v>
          </cell>
          <cell r="AK118">
            <v>9672</v>
          </cell>
          <cell r="AL118">
            <v>0</v>
          </cell>
          <cell r="AM118">
            <v>0</v>
          </cell>
          <cell r="AN118">
            <v>0</v>
          </cell>
          <cell r="AO118">
            <v>3</v>
          </cell>
        </row>
        <row r="119">
          <cell r="A119">
            <v>922091445</v>
          </cell>
          <cell r="B119" t="str">
            <v>WARMINSTER TOWNSHIP FREE LIBRARY</v>
          </cell>
          <cell r="C119" t="str">
            <v>SOUTHEAST</v>
          </cell>
          <cell r="D119" t="str">
            <v>DOYLESTOWN</v>
          </cell>
          <cell r="E119" t="str">
            <v>BUCKS</v>
          </cell>
          <cell r="F119" t="str">
            <v>Bucks County Free Library System</v>
          </cell>
          <cell r="G119">
            <v>33723</v>
          </cell>
          <cell r="H119">
            <v>17581</v>
          </cell>
          <cell r="I119">
            <v>52</v>
          </cell>
          <cell r="J119">
            <v>225271</v>
          </cell>
          <cell r="K119">
            <v>3.0133299999999998</v>
          </cell>
          <cell r="L119">
            <v>0</v>
          </cell>
          <cell r="M119">
            <v>0</v>
          </cell>
          <cell r="N119">
            <v>7.6533300000000004</v>
          </cell>
          <cell r="O119">
            <v>1.78667</v>
          </cell>
          <cell r="P119">
            <v>75386</v>
          </cell>
          <cell r="Q119">
            <v>69302</v>
          </cell>
          <cell r="R119">
            <v>0</v>
          </cell>
          <cell r="S119">
            <v>58</v>
          </cell>
          <cell r="T119">
            <v>0</v>
          </cell>
          <cell r="U119">
            <v>21860</v>
          </cell>
          <cell r="V119">
            <v>22126</v>
          </cell>
          <cell r="W119">
            <v>0</v>
          </cell>
          <cell r="X119">
            <v>0</v>
          </cell>
          <cell r="Y119">
            <v>0</v>
          </cell>
          <cell r="Z119">
            <v>96239</v>
          </cell>
          <cell r="AA119">
            <v>449267</v>
          </cell>
          <cell r="AB119">
            <v>0</v>
          </cell>
          <cell r="AC119">
            <v>49925</v>
          </cell>
          <cell r="AD119">
            <v>595431</v>
          </cell>
          <cell r="AE119">
            <v>418344</v>
          </cell>
          <cell r="AF119">
            <v>80066</v>
          </cell>
          <cell r="AG119">
            <v>80570</v>
          </cell>
          <cell r="AH119">
            <v>578980</v>
          </cell>
          <cell r="AI119">
            <v>0</v>
          </cell>
          <cell r="AJ119">
            <v>0</v>
          </cell>
          <cell r="AK119">
            <v>96239</v>
          </cell>
          <cell r="AL119">
            <v>0</v>
          </cell>
          <cell r="AM119">
            <v>0</v>
          </cell>
          <cell r="AN119">
            <v>0</v>
          </cell>
          <cell r="AO119">
            <v>10</v>
          </cell>
        </row>
        <row r="120">
          <cell r="A120">
            <v>922090723</v>
          </cell>
          <cell r="B120" t="str">
            <v>MORRISVILLE FR LIB ASSOCIATION</v>
          </cell>
          <cell r="C120" t="str">
            <v>SOUTHEAST</v>
          </cell>
          <cell r="D120" t="str">
            <v>DOYLESTOWN</v>
          </cell>
          <cell r="E120" t="str">
            <v>BUCKS</v>
          </cell>
          <cell r="F120" t="str">
            <v/>
          </cell>
          <cell r="G120">
            <v>8728</v>
          </cell>
          <cell r="H120">
            <v>4185</v>
          </cell>
          <cell r="I120">
            <v>45</v>
          </cell>
          <cell r="J120">
            <v>40932</v>
          </cell>
          <cell r="K120">
            <v>0</v>
          </cell>
          <cell r="L120">
            <v>0</v>
          </cell>
          <cell r="M120">
            <v>1.06667</v>
          </cell>
          <cell r="N120">
            <v>2.4666700000000001</v>
          </cell>
          <cell r="O120">
            <v>0</v>
          </cell>
          <cell r="P120">
            <v>21742</v>
          </cell>
          <cell r="Q120">
            <v>19065</v>
          </cell>
          <cell r="R120">
            <v>0</v>
          </cell>
          <cell r="S120">
            <v>57</v>
          </cell>
          <cell r="T120">
            <v>0</v>
          </cell>
          <cell r="U120">
            <v>5668</v>
          </cell>
          <cell r="V120">
            <v>5981</v>
          </cell>
          <cell r="W120">
            <v>0</v>
          </cell>
          <cell r="X120">
            <v>0</v>
          </cell>
          <cell r="Y120">
            <v>0</v>
          </cell>
          <cell r="Z120">
            <v>30182</v>
          </cell>
          <cell r="AA120">
            <v>170096</v>
          </cell>
          <cell r="AB120">
            <v>0</v>
          </cell>
          <cell r="AC120">
            <v>39960</v>
          </cell>
          <cell r="AD120">
            <v>240238</v>
          </cell>
          <cell r="AE120">
            <v>127045</v>
          </cell>
          <cell r="AF120">
            <v>30136</v>
          </cell>
          <cell r="AG120">
            <v>37252</v>
          </cell>
          <cell r="AH120">
            <v>194433</v>
          </cell>
          <cell r="AI120">
            <v>0</v>
          </cell>
          <cell r="AJ120">
            <v>0</v>
          </cell>
          <cell r="AK120">
            <v>30182</v>
          </cell>
          <cell r="AL120">
            <v>0</v>
          </cell>
          <cell r="AM120">
            <v>0</v>
          </cell>
          <cell r="AN120">
            <v>0</v>
          </cell>
          <cell r="AO120">
            <v>7</v>
          </cell>
        </row>
        <row r="121">
          <cell r="A121">
            <v>922091143</v>
          </cell>
          <cell r="B121" t="str">
            <v>RIEGELSVILLE LIBRARY</v>
          </cell>
          <cell r="C121" t="str">
            <v>SOUTHEAST</v>
          </cell>
          <cell r="D121" t="str">
            <v>DOYLESTOWN</v>
          </cell>
          <cell r="E121" t="str">
            <v>BUCKS</v>
          </cell>
          <cell r="F121" t="str">
            <v>-1</v>
          </cell>
          <cell r="G121">
            <v>2012</v>
          </cell>
          <cell r="H121">
            <v>1055</v>
          </cell>
          <cell r="I121">
            <v>26</v>
          </cell>
          <cell r="J121">
            <v>18555</v>
          </cell>
          <cell r="K121">
            <v>0.57142999999999999</v>
          </cell>
          <cell r="L121">
            <v>0</v>
          </cell>
          <cell r="M121">
            <v>0.57142999999999999</v>
          </cell>
          <cell r="N121">
            <v>0.34286</v>
          </cell>
          <cell r="O121">
            <v>0</v>
          </cell>
          <cell r="P121">
            <v>16666</v>
          </cell>
          <cell r="Q121">
            <v>14470</v>
          </cell>
          <cell r="R121">
            <v>0</v>
          </cell>
          <cell r="S121">
            <v>31</v>
          </cell>
          <cell r="T121">
            <v>0</v>
          </cell>
          <cell r="U121">
            <v>2954</v>
          </cell>
          <cell r="V121">
            <v>3696</v>
          </cell>
          <cell r="W121">
            <v>0</v>
          </cell>
          <cell r="X121">
            <v>0</v>
          </cell>
          <cell r="Y121">
            <v>0</v>
          </cell>
          <cell r="Z121">
            <v>4677</v>
          </cell>
          <cell r="AA121">
            <v>6000</v>
          </cell>
          <cell r="AB121">
            <v>0</v>
          </cell>
          <cell r="AC121">
            <v>38030</v>
          </cell>
          <cell r="AD121">
            <v>48707</v>
          </cell>
          <cell r="AE121">
            <v>45186</v>
          </cell>
          <cell r="AF121">
            <v>6959</v>
          </cell>
          <cell r="AG121">
            <v>14355</v>
          </cell>
          <cell r="AH121">
            <v>66500</v>
          </cell>
          <cell r="AI121">
            <v>0</v>
          </cell>
          <cell r="AJ121">
            <v>0</v>
          </cell>
          <cell r="AK121">
            <v>4677</v>
          </cell>
          <cell r="AL121">
            <v>0</v>
          </cell>
          <cell r="AM121">
            <v>0</v>
          </cell>
          <cell r="AN121">
            <v>0</v>
          </cell>
          <cell r="AO121">
            <v>1</v>
          </cell>
        </row>
        <row r="122">
          <cell r="A122">
            <v>922091415</v>
          </cell>
          <cell r="B122" t="str">
            <v>SOUTHAMPTON FREE LIBRARY</v>
          </cell>
          <cell r="C122" t="str">
            <v>SOUTHEAST</v>
          </cell>
          <cell r="D122" t="str">
            <v>DOYLESTOWN</v>
          </cell>
          <cell r="E122" t="str">
            <v>BUCKS</v>
          </cell>
          <cell r="F122" t="str">
            <v>-1</v>
          </cell>
          <cell r="G122">
            <v>15152</v>
          </cell>
          <cell r="H122">
            <v>9891</v>
          </cell>
          <cell r="I122">
            <v>54</v>
          </cell>
          <cell r="J122">
            <v>163906</v>
          </cell>
          <cell r="K122">
            <v>3.5428600000000001</v>
          </cell>
          <cell r="L122">
            <v>0</v>
          </cell>
          <cell r="M122">
            <v>1.5142899999999999</v>
          </cell>
          <cell r="N122">
            <v>4.6857100000000003</v>
          </cell>
          <cell r="O122">
            <v>1.6285700000000001</v>
          </cell>
          <cell r="P122">
            <v>69214</v>
          </cell>
          <cell r="Q122">
            <v>62133</v>
          </cell>
          <cell r="R122">
            <v>0</v>
          </cell>
          <cell r="S122">
            <v>95</v>
          </cell>
          <cell r="T122">
            <v>0</v>
          </cell>
          <cell r="U122">
            <v>19236</v>
          </cell>
          <cell r="V122">
            <v>18527</v>
          </cell>
          <cell r="W122">
            <v>0</v>
          </cell>
          <cell r="X122">
            <v>0</v>
          </cell>
          <cell r="Y122">
            <v>0</v>
          </cell>
          <cell r="Z122">
            <v>49862</v>
          </cell>
          <cell r="AA122">
            <v>482200</v>
          </cell>
          <cell r="AB122">
            <v>0</v>
          </cell>
          <cell r="AC122">
            <v>62315</v>
          </cell>
          <cell r="AD122">
            <v>594377</v>
          </cell>
          <cell r="AE122">
            <v>418553</v>
          </cell>
          <cell r="AF122">
            <v>70124</v>
          </cell>
          <cell r="AG122">
            <v>102836</v>
          </cell>
          <cell r="AH122">
            <v>591513</v>
          </cell>
          <cell r="AI122">
            <v>0</v>
          </cell>
          <cell r="AJ122">
            <v>0</v>
          </cell>
          <cell r="AK122">
            <v>49862</v>
          </cell>
          <cell r="AL122">
            <v>0</v>
          </cell>
          <cell r="AM122">
            <v>0</v>
          </cell>
          <cell r="AN122">
            <v>0</v>
          </cell>
          <cell r="AO122">
            <v>8</v>
          </cell>
        </row>
        <row r="123">
          <cell r="A123">
            <v>920480063</v>
          </cell>
          <cell r="B123" t="str">
            <v>BANGOR PUBLIC LIBRARY</v>
          </cell>
          <cell r="C123" t="str">
            <v>LEHIGH VALLEY</v>
          </cell>
          <cell r="D123" t="str">
            <v>EASTON</v>
          </cell>
          <cell r="E123" t="str">
            <v>NORTHAMPTON</v>
          </cell>
          <cell r="F123" t="str">
            <v>-1</v>
          </cell>
          <cell r="G123">
            <v>20359</v>
          </cell>
          <cell r="H123">
            <v>9764</v>
          </cell>
          <cell r="I123">
            <v>44</v>
          </cell>
          <cell r="J123">
            <v>45723</v>
          </cell>
          <cell r="K123">
            <v>0</v>
          </cell>
          <cell r="L123">
            <v>0</v>
          </cell>
          <cell r="M123">
            <v>0.85714000000000001</v>
          </cell>
          <cell r="N123">
            <v>1.88571</v>
          </cell>
          <cell r="O123">
            <v>0.48570999999999998</v>
          </cell>
          <cell r="P123">
            <v>34590</v>
          </cell>
          <cell r="Q123">
            <v>33015</v>
          </cell>
          <cell r="R123">
            <v>0</v>
          </cell>
          <cell r="S123">
            <v>36</v>
          </cell>
          <cell r="T123">
            <v>0</v>
          </cell>
          <cell r="U123">
            <v>732</v>
          </cell>
          <cell r="V123">
            <v>1197</v>
          </cell>
          <cell r="W123">
            <v>0</v>
          </cell>
          <cell r="X123">
            <v>0</v>
          </cell>
          <cell r="Y123">
            <v>0</v>
          </cell>
          <cell r="Z123">
            <v>25977</v>
          </cell>
          <cell r="AA123">
            <v>31700</v>
          </cell>
          <cell r="AB123">
            <v>0</v>
          </cell>
          <cell r="AC123">
            <v>61943</v>
          </cell>
          <cell r="AD123">
            <v>119620</v>
          </cell>
          <cell r="AE123">
            <v>77152</v>
          </cell>
          <cell r="AF123">
            <v>24480</v>
          </cell>
          <cell r="AG123">
            <v>19914</v>
          </cell>
          <cell r="AH123">
            <v>121546</v>
          </cell>
          <cell r="AI123">
            <v>0</v>
          </cell>
          <cell r="AJ123">
            <v>0</v>
          </cell>
          <cell r="AK123">
            <v>25977</v>
          </cell>
          <cell r="AL123">
            <v>0</v>
          </cell>
          <cell r="AM123">
            <v>0</v>
          </cell>
          <cell r="AN123">
            <v>0</v>
          </cell>
          <cell r="AO123">
            <v>2</v>
          </cell>
        </row>
        <row r="124">
          <cell r="A124">
            <v>920450035</v>
          </cell>
          <cell r="B124" t="str">
            <v>BARRETT FRIENDLY LIBRARY</v>
          </cell>
          <cell r="C124" t="str">
            <v>LEHIGH VALLEY</v>
          </cell>
          <cell r="D124" t="str">
            <v>EASTON</v>
          </cell>
          <cell r="E124" t="str">
            <v>MONROE</v>
          </cell>
          <cell r="F124" t="str">
            <v>-1</v>
          </cell>
          <cell r="G124">
            <v>7411</v>
          </cell>
          <cell r="H124">
            <v>3821</v>
          </cell>
          <cell r="I124">
            <v>54</v>
          </cell>
          <cell r="J124">
            <v>77078</v>
          </cell>
          <cell r="K124">
            <v>0.85714000000000001</v>
          </cell>
          <cell r="L124">
            <v>0</v>
          </cell>
          <cell r="M124">
            <v>1</v>
          </cell>
          <cell r="N124">
            <v>2.6571400000000001</v>
          </cell>
          <cell r="O124">
            <v>3.0285700000000002</v>
          </cell>
          <cell r="P124">
            <v>35360</v>
          </cell>
          <cell r="Q124">
            <v>29342</v>
          </cell>
          <cell r="R124">
            <v>24</v>
          </cell>
          <cell r="S124">
            <v>168</v>
          </cell>
          <cell r="T124">
            <v>0</v>
          </cell>
          <cell r="U124">
            <v>146</v>
          </cell>
          <cell r="V124">
            <v>1186</v>
          </cell>
          <cell r="W124">
            <v>0</v>
          </cell>
          <cell r="X124">
            <v>0</v>
          </cell>
          <cell r="Y124">
            <v>0</v>
          </cell>
          <cell r="Z124">
            <v>21819</v>
          </cell>
          <cell r="AA124">
            <v>104170</v>
          </cell>
          <cell r="AB124">
            <v>0</v>
          </cell>
          <cell r="AC124">
            <v>121381</v>
          </cell>
          <cell r="AD124">
            <v>247370</v>
          </cell>
          <cell r="AE124">
            <v>138324</v>
          </cell>
          <cell r="AF124">
            <v>26274</v>
          </cell>
          <cell r="AG124">
            <v>96630</v>
          </cell>
          <cell r="AH124">
            <v>261228</v>
          </cell>
          <cell r="AI124">
            <v>0</v>
          </cell>
          <cell r="AJ124">
            <v>0</v>
          </cell>
          <cell r="AK124">
            <v>21819</v>
          </cell>
          <cell r="AL124">
            <v>0</v>
          </cell>
          <cell r="AM124">
            <v>0</v>
          </cell>
          <cell r="AN124">
            <v>0</v>
          </cell>
          <cell r="AO124">
            <v>19</v>
          </cell>
        </row>
        <row r="125">
          <cell r="A125">
            <v>920450575</v>
          </cell>
          <cell r="B125" t="str">
            <v>CLYMER LIBRARY ASSOCIATION</v>
          </cell>
          <cell r="C125" t="str">
            <v>LEHIGH VALLEY</v>
          </cell>
          <cell r="D125" t="str">
            <v>EASTON</v>
          </cell>
          <cell r="E125" t="str">
            <v>MONROE</v>
          </cell>
          <cell r="F125" t="str">
            <v>-1</v>
          </cell>
          <cell r="G125">
            <v>15343</v>
          </cell>
          <cell r="H125">
            <v>13781</v>
          </cell>
          <cell r="I125">
            <v>48</v>
          </cell>
          <cell r="J125">
            <v>53007</v>
          </cell>
          <cell r="K125">
            <v>0</v>
          </cell>
          <cell r="L125">
            <v>0</v>
          </cell>
          <cell r="M125">
            <v>1.0133300000000001</v>
          </cell>
          <cell r="N125">
            <v>3.8666700000000001</v>
          </cell>
          <cell r="O125">
            <v>4.6933299999999996</v>
          </cell>
          <cell r="P125">
            <v>50007</v>
          </cell>
          <cell r="Q125">
            <v>37868</v>
          </cell>
          <cell r="R125">
            <v>2</v>
          </cell>
          <cell r="S125">
            <v>53</v>
          </cell>
          <cell r="T125">
            <v>0</v>
          </cell>
          <cell r="U125">
            <v>231</v>
          </cell>
          <cell r="V125">
            <v>720</v>
          </cell>
          <cell r="W125">
            <v>0</v>
          </cell>
          <cell r="X125">
            <v>0</v>
          </cell>
          <cell r="Y125">
            <v>0</v>
          </cell>
          <cell r="Z125">
            <v>35772</v>
          </cell>
          <cell r="AA125">
            <v>205601</v>
          </cell>
          <cell r="AB125">
            <v>0</v>
          </cell>
          <cell r="AC125">
            <v>56276</v>
          </cell>
          <cell r="AD125">
            <v>297649</v>
          </cell>
          <cell r="AE125">
            <v>147649</v>
          </cell>
          <cell r="AF125">
            <v>36130</v>
          </cell>
          <cell r="AG125">
            <v>91657</v>
          </cell>
          <cell r="AH125">
            <v>275436</v>
          </cell>
          <cell r="AI125">
            <v>0</v>
          </cell>
          <cell r="AJ125">
            <v>0</v>
          </cell>
          <cell r="AK125">
            <v>36431</v>
          </cell>
          <cell r="AL125">
            <v>0</v>
          </cell>
          <cell r="AM125">
            <v>0</v>
          </cell>
          <cell r="AN125">
            <v>0</v>
          </cell>
          <cell r="AO125">
            <v>15</v>
          </cell>
        </row>
        <row r="126">
          <cell r="A126">
            <v>920450543</v>
          </cell>
          <cell r="B126" t="str">
            <v>EASTERN MONROE PUBLIC LIBRARY</v>
          </cell>
          <cell r="C126" t="str">
            <v>LEHIGH VALLEY</v>
          </cell>
          <cell r="D126" t="str">
            <v>EASTON</v>
          </cell>
          <cell r="E126" t="str">
            <v>MONROE</v>
          </cell>
          <cell r="F126" t="str">
            <v>-1</v>
          </cell>
          <cell r="G126">
            <v>89474</v>
          </cell>
          <cell r="H126">
            <v>32522</v>
          </cell>
          <cell r="I126">
            <v>69</v>
          </cell>
          <cell r="J126">
            <v>437324</v>
          </cell>
          <cell r="K126">
            <v>10</v>
          </cell>
          <cell r="L126">
            <v>0.98667000000000005</v>
          </cell>
          <cell r="M126">
            <v>11.01333</v>
          </cell>
          <cell r="N126">
            <v>19.786670000000001</v>
          </cell>
          <cell r="O126">
            <v>1.0933299999999999</v>
          </cell>
          <cell r="P126">
            <v>229518</v>
          </cell>
          <cell r="Q126">
            <v>203509</v>
          </cell>
          <cell r="R126">
            <v>481</v>
          </cell>
          <cell r="S126">
            <v>328</v>
          </cell>
          <cell r="T126">
            <v>0</v>
          </cell>
          <cell r="U126">
            <v>1760</v>
          </cell>
          <cell r="V126">
            <v>1309</v>
          </cell>
          <cell r="W126">
            <v>0</v>
          </cell>
          <cell r="X126">
            <v>0</v>
          </cell>
          <cell r="Y126">
            <v>0</v>
          </cell>
          <cell r="Z126">
            <v>400202</v>
          </cell>
          <cell r="AA126">
            <v>1264699</v>
          </cell>
          <cell r="AB126">
            <v>0</v>
          </cell>
          <cell r="AC126">
            <v>635379</v>
          </cell>
          <cell r="AD126">
            <v>2300280</v>
          </cell>
          <cell r="AE126">
            <v>1283004</v>
          </cell>
          <cell r="AF126">
            <v>269676</v>
          </cell>
          <cell r="AG126">
            <v>369830</v>
          </cell>
          <cell r="AH126">
            <v>1922510</v>
          </cell>
          <cell r="AI126">
            <v>0</v>
          </cell>
          <cell r="AJ126">
            <v>0</v>
          </cell>
          <cell r="AK126">
            <v>400202</v>
          </cell>
          <cell r="AL126">
            <v>0</v>
          </cell>
          <cell r="AM126">
            <v>10000</v>
          </cell>
          <cell r="AN126">
            <v>3116</v>
          </cell>
          <cell r="AO126">
            <v>36</v>
          </cell>
        </row>
        <row r="127">
          <cell r="A127">
            <v>920480302</v>
          </cell>
          <cell r="B127" t="str">
            <v>EASTON AREA PUBLIC LIBRARY</v>
          </cell>
          <cell r="C127" t="str">
            <v>LEHIGH VALLEY</v>
          </cell>
          <cell r="D127" t="str">
            <v>EASTON</v>
          </cell>
          <cell r="E127" t="str">
            <v>NORTHAMPTON</v>
          </cell>
          <cell r="F127" t="str">
            <v>-1</v>
          </cell>
          <cell r="G127">
            <v>65313</v>
          </cell>
          <cell r="H127">
            <v>35096</v>
          </cell>
          <cell r="I127">
            <v>65</v>
          </cell>
          <cell r="J127">
            <v>421564</v>
          </cell>
          <cell r="K127">
            <v>4.7466699999999999</v>
          </cell>
          <cell r="L127">
            <v>2</v>
          </cell>
          <cell r="M127">
            <v>0</v>
          </cell>
          <cell r="N127">
            <v>24.48</v>
          </cell>
          <cell r="O127">
            <v>0.16</v>
          </cell>
          <cell r="P127">
            <v>220288</v>
          </cell>
          <cell r="Q127">
            <v>192238</v>
          </cell>
          <cell r="R127">
            <v>611</v>
          </cell>
          <cell r="S127">
            <v>236</v>
          </cell>
          <cell r="T127">
            <v>0</v>
          </cell>
          <cell r="U127">
            <v>3211</v>
          </cell>
          <cell r="V127">
            <v>3367</v>
          </cell>
          <cell r="W127">
            <v>0</v>
          </cell>
          <cell r="X127">
            <v>5524</v>
          </cell>
          <cell r="Y127">
            <v>0</v>
          </cell>
          <cell r="Z127">
            <v>353870</v>
          </cell>
          <cell r="AA127">
            <v>1290181</v>
          </cell>
          <cell r="AB127">
            <v>1290181</v>
          </cell>
          <cell r="AC127">
            <v>152679</v>
          </cell>
          <cell r="AD127">
            <v>1802254</v>
          </cell>
          <cell r="AE127">
            <v>1244731</v>
          </cell>
          <cell r="AF127">
            <v>226695</v>
          </cell>
          <cell r="AG127">
            <v>392541</v>
          </cell>
          <cell r="AH127">
            <v>1863967</v>
          </cell>
          <cell r="AI127">
            <v>5524</v>
          </cell>
          <cell r="AJ127">
            <v>0</v>
          </cell>
          <cell r="AK127">
            <v>353288</v>
          </cell>
          <cell r="AL127">
            <v>0</v>
          </cell>
          <cell r="AM127">
            <v>582</v>
          </cell>
          <cell r="AN127">
            <v>0</v>
          </cell>
          <cell r="AO127">
            <v>51</v>
          </cell>
        </row>
        <row r="128">
          <cell r="A128">
            <v>920481113</v>
          </cell>
          <cell r="B128" t="str">
            <v>MARY MEUSER MEMORIAL LIBRARY</v>
          </cell>
          <cell r="C128" t="str">
            <v>LEHIGH VALLEY</v>
          </cell>
          <cell r="D128" t="str">
            <v>EASTON</v>
          </cell>
          <cell r="E128" t="str">
            <v>NORTHAMPTON</v>
          </cell>
          <cell r="F128" t="str">
            <v>-1</v>
          </cell>
          <cell r="G128">
            <v>15477</v>
          </cell>
          <cell r="H128">
            <v>8025</v>
          </cell>
          <cell r="I128">
            <v>45</v>
          </cell>
          <cell r="J128">
            <v>60633</v>
          </cell>
          <cell r="K128">
            <v>0</v>
          </cell>
          <cell r="L128">
            <v>0</v>
          </cell>
          <cell r="M128">
            <v>1.0133300000000001</v>
          </cell>
          <cell r="N128">
            <v>3.76</v>
          </cell>
          <cell r="O128">
            <v>0</v>
          </cell>
          <cell r="P128">
            <v>49391</v>
          </cell>
          <cell r="Q128">
            <v>44417</v>
          </cell>
          <cell r="R128">
            <v>0</v>
          </cell>
          <cell r="S128">
            <v>88</v>
          </cell>
          <cell r="T128">
            <v>0</v>
          </cell>
          <cell r="U128">
            <v>196</v>
          </cell>
          <cell r="V128">
            <v>964</v>
          </cell>
          <cell r="W128">
            <v>0</v>
          </cell>
          <cell r="X128">
            <v>0</v>
          </cell>
          <cell r="Y128">
            <v>0</v>
          </cell>
          <cell r="Z128">
            <v>41008</v>
          </cell>
          <cell r="AA128">
            <v>152999</v>
          </cell>
          <cell r="AB128">
            <v>66500</v>
          </cell>
          <cell r="AC128">
            <v>18671</v>
          </cell>
          <cell r="AD128">
            <v>212678</v>
          </cell>
          <cell r="AE128">
            <v>182603</v>
          </cell>
          <cell r="AF128">
            <v>35321</v>
          </cell>
          <cell r="AG128">
            <v>33085</v>
          </cell>
          <cell r="AH128">
            <v>251009</v>
          </cell>
          <cell r="AI128">
            <v>0</v>
          </cell>
          <cell r="AJ128">
            <v>0</v>
          </cell>
          <cell r="AK128">
            <v>41008</v>
          </cell>
          <cell r="AL128">
            <v>0</v>
          </cell>
          <cell r="AM128">
            <v>0</v>
          </cell>
          <cell r="AN128">
            <v>0</v>
          </cell>
          <cell r="AO128">
            <v>7</v>
          </cell>
        </row>
        <row r="129">
          <cell r="A129">
            <v>920450303</v>
          </cell>
          <cell r="B129" t="str">
            <v>POCONO MOUNTAIN PUBLIC LIBRARY</v>
          </cell>
          <cell r="C129" t="str">
            <v>LEHIGH VALLEY</v>
          </cell>
          <cell r="D129" t="str">
            <v>EASTON</v>
          </cell>
          <cell r="E129" t="str">
            <v>MONROE</v>
          </cell>
          <cell r="F129" t="str">
            <v>-1</v>
          </cell>
          <cell r="G129">
            <v>23734</v>
          </cell>
          <cell r="H129">
            <v>17496</v>
          </cell>
          <cell r="I129">
            <v>48</v>
          </cell>
          <cell r="J129">
            <v>67510</v>
          </cell>
          <cell r="K129">
            <v>1</v>
          </cell>
          <cell r="L129">
            <v>0</v>
          </cell>
          <cell r="M129">
            <v>0</v>
          </cell>
          <cell r="N129">
            <v>7</v>
          </cell>
          <cell r="O129">
            <v>0.14285999999999999</v>
          </cell>
          <cell r="P129">
            <v>56356</v>
          </cell>
          <cell r="Q129">
            <v>42311</v>
          </cell>
          <cell r="R129">
            <v>88</v>
          </cell>
          <cell r="S129">
            <v>70</v>
          </cell>
          <cell r="T129">
            <v>0</v>
          </cell>
          <cell r="U129">
            <v>143</v>
          </cell>
          <cell r="V129">
            <v>711</v>
          </cell>
          <cell r="W129">
            <v>0</v>
          </cell>
          <cell r="X129">
            <v>0</v>
          </cell>
          <cell r="Y129">
            <v>0</v>
          </cell>
          <cell r="Z129">
            <v>56507</v>
          </cell>
          <cell r="AA129">
            <v>301014</v>
          </cell>
          <cell r="AB129">
            <v>0</v>
          </cell>
          <cell r="AC129">
            <v>26256</v>
          </cell>
          <cell r="AD129">
            <v>383777</v>
          </cell>
          <cell r="AE129">
            <v>298916</v>
          </cell>
          <cell r="AF129">
            <v>38886</v>
          </cell>
          <cell r="AG129">
            <v>69943</v>
          </cell>
          <cell r="AH129">
            <v>407745</v>
          </cell>
          <cell r="AI129">
            <v>0</v>
          </cell>
          <cell r="AJ129">
            <v>0</v>
          </cell>
          <cell r="AK129">
            <v>56507</v>
          </cell>
          <cell r="AL129">
            <v>0</v>
          </cell>
          <cell r="AM129">
            <v>0</v>
          </cell>
          <cell r="AN129">
            <v>261806</v>
          </cell>
          <cell r="AO129">
            <v>8</v>
          </cell>
        </row>
        <row r="130">
          <cell r="A130">
            <v>920450065</v>
          </cell>
          <cell r="B130" t="str">
            <v>WESTERN POCONO COMMUNITY LIBRARY</v>
          </cell>
          <cell r="C130" t="str">
            <v>LEHIGH VALLEY</v>
          </cell>
          <cell r="D130" t="str">
            <v>EASTON</v>
          </cell>
          <cell r="E130" t="str">
            <v>MONROE</v>
          </cell>
          <cell r="F130" t="str">
            <v>-1</v>
          </cell>
          <cell r="G130">
            <v>33880</v>
          </cell>
          <cell r="H130">
            <v>19146</v>
          </cell>
          <cell r="I130">
            <v>56</v>
          </cell>
          <cell r="J130">
            <v>191845</v>
          </cell>
          <cell r="K130">
            <v>0</v>
          </cell>
          <cell r="L130">
            <v>0</v>
          </cell>
          <cell r="M130">
            <v>0</v>
          </cell>
          <cell r="N130">
            <v>12.11429</v>
          </cell>
          <cell r="O130">
            <v>1.7142900000000001</v>
          </cell>
          <cell r="P130">
            <v>78528</v>
          </cell>
          <cell r="Q130">
            <v>68351</v>
          </cell>
          <cell r="R130">
            <v>853</v>
          </cell>
          <cell r="S130">
            <v>135</v>
          </cell>
          <cell r="T130">
            <v>0</v>
          </cell>
          <cell r="U130">
            <v>351</v>
          </cell>
          <cell r="V130">
            <v>2141</v>
          </cell>
          <cell r="W130">
            <v>0</v>
          </cell>
          <cell r="X130">
            <v>0</v>
          </cell>
          <cell r="Y130">
            <v>0</v>
          </cell>
          <cell r="Z130">
            <v>90306</v>
          </cell>
          <cell r="AA130">
            <v>533186</v>
          </cell>
          <cell r="AB130">
            <v>533186</v>
          </cell>
          <cell r="AC130">
            <v>200295</v>
          </cell>
          <cell r="AD130">
            <v>823787</v>
          </cell>
          <cell r="AE130">
            <v>397800</v>
          </cell>
          <cell r="AF130">
            <v>96789</v>
          </cell>
          <cell r="AG130">
            <v>316815</v>
          </cell>
          <cell r="AH130">
            <v>811404</v>
          </cell>
          <cell r="AI130">
            <v>0</v>
          </cell>
          <cell r="AJ130">
            <v>0</v>
          </cell>
          <cell r="AK130">
            <v>90306</v>
          </cell>
          <cell r="AL130">
            <v>0</v>
          </cell>
          <cell r="AM130">
            <v>0</v>
          </cell>
          <cell r="AN130">
            <v>0</v>
          </cell>
          <cell r="AO130">
            <v>40</v>
          </cell>
        </row>
        <row r="131">
          <cell r="A131">
            <v>905250033</v>
          </cell>
          <cell r="B131" t="str">
            <v>ALBION AREA PUBLIC LIBRARY</v>
          </cell>
          <cell r="C131" t="str">
            <v>NORTHWEST</v>
          </cell>
          <cell r="D131" t="str">
            <v>ERIE</v>
          </cell>
          <cell r="E131" t="str">
            <v>ERIE</v>
          </cell>
          <cell r="F131" t="str">
            <v>-1</v>
          </cell>
          <cell r="G131">
            <v>1516</v>
          </cell>
          <cell r="H131">
            <v>2830</v>
          </cell>
          <cell r="I131">
            <v>26</v>
          </cell>
          <cell r="J131">
            <v>25642</v>
          </cell>
          <cell r="K131">
            <v>0</v>
          </cell>
          <cell r="L131">
            <v>0</v>
          </cell>
          <cell r="M131">
            <v>0.74285999999999996</v>
          </cell>
          <cell r="N131">
            <v>0.74285999999999996</v>
          </cell>
          <cell r="O131">
            <v>2.4570000000000002E-2</v>
          </cell>
          <cell r="P131">
            <v>18772</v>
          </cell>
          <cell r="Q131">
            <v>16384</v>
          </cell>
          <cell r="R131">
            <v>0</v>
          </cell>
          <cell r="S131">
            <v>13</v>
          </cell>
          <cell r="T131">
            <v>0</v>
          </cell>
          <cell r="U131">
            <v>3054</v>
          </cell>
          <cell r="V131">
            <v>3471</v>
          </cell>
          <cell r="W131">
            <v>0</v>
          </cell>
          <cell r="X131">
            <v>0</v>
          </cell>
          <cell r="Y131">
            <v>0</v>
          </cell>
          <cell r="Z131">
            <v>3945</v>
          </cell>
          <cell r="AA131">
            <v>11042</v>
          </cell>
          <cell r="AB131">
            <v>0</v>
          </cell>
          <cell r="AC131">
            <v>21848</v>
          </cell>
          <cell r="AD131">
            <v>36835</v>
          </cell>
          <cell r="AE131">
            <v>26550</v>
          </cell>
          <cell r="AF131">
            <v>6112</v>
          </cell>
          <cell r="AG131">
            <v>15793</v>
          </cell>
          <cell r="AH131">
            <v>48455</v>
          </cell>
          <cell r="AI131">
            <v>0</v>
          </cell>
          <cell r="AJ131">
            <v>0</v>
          </cell>
          <cell r="AK131">
            <v>3945</v>
          </cell>
          <cell r="AL131">
            <v>0</v>
          </cell>
          <cell r="AM131">
            <v>0</v>
          </cell>
          <cell r="AN131">
            <v>0</v>
          </cell>
          <cell r="AO131">
            <v>4</v>
          </cell>
        </row>
        <row r="132">
          <cell r="A132">
            <v>905250152</v>
          </cell>
          <cell r="B132" t="str">
            <v>CORRY PUBLIC LIBRARY</v>
          </cell>
          <cell r="C132" t="str">
            <v>NORTHWEST</v>
          </cell>
          <cell r="D132" t="str">
            <v>ERIE</v>
          </cell>
          <cell r="E132" t="str">
            <v>ERIE</v>
          </cell>
          <cell r="F132" t="str">
            <v>-1</v>
          </cell>
          <cell r="G132">
            <v>11963</v>
          </cell>
          <cell r="H132">
            <v>8702</v>
          </cell>
          <cell r="I132">
            <v>52</v>
          </cell>
          <cell r="J132">
            <v>95813</v>
          </cell>
          <cell r="K132">
            <v>1</v>
          </cell>
          <cell r="L132">
            <v>0</v>
          </cell>
          <cell r="M132">
            <v>1</v>
          </cell>
          <cell r="N132">
            <v>3.8157899999999998</v>
          </cell>
          <cell r="O132">
            <v>0.10526000000000001</v>
          </cell>
          <cell r="P132">
            <v>76984</v>
          </cell>
          <cell r="Q132">
            <v>69876</v>
          </cell>
          <cell r="R132">
            <v>0</v>
          </cell>
          <cell r="S132">
            <v>94</v>
          </cell>
          <cell r="T132">
            <v>0</v>
          </cell>
          <cell r="U132">
            <v>10637</v>
          </cell>
          <cell r="V132">
            <v>6960</v>
          </cell>
          <cell r="W132">
            <v>0</v>
          </cell>
          <cell r="X132">
            <v>0</v>
          </cell>
          <cell r="Y132">
            <v>0</v>
          </cell>
          <cell r="Z132">
            <v>39227</v>
          </cell>
          <cell r="AA132">
            <v>204191</v>
          </cell>
          <cell r="AB132">
            <v>158347</v>
          </cell>
          <cell r="AC132">
            <v>24620</v>
          </cell>
          <cell r="AD132">
            <v>268038</v>
          </cell>
          <cell r="AE132">
            <v>180766</v>
          </cell>
          <cell r="AF132">
            <v>41689</v>
          </cell>
          <cell r="AG132">
            <v>44721</v>
          </cell>
          <cell r="AH132">
            <v>267176</v>
          </cell>
          <cell r="AI132">
            <v>0</v>
          </cell>
          <cell r="AJ132">
            <v>0</v>
          </cell>
          <cell r="AK132">
            <v>39227</v>
          </cell>
          <cell r="AL132">
            <v>0</v>
          </cell>
          <cell r="AM132">
            <v>0</v>
          </cell>
          <cell r="AN132">
            <v>0</v>
          </cell>
          <cell r="AO132">
            <v>15</v>
          </cell>
        </row>
        <row r="133">
          <cell r="A133">
            <v>905201172</v>
          </cell>
          <cell r="B133" t="str">
            <v>BENSON MEMORIAL LIBRARY, INC.</v>
          </cell>
          <cell r="C133" t="str">
            <v>NORTHWEST</v>
          </cell>
          <cell r="D133" t="str">
            <v>ERIE</v>
          </cell>
          <cell r="E133" t="str">
            <v>CRAWFORD</v>
          </cell>
          <cell r="F133" t="str">
            <v>Crawford County Federated Library System</v>
          </cell>
          <cell r="G133">
            <v>14904</v>
          </cell>
          <cell r="H133">
            <v>5963</v>
          </cell>
          <cell r="I133">
            <v>54</v>
          </cell>
          <cell r="J133">
            <v>60178</v>
          </cell>
          <cell r="K133">
            <v>3.8</v>
          </cell>
          <cell r="L133">
            <v>0</v>
          </cell>
          <cell r="M133">
            <v>0</v>
          </cell>
          <cell r="N133">
            <v>3.7749999999999999</v>
          </cell>
          <cell r="O133">
            <v>0.05</v>
          </cell>
          <cell r="P133">
            <v>54797</v>
          </cell>
          <cell r="Q133">
            <v>53781</v>
          </cell>
          <cell r="R133">
            <v>0</v>
          </cell>
          <cell r="S133">
            <v>147</v>
          </cell>
          <cell r="T133">
            <v>0</v>
          </cell>
          <cell r="U133">
            <v>78</v>
          </cell>
          <cell r="V133">
            <v>138</v>
          </cell>
          <cell r="W133">
            <v>0</v>
          </cell>
          <cell r="X133">
            <v>0</v>
          </cell>
          <cell r="Y133">
            <v>0</v>
          </cell>
          <cell r="Z133">
            <v>135143</v>
          </cell>
          <cell r="AA133">
            <v>133635</v>
          </cell>
          <cell r="AB133">
            <v>0</v>
          </cell>
          <cell r="AC133">
            <v>49580</v>
          </cell>
          <cell r="AD133">
            <v>318358</v>
          </cell>
          <cell r="AE133">
            <v>236283</v>
          </cell>
          <cell r="AF133">
            <v>46771</v>
          </cell>
          <cell r="AG133">
            <v>48125</v>
          </cell>
          <cell r="AH133">
            <v>331179</v>
          </cell>
          <cell r="AI133">
            <v>0</v>
          </cell>
          <cell r="AJ133">
            <v>0</v>
          </cell>
          <cell r="AK133">
            <v>135143</v>
          </cell>
          <cell r="AL133">
            <v>0</v>
          </cell>
          <cell r="AM133">
            <v>0</v>
          </cell>
          <cell r="AN133">
            <v>0</v>
          </cell>
          <cell r="AO133">
            <v>9</v>
          </cell>
        </row>
        <row r="134">
          <cell r="A134">
            <v>905200153</v>
          </cell>
          <cell r="B134" t="str">
            <v>CAMBRIDGE SPRINGS PUB LIBRARY  ASSOCIATION</v>
          </cell>
          <cell r="C134" t="str">
            <v>NORTHWEST</v>
          </cell>
          <cell r="D134" t="str">
            <v>ERIE</v>
          </cell>
          <cell r="E134" t="str">
            <v>CRAWFORD</v>
          </cell>
          <cell r="F134" t="str">
            <v>Crawford County Federated Library System</v>
          </cell>
          <cell r="G134">
            <v>8459</v>
          </cell>
          <cell r="H134">
            <v>2794</v>
          </cell>
          <cell r="I134">
            <v>45</v>
          </cell>
          <cell r="J134">
            <v>19163</v>
          </cell>
          <cell r="K134">
            <v>0.8</v>
          </cell>
          <cell r="L134">
            <v>0</v>
          </cell>
          <cell r="M134">
            <v>0</v>
          </cell>
          <cell r="N134">
            <v>0.85714000000000001</v>
          </cell>
          <cell r="O134">
            <v>0</v>
          </cell>
          <cell r="P134">
            <v>22712</v>
          </cell>
          <cell r="Q134">
            <v>21297</v>
          </cell>
          <cell r="R134">
            <v>0</v>
          </cell>
          <cell r="S134">
            <v>45</v>
          </cell>
          <cell r="T134">
            <v>0</v>
          </cell>
          <cell r="U134">
            <v>68</v>
          </cell>
          <cell r="V134">
            <v>480</v>
          </cell>
          <cell r="W134">
            <v>0</v>
          </cell>
          <cell r="X134">
            <v>0</v>
          </cell>
          <cell r="Y134">
            <v>0</v>
          </cell>
          <cell r="Z134">
            <v>16417</v>
          </cell>
          <cell r="AA134">
            <v>42665</v>
          </cell>
          <cell r="AB134">
            <v>0</v>
          </cell>
          <cell r="AC134">
            <v>12661</v>
          </cell>
          <cell r="AD134">
            <v>71743</v>
          </cell>
          <cell r="AE134">
            <v>50002</v>
          </cell>
          <cell r="AF134">
            <v>13625</v>
          </cell>
          <cell r="AG134">
            <v>16392</v>
          </cell>
          <cell r="AH134">
            <v>80019</v>
          </cell>
          <cell r="AI134">
            <v>0</v>
          </cell>
          <cell r="AJ134">
            <v>0</v>
          </cell>
          <cell r="AK134">
            <v>16417</v>
          </cell>
          <cell r="AL134">
            <v>0</v>
          </cell>
          <cell r="AM134">
            <v>0</v>
          </cell>
          <cell r="AN134">
            <v>0</v>
          </cell>
          <cell r="AO134">
            <v>4</v>
          </cell>
        </row>
        <row r="135">
          <cell r="A135">
            <v>905200243</v>
          </cell>
          <cell r="B135" t="str">
            <v>COCHRANTON AREA PUBLIC LIBRARY</v>
          </cell>
          <cell r="C135" t="str">
            <v>NORTHWEST</v>
          </cell>
          <cell r="D135" t="str">
            <v>ERIE</v>
          </cell>
          <cell r="E135" t="str">
            <v>CRAWFORD</v>
          </cell>
          <cell r="F135" t="str">
            <v>Crawford County Federated Library System</v>
          </cell>
          <cell r="G135">
            <v>5391</v>
          </cell>
          <cell r="H135">
            <v>2213</v>
          </cell>
          <cell r="I135">
            <v>38</v>
          </cell>
          <cell r="J135">
            <v>14580</v>
          </cell>
          <cell r="K135">
            <v>0.6</v>
          </cell>
          <cell r="L135">
            <v>0</v>
          </cell>
          <cell r="M135">
            <v>0.48570999999999998</v>
          </cell>
          <cell r="N135">
            <v>0</v>
          </cell>
          <cell r="O135">
            <v>1.3428599999999999</v>
          </cell>
          <cell r="P135">
            <v>13885</v>
          </cell>
          <cell r="Q135">
            <v>11408</v>
          </cell>
          <cell r="R135">
            <v>393</v>
          </cell>
          <cell r="S135">
            <v>32</v>
          </cell>
          <cell r="T135">
            <v>0</v>
          </cell>
          <cell r="U135">
            <v>187</v>
          </cell>
          <cell r="V135">
            <v>237</v>
          </cell>
          <cell r="W135">
            <v>0</v>
          </cell>
          <cell r="X135">
            <v>0</v>
          </cell>
          <cell r="Y135">
            <v>0</v>
          </cell>
          <cell r="Z135">
            <v>16334</v>
          </cell>
          <cell r="AA135">
            <v>37529</v>
          </cell>
          <cell r="AB135">
            <v>0</v>
          </cell>
          <cell r="AC135">
            <v>9177</v>
          </cell>
          <cell r="AD135">
            <v>63040</v>
          </cell>
          <cell r="AE135">
            <v>32062</v>
          </cell>
          <cell r="AF135">
            <v>7513</v>
          </cell>
          <cell r="AG135">
            <v>68231</v>
          </cell>
          <cell r="AH135">
            <v>107806</v>
          </cell>
          <cell r="AI135">
            <v>0</v>
          </cell>
          <cell r="AJ135">
            <v>0</v>
          </cell>
          <cell r="AK135">
            <v>16334</v>
          </cell>
          <cell r="AL135">
            <v>0</v>
          </cell>
          <cell r="AM135">
            <v>0</v>
          </cell>
          <cell r="AN135">
            <v>0</v>
          </cell>
          <cell r="AO135">
            <v>5</v>
          </cell>
        </row>
        <row r="136">
          <cell r="A136">
            <v>905200365</v>
          </cell>
          <cell r="B136" t="str">
            <v>CRAWFORD SYS ADMIN UNIT</v>
          </cell>
          <cell r="C136" t="str">
            <v>NORTHWEST</v>
          </cell>
          <cell r="D136" t="str">
            <v>ERIE</v>
          </cell>
          <cell r="E136" t="str">
            <v>CRAWFORD</v>
          </cell>
          <cell r="F136" t="str">
            <v>Crawford County Federated Library System</v>
          </cell>
          <cell r="G136">
            <v>0</v>
          </cell>
          <cell r="H136">
            <v>35886</v>
          </cell>
          <cell r="I136">
            <v>60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1348</v>
          </cell>
          <cell r="Q136">
            <v>0</v>
          </cell>
          <cell r="R136">
            <v>420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213</v>
          </cell>
          <cell r="AA136">
            <v>53441</v>
          </cell>
          <cell r="AB136">
            <v>0</v>
          </cell>
          <cell r="AC136">
            <v>13593</v>
          </cell>
          <cell r="AD136">
            <v>67247</v>
          </cell>
          <cell r="AE136">
            <v>0</v>
          </cell>
          <cell r="AF136">
            <v>12660</v>
          </cell>
          <cell r="AG136">
            <v>57115</v>
          </cell>
          <cell r="AH136">
            <v>69775</v>
          </cell>
          <cell r="AI136">
            <v>0</v>
          </cell>
          <cell r="AJ136">
            <v>0</v>
          </cell>
          <cell r="AK136">
            <v>213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</row>
        <row r="137">
          <cell r="A137">
            <v>905200333</v>
          </cell>
          <cell r="B137" t="str">
            <v>JAMES A STONE MEMORIAL LIBRARY</v>
          </cell>
          <cell r="C137" t="str">
            <v>NORTHWEST</v>
          </cell>
          <cell r="D137" t="str">
            <v>ERIE</v>
          </cell>
          <cell r="E137" t="str">
            <v>CRAWFORD</v>
          </cell>
          <cell r="F137" t="str">
            <v>Crawford County Federated Library System</v>
          </cell>
          <cell r="G137">
            <v>3486</v>
          </cell>
          <cell r="H137">
            <v>1441</v>
          </cell>
          <cell r="I137">
            <v>35</v>
          </cell>
          <cell r="J137">
            <v>21634</v>
          </cell>
          <cell r="K137">
            <v>0</v>
          </cell>
          <cell r="L137">
            <v>0</v>
          </cell>
          <cell r="M137">
            <v>0.82857000000000003</v>
          </cell>
          <cell r="N137">
            <v>0</v>
          </cell>
          <cell r="O137">
            <v>0.11429</v>
          </cell>
          <cell r="P137">
            <v>25178</v>
          </cell>
          <cell r="Q137">
            <v>22760</v>
          </cell>
          <cell r="R137">
            <v>0</v>
          </cell>
          <cell r="S137">
            <v>32</v>
          </cell>
          <cell r="T137">
            <v>0</v>
          </cell>
          <cell r="U137">
            <v>170</v>
          </cell>
          <cell r="V137">
            <v>80</v>
          </cell>
          <cell r="W137">
            <v>0</v>
          </cell>
          <cell r="X137">
            <v>0</v>
          </cell>
          <cell r="Y137">
            <v>0</v>
          </cell>
          <cell r="Z137">
            <v>16334</v>
          </cell>
          <cell r="AA137">
            <v>36293</v>
          </cell>
          <cell r="AB137">
            <v>0</v>
          </cell>
          <cell r="AC137">
            <v>5003</v>
          </cell>
          <cell r="AD137">
            <v>57630</v>
          </cell>
          <cell r="AE137">
            <v>28829</v>
          </cell>
          <cell r="AF137">
            <v>10979</v>
          </cell>
          <cell r="AG137">
            <v>15591</v>
          </cell>
          <cell r="AH137">
            <v>55399</v>
          </cell>
          <cell r="AI137">
            <v>0</v>
          </cell>
          <cell r="AJ137">
            <v>0</v>
          </cell>
          <cell r="AK137">
            <v>16334</v>
          </cell>
          <cell r="AL137">
            <v>0</v>
          </cell>
          <cell r="AM137">
            <v>0</v>
          </cell>
          <cell r="AN137">
            <v>0</v>
          </cell>
          <cell r="AO137">
            <v>7</v>
          </cell>
        </row>
        <row r="138">
          <cell r="A138">
            <v>905200603</v>
          </cell>
          <cell r="B138" t="str">
            <v>LINESVILLE COMMUNITY  PUBLIC LIBRARY</v>
          </cell>
          <cell r="C138" t="str">
            <v>NORTHWEST</v>
          </cell>
          <cell r="D138" t="str">
            <v>ERIE</v>
          </cell>
          <cell r="E138" t="str">
            <v>CRAWFORD</v>
          </cell>
          <cell r="F138" t="str">
            <v>Crawford County Federated Library System</v>
          </cell>
          <cell r="G138">
            <v>5453</v>
          </cell>
          <cell r="H138">
            <v>1413</v>
          </cell>
          <cell r="I138">
            <v>32</v>
          </cell>
          <cell r="J138">
            <v>18848</v>
          </cell>
          <cell r="K138">
            <v>0</v>
          </cell>
          <cell r="L138">
            <v>0</v>
          </cell>
          <cell r="M138">
            <v>1</v>
          </cell>
          <cell r="N138">
            <v>0.5</v>
          </cell>
          <cell r="O138">
            <v>0</v>
          </cell>
          <cell r="P138">
            <v>16733</v>
          </cell>
          <cell r="Q138">
            <v>15725</v>
          </cell>
          <cell r="R138">
            <v>270</v>
          </cell>
          <cell r="S138">
            <v>36</v>
          </cell>
          <cell r="T138">
            <v>0</v>
          </cell>
          <cell r="U138">
            <v>107</v>
          </cell>
          <cell r="V138">
            <v>54</v>
          </cell>
          <cell r="W138">
            <v>0</v>
          </cell>
          <cell r="X138">
            <v>0</v>
          </cell>
          <cell r="Y138">
            <v>0</v>
          </cell>
          <cell r="Z138">
            <v>16334</v>
          </cell>
          <cell r="AA138">
            <v>36293</v>
          </cell>
          <cell r="AB138">
            <v>0</v>
          </cell>
          <cell r="AC138">
            <v>8460</v>
          </cell>
          <cell r="AD138">
            <v>61087</v>
          </cell>
          <cell r="AE138">
            <v>30085</v>
          </cell>
          <cell r="AF138">
            <v>12294</v>
          </cell>
          <cell r="AG138">
            <v>11426</v>
          </cell>
          <cell r="AH138">
            <v>53805</v>
          </cell>
          <cell r="AI138">
            <v>0</v>
          </cell>
          <cell r="AJ138">
            <v>0</v>
          </cell>
          <cell r="AK138">
            <v>16334</v>
          </cell>
          <cell r="AL138">
            <v>0</v>
          </cell>
          <cell r="AM138">
            <v>0</v>
          </cell>
          <cell r="AN138">
            <v>0</v>
          </cell>
          <cell r="AO138">
            <v>7</v>
          </cell>
        </row>
        <row r="139">
          <cell r="A139">
            <v>905200273</v>
          </cell>
          <cell r="B139" t="str">
            <v>MARGARET SHONTZ MEM LIBRARY</v>
          </cell>
          <cell r="C139" t="str">
            <v>NORTHWEST</v>
          </cell>
          <cell r="D139" t="str">
            <v>ERIE</v>
          </cell>
          <cell r="E139" t="str">
            <v>CRAWFORD</v>
          </cell>
          <cell r="F139" t="str">
            <v>Crawford County Federated Library System</v>
          </cell>
          <cell r="G139">
            <v>4191</v>
          </cell>
          <cell r="H139">
            <v>2130</v>
          </cell>
          <cell r="I139">
            <v>35</v>
          </cell>
          <cell r="J139">
            <v>20859</v>
          </cell>
          <cell r="K139">
            <v>0</v>
          </cell>
          <cell r="L139">
            <v>0</v>
          </cell>
          <cell r="M139">
            <v>1.17143</v>
          </cell>
          <cell r="N139">
            <v>0</v>
          </cell>
          <cell r="O139">
            <v>0</v>
          </cell>
          <cell r="P139">
            <v>17500</v>
          </cell>
          <cell r="Q139">
            <v>16400</v>
          </cell>
          <cell r="R139">
            <v>0</v>
          </cell>
          <cell r="S139">
            <v>20</v>
          </cell>
          <cell r="T139">
            <v>0</v>
          </cell>
          <cell r="U139">
            <v>76</v>
          </cell>
          <cell r="V139">
            <v>38</v>
          </cell>
          <cell r="W139">
            <v>0</v>
          </cell>
          <cell r="X139">
            <v>0</v>
          </cell>
          <cell r="Y139">
            <v>0</v>
          </cell>
          <cell r="Z139">
            <v>16334</v>
          </cell>
          <cell r="AA139">
            <v>37433</v>
          </cell>
          <cell r="AB139">
            <v>0</v>
          </cell>
          <cell r="AC139">
            <v>5640</v>
          </cell>
          <cell r="AD139">
            <v>59407</v>
          </cell>
          <cell r="AE139">
            <v>31043</v>
          </cell>
          <cell r="AF139">
            <v>11228</v>
          </cell>
          <cell r="AG139">
            <v>12327</v>
          </cell>
          <cell r="AH139">
            <v>54598</v>
          </cell>
          <cell r="AI139">
            <v>0</v>
          </cell>
          <cell r="AJ139">
            <v>0</v>
          </cell>
          <cell r="AK139">
            <v>16334</v>
          </cell>
          <cell r="AL139">
            <v>0</v>
          </cell>
          <cell r="AM139">
            <v>0</v>
          </cell>
          <cell r="AN139">
            <v>0</v>
          </cell>
          <cell r="AO139">
            <v>4</v>
          </cell>
        </row>
        <row r="140">
          <cell r="A140">
            <v>905200632</v>
          </cell>
          <cell r="B140" t="str">
            <v>MEADVILLE PUBLIC LIBRARY</v>
          </cell>
          <cell r="C140" t="str">
            <v>NORTHWEST</v>
          </cell>
          <cell r="D140" t="str">
            <v>ERIE</v>
          </cell>
          <cell r="E140" t="str">
            <v>CRAWFORD</v>
          </cell>
          <cell r="F140" t="str">
            <v>Crawford County Federated Library System</v>
          </cell>
          <cell r="G140">
            <v>38405</v>
          </cell>
          <cell r="H140">
            <v>17231</v>
          </cell>
          <cell r="I140">
            <v>60</v>
          </cell>
          <cell r="J140">
            <v>217330</v>
          </cell>
          <cell r="K140">
            <v>5</v>
          </cell>
          <cell r="L140">
            <v>0</v>
          </cell>
          <cell r="M140">
            <v>0</v>
          </cell>
          <cell r="N140">
            <v>12.71429</v>
          </cell>
          <cell r="O140">
            <v>0.57142999999999999</v>
          </cell>
          <cell r="P140">
            <v>101542</v>
          </cell>
          <cell r="Q140">
            <v>92743</v>
          </cell>
          <cell r="R140">
            <v>0</v>
          </cell>
          <cell r="S140">
            <v>303</v>
          </cell>
          <cell r="T140">
            <v>0</v>
          </cell>
          <cell r="U140">
            <v>172</v>
          </cell>
          <cell r="V140">
            <v>292</v>
          </cell>
          <cell r="W140">
            <v>0</v>
          </cell>
          <cell r="X140">
            <v>0</v>
          </cell>
          <cell r="Y140">
            <v>0</v>
          </cell>
          <cell r="Z140">
            <v>282309</v>
          </cell>
          <cell r="AA140">
            <v>250580</v>
          </cell>
          <cell r="AB140">
            <v>0</v>
          </cell>
          <cell r="AC140">
            <v>175168</v>
          </cell>
          <cell r="AD140">
            <v>708057</v>
          </cell>
          <cell r="AE140">
            <v>628920</v>
          </cell>
          <cell r="AF140">
            <v>96028</v>
          </cell>
          <cell r="AG140">
            <v>127325</v>
          </cell>
          <cell r="AH140">
            <v>852273</v>
          </cell>
          <cell r="AI140">
            <v>0</v>
          </cell>
          <cell r="AJ140">
            <v>0</v>
          </cell>
          <cell r="AK140">
            <v>282309</v>
          </cell>
          <cell r="AL140">
            <v>0</v>
          </cell>
          <cell r="AM140">
            <v>0</v>
          </cell>
          <cell r="AN140">
            <v>0</v>
          </cell>
          <cell r="AO140">
            <v>19</v>
          </cell>
        </row>
        <row r="141">
          <cell r="A141">
            <v>905200903</v>
          </cell>
          <cell r="B141" t="str">
            <v>SAEGERTOWN AREA LIBRARY</v>
          </cell>
          <cell r="C141" t="str">
            <v>NORTHWEST</v>
          </cell>
          <cell r="D141" t="str">
            <v>ERIE</v>
          </cell>
          <cell r="E141" t="str">
            <v>CRAWFORD</v>
          </cell>
          <cell r="F141" t="str">
            <v>Crawford County Federated Library System</v>
          </cell>
          <cell r="G141">
            <v>4010</v>
          </cell>
          <cell r="H141">
            <v>1820</v>
          </cell>
          <cell r="I141">
            <v>37</v>
          </cell>
          <cell r="J141">
            <v>20469</v>
          </cell>
          <cell r="K141">
            <v>0.91429000000000005</v>
          </cell>
          <cell r="L141">
            <v>0</v>
          </cell>
          <cell r="M141">
            <v>0.65713999999999995</v>
          </cell>
          <cell r="N141">
            <v>0.6</v>
          </cell>
          <cell r="O141">
            <v>0</v>
          </cell>
          <cell r="P141">
            <v>22001</v>
          </cell>
          <cell r="Q141">
            <v>20032</v>
          </cell>
          <cell r="R141">
            <v>0</v>
          </cell>
          <cell r="S141">
            <v>23</v>
          </cell>
          <cell r="T141">
            <v>0</v>
          </cell>
          <cell r="U141">
            <v>188</v>
          </cell>
          <cell r="V141">
            <v>66</v>
          </cell>
          <cell r="W141">
            <v>0</v>
          </cell>
          <cell r="X141">
            <v>0</v>
          </cell>
          <cell r="Y141">
            <v>0</v>
          </cell>
          <cell r="Z141">
            <v>16334</v>
          </cell>
          <cell r="AA141">
            <v>27234</v>
          </cell>
          <cell r="AB141">
            <v>0</v>
          </cell>
          <cell r="AC141">
            <v>23383.02</v>
          </cell>
          <cell r="AD141">
            <v>66951.02</v>
          </cell>
          <cell r="AE141">
            <v>38987.35</v>
          </cell>
          <cell r="AF141">
            <v>12910</v>
          </cell>
          <cell r="AG141">
            <v>13130</v>
          </cell>
          <cell r="AH141">
            <v>65027.35</v>
          </cell>
          <cell r="AI141">
            <v>0</v>
          </cell>
          <cell r="AJ141">
            <v>0</v>
          </cell>
          <cell r="AK141">
            <v>16334</v>
          </cell>
          <cell r="AL141">
            <v>0</v>
          </cell>
          <cell r="AM141">
            <v>0</v>
          </cell>
          <cell r="AN141">
            <v>0</v>
          </cell>
          <cell r="AO141">
            <v>8</v>
          </cell>
        </row>
        <row r="142">
          <cell r="A142">
            <v>905201053</v>
          </cell>
          <cell r="B142" t="str">
            <v>SPRINGBORO PUBLIC LIBRARY</v>
          </cell>
          <cell r="C142" t="str">
            <v>NORTHWEST</v>
          </cell>
          <cell r="D142" t="str">
            <v>ERIE</v>
          </cell>
          <cell r="E142" t="str">
            <v>CRAWFORD</v>
          </cell>
          <cell r="F142" t="str">
            <v>Crawford County Federated Library System</v>
          </cell>
          <cell r="G142">
            <v>2927</v>
          </cell>
          <cell r="H142">
            <v>1161</v>
          </cell>
          <cell r="I142">
            <v>35</v>
          </cell>
          <cell r="J142">
            <v>13016</v>
          </cell>
          <cell r="K142">
            <v>0</v>
          </cell>
          <cell r="L142">
            <v>0</v>
          </cell>
          <cell r="M142">
            <v>0.57142999999999999</v>
          </cell>
          <cell r="N142">
            <v>0.57142999999999999</v>
          </cell>
          <cell r="O142">
            <v>0</v>
          </cell>
          <cell r="P142">
            <v>11161</v>
          </cell>
          <cell r="Q142">
            <v>9813</v>
          </cell>
          <cell r="R142">
            <v>0</v>
          </cell>
          <cell r="S142">
            <v>25</v>
          </cell>
          <cell r="T142">
            <v>0</v>
          </cell>
          <cell r="U142">
            <v>221</v>
          </cell>
          <cell r="V142">
            <v>61</v>
          </cell>
          <cell r="W142">
            <v>0</v>
          </cell>
          <cell r="X142">
            <v>0</v>
          </cell>
          <cell r="Y142">
            <v>0</v>
          </cell>
          <cell r="Z142">
            <v>16334</v>
          </cell>
          <cell r="AA142">
            <v>27234</v>
          </cell>
          <cell r="AB142">
            <v>0</v>
          </cell>
          <cell r="AC142">
            <v>7216</v>
          </cell>
          <cell r="AD142">
            <v>50784</v>
          </cell>
          <cell r="AE142">
            <v>27950</v>
          </cell>
          <cell r="AF142">
            <v>10949</v>
          </cell>
          <cell r="AG142">
            <v>10650</v>
          </cell>
          <cell r="AH142">
            <v>49549</v>
          </cell>
          <cell r="AI142">
            <v>0</v>
          </cell>
          <cell r="AJ142">
            <v>0</v>
          </cell>
          <cell r="AK142">
            <v>16334</v>
          </cell>
          <cell r="AL142">
            <v>0</v>
          </cell>
          <cell r="AM142">
            <v>0</v>
          </cell>
          <cell r="AN142">
            <v>0</v>
          </cell>
          <cell r="AO142">
            <v>4</v>
          </cell>
        </row>
        <row r="143">
          <cell r="A143">
            <v>905250332</v>
          </cell>
          <cell r="B143" t="str">
            <v>ERIE COUNTY PUBLIC LIBRARY</v>
          </cell>
          <cell r="C143" t="str">
            <v>NORTHWEST</v>
          </cell>
          <cell r="D143" t="str">
            <v>ERIE</v>
          </cell>
          <cell r="E143" t="str">
            <v>ERIE</v>
          </cell>
          <cell r="F143" t="str">
            <v>-1</v>
          </cell>
          <cell r="G143">
            <v>245988</v>
          </cell>
          <cell r="H143">
            <v>124300</v>
          </cell>
          <cell r="I143">
            <v>66</v>
          </cell>
          <cell r="J143">
            <v>1365708</v>
          </cell>
          <cell r="K143">
            <v>15.01333</v>
          </cell>
          <cell r="L143">
            <v>0</v>
          </cell>
          <cell r="M143">
            <v>1.0133300000000001</v>
          </cell>
          <cell r="N143">
            <v>59.733330000000002</v>
          </cell>
          <cell r="O143">
            <v>1.41333</v>
          </cell>
          <cell r="P143">
            <v>367495</v>
          </cell>
          <cell r="Q143">
            <v>307466</v>
          </cell>
          <cell r="R143">
            <v>2333</v>
          </cell>
          <cell r="S143">
            <v>254</v>
          </cell>
          <cell r="T143">
            <v>0</v>
          </cell>
          <cell r="U143">
            <v>39829</v>
          </cell>
          <cell r="V143">
            <v>30077</v>
          </cell>
          <cell r="W143">
            <v>0</v>
          </cell>
          <cell r="X143">
            <v>32359</v>
          </cell>
          <cell r="Y143">
            <v>0</v>
          </cell>
          <cell r="Z143">
            <v>1369256</v>
          </cell>
          <cell r="AA143">
            <v>4364170</v>
          </cell>
          <cell r="AB143">
            <v>2445</v>
          </cell>
          <cell r="AC143">
            <v>253449</v>
          </cell>
          <cell r="AD143">
            <v>6019234</v>
          </cell>
          <cell r="AE143">
            <v>4093273</v>
          </cell>
          <cell r="AF143">
            <v>700809</v>
          </cell>
          <cell r="AG143">
            <v>1347041</v>
          </cell>
          <cell r="AH143">
            <v>6141123</v>
          </cell>
          <cell r="AI143">
            <v>33218</v>
          </cell>
          <cell r="AJ143">
            <v>0</v>
          </cell>
          <cell r="AK143">
            <v>1368656</v>
          </cell>
          <cell r="AL143">
            <v>0</v>
          </cell>
          <cell r="AM143">
            <v>600</v>
          </cell>
          <cell r="AN143">
            <v>0</v>
          </cell>
          <cell r="AO143">
            <v>77</v>
          </cell>
        </row>
        <row r="144">
          <cell r="A144">
            <v>905250845</v>
          </cell>
          <cell r="B144" t="str">
            <v>MCCORD MEMORIAL LIBRARY</v>
          </cell>
          <cell r="C144" t="str">
            <v>NORTHWEST</v>
          </cell>
          <cell r="D144" t="str">
            <v>ERIE</v>
          </cell>
          <cell r="E144" t="str">
            <v>ERIE</v>
          </cell>
          <cell r="F144" t="str">
            <v>-1</v>
          </cell>
          <cell r="G144">
            <v>10609</v>
          </cell>
          <cell r="H144">
            <v>7689</v>
          </cell>
          <cell r="I144">
            <v>54</v>
          </cell>
          <cell r="J144">
            <v>82356</v>
          </cell>
          <cell r="K144">
            <v>1</v>
          </cell>
          <cell r="L144">
            <v>0</v>
          </cell>
          <cell r="M144">
            <v>0</v>
          </cell>
          <cell r="N144">
            <v>4.2222200000000001</v>
          </cell>
          <cell r="O144">
            <v>0</v>
          </cell>
          <cell r="P144">
            <v>46671</v>
          </cell>
          <cell r="Q144">
            <v>43586</v>
          </cell>
          <cell r="R144">
            <v>0</v>
          </cell>
          <cell r="S144">
            <v>104</v>
          </cell>
          <cell r="T144">
            <v>4</v>
          </cell>
          <cell r="U144">
            <v>8792</v>
          </cell>
          <cell r="V144">
            <v>7917</v>
          </cell>
          <cell r="W144">
            <v>0</v>
          </cell>
          <cell r="X144">
            <v>0</v>
          </cell>
          <cell r="Y144">
            <v>2630</v>
          </cell>
          <cell r="Z144">
            <v>40746</v>
          </cell>
          <cell r="AA144">
            <v>94271</v>
          </cell>
          <cell r="AB144">
            <v>0</v>
          </cell>
          <cell r="AC144">
            <v>87993</v>
          </cell>
          <cell r="AD144">
            <v>223010</v>
          </cell>
          <cell r="AE144">
            <v>140717</v>
          </cell>
          <cell r="AF144">
            <v>30886</v>
          </cell>
          <cell r="AG144">
            <v>54783</v>
          </cell>
          <cell r="AH144">
            <v>226386</v>
          </cell>
          <cell r="AI144">
            <v>0</v>
          </cell>
          <cell r="AJ144">
            <v>0</v>
          </cell>
          <cell r="AK144">
            <v>38116</v>
          </cell>
          <cell r="AL144">
            <v>0</v>
          </cell>
          <cell r="AM144">
            <v>2630</v>
          </cell>
          <cell r="AN144">
            <v>0</v>
          </cell>
          <cell r="AO144">
            <v>10</v>
          </cell>
        </row>
        <row r="145">
          <cell r="A145">
            <v>905250473</v>
          </cell>
          <cell r="B145" t="str">
            <v>RICE AVENUE COMMUNITY PUBLIC LIBRARY</v>
          </cell>
          <cell r="C145" t="str">
            <v>NORTHWEST</v>
          </cell>
          <cell r="D145" t="str">
            <v>ERIE</v>
          </cell>
          <cell r="E145" t="str">
            <v>ERIE</v>
          </cell>
          <cell r="F145" t="str">
            <v>-1</v>
          </cell>
          <cell r="G145">
            <v>6135</v>
          </cell>
          <cell r="H145">
            <v>3788</v>
          </cell>
          <cell r="I145">
            <v>35</v>
          </cell>
          <cell r="J145">
            <v>42975</v>
          </cell>
          <cell r="K145">
            <v>1</v>
          </cell>
          <cell r="L145">
            <v>0</v>
          </cell>
          <cell r="M145">
            <v>1.6</v>
          </cell>
          <cell r="N145">
            <v>0</v>
          </cell>
          <cell r="O145">
            <v>2.5000000000000001E-2</v>
          </cell>
          <cell r="P145">
            <v>18524</v>
          </cell>
          <cell r="Q145">
            <v>17290</v>
          </cell>
          <cell r="R145">
            <v>0</v>
          </cell>
          <cell r="S145">
            <v>23</v>
          </cell>
          <cell r="T145">
            <v>0</v>
          </cell>
          <cell r="U145">
            <v>5517</v>
          </cell>
          <cell r="V145">
            <v>9599</v>
          </cell>
          <cell r="W145">
            <v>0</v>
          </cell>
          <cell r="X145">
            <v>0</v>
          </cell>
          <cell r="Y145">
            <v>0</v>
          </cell>
          <cell r="Z145">
            <v>9560</v>
          </cell>
          <cell r="AA145">
            <v>32997</v>
          </cell>
          <cell r="AB145">
            <v>0</v>
          </cell>
          <cell r="AC145">
            <v>28140</v>
          </cell>
          <cell r="AD145">
            <v>70697</v>
          </cell>
          <cell r="AE145">
            <v>45860.6</v>
          </cell>
          <cell r="AF145">
            <v>9193</v>
          </cell>
          <cell r="AG145">
            <v>18136</v>
          </cell>
          <cell r="AH145">
            <v>73189.600000000006</v>
          </cell>
          <cell r="AI145">
            <v>0</v>
          </cell>
          <cell r="AJ145">
            <v>0</v>
          </cell>
          <cell r="AK145">
            <v>9560</v>
          </cell>
          <cell r="AL145">
            <v>0</v>
          </cell>
          <cell r="AM145">
            <v>0</v>
          </cell>
          <cell r="AN145">
            <v>0</v>
          </cell>
          <cell r="AO145">
            <v>6</v>
          </cell>
        </row>
        <row r="146">
          <cell r="A146">
            <v>905250963</v>
          </cell>
          <cell r="B146" t="str">
            <v>UNION CITY PUBLIC LIBRARY</v>
          </cell>
          <cell r="C146" t="str">
            <v>NORTHWEST</v>
          </cell>
          <cell r="D146" t="str">
            <v>ERIE</v>
          </cell>
          <cell r="E146" t="str">
            <v>ERIE</v>
          </cell>
          <cell r="F146" t="str">
            <v>-1</v>
          </cell>
          <cell r="G146">
            <v>6894</v>
          </cell>
          <cell r="H146">
            <v>4830</v>
          </cell>
          <cell r="I146">
            <v>45</v>
          </cell>
          <cell r="J146">
            <v>27646</v>
          </cell>
          <cell r="K146">
            <v>0</v>
          </cell>
          <cell r="L146">
            <v>0</v>
          </cell>
          <cell r="M146">
            <v>1</v>
          </cell>
          <cell r="N146">
            <v>1.05263</v>
          </cell>
          <cell r="O146">
            <v>0.10526000000000001</v>
          </cell>
          <cell r="P146">
            <v>27757</v>
          </cell>
          <cell r="Q146">
            <v>24342</v>
          </cell>
          <cell r="R146">
            <v>0</v>
          </cell>
          <cell r="S146">
            <v>38</v>
          </cell>
          <cell r="T146">
            <v>0</v>
          </cell>
          <cell r="U146">
            <v>3627</v>
          </cell>
          <cell r="V146">
            <v>4685</v>
          </cell>
          <cell r="W146">
            <v>0</v>
          </cell>
          <cell r="X146">
            <v>0</v>
          </cell>
          <cell r="Y146">
            <v>2712</v>
          </cell>
          <cell r="Z146">
            <v>25552</v>
          </cell>
          <cell r="AA146">
            <v>40241</v>
          </cell>
          <cell r="AB146">
            <v>0</v>
          </cell>
          <cell r="AC146">
            <v>29722</v>
          </cell>
          <cell r="AD146">
            <v>95515</v>
          </cell>
          <cell r="AE146">
            <v>47056</v>
          </cell>
          <cell r="AF146">
            <v>11562</v>
          </cell>
          <cell r="AG146">
            <v>38484</v>
          </cell>
          <cell r="AH146">
            <v>97102</v>
          </cell>
          <cell r="AI146">
            <v>0</v>
          </cell>
          <cell r="AJ146">
            <v>0</v>
          </cell>
          <cell r="AK146">
            <v>22840</v>
          </cell>
          <cell r="AL146">
            <v>0</v>
          </cell>
          <cell r="AM146">
            <v>2712</v>
          </cell>
          <cell r="AN146">
            <v>0</v>
          </cell>
          <cell r="AO146">
            <v>10</v>
          </cell>
        </row>
        <row r="147">
          <cell r="A147">
            <v>905251083</v>
          </cell>
          <cell r="B147" t="str">
            <v>WATERFORD PUBLIC LIBRARY</v>
          </cell>
          <cell r="C147" t="str">
            <v>NORTHWEST</v>
          </cell>
          <cell r="D147" t="str">
            <v>ERIE</v>
          </cell>
          <cell r="E147" t="str">
            <v>ERIE</v>
          </cell>
          <cell r="F147" t="str">
            <v>-1</v>
          </cell>
          <cell r="G147">
            <v>1517</v>
          </cell>
          <cell r="H147">
            <v>1431</v>
          </cell>
          <cell r="I147">
            <v>26</v>
          </cell>
          <cell r="J147">
            <v>21476</v>
          </cell>
          <cell r="K147">
            <v>0</v>
          </cell>
          <cell r="L147">
            <v>0</v>
          </cell>
          <cell r="M147">
            <v>0.57142999999999999</v>
          </cell>
          <cell r="N147">
            <v>0.28571000000000002</v>
          </cell>
          <cell r="O147">
            <v>5.7140000000000003E-2</v>
          </cell>
          <cell r="P147">
            <v>18508</v>
          </cell>
          <cell r="Q147">
            <v>18196</v>
          </cell>
          <cell r="R147">
            <v>0</v>
          </cell>
          <cell r="S147">
            <v>29</v>
          </cell>
          <cell r="T147">
            <v>0</v>
          </cell>
          <cell r="U147">
            <v>3607</v>
          </cell>
          <cell r="V147">
            <v>5202</v>
          </cell>
          <cell r="W147">
            <v>0</v>
          </cell>
          <cell r="X147">
            <v>0</v>
          </cell>
          <cell r="Y147">
            <v>0</v>
          </cell>
          <cell r="Z147">
            <v>3742</v>
          </cell>
          <cell r="AA147">
            <v>19737</v>
          </cell>
          <cell r="AB147">
            <v>0</v>
          </cell>
          <cell r="AC147">
            <v>15628</v>
          </cell>
          <cell r="AD147">
            <v>39107</v>
          </cell>
          <cell r="AE147">
            <v>19365</v>
          </cell>
          <cell r="AF147">
            <v>7578</v>
          </cell>
          <cell r="AG147">
            <v>8405</v>
          </cell>
          <cell r="AH147">
            <v>35348</v>
          </cell>
          <cell r="AI147">
            <v>0</v>
          </cell>
          <cell r="AJ147">
            <v>0</v>
          </cell>
          <cell r="AK147">
            <v>3742</v>
          </cell>
          <cell r="AL147">
            <v>0</v>
          </cell>
          <cell r="AM147">
            <v>0</v>
          </cell>
          <cell r="AN147">
            <v>0</v>
          </cell>
          <cell r="AO147">
            <v>1</v>
          </cell>
        </row>
        <row r="148">
          <cell r="A148">
            <v>928320153</v>
          </cell>
          <cell r="B148" t="str">
            <v>BLAIRSVILLE PUBLIC LIBRARY</v>
          </cell>
          <cell r="C148" t="str">
            <v>SOUTHCENTRAL</v>
          </cell>
          <cell r="D148" t="str">
            <v>JOHNSTOWN</v>
          </cell>
          <cell r="E148" t="str">
            <v>INDIANA</v>
          </cell>
          <cell r="F148" t="str">
            <v>-1</v>
          </cell>
          <cell r="G148">
            <v>3412</v>
          </cell>
          <cell r="H148">
            <v>3612</v>
          </cell>
          <cell r="I148">
            <v>35</v>
          </cell>
          <cell r="J148">
            <v>36743</v>
          </cell>
          <cell r="K148">
            <v>0</v>
          </cell>
          <cell r="L148">
            <v>0</v>
          </cell>
          <cell r="M148">
            <v>2.17143</v>
          </cell>
          <cell r="N148">
            <v>0</v>
          </cell>
          <cell r="O148">
            <v>0.14285999999999999</v>
          </cell>
          <cell r="P148">
            <v>36417</v>
          </cell>
          <cell r="Q148">
            <v>34567</v>
          </cell>
          <cell r="R148">
            <v>0</v>
          </cell>
          <cell r="S148">
            <v>32</v>
          </cell>
          <cell r="T148">
            <v>0</v>
          </cell>
          <cell r="U148">
            <v>206</v>
          </cell>
          <cell r="V148">
            <v>266</v>
          </cell>
          <cell r="W148">
            <v>0</v>
          </cell>
          <cell r="X148">
            <v>0</v>
          </cell>
          <cell r="Y148">
            <v>0</v>
          </cell>
          <cell r="Z148">
            <v>12858</v>
          </cell>
          <cell r="AA148">
            <v>22756</v>
          </cell>
          <cell r="AB148">
            <v>0</v>
          </cell>
          <cell r="AC148">
            <v>23509</v>
          </cell>
          <cell r="AD148">
            <v>59123</v>
          </cell>
          <cell r="AE148">
            <v>34124</v>
          </cell>
          <cell r="AF148">
            <v>26078</v>
          </cell>
          <cell r="AG148">
            <v>27704</v>
          </cell>
          <cell r="AH148">
            <v>87906</v>
          </cell>
          <cell r="AI148">
            <v>0</v>
          </cell>
          <cell r="AJ148">
            <v>0</v>
          </cell>
          <cell r="AK148">
            <v>12858</v>
          </cell>
          <cell r="AL148">
            <v>0</v>
          </cell>
          <cell r="AM148">
            <v>0</v>
          </cell>
          <cell r="AN148">
            <v>0</v>
          </cell>
          <cell r="AO148">
            <v>10</v>
          </cell>
        </row>
        <row r="149">
          <cell r="A149">
            <v>928320125</v>
          </cell>
          <cell r="B149" t="str">
            <v>BURRELL TOWNSHIP LIBRARY</v>
          </cell>
          <cell r="C149" t="str">
            <v>SOUTHCENTRAL</v>
          </cell>
          <cell r="D149" t="str">
            <v>JOHNSTOWN</v>
          </cell>
          <cell r="E149" t="str">
            <v>INDIANA</v>
          </cell>
          <cell r="F149" t="str">
            <v>-1</v>
          </cell>
          <cell r="G149">
            <v>4393</v>
          </cell>
          <cell r="H149">
            <v>814</v>
          </cell>
          <cell r="I149">
            <v>29</v>
          </cell>
          <cell r="J149">
            <v>8162</v>
          </cell>
          <cell r="K149">
            <v>0</v>
          </cell>
          <cell r="L149">
            <v>0</v>
          </cell>
          <cell r="M149">
            <v>0.82857000000000003</v>
          </cell>
          <cell r="N149">
            <v>0</v>
          </cell>
          <cell r="O149">
            <v>0.42857000000000001</v>
          </cell>
          <cell r="P149">
            <v>15678</v>
          </cell>
          <cell r="Q149">
            <v>14817</v>
          </cell>
          <cell r="R149">
            <v>0</v>
          </cell>
          <cell r="S149">
            <v>12</v>
          </cell>
          <cell r="T149">
            <v>0</v>
          </cell>
          <cell r="U149">
            <v>26</v>
          </cell>
          <cell r="V149">
            <v>20</v>
          </cell>
          <cell r="W149">
            <v>0</v>
          </cell>
          <cell r="X149">
            <v>0</v>
          </cell>
          <cell r="Y149">
            <v>0</v>
          </cell>
          <cell r="Z149">
            <v>6695</v>
          </cell>
          <cell r="AA149">
            <v>11000</v>
          </cell>
          <cell r="AB149">
            <v>0</v>
          </cell>
          <cell r="AC149">
            <v>21475</v>
          </cell>
          <cell r="AD149">
            <v>39170</v>
          </cell>
          <cell r="AE149">
            <v>15989</v>
          </cell>
          <cell r="AF149">
            <v>5824</v>
          </cell>
          <cell r="AG149">
            <v>18533</v>
          </cell>
          <cell r="AH149">
            <v>40346</v>
          </cell>
          <cell r="AI149">
            <v>0</v>
          </cell>
          <cell r="AJ149">
            <v>0</v>
          </cell>
          <cell r="AK149">
            <v>6695</v>
          </cell>
          <cell r="AL149">
            <v>0</v>
          </cell>
          <cell r="AM149">
            <v>0</v>
          </cell>
          <cell r="AN149">
            <v>0</v>
          </cell>
          <cell r="AO149">
            <v>7</v>
          </cell>
        </row>
        <row r="150">
          <cell r="A150">
            <v>908111625</v>
          </cell>
          <cell r="B150" t="str">
            <v>BEAVERDALE PUBLIC LIBRARY</v>
          </cell>
          <cell r="C150" t="str">
            <v>SOUTHCENTRAL</v>
          </cell>
          <cell r="D150" t="str">
            <v>JOHNSTOWN</v>
          </cell>
          <cell r="E150" t="str">
            <v>CAMBRIA</v>
          </cell>
          <cell r="F150" t="str">
            <v>Cambria County Library System</v>
          </cell>
          <cell r="G150">
            <v>2467</v>
          </cell>
          <cell r="H150">
            <v>611</v>
          </cell>
          <cell r="I150">
            <v>35</v>
          </cell>
          <cell r="J150">
            <v>5950</v>
          </cell>
          <cell r="K150">
            <v>0</v>
          </cell>
          <cell r="L150">
            <v>0</v>
          </cell>
          <cell r="M150">
            <v>0.62856999999999996</v>
          </cell>
          <cell r="N150">
            <v>0.37142999999999998</v>
          </cell>
          <cell r="O150">
            <v>0</v>
          </cell>
          <cell r="P150">
            <v>13570</v>
          </cell>
          <cell r="Q150">
            <v>13218</v>
          </cell>
          <cell r="R150">
            <v>0</v>
          </cell>
          <cell r="S150">
            <v>17</v>
          </cell>
          <cell r="T150">
            <v>0</v>
          </cell>
          <cell r="U150">
            <v>483</v>
          </cell>
          <cell r="V150">
            <v>116</v>
          </cell>
          <cell r="W150">
            <v>214</v>
          </cell>
          <cell r="X150">
            <v>214</v>
          </cell>
          <cell r="Y150">
            <v>0</v>
          </cell>
          <cell r="Z150">
            <v>16250</v>
          </cell>
          <cell r="AA150">
            <v>14712</v>
          </cell>
          <cell r="AB150">
            <v>1500</v>
          </cell>
          <cell r="AC150">
            <v>15641</v>
          </cell>
          <cell r="AD150">
            <v>46817</v>
          </cell>
          <cell r="AE150">
            <v>21187</v>
          </cell>
          <cell r="AF150">
            <v>9344</v>
          </cell>
          <cell r="AG150">
            <v>22310</v>
          </cell>
          <cell r="AH150">
            <v>52841</v>
          </cell>
          <cell r="AI150">
            <v>0</v>
          </cell>
          <cell r="AJ150">
            <v>214</v>
          </cell>
          <cell r="AK150">
            <v>16250</v>
          </cell>
          <cell r="AL150">
            <v>0</v>
          </cell>
          <cell r="AM150">
            <v>0</v>
          </cell>
          <cell r="AN150">
            <v>0</v>
          </cell>
          <cell r="AO150">
            <v>8</v>
          </cell>
        </row>
        <row r="151">
          <cell r="A151">
            <v>908111022</v>
          </cell>
          <cell r="B151" t="str">
            <v>CAMBRIA SYS ADMIN UNIT</v>
          </cell>
          <cell r="C151" t="str">
            <v>SOUTHCENTRAL</v>
          </cell>
          <cell r="D151" t="str">
            <v>JOHNSTOWN</v>
          </cell>
          <cell r="E151" t="str">
            <v>CAMBRIA</v>
          </cell>
          <cell r="F151" t="str">
            <v>Cambria County Library System</v>
          </cell>
          <cell r="G151">
            <v>104316</v>
          </cell>
          <cell r="H151">
            <v>17821</v>
          </cell>
          <cell r="I151">
            <v>58</v>
          </cell>
          <cell r="J151">
            <v>196085</v>
          </cell>
          <cell r="K151">
            <v>7.0133299999999998</v>
          </cell>
          <cell r="L151">
            <v>0</v>
          </cell>
          <cell r="M151">
            <v>0</v>
          </cell>
          <cell r="N151">
            <v>12.58667</v>
          </cell>
          <cell r="O151">
            <v>0.29332999999999998</v>
          </cell>
          <cell r="P151">
            <v>142780</v>
          </cell>
          <cell r="Q151">
            <v>149212</v>
          </cell>
          <cell r="R151">
            <v>0</v>
          </cell>
          <cell r="S151">
            <v>142</v>
          </cell>
          <cell r="T151">
            <v>0</v>
          </cell>
          <cell r="U151">
            <v>2924</v>
          </cell>
          <cell r="V151">
            <v>755</v>
          </cell>
          <cell r="W151">
            <v>25370</v>
          </cell>
          <cell r="X151">
            <v>25370</v>
          </cell>
          <cell r="Y151">
            <v>0</v>
          </cell>
          <cell r="Z151">
            <v>618383</v>
          </cell>
          <cell r="AA151">
            <v>454035</v>
          </cell>
          <cell r="AB151">
            <v>0</v>
          </cell>
          <cell r="AC151">
            <v>156499</v>
          </cell>
          <cell r="AD151">
            <v>1254287</v>
          </cell>
          <cell r="AE151">
            <v>860778</v>
          </cell>
          <cell r="AF151">
            <v>133938</v>
          </cell>
          <cell r="AG151">
            <v>380866</v>
          </cell>
          <cell r="AH151">
            <v>1375582</v>
          </cell>
          <cell r="AI151">
            <v>0</v>
          </cell>
          <cell r="AJ151">
            <v>25370</v>
          </cell>
          <cell r="AK151">
            <v>618383</v>
          </cell>
          <cell r="AL151">
            <v>0</v>
          </cell>
          <cell r="AM151">
            <v>0</v>
          </cell>
          <cell r="AN151">
            <v>0</v>
          </cell>
          <cell r="AO151">
            <v>53</v>
          </cell>
        </row>
        <row r="152">
          <cell r="A152">
            <v>908110273</v>
          </cell>
          <cell r="B152" t="str">
            <v>CARROLLTOWN PUBLIC LIBRARY</v>
          </cell>
          <cell r="C152" t="str">
            <v>SOUTHCENTRAL</v>
          </cell>
          <cell r="D152" t="str">
            <v>JOHNSTOWN</v>
          </cell>
          <cell r="E152" t="str">
            <v>CAMBRIA</v>
          </cell>
          <cell r="F152" t="str">
            <v>Cambria County Library System</v>
          </cell>
          <cell r="G152">
            <v>853</v>
          </cell>
          <cell r="H152">
            <v>642</v>
          </cell>
          <cell r="I152">
            <v>35</v>
          </cell>
          <cell r="J152">
            <v>16299</v>
          </cell>
          <cell r="K152">
            <v>0</v>
          </cell>
          <cell r="L152">
            <v>0</v>
          </cell>
          <cell r="M152">
            <v>1</v>
          </cell>
          <cell r="N152">
            <v>0</v>
          </cell>
          <cell r="O152">
            <v>0</v>
          </cell>
          <cell r="P152">
            <v>8554</v>
          </cell>
          <cell r="Q152">
            <v>8231</v>
          </cell>
          <cell r="R152">
            <v>0</v>
          </cell>
          <cell r="S152">
            <v>25</v>
          </cell>
          <cell r="T152">
            <v>0</v>
          </cell>
          <cell r="U152">
            <v>46</v>
          </cell>
          <cell r="V152">
            <v>90</v>
          </cell>
          <cell r="W152">
            <v>3520</v>
          </cell>
          <cell r="X152">
            <v>3520</v>
          </cell>
          <cell r="Y152">
            <v>0</v>
          </cell>
          <cell r="Z152">
            <v>8107</v>
          </cell>
          <cell r="AA152">
            <v>13712</v>
          </cell>
          <cell r="AB152">
            <v>500</v>
          </cell>
          <cell r="AC152">
            <v>29336</v>
          </cell>
          <cell r="AD152">
            <v>54675</v>
          </cell>
          <cell r="AE152">
            <v>28678</v>
          </cell>
          <cell r="AF152">
            <v>5525</v>
          </cell>
          <cell r="AG152">
            <v>18418</v>
          </cell>
          <cell r="AH152">
            <v>52621</v>
          </cell>
          <cell r="AI152">
            <v>0</v>
          </cell>
          <cell r="AJ152">
            <v>3520</v>
          </cell>
          <cell r="AK152">
            <v>8107</v>
          </cell>
          <cell r="AL152">
            <v>0</v>
          </cell>
          <cell r="AM152">
            <v>0</v>
          </cell>
          <cell r="AN152">
            <v>0</v>
          </cell>
          <cell r="AO152">
            <v>6</v>
          </cell>
        </row>
        <row r="153">
          <cell r="A153">
            <v>908110453</v>
          </cell>
          <cell r="B153" t="str">
            <v>CRESSON PUBLIC LIBRARY</v>
          </cell>
          <cell r="C153" t="str">
            <v>SOUTHCENTRAL</v>
          </cell>
          <cell r="D153" t="str">
            <v>JOHNSTOWN</v>
          </cell>
          <cell r="E153" t="str">
            <v>CAMBRIA</v>
          </cell>
          <cell r="F153" t="str">
            <v>Cambria County Library System</v>
          </cell>
          <cell r="G153">
            <v>1711</v>
          </cell>
          <cell r="H153">
            <v>1413</v>
          </cell>
          <cell r="I153">
            <v>35</v>
          </cell>
          <cell r="J153">
            <v>9639</v>
          </cell>
          <cell r="K153">
            <v>0</v>
          </cell>
          <cell r="L153">
            <v>0</v>
          </cell>
          <cell r="M153">
            <v>0.65713999999999995</v>
          </cell>
          <cell r="N153">
            <v>0.34286</v>
          </cell>
          <cell r="O153">
            <v>0.11429</v>
          </cell>
          <cell r="P153">
            <v>10314</v>
          </cell>
          <cell r="Q153">
            <v>9475</v>
          </cell>
          <cell r="R153">
            <v>0</v>
          </cell>
          <cell r="S153">
            <v>22</v>
          </cell>
          <cell r="T153">
            <v>0</v>
          </cell>
          <cell r="U153">
            <v>23</v>
          </cell>
          <cell r="V153">
            <v>171</v>
          </cell>
          <cell r="W153">
            <v>0</v>
          </cell>
          <cell r="X153">
            <v>0</v>
          </cell>
          <cell r="Y153">
            <v>0</v>
          </cell>
          <cell r="Z153">
            <v>8616</v>
          </cell>
          <cell r="AA153">
            <v>17237</v>
          </cell>
          <cell r="AB153">
            <v>1000</v>
          </cell>
          <cell r="AC153">
            <v>14528</v>
          </cell>
          <cell r="AD153">
            <v>40381</v>
          </cell>
          <cell r="AE153">
            <v>21041</v>
          </cell>
          <cell r="AF153">
            <v>11013</v>
          </cell>
          <cell r="AG153">
            <v>10425</v>
          </cell>
          <cell r="AH153">
            <v>42479</v>
          </cell>
          <cell r="AI153">
            <v>0</v>
          </cell>
          <cell r="AJ153">
            <v>0</v>
          </cell>
          <cell r="AK153">
            <v>8616</v>
          </cell>
          <cell r="AL153">
            <v>0</v>
          </cell>
          <cell r="AM153">
            <v>0</v>
          </cell>
          <cell r="AN153">
            <v>0</v>
          </cell>
          <cell r="AO153">
            <v>5</v>
          </cell>
        </row>
        <row r="154">
          <cell r="A154">
            <v>908110723</v>
          </cell>
          <cell r="B154" t="str">
            <v>EBENSBURG FREE PUBLIC LIBRARY</v>
          </cell>
          <cell r="C154" t="str">
            <v>SOUTHCENTRAL</v>
          </cell>
          <cell r="D154" t="str">
            <v>JOHNSTOWN</v>
          </cell>
          <cell r="E154" t="str">
            <v>CAMBRIA</v>
          </cell>
          <cell r="F154" t="str">
            <v>Cambria County Library System</v>
          </cell>
          <cell r="G154">
            <v>3351</v>
          </cell>
          <cell r="H154">
            <v>2675</v>
          </cell>
          <cell r="I154">
            <v>35</v>
          </cell>
          <cell r="J154">
            <v>31644</v>
          </cell>
          <cell r="K154">
            <v>0</v>
          </cell>
          <cell r="L154">
            <v>0</v>
          </cell>
          <cell r="M154">
            <v>0.85714000000000001</v>
          </cell>
          <cell r="N154">
            <v>0.94286000000000003</v>
          </cell>
          <cell r="O154">
            <v>0.51429000000000002</v>
          </cell>
          <cell r="P154">
            <v>26842</v>
          </cell>
          <cell r="Q154">
            <v>25419</v>
          </cell>
          <cell r="R154">
            <v>0</v>
          </cell>
          <cell r="S154">
            <v>50</v>
          </cell>
          <cell r="T154">
            <v>0</v>
          </cell>
          <cell r="U154">
            <v>156</v>
          </cell>
          <cell r="V154">
            <v>150</v>
          </cell>
          <cell r="W154">
            <v>0</v>
          </cell>
          <cell r="X154">
            <v>0</v>
          </cell>
          <cell r="Y154">
            <v>0</v>
          </cell>
          <cell r="Z154">
            <v>13476</v>
          </cell>
          <cell r="AA154">
            <v>19212</v>
          </cell>
          <cell r="AB154">
            <v>0</v>
          </cell>
          <cell r="AC154">
            <v>24728</v>
          </cell>
          <cell r="AD154">
            <v>57416</v>
          </cell>
          <cell r="AE154">
            <v>28341</v>
          </cell>
          <cell r="AF154">
            <v>13843</v>
          </cell>
          <cell r="AG154">
            <v>14292</v>
          </cell>
          <cell r="AH154">
            <v>56476</v>
          </cell>
          <cell r="AI154">
            <v>0</v>
          </cell>
          <cell r="AJ154">
            <v>0</v>
          </cell>
          <cell r="AK154">
            <v>13476</v>
          </cell>
          <cell r="AL154">
            <v>0</v>
          </cell>
          <cell r="AM154">
            <v>0</v>
          </cell>
          <cell r="AN154">
            <v>0</v>
          </cell>
          <cell r="AO154">
            <v>9</v>
          </cell>
        </row>
        <row r="155">
          <cell r="A155">
            <v>908110873</v>
          </cell>
          <cell r="B155" t="str">
            <v>GALLITZIN PUBLIC LIBRARY</v>
          </cell>
          <cell r="C155" t="str">
            <v>SOUTHCENTRAL</v>
          </cell>
          <cell r="D155" t="str">
            <v>JOHNSTOWN</v>
          </cell>
          <cell r="E155" t="str">
            <v>CAMBRIA</v>
          </cell>
          <cell r="F155" t="str">
            <v>Cambria County Library System</v>
          </cell>
          <cell r="G155">
            <v>1668</v>
          </cell>
          <cell r="H155">
            <v>912</v>
          </cell>
          <cell r="I155">
            <v>39</v>
          </cell>
          <cell r="J155">
            <v>5929</v>
          </cell>
          <cell r="K155">
            <v>0</v>
          </cell>
          <cell r="L155">
            <v>0</v>
          </cell>
          <cell r="M155">
            <v>0.57142999999999999</v>
          </cell>
          <cell r="N155">
            <v>0.65713999999999995</v>
          </cell>
          <cell r="O155">
            <v>0</v>
          </cell>
          <cell r="P155">
            <v>10213</v>
          </cell>
          <cell r="Q155">
            <v>10088</v>
          </cell>
          <cell r="R155">
            <v>0</v>
          </cell>
          <cell r="S155">
            <v>45</v>
          </cell>
          <cell r="T155">
            <v>0</v>
          </cell>
          <cell r="U155">
            <v>67</v>
          </cell>
          <cell r="V155">
            <v>58</v>
          </cell>
          <cell r="W155">
            <v>0</v>
          </cell>
          <cell r="X155">
            <v>0</v>
          </cell>
          <cell r="Y155">
            <v>0</v>
          </cell>
          <cell r="Z155">
            <v>10170</v>
          </cell>
          <cell r="AA155">
            <v>14912</v>
          </cell>
          <cell r="AB155">
            <v>1000</v>
          </cell>
          <cell r="AC155">
            <v>13980</v>
          </cell>
          <cell r="AD155">
            <v>39062</v>
          </cell>
          <cell r="AE155">
            <v>21978</v>
          </cell>
          <cell r="AF155">
            <v>10212</v>
          </cell>
          <cell r="AG155">
            <v>11108</v>
          </cell>
          <cell r="AH155">
            <v>43298</v>
          </cell>
          <cell r="AI155">
            <v>0</v>
          </cell>
          <cell r="AJ155">
            <v>0</v>
          </cell>
          <cell r="AK155">
            <v>10170</v>
          </cell>
          <cell r="AL155">
            <v>0</v>
          </cell>
          <cell r="AM155">
            <v>0</v>
          </cell>
          <cell r="AN155">
            <v>0</v>
          </cell>
          <cell r="AO155">
            <v>5</v>
          </cell>
        </row>
        <row r="156">
          <cell r="A156">
            <v>908110963</v>
          </cell>
          <cell r="B156" t="str">
            <v>HASTINGS PUBLIC LIBRARY</v>
          </cell>
          <cell r="C156" t="str">
            <v>SOUTHCENTRAL</v>
          </cell>
          <cell r="D156" t="str">
            <v>JOHNSTOWN</v>
          </cell>
          <cell r="E156" t="str">
            <v>CAMBRIA</v>
          </cell>
          <cell r="F156" t="str">
            <v>Cambria County Library System</v>
          </cell>
          <cell r="G156">
            <v>1278</v>
          </cell>
          <cell r="H156">
            <v>687</v>
          </cell>
          <cell r="I156">
            <v>35</v>
          </cell>
          <cell r="J156">
            <v>6767</v>
          </cell>
          <cell r="K156">
            <v>0.28571000000000002</v>
          </cell>
          <cell r="L156">
            <v>0</v>
          </cell>
          <cell r="M156">
            <v>0.71428999999999998</v>
          </cell>
          <cell r="N156">
            <v>0</v>
          </cell>
          <cell r="O156">
            <v>0</v>
          </cell>
          <cell r="P156">
            <v>15676</v>
          </cell>
          <cell r="Q156">
            <v>15229</v>
          </cell>
          <cell r="R156">
            <v>0</v>
          </cell>
          <cell r="S156">
            <v>43</v>
          </cell>
          <cell r="T156">
            <v>0</v>
          </cell>
          <cell r="U156">
            <v>344</v>
          </cell>
          <cell r="V156">
            <v>79</v>
          </cell>
          <cell r="W156">
            <v>1890</v>
          </cell>
          <cell r="X156">
            <v>1890</v>
          </cell>
          <cell r="Y156">
            <v>0</v>
          </cell>
          <cell r="Z156">
            <v>10105</v>
          </cell>
          <cell r="AA156">
            <v>14362</v>
          </cell>
          <cell r="AB156">
            <v>500</v>
          </cell>
          <cell r="AC156">
            <v>18781</v>
          </cell>
          <cell r="AD156">
            <v>45138</v>
          </cell>
          <cell r="AE156">
            <v>19260</v>
          </cell>
          <cell r="AF156">
            <v>5935</v>
          </cell>
          <cell r="AG156">
            <v>18634</v>
          </cell>
          <cell r="AH156">
            <v>43829</v>
          </cell>
          <cell r="AI156">
            <v>0</v>
          </cell>
          <cell r="AJ156">
            <v>1890</v>
          </cell>
          <cell r="AK156">
            <v>10105</v>
          </cell>
          <cell r="AL156">
            <v>0</v>
          </cell>
          <cell r="AM156">
            <v>0</v>
          </cell>
          <cell r="AN156">
            <v>0</v>
          </cell>
          <cell r="AO156">
            <v>8</v>
          </cell>
        </row>
        <row r="157">
          <cell r="A157">
            <v>908111385</v>
          </cell>
          <cell r="B157" t="str">
            <v>HIGHLAND COMMUNITY LIBRARY</v>
          </cell>
          <cell r="C157" t="str">
            <v>SOUTHCENTRAL</v>
          </cell>
          <cell r="D157" t="str">
            <v>JOHNSTOWN</v>
          </cell>
          <cell r="E157" t="str">
            <v>CAMBRIA</v>
          </cell>
          <cell r="F157" t="str">
            <v>Cambria County Library System</v>
          </cell>
          <cell r="G157">
            <v>15281</v>
          </cell>
          <cell r="H157">
            <v>5736</v>
          </cell>
          <cell r="I157">
            <v>46</v>
          </cell>
          <cell r="J157">
            <v>37770</v>
          </cell>
          <cell r="K157">
            <v>1</v>
          </cell>
          <cell r="L157">
            <v>0</v>
          </cell>
          <cell r="M157">
            <v>0</v>
          </cell>
          <cell r="N157">
            <v>4.3</v>
          </cell>
          <cell r="O157">
            <v>0</v>
          </cell>
          <cell r="P157">
            <v>20240</v>
          </cell>
          <cell r="Q157">
            <v>18558</v>
          </cell>
          <cell r="R157">
            <v>0</v>
          </cell>
          <cell r="S157">
            <v>39</v>
          </cell>
          <cell r="T157">
            <v>0</v>
          </cell>
          <cell r="U157">
            <v>200</v>
          </cell>
          <cell r="V157">
            <v>470</v>
          </cell>
          <cell r="W157">
            <v>0</v>
          </cell>
          <cell r="X157">
            <v>0</v>
          </cell>
          <cell r="Y157">
            <v>0</v>
          </cell>
          <cell r="Z157">
            <v>47384</v>
          </cell>
          <cell r="AA157">
            <v>110504</v>
          </cell>
          <cell r="AB157">
            <v>7500</v>
          </cell>
          <cell r="AC157">
            <v>24385</v>
          </cell>
          <cell r="AD157">
            <v>182273</v>
          </cell>
          <cell r="AE157">
            <v>87726</v>
          </cell>
          <cell r="AF157">
            <v>24514</v>
          </cell>
          <cell r="AG157">
            <v>59454</v>
          </cell>
          <cell r="AH157">
            <v>171694</v>
          </cell>
          <cell r="AI157">
            <v>0</v>
          </cell>
          <cell r="AJ157">
            <v>0</v>
          </cell>
          <cell r="AK157">
            <v>47384</v>
          </cell>
          <cell r="AL157">
            <v>0</v>
          </cell>
          <cell r="AM157">
            <v>0</v>
          </cell>
          <cell r="AN157">
            <v>0</v>
          </cell>
          <cell r="AO157">
            <v>8</v>
          </cell>
        </row>
        <row r="158">
          <cell r="A158">
            <v>908111053</v>
          </cell>
          <cell r="B158" t="str">
            <v>LILLY WASHINGTON PUB LIBRARY</v>
          </cell>
          <cell r="C158" t="str">
            <v>SOUTHCENTRAL</v>
          </cell>
          <cell r="D158" t="str">
            <v>JOHNSTOWN</v>
          </cell>
          <cell r="E158" t="str">
            <v>CAMBRIA</v>
          </cell>
          <cell r="F158" t="str">
            <v>Cambria County Library System</v>
          </cell>
          <cell r="G158">
            <v>968</v>
          </cell>
          <cell r="H158">
            <v>587</v>
          </cell>
          <cell r="I158">
            <v>35</v>
          </cell>
          <cell r="J158">
            <v>19687</v>
          </cell>
          <cell r="K158">
            <v>0</v>
          </cell>
          <cell r="L158">
            <v>0</v>
          </cell>
          <cell r="M158">
            <v>1</v>
          </cell>
          <cell r="N158">
            <v>0</v>
          </cell>
          <cell r="O158">
            <v>0</v>
          </cell>
          <cell r="P158">
            <v>9036</v>
          </cell>
          <cell r="Q158">
            <v>8214</v>
          </cell>
          <cell r="R158">
            <v>0</v>
          </cell>
          <cell r="S158">
            <v>20</v>
          </cell>
          <cell r="T158">
            <v>0</v>
          </cell>
          <cell r="U158">
            <v>113</v>
          </cell>
          <cell r="V158">
            <v>156</v>
          </cell>
          <cell r="W158">
            <v>8475</v>
          </cell>
          <cell r="X158">
            <v>8475</v>
          </cell>
          <cell r="Y158">
            <v>0</v>
          </cell>
          <cell r="Z158">
            <v>8233</v>
          </cell>
          <cell r="AA158">
            <v>14212</v>
          </cell>
          <cell r="AB158">
            <v>1000</v>
          </cell>
          <cell r="AC158">
            <v>9557</v>
          </cell>
          <cell r="AD158">
            <v>40477</v>
          </cell>
          <cell r="AE158">
            <v>23420</v>
          </cell>
          <cell r="AF158">
            <v>6737</v>
          </cell>
          <cell r="AG158">
            <v>11787</v>
          </cell>
          <cell r="AH158">
            <v>41944</v>
          </cell>
          <cell r="AI158">
            <v>0</v>
          </cell>
          <cell r="AJ158">
            <v>8475</v>
          </cell>
          <cell r="AK158">
            <v>8233</v>
          </cell>
          <cell r="AL158">
            <v>0</v>
          </cell>
          <cell r="AM158">
            <v>0</v>
          </cell>
          <cell r="AN158">
            <v>0</v>
          </cell>
          <cell r="AO158">
            <v>5</v>
          </cell>
        </row>
        <row r="159">
          <cell r="A159">
            <v>908111233</v>
          </cell>
          <cell r="B159" t="str">
            <v>NANTY GLO PUBLIC LIBRARY</v>
          </cell>
          <cell r="C159" t="str">
            <v>SOUTHCENTRAL</v>
          </cell>
          <cell r="D159" t="str">
            <v>JOHNSTOWN</v>
          </cell>
          <cell r="E159" t="str">
            <v>CAMBRIA</v>
          </cell>
          <cell r="F159" t="str">
            <v>Cambria County Library System</v>
          </cell>
          <cell r="G159">
            <v>2734</v>
          </cell>
          <cell r="H159">
            <v>1477</v>
          </cell>
          <cell r="I159">
            <v>35</v>
          </cell>
          <cell r="J159">
            <v>20537</v>
          </cell>
          <cell r="K159">
            <v>0</v>
          </cell>
          <cell r="L159">
            <v>0</v>
          </cell>
          <cell r="M159">
            <v>0.74285999999999996</v>
          </cell>
          <cell r="N159">
            <v>0.34286</v>
          </cell>
          <cell r="O159">
            <v>0</v>
          </cell>
          <cell r="P159">
            <v>25630</v>
          </cell>
          <cell r="Q159">
            <v>24393</v>
          </cell>
          <cell r="R159">
            <v>0</v>
          </cell>
          <cell r="S159">
            <v>40</v>
          </cell>
          <cell r="T159">
            <v>0</v>
          </cell>
          <cell r="U159">
            <v>154</v>
          </cell>
          <cell r="V159">
            <v>255</v>
          </cell>
          <cell r="W159">
            <v>3219</v>
          </cell>
          <cell r="X159">
            <v>3219</v>
          </cell>
          <cell r="Y159">
            <v>0</v>
          </cell>
          <cell r="Z159">
            <v>13703</v>
          </cell>
          <cell r="AA159">
            <v>19112</v>
          </cell>
          <cell r="AB159">
            <v>4000</v>
          </cell>
          <cell r="AC159">
            <v>23249</v>
          </cell>
          <cell r="AD159">
            <v>59283</v>
          </cell>
          <cell r="AE159">
            <v>28649</v>
          </cell>
          <cell r="AF159">
            <v>14618</v>
          </cell>
          <cell r="AG159">
            <v>28019</v>
          </cell>
          <cell r="AH159">
            <v>71286</v>
          </cell>
          <cell r="AI159">
            <v>0</v>
          </cell>
          <cell r="AJ159">
            <v>3219</v>
          </cell>
          <cell r="AK159">
            <v>13703</v>
          </cell>
          <cell r="AL159">
            <v>0</v>
          </cell>
          <cell r="AM159">
            <v>0</v>
          </cell>
          <cell r="AN159">
            <v>0</v>
          </cell>
          <cell r="AO159">
            <v>6</v>
          </cell>
        </row>
        <row r="160">
          <cell r="A160">
            <v>908111533</v>
          </cell>
          <cell r="B160" t="str">
            <v>NORTHERN CAMBRIA PUBLIC LIBRARY</v>
          </cell>
          <cell r="C160" t="str">
            <v>SOUTHCENTRAL</v>
          </cell>
          <cell r="D160" t="str">
            <v>JOHNSTOWN</v>
          </cell>
          <cell r="E160" t="str">
            <v>CAMBRIA</v>
          </cell>
          <cell r="F160" t="str">
            <v>Cambria County Library System</v>
          </cell>
          <cell r="G160">
            <v>3835</v>
          </cell>
          <cell r="H160">
            <v>1993</v>
          </cell>
          <cell r="I160">
            <v>35</v>
          </cell>
          <cell r="J160">
            <v>15249</v>
          </cell>
          <cell r="K160">
            <v>0</v>
          </cell>
          <cell r="L160">
            <v>0</v>
          </cell>
          <cell r="M160">
            <v>0.77142999999999995</v>
          </cell>
          <cell r="N160">
            <v>0.91429000000000005</v>
          </cell>
          <cell r="O160">
            <v>0</v>
          </cell>
          <cell r="P160">
            <v>20178</v>
          </cell>
          <cell r="Q160">
            <v>19214</v>
          </cell>
          <cell r="R160">
            <v>0</v>
          </cell>
          <cell r="S160">
            <v>23</v>
          </cell>
          <cell r="T160">
            <v>0</v>
          </cell>
          <cell r="U160">
            <v>90</v>
          </cell>
          <cell r="V160">
            <v>146</v>
          </cell>
          <cell r="W160">
            <v>0</v>
          </cell>
          <cell r="X160">
            <v>0</v>
          </cell>
          <cell r="Y160">
            <v>0</v>
          </cell>
          <cell r="Z160">
            <v>19652</v>
          </cell>
          <cell r="AA160">
            <v>29264</v>
          </cell>
          <cell r="AB160">
            <v>4800</v>
          </cell>
          <cell r="AC160">
            <v>13895</v>
          </cell>
          <cell r="AD160">
            <v>62811</v>
          </cell>
          <cell r="AE160">
            <v>35768</v>
          </cell>
          <cell r="AF160">
            <v>8911</v>
          </cell>
          <cell r="AG160">
            <v>22381</v>
          </cell>
          <cell r="AH160">
            <v>67060</v>
          </cell>
          <cell r="AI160">
            <v>0</v>
          </cell>
          <cell r="AJ160">
            <v>0</v>
          </cell>
          <cell r="AK160">
            <v>19652</v>
          </cell>
          <cell r="AL160">
            <v>0</v>
          </cell>
          <cell r="AM160">
            <v>0</v>
          </cell>
          <cell r="AN160">
            <v>0</v>
          </cell>
          <cell r="AO160">
            <v>8</v>
          </cell>
        </row>
        <row r="161">
          <cell r="A161">
            <v>908111263</v>
          </cell>
          <cell r="B161" t="str">
            <v>PATTON PUBLIC LIBRARY</v>
          </cell>
          <cell r="C161" t="str">
            <v>SOUTHCENTRAL</v>
          </cell>
          <cell r="D161" t="str">
            <v>JOHNSTOWN</v>
          </cell>
          <cell r="E161" t="str">
            <v>CAMBRIA</v>
          </cell>
          <cell r="F161" t="str">
            <v>Cambria County Library System</v>
          </cell>
          <cell r="G161">
            <v>1769</v>
          </cell>
          <cell r="H161">
            <v>1837</v>
          </cell>
          <cell r="I161">
            <v>50</v>
          </cell>
          <cell r="J161">
            <v>23282</v>
          </cell>
          <cell r="K161">
            <v>0</v>
          </cell>
          <cell r="L161">
            <v>0</v>
          </cell>
          <cell r="M161">
            <v>0.82857000000000003</v>
          </cell>
          <cell r="N161">
            <v>0.6</v>
          </cell>
          <cell r="O161">
            <v>0</v>
          </cell>
          <cell r="P161">
            <v>16456</v>
          </cell>
          <cell r="Q161">
            <v>14982</v>
          </cell>
          <cell r="R161">
            <v>0</v>
          </cell>
          <cell r="S161">
            <v>28</v>
          </cell>
          <cell r="T161">
            <v>0</v>
          </cell>
          <cell r="U161">
            <v>80</v>
          </cell>
          <cell r="V161">
            <v>79</v>
          </cell>
          <cell r="W161">
            <v>3939</v>
          </cell>
          <cell r="X161">
            <v>8939</v>
          </cell>
          <cell r="Y161">
            <v>0</v>
          </cell>
          <cell r="Z161">
            <v>11253</v>
          </cell>
          <cell r="AA161">
            <v>15812</v>
          </cell>
          <cell r="AB161">
            <v>500</v>
          </cell>
          <cell r="AC161">
            <v>17665</v>
          </cell>
          <cell r="AD161">
            <v>53669</v>
          </cell>
          <cell r="AE161">
            <v>30041</v>
          </cell>
          <cell r="AF161">
            <v>11416</v>
          </cell>
          <cell r="AG161">
            <v>17742</v>
          </cell>
          <cell r="AH161">
            <v>59199</v>
          </cell>
          <cell r="AI161">
            <v>0</v>
          </cell>
          <cell r="AJ161">
            <v>3939</v>
          </cell>
          <cell r="AK161">
            <v>11253</v>
          </cell>
          <cell r="AL161">
            <v>0</v>
          </cell>
          <cell r="AM161">
            <v>0</v>
          </cell>
          <cell r="AN161">
            <v>0</v>
          </cell>
          <cell r="AO161">
            <v>10</v>
          </cell>
        </row>
        <row r="162">
          <cell r="A162">
            <v>908111325</v>
          </cell>
          <cell r="B162" t="str">
            <v>PORTAGE PUBLIC LIBRARY</v>
          </cell>
          <cell r="C162" t="str">
            <v>SOUTHCENTRAL</v>
          </cell>
          <cell r="D162" t="str">
            <v>JOHNSTOWN</v>
          </cell>
          <cell r="E162" t="str">
            <v>CAMBRIA</v>
          </cell>
          <cell r="F162" t="str">
            <v>Cambria County Library System</v>
          </cell>
          <cell r="G162">
            <v>2638</v>
          </cell>
          <cell r="H162">
            <v>1597</v>
          </cell>
          <cell r="I162">
            <v>35</v>
          </cell>
          <cell r="J162">
            <v>12803</v>
          </cell>
          <cell r="K162">
            <v>1</v>
          </cell>
          <cell r="L162">
            <v>0</v>
          </cell>
          <cell r="M162">
            <v>0</v>
          </cell>
          <cell r="N162">
            <v>0.51429000000000002</v>
          </cell>
          <cell r="O162">
            <v>0</v>
          </cell>
          <cell r="P162">
            <v>10909</v>
          </cell>
          <cell r="Q162">
            <v>10045</v>
          </cell>
          <cell r="R162">
            <v>0</v>
          </cell>
          <cell r="S162">
            <v>12</v>
          </cell>
          <cell r="T162">
            <v>0</v>
          </cell>
          <cell r="U162">
            <v>99</v>
          </cell>
          <cell r="V162">
            <v>273</v>
          </cell>
          <cell r="W162">
            <v>11070</v>
          </cell>
          <cell r="X162">
            <v>11070</v>
          </cell>
          <cell r="Y162">
            <v>0</v>
          </cell>
          <cell r="Z162">
            <v>12770.71</v>
          </cell>
          <cell r="AA162">
            <v>16412</v>
          </cell>
          <cell r="AB162">
            <v>1200</v>
          </cell>
          <cell r="AC162">
            <v>27896</v>
          </cell>
          <cell r="AD162">
            <v>68148.710000000006</v>
          </cell>
          <cell r="AE162">
            <v>35664</v>
          </cell>
          <cell r="AF162">
            <v>8420</v>
          </cell>
          <cell r="AG162">
            <v>18316</v>
          </cell>
          <cell r="AH162">
            <v>62400</v>
          </cell>
          <cell r="AI162">
            <v>0</v>
          </cell>
          <cell r="AJ162">
            <v>11070</v>
          </cell>
          <cell r="AK162">
            <v>12771</v>
          </cell>
          <cell r="AL162">
            <v>0</v>
          </cell>
          <cell r="AM162">
            <v>0</v>
          </cell>
          <cell r="AN162">
            <v>0</v>
          </cell>
          <cell r="AO162">
            <v>6</v>
          </cell>
        </row>
        <row r="163">
          <cell r="A163">
            <v>908111473</v>
          </cell>
          <cell r="B163" t="str">
            <v>SOUTH FORK PUBLIC LIBRARY</v>
          </cell>
          <cell r="C163" t="str">
            <v>SOUTHCENTRAL</v>
          </cell>
          <cell r="D163" t="str">
            <v>JOHNSTOWN</v>
          </cell>
          <cell r="E163" t="str">
            <v>CAMBRIA</v>
          </cell>
          <cell r="F163" t="str">
            <v>Cambria County Library System</v>
          </cell>
          <cell r="G163">
            <v>928</v>
          </cell>
          <cell r="H163">
            <v>628</v>
          </cell>
          <cell r="I163">
            <v>37</v>
          </cell>
          <cell r="J163">
            <v>6324</v>
          </cell>
          <cell r="K163">
            <v>0</v>
          </cell>
          <cell r="L163">
            <v>1.05714</v>
          </cell>
          <cell r="M163">
            <v>0</v>
          </cell>
          <cell r="N163">
            <v>0</v>
          </cell>
          <cell r="O163">
            <v>0</v>
          </cell>
          <cell r="P163">
            <v>11147</v>
          </cell>
          <cell r="Q163">
            <v>11147</v>
          </cell>
          <cell r="R163">
            <v>0</v>
          </cell>
          <cell r="S163">
            <v>14</v>
          </cell>
          <cell r="T163">
            <v>0</v>
          </cell>
          <cell r="U163">
            <v>35</v>
          </cell>
          <cell r="V163">
            <v>31</v>
          </cell>
          <cell r="W163">
            <v>0</v>
          </cell>
          <cell r="X163">
            <v>0</v>
          </cell>
          <cell r="Y163">
            <v>0</v>
          </cell>
          <cell r="Z163">
            <v>8123</v>
          </cell>
          <cell r="AA163">
            <v>15112</v>
          </cell>
          <cell r="AB163">
            <v>1500</v>
          </cell>
          <cell r="AC163">
            <v>21883</v>
          </cell>
          <cell r="AD163">
            <v>45118</v>
          </cell>
          <cell r="AE163">
            <v>18511</v>
          </cell>
          <cell r="AF163">
            <v>8724</v>
          </cell>
          <cell r="AG163">
            <v>20344</v>
          </cell>
          <cell r="AH163">
            <v>47579</v>
          </cell>
          <cell r="AI163">
            <v>0</v>
          </cell>
          <cell r="AJ163">
            <v>0</v>
          </cell>
          <cell r="AK163">
            <v>8123</v>
          </cell>
          <cell r="AL163">
            <v>0</v>
          </cell>
          <cell r="AM163">
            <v>0</v>
          </cell>
          <cell r="AN163">
            <v>0</v>
          </cell>
          <cell r="AO163">
            <v>4</v>
          </cell>
        </row>
        <row r="164">
          <cell r="A164">
            <v>928320663</v>
          </cell>
          <cell r="B164" t="str">
            <v>INDIANA FREE LIBRARY INC</v>
          </cell>
          <cell r="C164" t="str">
            <v>SOUTHCENTRAL</v>
          </cell>
          <cell r="D164" t="str">
            <v>JOHNSTOWN</v>
          </cell>
          <cell r="E164" t="str">
            <v>INDIANA</v>
          </cell>
          <cell r="F164" t="str">
            <v/>
          </cell>
          <cell r="G164">
            <v>32924</v>
          </cell>
          <cell r="H164">
            <v>11470</v>
          </cell>
          <cell r="I164">
            <v>45</v>
          </cell>
          <cell r="J164">
            <v>88754</v>
          </cell>
          <cell r="K164">
            <v>5.1428599999999998</v>
          </cell>
          <cell r="L164">
            <v>0</v>
          </cell>
          <cell r="M164">
            <v>0</v>
          </cell>
          <cell r="N164">
            <v>2.4857100000000001</v>
          </cell>
          <cell r="O164">
            <v>0.62856999999999996</v>
          </cell>
          <cell r="P164">
            <v>81464</v>
          </cell>
          <cell r="Q164">
            <v>75990</v>
          </cell>
          <cell r="R164">
            <v>51</v>
          </cell>
          <cell r="S164">
            <v>103</v>
          </cell>
          <cell r="T164">
            <v>50</v>
          </cell>
          <cell r="U164">
            <v>237</v>
          </cell>
          <cell r="V164">
            <v>654</v>
          </cell>
          <cell r="W164">
            <v>917</v>
          </cell>
          <cell r="X164">
            <v>917</v>
          </cell>
          <cell r="Y164">
            <v>0</v>
          </cell>
          <cell r="Z164">
            <v>89044</v>
          </cell>
          <cell r="AA164">
            <v>96200</v>
          </cell>
          <cell r="AB164">
            <v>10000</v>
          </cell>
          <cell r="AC164">
            <v>120480</v>
          </cell>
          <cell r="AD164">
            <v>306641</v>
          </cell>
          <cell r="AE164">
            <v>237132</v>
          </cell>
          <cell r="AF164">
            <v>47588</v>
          </cell>
          <cell r="AG164">
            <v>60414</v>
          </cell>
          <cell r="AH164">
            <v>345134</v>
          </cell>
          <cell r="AI164">
            <v>0</v>
          </cell>
          <cell r="AJ164">
            <v>917</v>
          </cell>
          <cell r="AK164">
            <v>89044</v>
          </cell>
          <cell r="AL164">
            <v>0</v>
          </cell>
          <cell r="AM164">
            <v>0</v>
          </cell>
          <cell r="AN164">
            <v>0</v>
          </cell>
          <cell r="AO164">
            <v>13</v>
          </cell>
        </row>
        <row r="165">
          <cell r="A165">
            <v>908561265</v>
          </cell>
          <cell r="B165" t="str">
            <v>MARY S BIESECKER PUB LIBRARY</v>
          </cell>
          <cell r="C165" t="str">
            <v>SOUTHCENTRAL</v>
          </cell>
          <cell r="D165" t="str">
            <v>JOHNSTOWN</v>
          </cell>
          <cell r="E165" t="str">
            <v>SOMERSET</v>
          </cell>
          <cell r="F165" t="str">
            <v>-1</v>
          </cell>
          <cell r="G165">
            <v>6277</v>
          </cell>
          <cell r="H165">
            <v>4087</v>
          </cell>
          <cell r="I165">
            <v>47</v>
          </cell>
          <cell r="J165">
            <v>35484</v>
          </cell>
          <cell r="K165">
            <v>1</v>
          </cell>
          <cell r="L165">
            <v>0</v>
          </cell>
          <cell r="M165">
            <v>1</v>
          </cell>
          <cell r="N165">
            <v>1.7142900000000001</v>
          </cell>
          <cell r="O165">
            <v>0.34286</v>
          </cell>
          <cell r="P165">
            <v>34469</v>
          </cell>
          <cell r="Q165">
            <v>31994</v>
          </cell>
          <cell r="R165">
            <v>0</v>
          </cell>
          <cell r="S165">
            <v>44</v>
          </cell>
          <cell r="T165">
            <v>0</v>
          </cell>
          <cell r="U165">
            <v>30</v>
          </cell>
          <cell r="V165">
            <v>204</v>
          </cell>
          <cell r="W165">
            <v>0</v>
          </cell>
          <cell r="X165">
            <v>0</v>
          </cell>
          <cell r="Y165">
            <v>0</v>
          </cell>
          <cell r="Z165">
            <v>24782</v>
          </cell>
          <cell r="AA165">
            <v>83430</v>
          </cell>
          <cell r="AB165">
            <v>0</v>
          </cell>
          <cell r="AC165">
            <v>34539</v>
          </cell>
          <cell r="AD165">
            <v>142751</v>
          </cell>
          <cell r="AE165">
            <v>107849</v>
          </cell>
          <cell r="AF165">
            <v>23230</v>
          </cell>
          <cell r="AG165">
            <v>35905</v>
          </cell>
          <cell r="AH165">
            <v>166984</v>
          </cell>
          <cell r="AI165">
            <v>0</v>
          </cell>
          <cell r="AJ165">
            <v>0</v>
          </cell>
          <cell r="AK165">
            <v>24782</v>
          </cell>
          <cell r="AL165">
            <v>0</v>
          </cell>
          <cell r="AM165">
            <v>0</v>
          </cell>
          <cell r="AN165">
            <v>0</v>
          </cell>
          <cell r="AO165">
            <v>11</v>
          </cell>
        </row>
        <row r="166">
          <cell r="A166" t="e">
            <v>#VALUE!</v>
          </cell>
          <cell r="B166" t="str">
            <v>SALTSBURG FREE LIBRARY</v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</row>
        <row r="167">
          <cell r="A167">
            <v>908560783</v>
          </cell>
          <cell r="B167" t="str">
            <v>MEYERSDALE PUBLIC LIBRARY</v>
          </cell>
          <cell r="C167" t="str">
            <v>SOUTHCENTRAL</v>
          </cell>
          <cell r="D167" t="str">
            <v>JOHNSTOWN</v>
          </cell>
          <cell r="E167" t="str">
            <v>SOMERSET</v>
          </cell>
          <cell r="F167" t="str">
            <v>Somerset County Federated Library System</v>
          </cell>
          <cell r="G167">
            <v>19008</v>
          </cell>
          <cell r="H167">
            <v>4481</v>
          </cell>
          <cell r="I167">
            <v>52</v>
          </cell>
          <cell r="J167">
            <v>26368</v>
          </cell>
          <cell r="K167">
            <v>1</v>
          </cell>
          <cell r="L167">
            <v>0</v>
          </cell>
          <cell r="M167">
            <v>0</v>
          </cell>
          <cell r="N167">
            <v>3.0857100000000002</v>
          </cell>
          <cell r="O167">
            <v>0</v>
          </cell>
          <cell r="P167">
            <v>32625</v>
          </cell>
          <cell r="Q167">
            <v>30810</v>
          </cell>
          <cell r="R167">
            <v>0</v>
          </cell>
          <cell r="S167">
            <v>45</v>
          </cell>
          <cell r="T167">
            <v>0</v>
          </cell>
          <cell r="U167">
            <v>900</v>
          </cell>
          <cell r="V167">
            <v>267</v>
          </cell>
          <cell r="W167">
            <v>0</v>
          </cell>
          <cell r="X167">
            <v>5924</v>
          </cell>
          <cell r="Y167">
            <v>0</v>
          </cell>
          <cell r="Z167">
            <v>32214</v>
          </cell>
          <cell r="AA167">
            <v>14960</v>
          </cell>
          <cell r="AB167">
            <v>0</v>
          </cell>
          <cell r="AC167">
            <v>51394</v>
          </cell>
          <cell r="AD167">
            <v>104492</v>
          </cell>
          <cell r="AE167">
            <v>89792</v>
          </cell>
          <cell r="AF167">
            <v>14286</v>
          </cell>
          <cell r="AG167">
            <v>26454</v>
          </cell>
          <cell r="AH167">
            <v>130532</v>
          </cell>
          <cell r="AI167">
            <v>3498</v>
          </cell>
          <cell r="AJ167">
            <v>0</v>
          </cell>
          <cell r="AK167">
            <v>32214</v>
          </cell>
          <cell r="AL167">
            <v>0</v>
          </cell>
          <cell r="AM167">
            <v>0</v>
          </cell>
          <cell r="AN167">
            <v>0</v>
          </cell>
          <cell r="AO167">
            <v>9</v>
          </cell>
        </row>
        <row r="168">
          <cell r="A168">
            <v>908561233</v>
          </cell>
          <cell r="B168" t="str">
            <v>SOMERSET COUNTY LIBRARY</v>
          </cell>
          <cell r="C168" t="str">
            <v>SOUTHCENTRAL</v>
          </cell>
          <cell r="D168" t="str">
            <v>JOHNSTOWN</v>
          </cell>
          <cell r="E168" t="str">
            <v>SOMERSET</v>
          </cell>
          <cell r="F168" t="str">
            <v>Somerset County Federated Library System</v>
          </cell>
          <cell r="G168">
            <v>39320</v>
          </cell>
          <cell r="H168">
            <v>9940</v>
          </cell>
          <cell r="I168">
            <v>65</v>
          </cell>
          <cell r="J168">
            <v>104891</v>
          </cell>
          <cell r="K168">
            <v>1</v>
          </cell>
          <cell r="L168">
            <v>0</v>
          </cell>
          <cell r="M168">
            <v>1</v>
          </cell>
          <cell r="N168">
            <v>4.7142900000000001</v>
          </cell>
          <cell r="O168">
            <v>1.85714</v>
          </cell>
          <cell r="P168">
            <v>84957</v>
          </cell>
          <cell r="Q168">
            <v>78905</v>
          </cell>
          <cell r="R168">
            <v>0</v>
          </cell>
          <cell r="S168">
            <v>129</v>
          </cell>
          <cell r="T168">
            <v>0</v>
          </cell>
          <cell r="U168">
            <v>2694</v>
          </cell>
          <cell r="V168">
            <v>2081</v>
          </cell>
          <cell r="W168">
            <v>36718</v>
          </cell>
          <cell r="X168">
            <v>36718</v>
          </cell>
          <cell r="Y168">
            <v>0</v>
          </cell>
          <cell r="Z168">
            <v>63606</v>
          </cell>
          <cell r="AA168">
            <v>62558</v>
          </cell>
          <cell r="AB168">
            <v>0</v>
          </cell>
          <cell r="AC168">
            <v>43490</v>
          </cell>
          <cell r="AD168">
            <v>206372</v>
          </cell>
          <cell r="AE168">
            <v>157422</v>
          </cell>
          <cell r="AF168">
            <v>23905</v>
          </cell>
          <cell r="AG168">
            <v>40377</v>
          </cell>
          <cell r="AH168">
            <v>221704</v>
          </cell>
          <cell r="AI168">
            <v>0</v>
          </cell>
          <cell r="AJ168">
            <v>36718</v>
          </cell>
          <cell r="AK168">
            <v>63606</v>
          </cell>
          <cell r="AL168">
            <v>0</v>
          </cell>
          <cell r="AM168">
            <v>0</v>
          </cell>
          <cell r="AN168">
            <v>0</v>
          </cell>
          <cell r="AO168">
            <v>22</v>
          </cell>
        </row>
        <row r="169">
          <cell r="A169">
            <v>908560105</v>
          </cell>
          <cell r="B169" t="str">
            <v>SOMERSET SYS ADMIN UNIT</v>
          </cell>
          <cell r="C169" t="str">
            <v>SOUTHCENTRAL</v>
          </cell>
          <cell r="D169" t="str">
            <v>JOHNSTOWN</v>
          </cell>
          <cell r="E169" t="str">
            <v>SOMERSET</v>
          </cell>
          <cell r="F169" t="str">
            <v>Somerset County Federated Library System</v>
          </cell>
          <cell r="G169">
            <v>0</v>
          </cell>
          <cell r="H169">
            <v>0</v>
          </cell>
          <cell r="I169">
            <v>40</v>
          </cell>
          <cell r="J169">
            <v>0</v>
          </cell>
          <cell r="K169">
            <v>2</v>
          </cell>
          <cell r="L169">
            <v>0</v>
          </cell>
          <cell r="M169">
            <v>0</v>
          </cell>
          <cell r="N169">
            <v>2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57601</v>
          </cell>
          <cell r="AA169">
            <v>109900</v>
          </cell>
          <cell r="AB169">
            <v>1300</v>
          </cell>
          <cell r="AC169">
            <v>22525</v>
          </cell>
          <cell r="AD169">
            <v>190026</v>
          </cell>
          <cell r="AE169">
            <v>87965</v>
          </cell>
          <cell r="AF169">
            <v>16624</v>
          </cell>
          <cell r="AG169">
            <v>82787</v>
          </cell>
          <cell r="AH169">
            <v>187376</v>
          </cell>
          <cell r="AI169">
            <v>0</v>
          </cell>
          <cell r="AJ169">
            <v>0</v>
          </cell>
          <cell r="AK169">
            <v>57601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</row>
        <row r="170">
          <cell r="A170">
            <v>908561503</v>
          </cell>
          <cell r="B170" t="str">
            <v>WINDBER PUBLIC LIBRARY</v>
          </cell>
          <cell r="C170" t="str">
            <v>SOUTHCENTRAL</v>
          </cell>
          <cell r="D170" t="str">
            <v>JOHNSTOWN</v>
          </cell>
          <cell r="E170" t="str">
            <v>SOMERSET</v>
          </cell>
          <cell r="F170" t="str">
            <v>Somerset County Federated Library System</v>
          </cell>
          <cell r="G170">
            <v>13137</v>
          </cell>
          <cell r="H170">
            <v>2114</v>
          </cell>
          <cell r="I170">
            <v>45</v>
          </cell>
          <cell r="J170">
            <v>13697</v>
          </cell>
          <cell r="K170">
            <v>0</v>
          </cell>
          <cell r="L170">
            <v>0</v>
          </cell>
          <cell r="M170">
            <v>1</v>
          </cell>
          <cell r="N170">
            <v>2.3714300000000001</v>
          </cell>
          <cell r="O170">
            <v>0</v>
          </cell>
          <cell r="P170">
            <v>25645</v>
          </cell>
          <cell r="Q170">
            <v>24814</v>
          </cell>
          <cell r="R170">
            <v>0</v>
          </cell>
          <cell r="S170">
            <v>44</v>
          </cell>
          <cell r="T170">
            <v>0</v>
          </cell>
          <cell r="U170">
            <v>645</v>
          </cell>
          <cell r="V170">
            <v>298</v>
          </cell>
          <cell r="W170">
            <v>0</v>
          </cell>
          <cell r="X170">
            <v>0</v>
          </cell>
          <cell r="Y170">
            <v>0</v>
          </cell>
          <cell r="Z170">
            <v>22707</v>
          </cell>
          <cell r="AA170">
            <v>26882</v>
          </cell>
          <cell r="AB170">
            <v>0</v>
          </cell>
          <cell r="AC170">
            <v>90058</v>
          </cell>
          <cell r="AD170">
            <v>139647</v>
          </cell>
          <cell r="AE170">
            <v>61159</v>
          </cell>
          <cell r="AF170">
            <v>10930</v>
          </cell>
          <cell r="AG170">
            <v>30958</v>
          </cell>
          <cell r="AH170">
            <v>103047</v>
          </cell>
          <cell r="AI170">
            <v>0</v>
          </cell>
          <cell r="AJ170">
            <v>0</v>
          </cell>
          <cell r="AK170">
            <v>22707</v>
          </cell>
          <cell r="AL170">
            <v>0</v>
          </cell>
          <cell r="AM170">
            <v>0</v>
          </cell>
          <cell r="AN170">
            <v>0</v>
          </cell>
          <cell r="AO170">
            <v>11</v>
          </cell>
        </row>
        <row r="171">
          <cell r="A171">
            <v>913360033</v>
          </cell>
          <cell r="B171" t="str">
            <v>ADAMSTOWN AREA LIBRARY</v>
          </cell>
          <cell r="C171" t="str">
            <v>CAPITAL</v>
          </cell>
          <cell r="D171" t="str">
            <v>LANCASTER</v>
          </cell>
          <cell r="E171" t="str">
            <v>LANCASTER</v>
          </cell>
          <cell r="F171" t="str">
            <v>Library System of Lancaster County</v>
          </cell>
          <cell r="G171">
            <v>30439</v>
          </cell>
          <cell r="H171">
            <v>7310</v>
          </cell>
          <cell r="I171">
            <v>57</v>
          </cell>
          <cell r="J171">
            <v>184273</v>
          </cell>
          <cell r="K171">
            <v>2.35</v>
          </cell>
          <cell r="L171">
            <v>0</v>
          </cell>
          <cell r="M171">
            <v>0.22500000000000001</v>
          </cell>
          <cell r="N171">
            <v>3.4249999999999998</v>
          </cell>
          <cell r="O171">
            <v>0.82499999999999996</v>
          </cell>
          <cell r="P171">
            <v>29688</v>
          </cell>
          <cell r="Q171">
            <v>23284</v>
          </cell>
          <cell r="R171">
            <v>7</v>
          </cell>
          <cell r="S171">
            <v>29</v>
          </cell>
          <cell r="T171">
            <v>0</v>
          </cell>
          <cell r="U171">
            <v>12687</v>
          </cell>
          <cell r="V171">
            <v>23945</v>
          </cell>
          <cell r="W171">
            <v>0</v>
          </cell>
          <cell r="X171">
            <v>0</v>
          </cell>
          <cell r="Y171">
            <v>0</v>
          </cell>
          <cell r="Z171">
            <v>60726</v>
          </cell>
          <cell r="AA171">
            <v>105120</v>
          </cell>
          <cell r="AB171">
            <v>0</v>
          </cell>
          <cell r="AC171">
            <v>136891</v>
          </cell>
          <cell r="AD171">
            <v>302737</v>
          </cell>
          <cell r="AE171">
            <v>233037</v>
          </cell>
          <cell r="AF171">
            <v>42379</v>
          </cell>
          <cell r="AG171">
            <v>49587</v>
          </cell>
          <cell r="AH171">
            <v>325003</v>
          </cell>
          <cell r="AI171">
            <v>0</v>
          </cell>
          <cell r="AJ171">
            <v>0</v>
          </cell>
          <cell r="AK171">
            <v>60726</v>
          </cell>
          <cell r="AL171">
            <v>0</v>
          </cell>
          <cell r="AM171">
            <v>0</v>
          </cell>
          <cell r="AN171">
            <v>0</v>
          </cell>
          <cell r="AO171">
            <v>13</v>
          </cell>
        </row>
        <row r="172">
          <cell r="A172">
            <v>913360273</v>
          </cell>
          <cell r="B172" t="str">
            <v>COLUMBIA PUBLIC LIBRARY</v>
          </cell>
          <cell r="C172" t="str">
            <v>CAPITAL</v>
          </cell>
          <cell r="D172" t="str">
            <v>LANCASTER</v>
          </cell>
          <cell r="E172" t="str">
            <v>LANCASTER</v>
          </cell>
          <cell r="F172" t="str">
            <v>Library System of Lancaster County</v>
          </cell>
          <cell r="G172">
            <v>10400</v>
          </cell>
          <cell r="H172">
            <v>6414</v>
          </cell>
          <cell r="I172">
            <v>55</v>
          </cell>
          <cell r="J172">
            <v>59504</v>
          </cell>
          <cell r="K172">
            <v>0</v>
          </cell>
          <cell r="L172">
            <v>1</v>
          </cell>
          <cell r="M172">
            <v>0</v>
          </cell>
          <cell r="N172">
            <v>2.3142900000000002</v>
          </cell>
          <cell r="O172">
            <v>1.85714</v>
          </cell>
          <cell r="P172">
            <v>34454</v>
          </cell>
          <cell r="Q172">
            <v>32203</v>
          </cell>
          <cell r="R172">
            <v>0</v>
          </cell>
          <cell r="S172">
            <v>43</v>
          </cell>
          <cell r="T172">
            <v>0</v>
          </cell>
          <cell r="U172">
            <v>6211</v>
          </cell>
          <cell r="V172">
            <v>5995</v>
          </cell>
          <cell r="W172">
            <v>18491</v>
          </cell>
          <cell r="X172">
            <v>18491</v>
          </cell>
          <cell r="Y172">
            <v>0</v>
          </cell>
          <cell r="Z172">
            <v>34440</v>
          </cell>
          <cell r="AA172">
            <v>11662</v>
          </cell>
          <cell r="AB172">
            <v>0</v>
          </cell>
          <cell r="AC172">
            <v>198001</v>
          </cell>
          <cell r="AD172">
            <v>262594</v>
          </cell>
          <cell r="AE172">
            <v>105117</v>
          </cell>
          <cell r="AF172">
            <v>15224</v>
          </cell>
          <cell r="AG172">
            <v>29734</v>
          </cell>
          <cell r="AH172">
            <v>150075</v>
          </cell>
          <cell r="AI172">
            <v>0</v>
          </cell>
          <cell r="AJ172">
            <v>18491</v>
          </cell>
          <cell r="AK172">
            <v>34440</v>
          </cell>
          <cell r="AL172">
            <v>0</v>
          </cell>
          <cell r="AM172">
            <v>0</v>
          </cell>
          <cell r="AN172">
            <v>0</v>
          </cell>
          <cell r="AO172">
            <v>10</v>
          </cell>
        </row>
        <row r="173">
          <cell r="A173">
            <v>913361263</v>
          </cell>
          <cell r="B173" t="str">
            <v>EASTERN LANCASTER COUNTY LIB</v>
          </cell>
          <cell r="C173" t="str">
            <v>CAPITAL</v>
          </cell>
          <cell r="D173" t="str">
            <v>LANCASTER</v>
          </cell>
          <cell r="E173" t="str">
            <v>LANCASTER</v>
          </cell>
          <cell r="F173" t="str">
            <v>Library System of Lancaster County</v>
          </cell>
          <cell r="G173">
            <v>24952</v>
          </cell>
          <cell r="H173">
            <v>8654</v>
          </cell>
          <cell r="I173">
            <v>46</v>
          </cell>
          <cell r="J173">
            <v>161524</v>
          </cell>
          <cell r="K173">
            <v>2.2857099999999999</v>
          </cell>
          <cell r="L173">
            <v>0</v>
          </cell>
          <cell r="M173">
            <v>0</v>
          </cell>
          <cell r="N173">
            <v>1.31429</v>
          </cell>
          <cell r="O173">
            <v>0.34286</v>
          </cell>
          <cell r="P173">
            <v>44253</v>
          </cell>
          <cell r="Q173">
            <v>38768</v>
          </cell>
          <cell r="R173">
            <v>0</v>
          </cell>
          <cell r="S173">
            <v>44</v>
          </cell>
          <cell r="T173">
            <v>0</v>
          </cell>
          <cell r="U173">
            <v>12730</v>
          </cell>
          <cell r="V173">
            <v>12210</v>
          </cell>
          <cell r="W173">
            <v>0</v>
          </cell>
          <cell r="X173">
            <v>0</v>
          </cell>
          <cell r="Y173">
            <v>0</v>
          </cell>
          <cell r="Z173">
            <v>51123</v>
          </cell>
          <cell r="AA173">
            <v>45784</v>
          </cell>
          <cell r="AB173">
            <v>0</v>
          </cell>
          <cell r="AC173">
            <v>131756</v>
          </cell>
          <cell r="AD173">
            <v>228663</v>
          </cell>
          <cell r="AE173">
            <v>149673</v>
          </cell>
          <cell r="AF173">
            <v>20347</v>
          </cell>
          <cell r="AG173">
            <v>52615</v>
          </cell>
          <cell r="AH173">
            <v>222635</v>
          </cell>
          <cell r="AI173">
            <v>0</v>
          </cell>
          <cell r="AJ173">
            <v>0</v>
          </cell>
          <cell r="AK173">
            <v>51123</v>
          </cell>
          <cell r="AL173">
            <v>0</v>
          </cell>
          <cell r="AM173">
            <v>0</v>
          </cell>
          <cell r="AN173">
            <v>0</v>
          </cell>
          <cell r="AO173">
            <v>15</v>
          </cell>
        </row>
        <row r="174">
          <cell r="A174">
            <v>913360723</v>
          </cell>
          <cell r="B174" t="str">
            <v>ELIZABETHTOWN PUBLIC LIBRARY</v>
          </cell>
          <cell r="C174" t="str">
            <v>CAPITAL</v>
          </cell>
          <cell r="D174" t="str">
            <v>LANCASTER</v>
          </cell>
          <cell r="E174" t="str">
            <v>LANCASTER</v>
          </cell>
          <cell r="F174" t="str">
            <v>Library System of Lancaster County</v>
          </cell>
          <cell r="G174">
            <v>30404</v>
          </cell>
          <cell r="H174">
            <v>16995</v>
          </cell>
          <cell r="I174">
            <v>59</v>
          </cell>
          <cell r="J174">
            <v>255314</v>
          </cell>
          <cell r="K174">
            <v>3</v>
          </cell>
          <cell r="L174">
            <v>0</v>
          </cell>
          <cell r="M174">
            <v>1</v>
          </cell>
          <cell r="N174">
            <v>8.4499999999999993</v>
          </cell>
          <cell r="O174">
            <v>3.15</v>
          </cell>
          <cell r="P174">
            <v>70308</v>
          </cell>
          <cell r="Q174">
            <v>59516</v>
          </cell>
          <cell r="R174">
            <v>0</v>
          </cell>
          <cell r="S174">
            <v>90</v>
          </cell>
          <cell r="T174">
            <v>0</v>
          </cell>
          <cell r="U174">
            <v>18404</v>
          </cell>
          <cell r="V174">
            <v>21429</v>
          </cell>
          <cell r="W174">
            <v>0</v>
          </cell>
          <cell r="X174">
            <v>0</v>
          </cell>
          <cell r="Y174">
            <v>0</v>
          </cell>
          <cell r="Z174">
            <v>130548</v>
          </cell>
          <cell r="AA174">
            <v>206069</v>
          </cell>
          <cell r="AB174">
            <v>0</v>
          </cell>
          <cell r="AC174">
            <v>262416</v>
          </cell>
          <cell r="AD174">
            <v>599033</v>
          </cell>
          <cell r="AE174">
            <v>312875</v>
          </cell>
          <cell r="AF174">
            <v>30051</v>
          </cell>
          <cell r="AG174">
            <v>255952</v>
          </cell>
          <cell r="AH174">
            <v>598878</v>
          </cell>
          <cell r="AI174">
            <v>0</v>
          </cell>
          <cell r="AJ174">
            <v>0</v>
          </cell>
          <cell r="AK174">
            <v>130548</v>
          </cell>
          <cell r="AL174">
            <v>0</v>
          </cell>
          <cell r="AM174">
            <v>0</v>
          </cell>
          <cell r="AN174">
            <v>0</v>
          </cell>
          <cell r="AO174">
            <v>16</v>
          </cell>
        </row>
        <row r="175">
          <cell r="A175">
            <v>913360753</v>
          </cell>
          <cell r="B175" t="str">
            <v>EPHRATA PUBLIC LIBRARY</v>
          </cell>
          <cell r="C175" t="str">
            <v>CAPITAL</v>
          </cell>
          <cell r="D175" t="str">
            <v>LANCASTER</v>
          </cell>
          <cell r="E175" t="str">
            <v>LANCASTER</v>
          </cell>
          <cell r="F175" t="str">
            <v>Library System of Lancaster County</v>
          </cell>
          <cell r="G175">
            <v>32978</v>
          </cell>
          <cell r="H175">
            <v>27179</v>
          </cell>
          <cell r="I175">
            <v>52</v>
          </cell>
          <cell r="J175">
            <v>644034</v>
          </cell>
          <cell r="K175">
            <v>3.95</v>
          </cell>
          <cell r="L175">
            <v>0</v>
          </cell>
          <cell r="M175">
            <v>0</v>
          </cell>
          <cell r="N175">
            <v>10.7</v>
          </cell>
          <cell r="O175">
            <v>1.4750000000000001</v>
          </cell>
          <cell r="P175">
            <v>106331</v>
          </cell>
          <cell r="Q175">
            <v>82244</v>
          </cell>
          <cell r="R175">
            <v>24</v>
          </cell>
          <cell r="S175">
            <v>24</v>
          </cell>
          <cell r="T175">
            <v>97</v>
          </cell>
          <cell r="U175">
            <v>38390</v>
          </cell>
          <cell r="V175">
            <v>25452</v>
          </cell>
          <cell r="W175">
            <v>0</v>
          </cell>
          <cell r="X175">
            <v>0</v>
          </cell>
          <cell r="Y175">
            <v>0</v>
          </cell>
          <cell r="Z175">
            <v>151668</v>
          </cell>
          <cell r="AA175">
            <v>141744</v>
          </cell>
          <cell r="AB175">
            <v>4000</v>
          </cell>
          <cell r="AC175">
            <v>452006</v>
          </cell>
          <cell r="AD175">
            <v>745418</v>
          </cell>
          <cell r="AE175">
            <v>539602</v>
          </cell>
          <cell r="AF175">
            <v>110990</v>
          </cell>
          <cell r="AG175">
            <v>217897</v>
          </cell>
          <cell r="AH175">
            <v>868489</v>
          </cell>
          <cell r="AI175">
            <v>0</v>
          </cell>
          <cell r="AJ175">
            <v>0</v>
          </cell>
          <cell r="AK175">
            <v>151668</v>
          </cell>
          <cell r="AL175">
            <v>0</v>
          </cell>
          <cell r="AM175">
            <v>0</v>
          </cell>
          <cell r="AN175">
            <v>0</v>
          </cell>
          <cell r="AO175">
            <v>12</v>
          </cell>
        </row>
        <row r="176">
          <cell r="A176">
            <v>913360842</v>
          </cell>
          <cell r="B176" t="str">
            <v>LANCASTER PUBLIC LIBRARY</v>
          </cell>
          <cell r="C176" t="str">
            <v>CAPITAL</v>
          </cell>
          <cell r="D176" t="str">
            <v>LANCASTER</v>
          </cell>
          <cell r="E176" t="str">
            <v>LANCASTER</v>
          </cell>
          <cell r="F176" t="str">
            <v>Library System of Lancaster County</v>
          </cell>
          <cell r="G176">
            <v>206824</v>
          </cell>
          <cell r="H176">
            <v>77148</v>
          </cell>
          <cell r="I176">
            <v>54</v>
          </cell>
          <cell r="J176">
            <v>827929</v>
          </cell>
          <cell r="K176">
            <v>9.5749999999999993</v>
          </cell>
          <cell r="L176">
            <v>0</v>
          </cell>
          <cell r="M176">
            <v>0</v>
          </cell>
          <cell r="N176">
            <v>15.95</v>
          </cell>
          <cell r="O176">
            <v>3.875</v>
          </cell>
          <cell r="P176">
            <v>290985</v>
          </cell>
          <cell r="Q176">
            <v>259908</v>
          </cell>
          <cell r="R176">
            <v>928</v>
          </cell>
          <cell r="S176">
            <v>126</v>
          </cell>
          <cell r="T176">
            <v>0</v>
          </cell>
          <cell r="U176">
            <v>76472</v>
          </cell>
          <cell r="V176">
            <v>46645</v>
          </cell>
          <cell r="W176">
            <v>13694</v>
          </cell>
          <cell r="X176">
            <v>13694</v>
          </cell>
          <cell r="Y176">
            <v>0</v>
          </cell>
          <cell r="Z176">
            <v>767231</v>
          </cell>
          <cell r="AA176">
            <v>265141</v>
          </cell>
          <cell r="AB176">
            <v>500</v>
          </cell>
          <cell r="AC176">
            <v>990905</v>
          </cell>
          <cell r="AD176">
            <v>2036971</v>
          </cell>
          <cell r="AE176">
            <v>1149224</v>
          </cell>
          <cell r="AF176">
            <v>196113</v>
          </cell>
          <cell r="AG176">
            <v>572103</v>
          </cell>
          <cell r="AH176">
            <v>1917440</v>
          </cell>
          <cell r="AI176">
            <v>0</v>
          </cell>
          <cell r="AJ176">
            <v>13694</v>
          </cell>
          <cell r="AK176">
            <v>738595</v>
          </cell>
          <cell r="AL176">
            <v>31900</v>
          </cell>
          <cell r="AM176">
            <v>515</v>
          </cell>
          <cell r="AN176">
            <v>0</v>
          </cell>
          <cell r="AO176">
            <v>87</v>
          </cell>
        </row>
        <row r="177">
          <cell r="A177">
            <v>913360893</v>
          </cell>
          <cell r="B177" t="str">
            <v>LANCASTER SYS ADMIN UNIT</v>
          </cell>
          <cell r="C177" t="str">
            <v>CAPITAL</v>
          </cell>
          <cell r="D177" t="str">
            <v>LANCASTER</v>
          </cell>
          <cell r="E177" t="str">
            <v>LANCASTER</v>
          </cell>
          <cell r="F177" t="str">
            <v>Library System of Lancaster County</v>
          </cell>
          <cell r="G177">
            <v>0</v>
          </cell>
          <cell r="H177">
            <v>2764</v>
          </cell>
          <cell r="I177">
            <v>38</v>
          </cell>
          <cell r="J177">
            <v>56575</v>
          </cell>
          <cell r="K177">
            <v>7.4933300000000003</v>
          </cell>
          <cell r="L177">
            <v>0</v>
          </cell>
          <cell r="M177">
            <v>0</v>
          </cell>
          <cell r="N177">
            <v>12.186669999999999</v>
          </cell>
          <cell r="O177">
            <v>0</v>
          </cell>
          <cell r="P177">
            <v>18761</v>
          </cell>
          <cell r="Q177">
            <v>16648</v>
          </cell>
          <cell r="R177">
            <v>4</v>
          </cell>
          <cell r="S177">
            <v>27</v>
          </cell>
          <cell r="T177">
            <v>0</v>
          </cell>
          <cell r="U177">
            <v>2093</v>
          </cell>
          <cell r="V177">
            <v>13907</v>
          </cell>
          <cell r="W177">
            <v>0</v>
          </cell>
          <cell r="X177">
            <v>0</v>
          </cell>
          <cell r="Y177">
            <v>0</v>
          </cell>
          <cell r="Z177">
            <v>238519</v>
          </cell>
          <cell r="AA177">
            <v>1895000</v>
          </cell>
          <cell r="AB177">
            <v>0</v>
          </cell>
          <cell r="AC177">
            <v>19484</v>
          </cell>
          <cell r="AD177">
            <v>2153003</v>
          </cell>
          <cell r="AE177">
            <v>1157459</v>
          </cell>
          <cell r="AF177">
            <v>281004</v>
          </cell>
          <cell r="AG177">
            <v>858409</v>
          </cell>
          <cell r="AH177">
            <v>2296872</v>
          </cell>
          <cell r="AI177">
            <v>0</v>
          </cell>
          <cell r="AJ177">
            <v>0</v>
          </cell>
          <cell r="AK177">
            <v>238519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</row>
        <row r="178">
          <cell r="A178">
            <v>913360933</v>
          </cell>
          <cell r="B178" t="str">
            <v>LITITZ PUBLIC LIBRARY</v>
          </cell>
          <cell r="C178" t="str">
            <v>CAPITAL</v>
          </cell>
          <cell r="D178" t="str">
            <v>LANCASTER</v>
          </cell>
          <cell r="E178" t="str">
            <v>LANCASTER</v>
          </cell>
          <cell r="F178" t="str">
            <v>Library System of Lancaster County</v>
          </cell>
          <cell r="G178">
            <v>31038</v>
          </cell>
          <cell r="H178">
            <v>20465</v>
          </cell>
          <cell r="I178">
            <v>60</v>
          </cell>
          <cell r="J178">
            <v>479004</v>
          </cell>
          <cell r="K178">
            <v>3</v>
          </cell>
          <cell r="L178">
            <v>0</v>
          </cell>
          <cell r="M178">
            <v>0</v>
          </cell>
          <cell r="N178">
            <v>6.8</v>
          </cell>
          <cell r="O178">
            <v>2.375</v>
          </cell>
          <cell r="P178">
            <v>78694</v>
          </cell>
          <cell r="Q178">
            <v>65488</v>
          </cell>
          <cell r="R178">
            <v>34</v>
          </cell>
          <cell r="S178">
            <v>35</v>
          </cell>
          <cell r="T178">
            <v>0</v>
          </cell>
          <cell r="U178">
            <v>30499</v>
          </cell>
          <cell r="V178">
            <v>27226</v>
          </cell>
          <cell r="W178">
            <v>0</v>
          </cell>
          <cell r="X178">
            <v>0</v>
          </cell>
          <cell r="Y178">
            <v>0</v>
          </cell>
          <cell r="Z178">
            <v>124082</v>
          </cell>
          <cell r="AA178">
            <v>136445</v>
          </cell>
          <cell r="AB178">
            <v>4483</v>
          </cell>
          <cell r="AC178">
            <v>338308</v>
          </cell>
          <cell r="AD178">
            <v>598835</v>
          </cell>
          <cell r="AE178">
            <v>388504</v>
          </cell>
          <cell r="AF178">
            <v>49830</v>
          </cell>
          <cell r="AG178">
            <v>105769</v>
          </cell>
          <cell r="AH178">
            <v>544103</v>
          </cell>
          <cell r="AI178">
            <v>0</v>
          </cell>
          <cell r="AJ178">
            <v>0</v>
          </cell>
          <cell r="AK178">
            <v>124082</v>
          </cell>
          <cell r="AL178">
            <v>0</v>
          </cell>
          <cell r="AM178">
            <v>0</v>
          </cell>
          <cell r="AN178">
            <v>0</v>
          </cell>
          <cell r="AO178">
            <v>17</v>
          </cell>
        </row>
        <row r="179">
          <cell r="A179">
            <v>913360993</v>
          </cell>
          <cell r="B179" t="str">
            <v>MANHEIM COMMUNITY LIBRARY</v>
          </cell>
          <cell r="C179" t="str">
            <v>CAPITAL</v>
          </cell>
          <cell r="D179" t="str">
            <v>LANCASTER</v>
          </cell>
          <cell r="E179" t="str">
            <v>LANCASTER</v>
          </cell>
          <cell r="F179" t="str">
            <v>Library System of Lancaster County</v>
          </cell>
          <cell r="G179">
            <v>18868</v>
          </cell>
          <cell r="H179">
            <v>6257</v>
          </cell>
          <cell r="I179">
            <v>54</v>
          </cell>
          <cell r="J179">
            <v>103881</v>
          </cell>
          <cell r="K179">
            <v>1</v>
          </cell>
          <cell r="L179">
            <v>0</v>
          </cell>
          <cell r="M179">
            <v>0</v>
          </cell>
          <cell r="N179">
            <v>2.2999999999999998</v>
          </cell>
          <cell r="O179">
            <v>0.72499999999999998</v>
          </cell>
          <cell r="P179">
            <v>31977</v>
          </cell>
          <cell r="Q179">
            <v>27005</v>
          </cell>
          <cell r="R179">
            <v>0</v>
          </cell>
          <cell r="S179">
            <v>14</v>
          </cell>
          <cell r="T179">
            <v>0</v>
          </cell>
          <cell r="U179">
            <v>10345</v>
          </cell>
          <cell r="V179">
            <v>10731</v>
          </cell>
          <cell r="W179">
            <v>0</v>
          </cell>
          <cell r="X179">
            <v>0</v>
          </cell>
          <cell r="Y179">
            <v>0</v>
          </cell>
          <cell r="Z179">
            <v>40551</v>
          </cell>
          <cell r="AA179">
            <v>50432</v>
          </cell>
          <cell r="AB179">
            <v>0</v>
          </cell>
          <cell r="AC179">
            <v>55184</v>
          </cell>
          <cell r="AD179">
            <v>146167</v>
          </cell>
          <cell r="AE179">
            <v>95729</v>
          </cell>
          <cell r="AF179">
            <v>24398</v>
          </cell>
          <cell r="AG179">
            <v>31068</v>
          </cell>
          <cell r="AH179">
            <v>151195</v>
          </cell>
          <cell r="AI179">
            <v>0</v>
          </cell>
          <cell r="AJ179">
            <v>0</v>
          </cell>
          <cell r="AK179">
            <v>40551</v>
          </cell>
          <cell r="AL179">
            <v>0</v>
          </cell>
          <cell r="AM179">
            <v>0</v>
          </cell>
          <cell r="AN179">
            <v>659</v>
          </cell>
          <cell r="AO179">
            <v>10</v>
          </cell>
        </row>
        <row r="180">
          <cell r="A180">
            <v>913361024</v>
          </cell>
          <cell r="B180" t="str">
            <v>MANHEIM TOWNSHIP PUBLIC LIBRARY</v>
          </cell>
          <cell r="C180" t="str">
            <v>CAPITAL</v>
          </cell>
          <cell r="D180" t="str">
            <v>LANCASTER</v>
          </cell>
          <cell r="E180" t="str">
            <v>LANCASTER</v>
          </cell>
          <cell r="F180" t="str">
            <v>Library System of Lancaster County</v>
          </cell>
          <cell r="G180">
            <v>38133</v>
          </cell>
          <cell r="H180">
            <v>15209</v>
          </cell>
          <cell r="I180">
            <v>51</v>
          </cell>
          <cell r="J180">
            <v>375377</v>
          </cell>
          <cell r="K180">
            <v>4.2</v>
          </cell>
          <cell r="L180">
            <v>1</v>
          </cell>
          <cell r="M180">
            <v>0</v>
          </cell>
          <cell r="N180">
            <v>4.5250000000000004</v>
          </cell>
          <cell r="O180">
            <v>1.95</v>
          </cell>
          <cell r="P180">
            <v>48038</v>
          </cell>
          <cell r="Q180">
            <v>39806</v>
          </cell>
          <cell r="R180">
            <v>108</v>
          </cell>
          <cell r="S180">
            <v>73</v>
          </cell>
          <cell r="T180">
            <v>0</v>
          </cell>
          <cell r="U180">
            <v>16223</v>
          </cell>
          <cell r="V180">
            <v>26264</v>
          </cell>
          <cell r="W180">
            <v>0</v>
          </cell>
          <cell r="X180">
            <v>4000</v>
          </cell>
          <cell r="Y180">
            <v>0</v>
          </cell>
          <cell r="Z180">
            <v>60699</v>
          </cell>
          <cell r="AA180">
            <v>860091</v>
          </cell>
          <cell r="AB180">
            <v>0</v>
          </cell>
          <cell r="AC180">
            <v>207648</v>
          </cell>
          <cell r="AD180">
            <v>1132438</v>
          </cell>
          <cell r="AE180">
            <v>475696</v>
          </cell>
          <cell r="AF180">
            <v>110244</v>
          </cell>
          <cell r="AG180">
            <v>546497</v>
          </cell>
          <cell r="AH180">
            <v>1132437</v>
          </cell>
          <cell r="AI180">
            <v>4000</v>
          </cell>
          <cell r="AJ180">
            <v>0</v>
          </cell>
          <cell r="AK180">
            <v>60699</v>
          </cell>
          <cell r="AL180">
            <v>0</v>
          </cell>
          <cell r="AM180">
            <v>0</v>
          </cell>
          <cell r="AN180">
            <v>0</v>
          </cell>
          <cell r="AO180">
            <v>30</v>
          </cell>
        </row>
        <row r="181">
          <cell r="A181">
            <v>913361203</v>
          </cell>
          <cell r="B181" t="str">
            <v>MILANOF-SCHOCK LIBRARY</v>
          </cell>
          <cell r="C181" t="str">
            <v>CAPITAL</v>
          </cell>
          <cell r="D181" t="str">
            <v>LANCASTER</v>
          </cell>
          <cell r="E181" t="str">
            <v>LANCASTER</v>
          </cell>
          <cell r="F181" t="str">
            <v>Library System of Lancaster County</v>
          </cell>
          <cell r="G181">
            <v>25442</v>
          </cell>
          <cell r="H181">
            <v>12095</v>
          </cell>
          <cell r="I181">
            <v>44</v>
          </cell>
          <cell r="J181">
            <v>212202</v>
          </cell>
          <cell r="K181">
            <v>1</v>
          </cell>
          <cell r="L181">
            <v>0</v>
          </cell>
          <cell r="M181">
            <v>0</v>
          </cell>
          <cell r="N181">
            <v>4.7750000000000004</v>
          </cell>
          <cell r="O181">
            <v>0.82499999999999996</v>
          </cell>
          <cell r="P181">
            <v>45259</v>
          </cell>
          <cell r="Q181">
            <v>36754</v>
          </cell>
          <cell r="R181">
            <v>12</v>
          </cell>
          <cell r="S181">
            <v>73</v>
          </cell>
          <cell r="T181">
            <v>0</v>
          </cell>
          <cell r="U181">
            <v>14609</v>
          </cell>
          <cell r="V181">
            <v>17377</v>
          </cell>
          <cell r="W181">
            <v>0</v>
          </cell>
          <cell r="X181">
            <v>2083</v>
          </cell>
          <cell r="Y181">
            <v>0</v>
          </cell>
          <cell r="Z181">
            <v>76658</v>
          </cell>
          <cell r="AA181">
            <v>108785</v>
          </cell>
          <cell r="AB181">
            <v>0</v>
          </cell>
          <cell r="AC181">
            <v>146845</v>
          </cell>
          <cell r="AD181">
            <v>334371</v>
          </cell>
          <cell r="AE181">
            <v>209739</v>
          </cell>
          <cell r="AF181">
            <v>38952</v>
          </cell>
          <cell r="AG181">
            <v>87989</v>
          </cell>
          <cell r="AH181">
            <v>336680</v>
          </cell>
          <cell r="AI181">
            <v>2083</v>
          </cell>
          <cell r="AJ181">
            <v>0</v>
          </cell>
          <cell r="AK181">
            <v>76658</v>
          </cell>
          <cell r="AL181">
            <v>0</v>
          </cell>
          <cell r="AM181">
            <v>0</v>
          </cell>
          <cell r="AN181">
            <v>0</v>
          </cell>
          <cell r="AO181">
            <v>31</v>
          </cell>
        </row>
        <row r="182">
          <cell r="A182">
            <v>913360183</v>
          </cell>
          <cell r="B182" t="str">
            <v>MOORES MEMORIAL LIBRARY</v>
          </cell>
          <cell r="C182" t="str">
            <v>CAPITAL</v>
          </cell>
          <cell r="D182" t="str">
            <v>LANCASTER</v>
          </cell>
          <cell r="E182" t="str">
            <v>LANCASTER</v>
          </cell>
          <cell r="F182" t="str">
            <v>Library System of Lancaster County</v>
          </cell>
          <cell r="G182">
            <v>4563</v>
          </cell>
          <cell r="H182">
            <v>2770</v>
          </cell>
          <cell r="I182">
            <v>29</v>
          </cell>
          <cell r="J182">
            <v>56077</v>
          </cell>
          <cell r="K182">
            <v>0</v>
          </cell>
          <cell r="L182">
            <v>0</v>
          </cell>
          <cell r="M182">
            <v>0</v>
          </cell>
          <cell r="N182">
            <v>1.68571</v>
          </cell>
          <cell r="O182">
            <v>0.71428999999999998</v>
          </cell>
          <cell r="P182">
            <v>13740</v>
          </cell>
          <cell r="Q182">
            <v>12036</v>
          </cell>
          <cell r="R182">
            <v>1</v>
          </cell>
          <cell r="S182">
            <v>32</v>
          </cell>
          <cell r="T182">
            <v>0</v>
          </cell>
          <cell r="U182">
            <v>6594</v>
          </cell>
          <cell r="V182">
            <v>6250</v>
          </cell>
          <cell r="W182">
            <v>0</v>
          </cell>
          <cell r="X182">
            <v>0</v>
          </cell>
          <cell r="Y182">
            <v>0</v>
          </cell>
          <cell r="Z182">
            <v>33506</v>
          </cell>
          <cell r="AA182">
            <v>20539</v>
          </cell>
          <cell r="AB182">
            <v>0</v>
          </cell>
          <cell r="AC182">
            <v>32408</v>
          </cell>
          <cell r="AD182">
            <v>86453</v>
          </cell>
          <cell r="AE182">
            <v>48451</v>
          </cell>
          <cell r="AF182">
            <v>11444</v>
          </cell>
          <cell r="AG182">
            <v>15467</v>
          </cell>
          <cell r="AH182">
            <v>75362</v>
          </cell>
          <cell r="AI182">
            <v>0</v>
          </cell>
          <cell r="AJ182">
            <v>0</v>
          </cell>
          <cell r="AK182">
            <v>33506</v>
          </cell>
          <cell r="AL182">
            <v>0</v>
          </cell>
          <cell r="AM182">
            <v>0</v>
          </cell>
          <cell r="AN182">
            <v>18525</v>
          </cell>
          <cell r="AO182">
            <v>10</v>
          </cell>
        </row>
        <row r="183">
          <cell r="A183">
            <v>913360905</v>
          </cell>
          <cell r="B183" t="str">
            <v>PEQUEA VALLEY PUBLIC LIBRARY</v>
          </cell>
          <cell r="C183" t="str">
            <v>CAPITAL</v>
          </cell>
          <cell r="D183" t="str">
            <v>LANCASTER</v>
          </cell>
          <cell r="E183" t="str">
            <v>LANCASTER</v>
          </cell>
          <cell r="F183" t="str">
            <v>Library System of Lancaster County</v>
          </cell>
          <cell r="G183">
            <v>21413</v>
          </cell>
          <cell r="H183">
            <v>8278</v>
          </cell>
          <cell r="I183">
            <v>44</v>
          </cell>
          <cell r="J183">
            <v>224469</v>
          </cell>
          <cell r="K183">
            <v>0.95</v>
          </cell>
          <cell r="L183">
            <v>0</v>
          </cell>
          <cell r="M183">
            <v>1</v>
          </cell>
          <cell r="N183">
            <v>2.2000000000000002</v>
          </cell>
          <cell r="O183">
            <v>0.7</v>
          </cell>
          <cell r="P183">
            <v>43430</v>
          </cell>
          <cell r="Q183">
            <v>37931</v>
          </cell>
          <cell r="R183">
            <v>22</v>
          </cell>
          <cell r="S183">
            <v>65</v>
          </cell>
          <cell r="T183">
            <v>0</v>
          </cell>
          <cell r="U183">
            <v>16352</v>
          </cell>
          <cell r="V183">
            <v>12320</v>
          </cell>
          <cell r="W183">
            <v>0</v>
          </cell>
          <cell r="X183">
            <v>0</v>
          </cell>
          <cell r="Y183">
            <v>0</v>
          </cell>
          <cell r="Z183">
            <v>59996</v>
          </cell>
          <cell r="AA183">
            <v>51889</v>
          </cell>
          <cell r="AB183">
            <v>0</v>
          </cell>
          <cell r="AC183">
            <v>91482</v>
          </cell>
          <cell r="AD183">
            <v>203367</v>
          </cell>
          <cell r="AE183">
            <v>109650</v>
          </cell>
          <cell r="AF183">
            <v>26476</v>
          </cell>
          <cell r="AG183">
            <v>65284</v>
          </cell>
          <cell r="AH183">
            <v>201410</v>
          </cell>
          <cell r="AI183">
            <v>0</v>
          </cell>
          <cell r="AJ183">
            <v>0</v>
          </cell>
          <cell r="AK183">
            <v>59996</v>
          </cell>
          <cell r="AL183">
            <v>0</v>
          </cell>
          <cell r="AM183">
            <v>0</v>
          </cell>
          <cell r="AN183">
            <v>60602</v>
          </cell>
          <cell r="AO183">
            <v>23</v>
          </cell>
        </row>
        <row r="184">
          <cell r="A184">
            <v>913361413</v>
          </cell>
          <cell r="B184" t="str">
            <v>QUARRYVILLE LIBRARY  CENTER</v>
          </cell>
          <cell r="C184" t="str">
            <v>CAPITAL</v>
          </cell>
          <cell r="D184" t="str">
            <v>LANCASTER</v>
          </cell>
          <cell r="E184" t="str">
            <v>LANCASTER</v>
          </cell>
          <cell r="F184" t="str">
            <v>Library System of Lancaster County</v>
          </cell>
          <cell r="G184">
            <v>37017</v>
          </cell>
          <cell r="H184">
            <v>11978</v>
          </cell>
          <cell r="I184">
            <v>43</v>
          </cell>
          <cell r="J184">
            <v>194416</v>
          </cell>
          <cell r="K184">
            <v>1</v>
          </cell>
          <cell r="L184">
            <v>0</v>
          </cell>
          <cell r="M184">
            <v>0</v>
          </cell>
          <cell r="N184">
            <v>1.325</v>
          </cell>
          <cell r="O184">
            <v>1.075</v>
          </cell>
          <cell r="P184">
            <v>48611</v>
          </cell>
          <cell r="Q184">
            <v>43247</v>
          </cell>
          <cell r="R184">
            <v>6</v>
          </cell>
          <cell r="S184">
            <v>20</v>
          </cell>
          <cell r="T184">
            <v>0</v>
          </cell>
          <cell r="U184">
            <v>12168</v>
          </cell>
          <cell r="V184">
            <v>18838</v>
          </cell>
          <cell r="W184">
            <v>0</v>
          </cell>
          <cell r="X184">
            <v>0</v>
          </cell>
          <cell r="Y184">
            <v>0</v>
          </cell>
          <cell r="Z184">
            <v>56657</v>
          </cell>
          <cell r="AA184">
            <v>60685</v>
          </cell>
          <cell r="AB184">
            <v>0</v>
          </cell>
          <cell r="AC184">
            <v>199932</v>
          </cell>
          <cell r="AD184">
            <v>317274</v>
          </cell>
          <cell r="AE184">
            <v>143018</v>
          </cell>
          <cell r="AF184">
            <v>23799</v>
          </cell>
          <cell r="AG184">
            <v>67113</v>
          </cell>
          <cell r="AH184">
            <v>233930</v>
          </cell>
          <cell r="AI184">
            <v>0</v>
          </cell>
          <cell r="AJ184">
            <v>0</v>
          </cell>
          <cell r="AK184">
            <v>56657</v>
          </cell>
          <cell r="AL184">
            <v>0</v>
          </cell>
          <cell r="AM184">
            <v>0</v>
          </cell>
          <cell r="AN184">
            <v>0</v>
          </cell>
          <cell r="AO184">
            <v>14</v>
          </cell>
        </row>
        <row r="185">
          <cell r="A185">
            <v>913361533</v>
          </cell>
          <cell r="B185" t="str">
            <v>STRASBURG-HEISLER LIBRARY</v>
          </cell>
          <cell r="C185" t="str">
            <v>CAPITAL</v>
          </cell>
          <cell r="D185" t="str">
            <v>LANCASTER</v>
          </cell>
          <cell r="E185" t="str">
            <v>LANCASTER</v>
          </cell>
          <cell r="F185" t="str">
            <v>Library System of Lancaster County</v>
          </cell>
          <cell r="G185">
            <v>6991</v>
          </cell>
          <cell r="H185">
            <v>5816</v>
          </cell>
          <cell r="I185">
            <v>55</v>
          </cell>
          <cell r="J185">
            <v>121591</v>
          </cell>
          <cell r="K185">
            <v>1.2749999999999999</v>
          </cell>
          <cell r="L185">
            <v>0</v>
          </cell>
          <cell r="M185">
            <v>1.05</v>
          </cell>
          <cell r="N185">
            <v>1.2250000000000001</v>
          </cell>
          <cell r="O185">
            <v>0.375</v>
          </cell>
          <cell r="P185">
            <v>23785</v>
          </cell>
          <cell r="Q185">
            <v>19137</v>
          </cell>
          <cell r="R185">
            <v>4</v>
          </cell>
          <cell r="S185">
            <v>24</v>
          </cell>
          <cell r="T185">
            <v>0</v>
          </cell>
          <cell r="U185">
            <v>8752</v>
          </cell>
          <cell r="V185">
            <v>13761</v>
          </cell>
          <cell r="W185">
            <v>0</v>
          </cell>
          <cell r="X185">
            <v>0</v>
          </cell>
          <cell r="Y185">
            <v>0</v>
          </cell>
          <cell r="Z185">
            <v>42416</v>
          </cell>
          <cell r="AA185">
            <v>49493</v>
          </cell>
          <cell r="AB185">
            <v>1000</v>
          </cell>
          <cell r="AC185">
            <v>49261</v>
          </cell>
          <cell r="AD185">
            <v>141170</v>
          </cell>
          <cell r="AE185">
            <v>103290</v>
          </cell>
          <cell r="AF185">
            <v>14152</v>
          </cell>
          <cell r="AG185">
            <v>35095</v>
          </cell>
          <cell r="AH185">
            <v>152537</v>
          </cell>
          <cell r="AI185">
            <v>0</v>
          </cell>
          <cell r="AJ185">
            <v>0</v>
          </cell>
          <cell r="AK185">
            <v>42416</v>
          </cell>
          <cell r="AL185">
            <v>0</v>
          </cell>
          <cell r="AM185">
            <v>0</v>
          </cell>
          <cell r="AN185">
            <v>0</v>
          </cell>
          <cell r="AO185">
            <v>11</v>
          </cell>
        </row>
        <row r="186">
          <cell r="A186">
            <v>913380034</v>
          </cell>
          <cell r="B186" t="str">
            <v>ANNVILLE FREE LIBRARY</v>
          </cell>
          <cell r="C186" t="str">
            <v>CAPITAL</v>
          </cell>
          <cell r="D186" t="str">
            <v>LEBANON</v>
          </cell>
          <cell r="E186" t="str">
            <v>LEBANON</v>
          </cell>
          <cell r="F186" t="str">
            <v>Lebanon County Library System</v>
          </cell>
          <cell r="G186">
            <v>12078</v>
          </cell>
          <cell r="H186">
            <v>9414</v>
          </cell>
          <cell r="I186">
            <v>54</v>
          </cell>
          <cell r="J186">
            <v>145629</v>
          </cell>
          <cell r="K186">
            <v>1</v>
          </cell>
          <cell r="L186">
            <v>0</v>
          </cell>
          <cell r="M186">
            <v>1.08571</v>
          </cell>
          <cell r="N186">
            <v>3.6571400000000001</v>
          </cell>
          <cell r="O186">
            <v>1</v>
          </cell>
          <cell r="P186">
            <v>50690</v>
          </cell>
          <cell r="Q186">
            <v>41247</v>
          </cell>
          <cell r="R186">
            <v>1139</v>
          </cell>
          <cell r="S186">
            <v>59</v>
          </cell>
          <cell r="T186">
            <v>0</v>
          </cell>
          <cell r="U186">
            <v>11720</v>
          </cell>
          <cell r="V186">
            <v>7499</v>
          </cell>
          <cell r="W186">
            <v>0</v>
          </cell>
          <cell r="X186">
            <v>4000</v>
          </cell>
          <cell r="Y186">
            <v>0</v>
          </cell>
          <cell r="Z186">
            <v>40866</v>
          </cell>
          <cell r="AA186">
            <v>34364</v>
          </cell>
          <cell r="AB186">
            <v>0</v>
          </cell>
          <cell r="AC186">
            <v>115537</v>
          </cell>
          <cell r="AD186">
            <v>194767</v>
          </cell>
          <cell r="AE186">
            <v>124081</v>
          </cell>
          <cell r="AF186">
            <v>23665</v>
          </cell>
          <cell r="AG186">
            <v>39626</v>
          </cell>
          <cell r="AH186">
            <v>187372</v>
          </cell>
          <cell r="AI186">
            <v>4000</v>
          </cell>
          <cell r="AJ186">
            <v>0</v>
          </cell>
          <cell r="AK186">
            <v>40866</v>
          </cell>
          <cell r="AL186">
            <v>0</v>
          </cell>
          <cell r="AM186">
            <v>0</v>
          </cell>
          <cell r="AN186">
            <v>0</v>
          </cell>
          <cell r="AO186">
            <v>12</v>
          </cell>
        </row>
        <row r="187">
          <cell r="A187">
            <v>913380302</v>
          </cell>
          <cell r="B187" t="str">
            <v>LEBANON COMMUNITY LIBRARY</v>
          </cell>
          <cell r="C187" t="str">
            <v>CAPITAL</v>
          </cell>
          <cell r="D187" t="str">
            <v>LEBANON</v>
          </cell>
          <cell r="E187" t="str">
            <v>LEBANON</v>
          </cell>
          <cell r="F187" t="str">
            <v>Lebanon County Library System</v>
          </cell>
          <cell r="G187">
            <v>60987</v>
          </cell>
          <cell r="H187">
            <v>56395</v>
          </cell>
          <cell r="I187">
            <v>65</v>
          </cell>
          <cell r="J187">
            <v>318417</v>
          </cell>
          <cell r="K187">
            <v>2</v>
          </cell>
          <cell r="L187">
            <v>0</v>
          </cell>
          <cell r="M187">
            <v>0</v>
          </cell>
          <cell r="N187">
            <v>9.7750000000000004</v>
          </cell>
          <cell r="O187">
            <v>0.52500000000000002</v>
          </cell>
          <cell r="P187">
            <v>99505</v>
          </cell>
          <cell r="Q187">
            <v>79453</v>
          </cell>
          <cell r="R187">
            <v>1165</v>
          </cell>
          <cell r="S187">
            <v>135</v>
          </cell>
          <cell r="T187">
            <v>1</v>
          </cell>
          <cell r="U187">
            <v>13337</v>
          </cell>
          <cell r="V187">
            <v>18933</v>
          </cell>
          <cell r="W187">
            <v>0</v>
          </cell>
          <cell r="X187">
            <v>4637</v>
          </cell>
          <cell r="Y187">
            <v>0</v>
          </cell>
          <cell r="Z187">
            <v>241344</v>
          </cell>
          <cell r="AA187">
            <v>75344</v>
          </cell>
          <cell r="AB187">
            <v>0</v>
          </cell>
          <cell r="AC187">
            <v>311387</v>
          </cell>
          <cell r="AD187">
            <v>632712</v>
          </cell>
          <cell r="AE187">
            <v>396501</v>
          </cell>
          <cell r="AF187">
            <v>83002</v>
          </cell>
          <cell r="AG187">
            <v>135217</v>
          </cell>
          <cell r="AH187">
            <v>614720</v>
          </cell>
          <cell r="AI187">
            <v>4637</v>
          </cell>
          <cell r="AJ187">
            <v>0</v>
          </cell>
          <cell r="AK187">
            <v>242682</v>
          </cell>
          <cell r="AL187">
            <v>0</v>
          </cell>
          <cell r="AM187">
            <v>600</v>
          </cell>
          <cell r="AN187">
            <v>0</v>
          </cell>
          <cell r="AO187">
            <v>16</v>
          </cell>
        </row>
        <row r="188">
          <cell r="A188">
            <v>913380335</v>
          </cell>
          <cell r="B188" t="str">
            <v>LEBANON SYS ADMIN UNIT</v>
          </cell>
          <cell r="C188" t="str">
            <v>CAPITAL</v>
          </cell>
          <cell r="D188" t="str">
            <v>LEBANON</v>
          </cell>
          <cell r="E188" t="str">
            <v>LEBANON</v>
          </cell>
          <cell r="F188" t="str">
            <v>Lebanon County Library System</v>
          </cell>
          <cell r="G188">
            <v>0</v>
          </cell>
          <cell r="H188">
            <v>1705</v>
          </cell>
          <cell r="I188">
            <v>0</v>
          </cell>
          <cell r="J188">
            <v>13912</v>
          </cell>
          <cell r="K188">
            <v>0.42857000000000001</v>
          </cell>
          <cell r="L188">
            <v>0</v>
          </cell>
          <cell r="M188">
            <v>1</v>
          </cell>
          <cell r="N188">
            <v>0.14285999999999999</v>
          </cell>
          <cell r="O188">
            <v>0</v>
          </cell>
          <cell r="P188">
            <v>1165</v>
          </cell>
          <cell r="Q188">
            <v>0</v>
          </cell>
          <cell r="R188">
            <v>1165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29031</v>
          </cell>
          <cell r="AA188">
            <v>85000</v>
          </cell>
          <cell r="AB188">
            <v>0</v>
          </cell>
          <cell r="AC188">
            <v>6937</v>
          </cell>
          <cell r="AD188">
            <v>120968</v>
          </cell>
          <cell r="AE188">
            <v>58178</v>
          </cell>
          <cell r="AF188">
            <v>28675</v>
          </cell>
          <cell r="AG188">
            <v>42081</v>
          </cell>
          <cell r="AH188">
            <v>128934</v>
          </cell>
          <cell r="AI188">
            <v>0</v>
          </cell>
          <cell r="AJ188">
            <v>0</v>
          </cell>
          <cell r="AK188">
            <v>29031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</row>
        <row r="189">
          <cell r="A189">
            <v>913380215</v>
          </cell>
          <cell r="B189" t="str">
            <v>MATTHEWS PUBLIC LIBRARY</v>
          </cell>
          <cell r="C189" t="str">
            <v>CAPITAL</v>
          </cell>
          <cell r="D189" t="str">
            <v>LEBANON</v>
          </cell>
          <cell r="E189" t="str">
            <v>LEBANON</v>
          </cell>
          <cell r="F189" t="str">
            <v>Lebanon County Library System</v>
          </cell>
          <cell r="G189">
            <v>17419</v>
          </cell>
          <cell r="H189">
            <v>7358</v>
          </cell>
          <cell r="I189">
            <v>59</v>
          </cell>
          <cell r="J189">
            <v>54013</v>
          </cell>
          <cell r="K189">
            <v>1</v>
          </cell>
          <cell r="L189">
            <v>0</v>
          </cell>
          <cell r="M189">
            <v>0</v>
          </cell>
          <cell r="N189">
            <v>2.2857099999999999</v>
          </cell>
          <cell r="O189">
            <v>0.57142999999999999</v>
          </cell>
          <cell r="P189">
            <v>23039</v>
          </cell>
          <cell r="Q189">
            <v>18965</v>
          </cell>
          <cell r="R189">
            <v>1165</v>
          </cell>
          <cell r="S189">
            <v>37</v>
          </cell>
          <cell r="T189">
            <v>20</v>
          </cell>
          <cell r="U189">
            <v>4080</v>
          </cell>
          <cell r="V189">
            <v>6814</v>
          </cell>
          <cell r="W189">
            <v>0</v>
          </cell>
          <cell r="X189">
            <v>0</v>
          </cell>
          <cell r="Y189">
            <v>0</v>
          </cell>
          <cell r="Z189">
            <v>26010</v>
          </cell>
          <cell r="AA189">
            <v>17468</v>
          </cell>
          <cell r="AB189">
            <v>0</v>
          </cell>
          <cell r="AC189">
            <v>175776</v>
          </cell>
          <cell r="AD189">
            <v>219254</v>
          </cell>
          <cell r="AE189">
            <v>81139</v>
          </cell>
          <cell r="AF189">
            <v>32285</v>
          </cell>
          <cell r="AG189">
            <v>76328</v>
          </cell>
          <cell r="AH189">
            <v>189752</v>
          </cell>
          <cell r="AI189">
            <v>0</v>
          </cell>
          <cell r="AJ189">
            <v>0</v>
          </cell>
          <cell r="AK189">
            <v>26010</v>
          </cell>
          <cell r="AL189">
            <v>0</v>
          </cell>
          <cell r="AM189">
            <v>0</v>
          </cell>
          <cell r="AN189">
            <v>0</v>
          </cell>
          <cell r="AO189">
            <v>10</v>
          </cell>
        </row>
        <row r="190">
          <cell r="A190">
            <v>913380393</v>
          </cell>
          <cell r="B190" t="str">
            <v>MYERSTOWN COMMUNITY LIBRARY</v>
          </cell>
          <cell r="C190" t="str">
            <v>CAPITAL</v>
          </cell>
          <cell r="D190" t="str">
            <v>LEBANON</v>
          </cell>
          <cell r="E190" t="str">
            <v>LEBANON</v>
          </cell>
          <cell r="F190" t="str">
            <v>Lebanon County Library System</v>
          </cell>
          <cell r="G190">
            <v>15294</v>
          </cell>
          <cell r="H190">
            <v>9069</v>
          </cell>
          <cell r="I190">
            <v>45</v>
          </cell>
          <cell r="J190">
            <v>76198</v>
          </cell>
          <cell r="K190">
            <v>1</v>
          </cell>
          <cell r="L190">
            <v>0</v>
          </cell>
          <cell r="M190">
            <v>0</v>
          </cell>
          <cell r="N190">
            <v>1.75</v>
          </cell>
          <cell r="O190">
            <v>0.45</v>
          </cell>
          <cell r="P190">
            <v>44024</v>
          </cell>
          <cell r="Q190">
            <v>35733</v>
          </cell>
          <cell r="R190">
            <v>1139</v>
          </cell>
          <cell r="S190">
            <v>47</v>
          </cell>
          <cell r="T190">
            <v>0</v>
          </cell>
          <cell r="U190">
            <v>5951</v>
          </cell>
          <cell r="V190">
            <v>5008</v>
          </cell>
          <cell r="W190">
            <v>0</v>
          </cell>
          <cell r="X190">
            <v>0</v>
          </cell>
          <cell r="Y190">
            <v>0</v>
          </cell>
          <cell r="Z190">
            <v>25259</v>
          </cell>
          <cell r="AA190">
            <v>16220</v>
          </cell>
          <cell r="AB190">
            <v>0</v>
          </cell>
          <cell r="AC190">
            <v>148474</v>
          </cell>
          <cell r="AD190">
            <v>189953</v>
          </cell>
          <cell r="AE190">
            <v>86041</v>
          </cell>
          <cell r="AF190">
            <v>17289</v>
          </cell>
          <cell r="AG190">
            <v>64409</v>
          </cell>
          <cell r="AH190">
            <v>167739</v>
          </cell>
          <cell r="AI190">
            <v>0</v>
          </cell>
          <cell r="AJ190">
            <v>0</v>
          </cell>
          <cell r="AK190">
            <v>25259</v>
          </cell>
          <cell r="AL190">
            <v>0</v>
          </cell>
          <cell r="AM190">
            <v>0</v>
          </cell>
          <cell r="AN190">
            <v>0</v>
          </cell>
          <cell r="AO190">
            <v>6</v>
          </cell>
        </row>
        <row r="191">
          <cell r="A191">
            <v>913380543</v>
          </cell>
          <cell r="B191" t="str">
            <v>PALMYRA PUBLIC LIBRARY</v>
          </cell>
          <cell r="C191" t="str">
            <v>CAPITAL</v>
          </cell>
          <cell r="D191" t="str">
            <v>LEBANON</v>
          </cell>
          <cell r="E191" t="str">
            <v>LEBANON</v>
          </cell>
          <cell r="F191" t="str">
            <v>Lebanon County Library System</v>
          </cell>
          <cell r="G191">
            <v>22379</v>
          </cell>
          <cell r="H191">
            <v>16451</v>
          </cell>
          <cell r="I191">
            <v>51</v>
          </cell>
          <cell r="J191">
            <v>174431</v>
          </cell>
          <cell r="K191">
            <v>2.2857099999999999</v>
          </cell>
          <cell r="L191">
            <v>0</v>
          </cell>
          <cell r="M191">
            <v>1.14286</v>
          </cell>
          <cell r="N191">
            <v>5.1428599999999998</v>
          </cell>
          <cell r="O191">
            <v>1.2285699999999999</v>
          </cell>
          <cell r="P191">
            <v>53456</v>
          </cell>
          <cell r="Q191">
            <v>45814</v>
          </cell>
          <cell r="R191">
            <v>1139</v>
          </cell>
          <cell r="S191">
            <v>26</v>
          </cell>
          <cell r="T191">
            <v>3445</v>
          </cell>
          <cell r="U191">
            <v>13507</v>
          </cell>
          <cell r="V191">
            <v>12130</v>
          </cell>
          <cell r="W191">
            <v>0</v>
          </cell>
          <cell r="X191">
            <v>0</v>
          </cell>
          <cell r="Y191">
            <v>0</v>
          </cell>
          <cell r="Z191">
            <v>56462</v>
          </cell>
          <cell r="AA191">
            <v>101024</v>
          </cell>
          <cell r="AB191">
            <v>2000</v>
          </cell>
          <cell r="AC191">
            <v>217978</v>
          </cell>
          <cell r="AD191">
            <v>375464</v>
          </cell>
          <cell r="AE191">
            <v>248252</v>
          </cell>
          <cell r="AF191">
            <v>48215</v>
          </cell>
          <cell r="AG191">
            <v>58220</v>
          </cell>
          <cell r="AH191">
            <v>354687</v>
          </cell>
          <cell r="AI191">
            <v>0</v>
          </cell>
          <cell r="AJ191">
            <v>0</v>
          </cell>
          <cell r="AK191">
            <v>56462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</row>
        <row r="192">
          <cell r="A192">
            <v>913380573</v>
          </cell>
          <cell r="B192" t="str">
            <v>RICHLAND COMMUNITY LIBRARY</v>
          </cell>
          <cell r="C192" t="str">
            <v>CAPITAL</v>
          </cell>
          <cell r="D192" t="str">
            <v>LEBANON</v>
          </cell>
          <cell r="E192" t="str">
            <v>LEBANON</v>
          </cell>
          <cell r="F192" t="str">
            <v>Lebanon County Library System</v>
          </cell>
          <cell r="G192">
            <v>5411</v>
          </cell>
          <cell r="H192">
            <v>2779</v>
          </cell>
          <cell r="I192">
            <v>42</v>
          </cell>
          <cell r="J192">
            <v>28223</v>
          </cell>
          <cell r="K192">
            <v>0</v>
          </cell>
          <cell r="L192">
            <v>0</v>
          </cell>
          <cell r="M192">
            <v>0.85714000000000001</v>
          </cell>
          <cell r="N192">
            <v>0.82857000000000003</v>
          </cell>
          <cell r="O192">
            <v>0.22857</v>
          </cell>
          <cell r="P192">
            <v>19690</v>
          </cell>
          <cell r="Q192">
            <v>17625</v>
          </cell>
          <cell r="R192">
            <v>1139</v>
          </cell>
          <cell r="S192">
            <v>20</v>
          </cell>
          <cell r="T192">
            <v>0</v>
          </cell>
          <cell r="U192">
            <v>3244</v>
          </cell>
          <cell r="V192">
            <v>2224</v>
          </cell>
          <cell r="W192">
            <v>0</v>
          </cell>
          <cell r="X192">
            <v>4000</v>
          </cell>
          <cell r="Y192">
            <v>0</v>
          </cell>
          <cell r="Z192">
            <v>12536</v>
          </cell>
          <cell r="AA192">
            <v>7769</v>
          </cell>
          <cell r="AB192">
            <v>0</v>
          </cell>
          <cell r="AC192">
            <v>42897</v>
          </cell>
          <cell r="AD192">
            <v>67202</v>
          </cell>
          <cell r="AE192">
            <v>49486</v>
          </cell>
          <cell r="AF192">
            <v>6136</v>
          </cell>
          <cell r="AG192">
            <v>37842</v>
          </cell>
          <cell r="AH192">
            <v>93464</v>
          </cell>
          <cell r="AI192">
            <v>4000</v>
          </cell>
          <cell r="AJ192">
            <v>0</v>
          </cell>
          <cell r="AK192">
            <v>12536</v>
          </cell>
          <cell r="AL192">
            <v>0</v>
          </cell>
          <cell r="AM192">
            <v>0</v>
          </cell>
          <cell r="AN192">
            <v>0</v>
          </cell>
          <cell r="AO192">
            <v>4</v>
          </cell>
        </row>
        <row r="193">
          <cell r="A193">
            <v>923460034</v>
          </cell>
          <cell r="B193" t="str">
            <v>ABINGTON TWP PUBLIC LIBRARY</v>
          </cell>
          <cell r="C193" t="str">
            <v>SOUTHEAST</v>
          </cell>
          <cell r="D193" t="str">
            <v>MONTGOMERY COUNTY</v>
          </cell>
          <cell r="E193" t="str">
            <v>MONTGOMERY</v>
          </cell>
          <cell r="F193" t="str">
            <v>-1</v>
          </cell>
          <cell r="G193">
            <v>57853</v>
          </cell>
          <cell r="H193">
            <v>32177</v>
          </cell>
          <cell r="I193">
            <v>65</v>
          </cell>
          <cell r="J193">
            <v>492701</v>
          </cell>
          <cell r="K193">
            <v>12.85</v>
          </cell>
          <cell r="L193">
            <v>0</v>
          </cell>
          <cell r="M193">
            <v>7.4999999999999997E-2</v>
          </cell>
          <cell r="N193">
            <v>21.3</v>
          </cell>
          <cell r="O193">
            <v>2.85</v>
          </cell>
          <cell r="P193">
            <v>172361</v>
          </cell>
          <cell r="Q193">
            <v>163256</v>
          </cell>
          <cell r="R193">
            <v>10499</v>
          </cell>
          <cell r="S193">
            <v>268</v>
          </cell>
          <cell r="T193">
            <v>1</v>
          </cell>
          <cell r="U193">
            <v>65866</v>
          </cell>
          <cell r="V193">
            <v>55049</v>
          </cell>
          <cell r="W193">
            <v>0</v>
          </cell>
          <cell r="X193">
            <v>0</v>
          </cell>
          <cell r="Y193">
            <v>0</v>
          </cell>
          <cell r="Z193">
            <v>182371</v>
          </cell>
          <cell r="AA193">
            <v>2004037</v>
          </cell>
          <cell r="AB193">
            <v>0</v>
          </cell>
          <cell r="AC193">
            <v>191165</v>
          </cell>
          <cell r="AD193">
            <v>2377573</v>
          </cell>
          <cell r="AE193">
            <v>1833837</v>
          </cell>
          <cell r="AF193">
            <v>280835</v>
          </cell>
          <cell r="AG193">
            <v>233423</v>
          </cell>
          <cell r="AH193">
            <v>2348095</v>
          </cell>
          <cell r="AI193">
            <v>0</v>
          </cell>
          <cell r="AJ193">
            <v>0</v>
          </cell>
          <cell r="AK193">
            <v>182371</v>
          </cell>
          <cell r="AL193">
            <v>0</v>
          </cell>
          <cell r="AM193">
            <v>0</v>
          </cell>
          <cell r="AN193">
            <v>0</v>
          </cell>
          <cell r="AO193">
            <v>26</v>
          </cell>
        </row>
        <row r="194">
          <cell r="A194">
            <v>923460154</v>
          </cell>
          <cell r="B194" t="str">
            <v>CHELTENHAM TWNSHP LIB SYSTEM</v>
          </cell>
          <cell r="C194" t="str">
            <v>SOUTHEAST</v>
          </cell>
          <cell r="D194" t="str">
            <v>MONTGOMERY COUNTY</v>
          </cell>
          <cell r="E194" t="str">
            <v>MONTGOMERY</v>
          </cell>
          <cell r="F194" t="str">
            <v>-1</v>
          </cell>
          <cell r="G194">
            <v>36793</v>
          </cell>
          <cell r="H194">
            <v>19546</v>
          </cell>
          <cell r="I194">
            <v>55</v>
          </cell>
          <cell r="J194">
            <v>451005</v>
          </cell>
          <cell r="K194">
            <v>8.5066699999999997</v>
          </cell>
          <cell r="L194">
            <v>0</v>
          </cell>
          <cell r="M194">
            <v>0</v>
          </cell>
          <cell r="N194">
            <v>18.50667</v>
          </cell>
          <cell r="O194">
            <v>0.93332999999999999</v>
          </cell>
          <cell r="P194">
            <v>163270</v>
          </cell>
          <cell r="Q194">
            <v>124790</v>
          </cell>
          <cell r="R194">
            <v>11735</v>
          </cell>
          <cell r="S194">
            <v>220</v>
          </cell>
          <cell r="T194">
            <v>0</v>
          </cell>
          <cell r="U194">
            <v>47424</v>
          </cell>
          <cell r="V194">
            <v>60868</v>
          </cell>
          <cell r="W194">
            <v>0</v>
          </cell>
          <cell r="X194">
            <v>551</v>
          </cell>
          <cell r="Y194">
            <v>0</v>
          </cell>
          <cell r="Z194">
            <v>132258</v>
          </cell>
          <cell r="AA194">
            <v>1570442</v>
          </cell>
          <cell r="AB194">
            <v>0</v>
          </cell>
          <cell r="AC194">
            <v>193934</v>
          </cell>
          <cell r="AD194">
            <v>1897185</v>
          </cell>
          <cell r="AE194">
            <v>1246626</v>
          </cell>
          <cell r="AF194">
            <v>229903</v>
          </cell>
          <cell r="AG194">
            <v>408719</v>
          </cell>
          <cell r="AH194">
            <v>1885248</v>
          </cell>
          <cell r="AI194">
            <v>551</v>
          </cell>
          <cell r="AJ194">
            <v>0</v>
          </cell>
          <cell r="AK194">
            <v>119758</v>
          </cell>
          <cell r="AL194">
            <v>12500</v>
          </cell>
          <cell r="AM194">
            <v>0</v>
          </cell>
          <cell r="AN194">
            <v>0</v>
          </cell>
          <cell r="AO194">
            <v>53</v>
          </cell>
        </row>
        <row r="195">
          <cell r="A195">
            <v>923461324</v>
          </cell>
          <cell r="B195" t="str">
            <v>FREE LIBRARY OF SPRINGFIELD TOWNSHIP</v>
          </cell>
          <cell r="C195" t="str">
            <v>SOUTHEAST</v>
          </cell>
          <cell r="D195" t="str">
            <v>MONTGOMERY COUNTY</v>
          </cell>
          <cell r="E195" t="str">
            <v>MONTGOMERY</v>
          </cell>
          <cell r="F195" t="str">
            <v>-1</v>
          </cell>
          <cell r="G195">
            <v>19418</v>
          </cell>
          <cell r="H195">
            <v>10004</v>
          </cell>
          <cell r="I195">
            <v>66</v>
          </cell>
          <cell r="J195">
            <v>189335</v>
          </cell>
          <cell r="K195">
            <v>3.6052599999999999</v>
          </cell>
          <cell r="L195">
            <v>0.39473999999999998</v>
          </cell>
          <cell r="M195">
            <v>4</v>
          </cell>
          <cell r="N195">
            <v>3</v>
          </cell>
          <cell r="O195">
            <v>0.71052999999999999</v>
          </cell>
          <cell r="P195">
            <v>54188</v>
          </cell>
          <cell r="Q195">
            <v>51069</v>
          </cell>
          <cell r="R195">
            <v>10340</v>
          </cell>
          <cell r="S195">
            <v>74</v>
          </cell>
          <cell r="T195">
            <v>0</v>
          </cell>
          <cell r="U195">
            <v>19395</v>
          </cell>
          <cell r="V195">
            <v>32012</v>
          </cell>
          <cell r="W195">
            <v>0</v>
          </cell>
          <cell r="X195">
            <v>0</v>
          </cell>
          <cell r="Y195">
            <v>0</v>
          </cell>
          <cell r="Z195">
            <v>61335</v>
          </cell>
          <cell r="AA195">
            <v>743496</v>
          </cell>
          <cell r="AB195">
            <v>0</v>
          </cell>
          <cell r="AC195">
            <v>67892</v>
          </cell>
          <cell r="AD195">
            <v>872723</v>
          </cell>
          <cell r="AE195">
            <v>538375</v>
          </cell>
          <cell r="AF195">
            <v>104331</v>
          </cell>
          <cell r="AG195">
            <v>207544</v>
          </cell>
          <cell r="AH195">
            <v>850250</v>
          </cell>
          <cell r="AI195">
            <v>0</v>
          </cell>
          <cell r="AJ195">
            <v>0</v>
          </cell>
          <cell r="AK195">
            <v>61335</v>
          </cell>
          <cell r="AL195">
            <v>0</v>
          </cell>
          <cell r="AM195">
            <v>0</v>
          </cell>
          <cell r="AN195">
            <v>0</v>
          </cell>
          <cell r="AO195">
            <v>11</v>
          </cell>
        </row>
        <row r="196">
          <cell r="A196">
            <v>923460001</v>
          </cell>
          <cell r="B196" t="str">
            <v>HORSHAM TOWNSHIP LIBRARY</v>
          </cell>
          <cell r="C196" t="str">
            <v>SOUTHEAST</v>
          </cell>
          <cell r="D196" t="str">
            <v>MONTGOMERY COUNTY</v>
          </cell>
          <cell r="E196" t="str">
            <v>MONTGOMERY</v>
          </cell>
          <cell r="F196" t="str">
            <v>-1</v>
          </cell>
          <cell r="G196">
            <v>26147</v>
          </cell>
          <cell r="H196">
            <v>14074</v>
          </cell>
          <cell r="I196">
            <v>57</v>
          </cell>
          <cell r="J196">
            <v>364482</v>
          </cell>
          <cell r="K196">
            <v>4</v>
          </cell>
          <cell r="L196">
            <v>0</v>
          </cell>
          <cell r="M196">
            <v>0</v>
          </cell>
          <cell r="N196">
            <v>5.8250000000000002</v>
          </cell>
          <cell r="O196">
            <v>0.15</v>
          </cell>
          <cell r="P196">
            <v>107617</v>
          </cell>
          <cell r="Q196">
            <v>96295</v>
          </cell>
          <cell r="R196">
            <v>8056</v>
          </cell>
          <cell r="S196">
            <v>145</v>
          </cell>
          <cell r="T196">
            <v>2</v>
          </cell>
          <cell r="U196">
            <v>33414</v>
          </cell>
          <cell r="V196">
            <v>46364</v>
          </cell>
          <cell r="W196">
            <v>0</v>
          </cell>
          <cell r="X196">
            <v>0</v>
          </cell>
          <cell r="Y196">
            <v>0</v>
          </cell>
          <cell r="Z196">
            <v>72939</v>
          </cell>
          <cell r="AA196">
            <v>999921</v>
          </cell>
          <cell r="AB196">
            <v>0</v>
          </cell>
          <cell r="AC196">
            <v>50071</v>
          </cell>
          <cell r="AD196">
            <v>1122931</v>
          </cell>
          <cell r="AE196">
            <v>477564</v>
          </cell>
          <cell r="AF196">
            <v>142516</v>
          </cell>
          <cell r="AG196">
            <v>604094</v>
          </cell>
          <cell r="AH196">
            <v>1224174</v>
          </cell>
          <cell r="AI196">
            <v>0</v>
          </cell>
          <cell r="AJ196">
            <v>0</v>
          </cell>
          <cell r="AK196">
            <v>72939</v>
          </cell>
          <cell r="AL196">
            <v>0</v>
          </cell>
          <cell r="AM196">
            <v>0</v>
          </cell>
          <cell r="AN196">
            <v>0</v>
          </cell>
          <cell r="AO196">
            <v>27</v>
          </cell>
        </row>
        <row r="197">
          <cell r="A197">
            <v>923460694</v>
          </cell>
          <cell r="B197" t="str">
            <v>HUNTINGDON VALLEY LIBRARY</v>
          </cell>
          <cell r="C197" t="str">
            <v>SOUTHEAST</v>
          </cell>
          <cell r="D197" t="str">
            <v>MONTGOMERY COUNTY</v>
          </cell>
          <cell r="E197" t="str">
            <v>MONTGOMERY</v>
          </cell>
          <cell r="F197" t="str">
            <v>-1</v>
          </cell>
          <cell r="G197">
            <v>12982</v>
          </cell>
          <cell r="H197">
            <v>6054</v>
          </cell>
          <cell r="I197">
            <v>58</v>
          </cell>
          <cell r="J197">
            <v>90865</v>
          </cell>
          <cell r="K197">
            <v>2</v>
          </cell>
          <cell r="L197">
            <v>0</v>
          </cell>
          <cell r="M197">
            <v>0</v>
          </cell>
          <cell r="N197">
            <v>5.8933299999999997</v>
          </cell>
          <cell r="O197">
            <v>0.16</v>
          </cell>
          <cell r="P197">
            <v>81515</v>
          </cell>
          <cell r="Q197">
            <v>77583</v>
          </cell>
          <cell r="R197">
            <v>7698</v>
          </cell>
          <cell r="S197">
            <v>85</v>
          </cell>
          <cell r="T197">
            <v>0</v>
          </cell>
          <cell r="U197">
            <v>12386</v>
          </cell>
          <cell r="V197">
            <v>10566</v>
          </cell>
          <cell r="W197">
            <v>0</v>
          </cell>
          <cell r="X197">
            <v>0</v>
          </cell>
          <cell r="Y197">
            <v>0</v>
          </cell>
          <cell r="Z197">
            <v>36217</v>
          </cell>
          <cell r="AA197">
            <v>461330</v>
          </cell>
          <cell r="AB197">
            <v>0</v>
          </cell>
          <cell r="AC197">
            <v>61415</v>
          </cell>
          <cell r="AD197">
            <v>558962</v>
          </cell>
          <cell r="AE197">
            <v>267095</v>
          </cell>
          <cell r="AF197">
            <v>117338</v>
          </cell>
          <cell r="AG197">
            <v>123932</v>
          </cell>
          <cell r="AH197">
            <v>508365</v>
          </cell>
          <cell r="AI197">
            <v>0</v>
          </cell>
          <cell r="AJ197">
            <v>0</v>
          </cell>
          <cell r="AK197">
            <v>36217</v>
          </cell>
          <cell r="AL197">
            <v>0</v>
          </cell>
          <cell r="AM197">
            <v>0</v>
          </cell>
          <cell r="AN197">
            <v>0</v>
          </cell>
          <cell r="AO197">
            <v>9</v>
          </cell>
        </row>
        <row r="198">
          <cell r="A198">
            <v>923461353</v>
          </cell>
          <cell r="B198" t="str">
            <v>INDIAN VALLEY PUBLIC LIBRARY</v>
          </cell>
          <cell r="C198" t="str">
            <v>SOUTHEAST</v>
          </cell>
          <cell r="D198" t="str">
            <v>MONTGOMERY COUNTY</v>
          </cell>
          <cell r="E198" t="str">
            <v>MONTGOMERY</v>
          </cell>
          <cell r="F198" t="str">
            <v>-1</v>
          </cell>
          <cell r="G198">
            <v>45316</v>
          </cell>
          <cell r="H198">
            <v>38578</v>
          </cell>
          <cell r="I198">
            <v>70</v>
          </cell>
          <cell r="J198">
            <v>447174</v>
          </cell>
          <cell r="K198">
            <v>5.3947399999999996</v>
          </cell>
          <cell r="L198">
            <v>0</v>
          </cell>
          <cell r="M198">
            <v>5.1315799999999996</v>
          </cell>
          <cell r="N198">
            <v>12.02632</v>
          </cell>
          <cell r="O198">
            <v>1.9736800000000001</v>
          </cell>
          <cell r="P198">
            <v>155894</v>
          </cell>
          <cell r="Q198">
            <v>142625</v>
          </cell>
          <cell r="R198">
            <v>7647</v>
          </cell>
          <cell r="S198">
            <v>184</v>
          </cell>
          <cell r="T198">
            <v>1</v>
          </cell>
          <cell r="U198">
            <v>546</v>
          </cell>
          <cell r="V198">
            <v>1177</v>
          </cell>
          <cell r="W198">
            <v>0</v>
          </cell>
          <cell r="X198">
            <v>0</v>
          </cell>
          <cell r="Y198">
            <v>0</v>
          </cell>
          <cell r="Z198">
            <v>127325</v>
          </cell>
          <cell r="AA198">
            <v>680455</v>
          </cell>
          <cell r="AB198">
            <v>239310</v>
          </cell>
          <cell r="AC198">
            <v>187942</v>
          </cell>
          <cell r="AD198">
            <v>995722</v>
          </cell>
          <cell r="AE198">
            <v>608963</v>
          </cell>
          <cell r="AF198">
            <v>108708</v>
          </cell>
          <cell r="AG198">
            <v>201457</v>
          </cell>
          <cell r="AH198">
            <v>919128</v>
          </cell>
          <cell r="AI198">
            <v>0</v>
          </cell>
          <cell r="AJ198">
            <v>0</v>
          </cell>
          <cell r="AK198">
            <v>127325</v>
          </cell>
          <cell r="AL198">
            <v>0</v>
          </cell>
          <cell r="AM198">
            <v>0</v>
          </cell>
          <cell r="AN198">
            <v>0</v>
          </cell>
          <cell r="AO198">
            <v>17</v>
          </cell>
        </row>
        <row r="199">
          <cell r="A199">
            <v>923460513</v>
          </cell>
          <cell r="B199" t="str">
            <v>JENKINTOWN LIBRARY</v>
          </cell>
          <cell r="C199" t="str">
            <v>SOUTHEAST</v>
          </cell>
          <cell r="D199" t="str">
            <v>MONTGOMERY COUNTY</v>
          </cell>
          <cell r="E199" t="str">
            <v>MONTGOMERY</v>
          </cell>
          <cell r="F199" t="str">
            <v>-1</v>
          </cell>
          <cell r="G199">
            <v>4422</v>
          </cell>
          <cell r="H199">
            <v>3438</v>
          </cell>
          <cell r="I199">
            <v>58</v>
          </cell>
          <cell r="J199">
            <v>69056</v>
          </cell>
          <cell r="K199">
            <v>1</v>
          </cell>
          <cell r="L199">
            <v>0</v>
          </cell>
          <cell r="M199">
            <v>0</v>
          </cell>
          <cell r="N199">
            <v>3.13158</v>
          </cell>
          <cell r="O199">
            <v>0</v>
          </cell>
          <cell r="P199">
            <v>36738</v>
          </cell>
          <cell r="Q199">
            <v>32959</v>
          </cell>
          <cell r="R199">
            <v>7647</v>
          </cell>
          <cell r="S199">
            <v>55</v>
          </cell>
          <cell r="T199">
            <v>0</v>
          </cell>
          <cell r="U199">
            <v>7472</v>
          </cell>
          <cell r="V199">
            <v>8143</v>
          </cell>
          <cell r="W199">
            <v>0</v>
          </cell>
          <cell r="X199">
            <v>0</v>
          </cell>
          <cell r="Y199">
            <v>0</v>
          </cell>
          <cell r="Z199">
            <v>15509</v>
          </cell>
          <cell r="AA199">
            <v>241897</v>
          </cell>
          <cell r="AB199">
            <v>0</v>
          </cell>
          <cell r="AC199">
            <v>87080</v>
          </cell>
          <cell r="AD199">
            <v>344486</v>
          </cell>
          <cell r="AE199">
            <v>184375</v>
          </cell>
          <cell r="AF199">
            <v>78284</v>
          </cell>
          <cell r="AG199">
            <v>77086</v>
          </cell>
          <cell r="AH199">
            <v>339745</v>
          </cell>
          <cell r="AI199">
            <v>0</v>
          </cell>
          <cell r="AJ199">
            <v>0</v>
          </cell>
          <cell r="AK199">
            <v>15509</v>
          </cell>
          <cell r="AL199">
            <v>0</v>
          </cell>
          <cell r="AM199">
            <v>0</v>
          </cell>
          <cell r="AN199">
            <v>0</v>
          </cell>
          <cell r="AO199">
            <v>6</v>
          </cell>
        </row>
        <row r="200">
          <cell r="A200">
            <v>923460543</v>
          </cell>
          <cell r="B200" t="str">
            <v>LANSDALE PUBLIC LIBRARY</v>
          </cell>
          <cell r="C200" t="str">
            <v>SOUTHEAST</v>
          </cell>
          <cell r="D200" t="str">
            <v>MONTGOMERY COUNTY</v>
          </cell>
          <cell r="E200" t="str">
            <v>MONTGOMERY</v>
          </cell>
          <cell r="F200" t="str">
            <v>-1</v>
          </cell>
          <cell r="G200">
            <v>16269</v>
          </cell>
          <cell r="H200">
            <v>3778</v>
          </cell>
          <cell r="I200">
            <v>60</v>
          </cell>
          <cell r="J200">
            <v>94208</v>
          </cell>
          <cell r="K200">
            <v>3.2857099999999999</v>
          </cell>
          <cell r="L200">
            <v>0</v>
          </cell>
          <cell r="M200">
            <v>0</v>
          </cell>
          <cell r="N200">
            <v>4.4285699999999997</v>
          </cell>
          <cell r="O200">
            <v>1.02857</v>
          </cell>
          <cell r="P200">
            <v>62761</v>
          </cell>
          <cell r="Q200">
            <v>56799</v>
          </cell>
          <cell r="R200">
            <v>122</v>
          </cell>
          <cell r="S200">
            <v>166</v>
          </cell>
          <cell r="T200">
            <v>0</v>
          </cell>
          <cell r="U200">
            <v>0</v>
          </cell>
          <cell r="V200">
            <v>115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450000</v>
          </cell>
          <cell r="AB200">
            <v>0</v>
          </cell>
          <cell r="AC200">
            <v>141485</v>
          </cell>
          <cell r="AD200">
            <v>591485</v>
          </cell>
          <cell r="AE200">
            <v>359009</v>
          </cell>
          <cell r="AF200">
            <v>74779</v>
          </cell>
          <cell r="AG200">
            <v>147924</v>
          </cell>
          <cell r="AH200">
            <v>581712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15</v>
          </cell>
        </row>
        <row r="201">
          <cell r="A201">
            <v>923460664</v>
          </cell>
          <cell r="B201" t="str">
            <v>LOWER MERION LIBRARY SYSTEM</v>
          </cell>
          <cell r="C201" t="str">
            <v>SOUTHEAST</v>
          </cell>
          <cell r="D201" t="str">
            <v>MONTGOMERY COUNTY</v>
          </cell>
          <cell r="E201" t="str">
            <v>MONTGOMERY</v>
          </cell>
          <cell r="F201" t="str">
            <v>-1</v>
          </cell>
          <cell r="G201">
            <v>57825</v>
          </cell>
          <cell r="H201">
            <v>31472</v>
          </cell>
          <cell r="I201">
            <v>65</v>
          </cell>
          <cell r="J201">
            <v>972675</v>
          </cell>
          <cell r="K201">
            <v>13.41333</v>
          </cell>
          <cell r="L201">
            <v>1.06667</v>
          </cell>
          <cell r="M201">
            <v>2</v>
          </cell>
          <cell r="N201">
            <v>37.973329999999997</v>
          </cell>
          <cell r="O201">
            <v>3.36</v>
          </cell>
          <cell r="P201">
            <v>426719</v>
          </cell>
          <cell r="Q201">
            <v>337799</v>
          </cell>
          <cell r="R201">
            <v>7647</v>
          </cell>
          <cell r="S201">
            <v>212</v>
          </cell>
          <cell r="T201">
            <v>1</v>
          </cell>
          <cell r="U201">
            <v>96214</v>
          </cell>
          <cell r="V201">
            <v>39266</v>
          </cell>
          <cell r="W201">
            <v>0</v>
          </cell>
          <cell r="X201">
            <v>0</v>
          </cell>
          <cell r="Y201">
            <v>0</v>
          </cell>
          <cell r="Z201">
            <v>193448</v>
          </cell>
          <cell r="AA201">
            <v>3809810</v>
          </cell>
          <cell r="AB201">
            <v>0</v>
          </cell>
          <cell r="AC201">
            <v>490836</v>
          </cell>
          <cell r="AD201">
            <v>4494094</v>
          </cell>
          <cell r="AE201">
            <v>3239340</v>
          </cell>
          <cell r="AF201">
            <v>457212</v>
          </cell>
          <cell r="AG201">
            <v>741091</v>
          </cell>
          <cell r="AH201">
            <v>4437643</v>
          </cell>
          <cell r="AI201">
            <v>0</v>
          </cell>
          <cell r="AJ201">
            <v>0</v>
          </cell>
          <cell r="AK201">
            <v>193448</v>
          </cell>
          <cell r="AL201">
            <v>0</v>
          </cell>
          <cell r="AM201">
            <v>0</v>
          </cell>
          <cell r="AN201">
            <v>6778603</v>
          </cell>
          <cell r="AO201">
            <v>39</v>
          </cell>
        </row>
        <row r="202">
          <cell r="A202">
            <v>923460755</v>
          </cell>
          <cell r="B202" t="str">
            <v>LOWER PROVIDENCE COM LIBRARY</v>
          </cell>
          <cell r="C202" t="str">
            <v>SOUTHEAST</v>
          </cell>
          <cell r="D202" t="str">
            <v>MONTGOMERY COUNTY</v>
          </cell>
          <cell r="E202" t="str">
            <v>MONTGOMERY</v>
          </cell>
          <cell r="F202" t="str">
            <v>-1</v>
          </cell>
          <cell r="G202">
            <v>25436</v>
          </cell>
          <cell r="H202">
            <v>9399</v>
          </cell>
          <cell r="I202">
            <v>60</v>
          </cell>
          <cell r="J202">
            <v>254703</v>
          </cell>
          <cell r="K202">
            <v>2.75</v>
          </cell>
          <cell r="L202">
            <v>0</v>
          </cell>
          <cell r="M202">
            <v>0</v>
          </cell>
          <cell r="N202">
            <v>6.95</v>
          </cell>
          <cell r="O202">
            <v>1.7250000000000001</v>
          </cell>
          <cell r="P202">
            <v>62505</v>
          </cell>
          <cell r="Q202">
            <v>55289</v>
          </cell>
          <cell r="R202">
            <v>7663</v>
          </cell>
          <cell r="S202">
            <v>80</v>
          </cell>
          <cell r="T202">
            <v>1</v>
          </cell>
          <cell r="U202">
            <v>23161</v>
          </cell>
          <cell r="V202">
            <v>37292</v>
          </cell>
          <cell r="W202">
            <v>0</v>
          </cell>
          <cell r="X202">
            <v>225</v>
          </cell>
          <cell r="Y202">
            <v>0</v>
          </cell>
          <cell r="Z202">
            <v>70031</v>
          </cell>
          <cell r="AA202">
            <v>416655</v>
          </cell>
          <cell r="AB202">
            <v>0</v>
          </cell>
          <cell r="AC202">
            <v>179295</v>
          </cell>
          <cell r="AD202">
            <v>666206</v>
          </cell>
          <cell r="AE202">
            <v>336067</v>
          </cell>
          <cell r="AF202">
            <v>79744</v>
          </cell>
          <cell r="AG202">
            <v>245663</v>
          </cell>
          <cell r="AH202">
            <v>661474</v>
          </cell>
          <cell r="AI202">
            <v>225</v>
          </cell>
          <cell r="AJ202">
            <v>0</v>
          </cell>
          <cell r="AK202">
            <v>70031</v>
          </cell>
          <cell r="AL202">
            <v>0</v>
          </cell>
          <cell r="AM202">
            <v>0</v>
          </cell>
          <cell r="AN202">
            <v>0</v>
          </cell>
          <cell r="AO202">
            <v>15</v>
          </cell>
        </row>
        <row r="203">
          <cell r="A203">
            <v>923460933</v>
          </cell>
          <cell r="B203" t="str">
            <v>MONT CO-NORRISTOWN PUB LIB</v>
          </cell>
          <cell r="C203" t="str">
            <v>SOUTHEAST</v>
          </cell>
          <cell r="D203" t="str">
            <v>MONTGOMERY COUNTY</v>
          </cell>
          <cell r="E203" t="str">
            <v>MONTGOMERY</v>
          </cell>
          <cell r="F203" t="str">
            <v>-1</v>
          </cell>
          <cell r="G203">
            <v>325368</v>
          </cell>
          <cell r="H203">
            <v>138783</v>
          </cell>
          <cell r="I203">
            <v>61</v>
          </cell>
          <cell r="J203">
            <v>623512</v>
          </cell>
          <cell r="K203">
            <v>10.08108</v>
          </cell>
          <cell r="L203">
            <v>4.6486499999999999</v>
          </cell>
          <cell r="M203">
            <v>1</v>
          </cell>
          <cell r="N203">
            <v>61.486490000000003</v>
          </cell>
          <cell r="O203">
            <v>2.7837800000000001</v>
          </cell>
          <cell r="P203">
            <v>537257</v>
          </cell>
          <cell r="Q203">
            <v>509345</v>
          </cell>
          <cell r="R203">
            <v>7879</v>
          </cell>
          <cell r="S203">
            <v>339</v>
          </cell>
          <cell r="T203">
            <v>0</v>
          </cell>
          <cell r="U203">
            <v>95945</v>
          </cell>
          <cell r="V203">
            <v>85888</v>
          </cell>
          <cell r="W203">
            <v>0</v>
          </cell>
          <cell r="X203">
            <v>17075</v>
          </cell>
          <cell r="Y203">
            <v>0</v>
          </cell>
          <cell r="Z203">
            <v>1645418</v>
          </cell>
          <cell r="AA203">
            <v>2735845</v>
          </cell>
          <cell r="AB203">
            <v>17150</v>
          </cell>
          <cell r="AC203">
            <v>397810</v>
          </cell>
          <cell r="AD203">
            <v>4796148</v>
          </cell>
          <cell r="AE203">
            <v>3308943</v>
          </cell>
          <cell r="AF203">
            <v>604714</v>
          </cell>
          <cell r="AG203">
            <v>835463</v>
          </cell>
          <cell r="AH203">
            <v>4749120</v>
          </cell>
          <cell r="AI203">
            <v>17075</v>
          </cell>
          <cell r="AJ203">
            <v>0</v>
          </cell>
          <cell r="AK203">
            <v>1645418</v>
          </cell>
          <cell r="AL203">
            <v>0</v>
          </cell>
          <cell r="AM203">
            <v>0</v>
          </cell>
          <cell r="AN203">
            <v>0</v>
          </cell>
          <cell r="AO203">
            <v>65</v>
          </cell>
        </row>
        <row r="204">
          <cell r="A204">
            <v>923460873</v>
          </cell>
          <cell r="B204" t="str">
            <v>NARBERTH COMMUNITY LIBRARY</v>
          </cell>
          <cell r="C204" t="str">
            <v>SOUTHEAST</v>
          </cell>
          <cell r="D204" t="str">
            <v>MONTGOMERY COUNTY</v>
          </cell>
          <cell r="E204" t="str">
            <v>MONTGOMERY</v>
          </cell>
          <cell r="F204" t="str">
            <v>-1</v>
          </cell>
          <cell r="G204">
            <v>4282</v>
          </cell>
          <cell r="H204">
            <v>0</v>
          </cell>
          <cell r="I204">
            <v>54</v>
          </cell>
          <cell r="J204">
            <v>99618</v>
          </cell>
          <cell r="K204">
            <v>1.5</v>
          </cell>
          <cell r="L204">
            <v>0</v>
          </cell>
          <cell r="M204">
            <v>0</v>
          </cell>
          <cell r="N204">
            <v>1.7250000000000001</v>
          </cell>
          <cell r="O204">
            <v>0.1</v>
          </cell>
          <cell r="P204">
            <v>29400</v>
          </cell>
          <cell r="Q204">
            <v>32678</v>
          </cell>
          <cell r="R204">
            <v>7647</v>
          </cell>
          <cell r="S204">
            <v>52</v>
          </cell>
          <cell r="T204">
            <v>0</v>
          </cell>
          <cell r="U204">
            <v>9576</v>
          </cell>
          <cell r="V204">
            <v>17441</v>
          </cell>
          <cell r="W204">
            <v>0</v>
          </cell>
          <cell r="X204">
            <v>0</v>
          </cell>
          <cell r="Y204">
            <v>0</v>
          </cell>
          <cell r="Z204">
            <v>14765</v>
          </cell>
          <cell r="AA204">
            <v>283000</v>
          </cell>
          <cell r="AB204">
            <v>0</v>
          </cell>
          <cell r="AC204">
            <v>45019</v>
          </cell>
          <cell r="AD204">
            <v>342784</v>
          </cell>
          <cell r="AE204">
            <v>144075</v>
          </cell>
          <cell r="AF204">
            <v>41798</v>
          </cell>
          <cell r="AG204">
            <v>46958</v>
          </cell>
          <cell r="AH204">
            <v>232831</v>
          </cell>
          <cell r="AI204">
            <v>0</v>
          </cell>
          <cell r="AJ204">
            <v>0</v>
          </cell>
          <cell r="AK204">
            <v>14765</v>
          </cell>
          <cell r="AL204">
            <v>0</v>
          </cell>
          <cell r="AM204">
            <v>0</v>
          </cell>
          <cell r="AN204">
            <v>0</v>
          </cell>
          <cell r="AO204">
            <v>4</v>
          </cell>
        </row>
        <row r="205">
          <cell r="A205">
            <v>923460963</v>
          </cell>
          <cell r="B205" t="str">
            <v>NORTH WALES AREA LIBRARY</v>
          </cell>
          <cell r="C205" t="str">
            <v>SOUTHEAST</v>
          </cell>
          <cell r="D205" t="str">
            <v>MONTGOMERY COUNTY</v>
          </cell>
          <cell r="E205" t="str">
            <v>MONTGOMERY</v>
          </cell>
          <cell r="F205" t="str">
            <v>-1</v>
          </cell>
          <cell r="G205">
            <v>3229</v>
          </cell>
          <cell r="H205">
            <v>5095</v>
          </cell>
          <cell r="I205">
            <v>48</v>
          </cell>
          <cell r="J205">
            <v>72934</v>
          </cell>
          <cell r="K205">
            <v>1</v>
          </cell>
          <cell r="L205">
            <v>0</v>
          </cell>
          <cell r="M205">
            <v>0</v>
          </cell>
          <cell r="N205">
            <v>0.65</v>
          </cell>
          <cell r="O205">
            <v>0</v>
          </cell>
          <cell r="P205">
            <v>41261</v>
          </cell>
          <cell r="Q205">
            <v>41261</v>
          </cell>
          <cell r="R205">
            <v>25</v>
          </cell>
          <cell r="S205">
            <v>68</v>
          </cell>
          <cell r="T205">
            <v>0</v>
          </cell>
          <cell r="U205">
            <v>145</v>
          </cell>
          <cell r="V205">
            <v>938</v>
          </cell>
          <cell r="W205">
            <v>0</v>
          </cell>
          <cell r="X205">
            <v>0</v>
          </cell>
          <cell r="Y205">
            <v>3847</v>
          </cell>
          <cell r="Z205">
            <v>22522</v>
          </cell>
          <cell r="AA205">
            <v>20000</v>
          </cell>
          <cell r="AB205">
            <v>0</v>
          </cell>
          <cell r="AC205">
            <v>175185</v>
          </cell>
          <cell r="AD205">
            <v>217707</v>
          </cell>
          <cell r="AE205">
            <v>89646</v>
          </cell>
          <cell r="AF205">
            <v>18366</v>
          </cell>
          <cell r="AG205">
            <v>118109</v>
          </cell>
          <cell r="AH205">
            <v>226121</v>
          </cell>
          <cell r="AI205">
            <v>0</v>
          </cell>
          <cell r="AJ205">
            <v>0</v>
          </cell>
          <cell r="AK205">
            <v>6175</v>
          </cell>
          <cell r="AL205">
            <v>12500</v>
          </cell>
          <cell r="AM205">
            <v>3847</v>
          </cell>
          <cell r="AN205">
            <v>0</v>
          </cell>
          <cell r="AO205">
            <v>11</v>
          </cell>
        </row>
        <row r="206">
          <cell r="A206">
            <v>923461083</v>
          </cell>
          <cell r="B206" t="str">
            <v>POTTSTOWN REGIONAL PUBLIC LIBRARY</v>
          </cell>
          <cell r="C206" t="str">
            <v>SOUTHEAST</v>
          </cell>
          <cell r="D206" t="str">
            <v>MONTGOMERY COUNTY</v>
          </cell>
          <cell r="E206" t="str">
            <v>MONTGOMERY</v>
          </cell>
          <cell r="F206" t="str">
            <v>-1</v>
          </cell>
          <cell r="G206">
            <v>43625</v>
          </cell>
          <cell r="H206">
            <v>17072</v>
          </cell>
          <cell r="I206">
            <v>53</v>
          </cell>
          <cell r="J206">
            <v>113531</v>
          </cell>
          <cell r="K206">
            <v>2</v>
          </cell>
          <cell r="L206">
            <v>1.05263</v>
          </cell>
          <cell r="M206">
            <v>1.81579</v>
          </cell>
          <cell r="N206">
            <v>6.9473700000000003</v>
          </cell>
          <cell r="O206">
            <v>0.47367999999999999</v>
          </cell>
          <cell r="P206">
            <v>79848</v>
          </cell>
          <cell r="Q206">
            <v>75376</v>
          </cell>
          <cell r="R206">
            <v>7647</v>
          </cell>
          <cell r="S206">
            <v>81</v>
          </cell>
          <cell r="T206">
            <v>73</v>
          </cell>
          <cell r="U206">
            <v>14776</v>
          </cell>
          <cell r="V206">
            <v>16676</v>
          </cell>
          <cell r="W206">
            <v>0</v>
          </cell>
          <cell r="X206">
            <v>0</v>
          </cell>
          <cell r="Y206">
            <v>0</v>
          </cell>
          <cell r="Z206">
            <v>109422</v>
          </cell>
          <cell r="AA206">
            <v>273125</v>
          </cell>
          <cell r="AB206">
            <v>0</v>
          </cell>
          <cell r="AC206">
            <v>144849</v>
          </cell>
          <cell r="AD206">
            <v>527396</v>
          </cell>
          <cell r="AE206">
            <v>348559</v>
          </cell>
          <cell r="AF206">
            <v>73151</v>
          </cell>
          <cell r="AG206">
            <v>130973</v>
          </cell>
          <cell r="AH206">
            <v>552683</v>
          </cell>
          <cell r="AI206">
            <v>0</v>
          </cell>
          <cell r="AJ206">
            <v>0</v>
          </cell>
          <cell r="AK206">
            <v>109422</v>
          </cell>
          <cell r="AL206">
            <v>0</v>
          </cell>
          <cell r="AM206">
            <v>0</v>
          </cell>
          <cell r="AN206">
            <v>0</v>
          </cell>
          <cell r="AO206">
            <v>14</v>
          </cell>
        </row>
        <row r="207">
          <cell r="A207">
            <v>923460393</v>
          </cell>
          <cell r="B207" t="str">
            <v>UNION LIB COMPANY OF HATBOROUGH</v>
          </cell>
          <cell r="C207" t="str">
            <v>SOUTHEAST</v>
          </cell>
          <cell r="D207" t="str">
            <v>MONTGOMERY COUNTY</v>
          </cell>
          <cell r="E207" t="str">
            <v>MONTGOMERY</v>
          </cell>
          <cell r="F207" t="str">
            <v>-1</v>
          </cell>
          <cell r="G207">
            <v>7360</v>
          </cell>
          <cell r="H207">
            <v>8429</v>
          </cell>
          <cell r="I207">
            <v>48</v>
          </cell>
          <cell r="J207">
            <v>24318</v>
          </cell>
          <cell r="K207">
            <v>0</v>
          </cell>
          <cell r="L207">
            <v>0</v>
          </cell>
          <cell r="M207">
            <v>1</v>
          </cell>
          <cell r="N207">
            <v>1.4857100000000001</v>
          </cell>
          <cell r="O207">
            <v>1.4857100000000001</v>
          </cell>
          <cell r="P207">
            <v>26454</v>
          </cell>
          <cell r="Q207">
            <v>24628</v>
          </cell>
          <cell r="R207">
            <v>7647</v>
          </cell>
          <cell r="S207">
            <v>40</v>
          </cell>
          <cell r="T207">
            <v>0</v>
          </cell>
          <cell r="U207">
            <v>42</v>
          </cell>
          <cell r="V207">
            <v>378</v>
          </cell>
          <cell r="W207">
            <v>0</v>
          </cell>
          <cell r="X207">
            <v>12829</v>
          </cell>
          <cell r="Y207">
            <v>0</v>
          </cell>
          <cell r="Z207">
            <v>52083</v>
          </cell>
          <cell r="AA207">
            <v>50000</v>
          </cell>
          <cell r="AB207">
            <v>0</v>
          </cell>
          <cell r="AC207">
            <v>58454</v>
          </cell>
          <cell r="AD207">
            <v>173366</v>
          </cell>
          <cell r="AE207">
            <v>77867</v>
          </cell>
          <cell r="AF207">
            <v>22835</v>
          </cell>
          <cell r="AG207">
            <v>112071</v>
          </cell>
          <cell r="AH207">
            <v>212773</v>
          </cell>
          <cell r="AI207">
            <v>0</v>
          </cell>
          <cell r="AJ207">
            <v>12829</v>
          </cell>
          <cell r="AK207">
            <v>22688</v>
          </cell>
          <cell r="AL207">
            <v>29395</v>
          </cell>
          <cell r="AM207">
            <v>0</v>
          </cell>
          <cell r="AN207">
            <v>0</v>
          </cell>
          <cell r="AO207">
            <v>8</v>
          </cell>
        </row>
        <row r="208">
          <cell r="A208">
            <v>923461444</v>
          </cell>
          <cell r="B208" t="str">
            <v>UPPER DUBLIN PUBLIC LIBRARY</v>
          </cell>
          <cell r="C208" t="str">
            <v>SOUTHEAST</v>
          </cell>
          <cell r="D208" t="str">
            <v>MONTGOMERY COUNTY</v>
          </cell>
          <cell r="E208" t="str">
            <v>MONTGOMERY</v>
          </cell>
          <cell r="F208" t="str">
            <v>-1</v>
          </cell>
          <cell r="G208">
            <v>25569</v>
          </cell>
          <cell r="H208">
            <v>10739</v>
          </cell>
          <cell r="I208">
            <v>66</v>
          </cell>
          <cell r="J208">
            <v>340705</v>
          </cell>
          <cell r="K208">
            <v>6.5750000000000002</v>
          </cell>
          <cell r="L208">
            <v>0</v>
          </cell>
          <cell r="M208">
            <v>1</v>
          </cell>
          <cell r="N208">
            <v>6.625</v>
          </cell>
          <cell r="O208">
            <v>1.875</v>
          </cell>
          <cell r="P208">
            <v>115006</v>
          </cell>
          <cell r="Q208">
            <v>101511</v>
          </cell>
          <cell r="R208">
            <v>7647</v>
          </cell>
          <cell r="S208">
            <v>92</v>
          </cell>
          <cell r="T208">
            <v>0</v>
          </cell>
          <cell r="U208">
            <v>55195</v>
          </cell>
          <cell r="V208">
            <v>41206</v>
          </cell>
          <cell r="W208">
            <v>0</v>
          </cell>
          <cell r="X208">
            <v>0</v>
          </cell>
          <cell r="Y208">
            <v>0</v>
          </cell>
          <cell r="Z208">
            <v>82527</v>
          </cell>
          <cell r="AA208">
            <v>1003754</v>
          </cell>
          <cell r="AB208">
            <v>0</v>
          </cell>
          <cell r="AC208">
            <v>40610</v>
          </cell>
          <cell r="AD208">
            <v>1126891</v>
          </cell>
          <cell r="AE208">
            <v>790673</v>
          </cell>
          <cell r="AF208">
            <v>202387</v>
          </cell>
          <cell r="AG208">
            <v>62983</v>
          </cell>
          <cell r="AH208">
            <v>1056043</v>
          </cell>
          <cell r="AI208">
            <v>0</v>
          </cell>
          <cell r="AJ208">
            <v>0</v>
          </cell>
          <cell r="AK208">
            <v>82527</v>
          </cell>
          <cell r="AL208">
            <v>0</v>
          </cell>
          <cell r="AM208">
            <v>0</v>
          </cell>
          <cell r="AN208">
            <v>200588</v>
          </cell>
          <cell r="AO208">
            <v>23</v>
          </cell>
        </row>
        <row r="209">
          <cell r="A209">
            <v>923461565</v>
          </cell>
          <cell r="B209" t="str">
            <v>UPPER MERION TOWNSHIP LIBRARY</v>
          </cell>
          <cell r="C209" t="str">
            <v>SOUTHEAST</v>
          </cell>
          <cell r="D209" t="str">
            <v>MONTGOMERY COUNTY</v>
          </cell>
          <cell r="E209" t="str">
            <v>MONTGOMERY</v>
          </cell>
          <cell r="F209" t="str">
            <v>-1</v>
          </cell>
          <cell r="G209">
            <v>28390</v>
          </cell>
          <cell r="H209">
            <v>25236</v>
          </cell>
          <cell r="I209">
            <v>67</v>
          </cell>
          <cell r="J209">
            <v>225396</v>
          </cell>
          <cell r="K209">
            <v>5</v>
          </cell>
          <cell r="L209">
            <v>1.4857100000000001</v>
          </cell>
          <cell r="M209">
            <v>0</v>
          </cell>
          <cell r="N209">
            <v>13.485709999999999</v>
          </cell>
          <cell r="O209">
            <v>0</v>
          </cell>
          <cell r="P209">
            <v>155407</v>
          </cell>
          <cell r="Q209">
            <v>139631</v>
          </cell>
          <cell r="R209">
            <v>271</v>
          </cell>
          <cell r="S209">
            <v>191</v>
          </cell>
          <cell r="T209">
            <v>0</v>
          </cell>
          <cell r="U209">
            <v>36846</v>
          </cell>
          <cell r="V209">
            <v>23475</v>
          </cell>
          <cell r="W209">
            <v>0</v>
          </cell>
          <cell r="X209">
            <v>0</v>
          </cell>
          <cell r="Y209">
            <v>0</v>
          </cell>
          <cell r="Z209">
            <v>83646</v>
          </cell>
          <cell r="AA209">
            <v>1675882</v>
          </cell>
          <cell r="AB209">
            <v>0</v>
          </cell>
          <cell r="AC209">
            <v>65016</v>
          </cell>
          <cell r="AD209">
            <v>1824544</v>
          </cell>
          <cell r="AE209">
            <v>1223045</v>
          </cell>
          <cell r="AF209">
            <v>224321</v>
          </cell>
          <cell r="AG209">
            <v>351116</v>
          </cell>
          <cell r="AH209">
            <v>1798482</v>
          </cell>
          <cell r="AI209">
            <v>0</v>
          </cell>
          <cell r="AJ209">
            <v>0</v>
          </cell>
          <cell r="AK209">
            <v>83646</v>
          </cell>
          <cell r="AL209">
            <v>0</v>
          </cell>
          <cell r="AM209">
            <v>0</v>
          </cell>
          <cell r="AN209">
            <v>0</v>
          </cell>
          <cell r="AO209">
            <v>25</v>
          </cell>
        </row>
        <row r="210">
          <cell r="A210">
            <v>923461594</v>
          </cell>
          <cell r="B210" t="str">
            <v>UPPER MORELAND FR PUB LIBRARY</v>
          </cell>
          <cell r="C210" t="str">
            <v>SOUTHEAST</v>
          </cell>
          <cell r="D210" t="str">
            <v>MONTGOMERY COUNTY</v>
          </cell>
          <cell r="E210" t="str">
            <v>MONTGOMERY</v>
          </cell>
          <cell r="F210" t="str">
            <v>-1</v>
          </cell>
          <cell r="G210">
            <v>24015</v>
          </cell>
          <cell r="H210">
            <v>10797</v>
          </cell>
          <cell r="I210">
            <v>62</v>
          </cell>
          <cell r="J210">
            <v>196197</v>
          </cell>
          <cell r="K210">
            <v>4.8571400000000002</v>
          </cell>
          <cell r="L210">
            <v>0</v>
          </cell>
          <cell r="M210">
            <v>1.14286</v>
          </cell>
          <cell r="N210">
            <v>9.0285700000000002</v>
          </cell>
          <cell r="O210">
            <v>5.7140000000000003E-2</v>
          </cell>
          <cell r="P210">
            <v>70038</v>
          </cell>
          <cell r="Q210">
            <v>62352</v>
          </cell>
          <cell r="R210">
            <v>128</v>
          </cell>
          <cell r="S210">
            <v>103</v>
          </cell>
          <cell r="T210">
            <v>0</v>
          </cell>
          <cell r="U210">
            <v>22046</v>
          </cell>
          <cell r="V210">
            <v>28671</v>
          </cell>
          <cell r="W210">
            <v>0</v>
          </cell>
          <cell r="X210">
            <v>0</v>
          </cell>
          <cell r="Y210">
            <v>0</v>
          </cell>
          <cell r="Z210">
            <v>77954</v>
          </cell>
          <cell r="AA210">
            <v>686427</v>
          </cell>
          <cell r="AB210">
            <v>0</v>
          </cell>
          <cell r="AC210">
            <v>61631</v>
          </cell>
          <cell r="AD210">
            <v>826012</v>
          </cell>
          <cell r="AE210">
            <v>604250</v>
          </cell>
          <cell r="AF210">
            <v>103626</v>
          </cell>
          <cell r="AG210">
            <v>132824</v>
          </cell>
          <cell r="AH210">
            <v>840700</v>
          </cell>
          <cell r="AI210">
            <v>1373</v>
          </cell>
          <cell r="AJ210">
            <v>0</v>
          </cell>
          <cell r="AK210">
            <v>77954</v>
          </cell>
          <cell r="AL210">
            <v>0</v>
          </cell>
          <cell r="AM210">
            <v>0</v>
          </cell>
          <cell r="AN210">
            <v>0</v>
          </cell>
          <cell r="AO210">
            <v>16</v>
          </cell>
        </row>
        <row r="211">
          <cell r="A211">
            <v>923461805</v>
          </cell>
          <cell r="B211" t="str">
            <v>WILLIAM JEANES MEM LIBRARY</v>
          </cell>
          <cell r="C211" t="str">
            <v>SOUTHEAST</v>
          </cell>
          <cell r="D211" t="str">
            <v>MONTGOMERY COUNTY</v>
          </cell>
          <cell r="E211" t="str">
            <v>MONTGOMERY</v>
          </cell>
          <cell r="F211" t="str">
            <v>-1</v>
          </cell>
          <cell r="G211">
            <v>17349</v>
          </cell>
          <cell r="H211">
            <v>8465</v>
          </cell>
          <cell r="I211">
            <v>56</v>
          </cell>
          <cell r="J211">
            <v>144515</v>
          </cell>
          <cell r="K211">
            <v>2</v>
          </cell>
          <cell r="L211">
            <v>0</v>
          </cell>
          <cell r="M211">
            <v>0</v>
          </cell>
          <cell r="N211">
            <v>5.0857099999999997</v>
          </cell>
          <cell r="O211">
            <v>2.4857100000000001</v>
          </cell>
          <cell r="P211">
            <v>45801</v>
          </cell>
          <cell r="Q211">
            <v>39483</v>
          </cell>
          <cell r="R211">
            <v>7843</v>
          </cell>
          <cell r="S211">
            <v>103</v>
          </cell>
          <cell r="T211">
            <v>0</v>
          </cell>
          <cell r="U211">
            <v>14232</v>
          </cell>
          <cell r="V211">
            <v>20052</v>
          </cell>
          <cell r="W211">
            <v>0</v>
          </cell>
          <cell r="X211">
            <v>0</v>
          </cell>
          <cell r="Y211">
            <v>0</v>
          </cell>
          <cell r="Z211">
            <v>52944</v>
          </cell>
          <cell r="AA211">
            <v>464000</v>
          </cell>
          <cell r="AB211">
            <v>0</v>
          </cell>
          <cell r="AC211">
            <v>66868</v>
          </cell>
          <cell r="AD211">
            <v>583812</v>
          </cell>
          <cell r="AE211">
            <v>382004</v>
          </cell>
          <cell r="AF211">
            <v>93253</v>
          </cell>
          <cell r="AG211">
            <v>166641</v>
          </cell>
          <cell r="AH211">
            <v>641898</v>
          </cell>
          <cell r="AI211">
            <v>0</v>
          </cell>
          <cell r="AJ211">
            <v>0</v>
          </cell>
          <cell r="AK211">
            <v>52717</v>
          </cell>
          <cell r="AL211">
            <v>0</v>
          </cell>
          <cell r="AM211">
            <v>20227</v>
          </cell>
          <cell r="AN211">
            <v>209753</v>
          </cell>
          <cell r="AO211">
            <v>25</v>
          </cell>
        </row>
        <row r="212">
          <cell r="A212">
            <v>923460063</v>
          </cell>
          <cell r="B212" t="str">
            <v>WISSAHICKON VALLEY PUB LIBRARY</v>
          </cell>
          <cell r="C212" t="str">
            <v>SOUTHEAST</v>
          </cell>
          <cell r="D212" t="str">
            <v>MONTGOMERY COUNTY</v>
          </cell>
          <cell r="E212" t="str">
            <v>MONTGOMERY</v>
          </cell>
          <cell r="F212" t="str">
            <v>-1</v>
          </cell>
          <cell r="G212">
            <v>36697</v>
          </cell>
          <cell r="H212">
            <v>15663</v>
          </cell>
          <cell r="I212">
            <v>56</v>
          </cell>
          <cell r="J212">
            <v>359129</v>
          </cell>
          <cell r="K212">
            <v>5.1866700000000003</v>
          </cell>
          <cell r="L212">
            <v>0</v>
          </cell>
          <cell r="M212">
            <v>1</v>
          </cell>
          <cell r="N212">
            <v>11.12</v>
          </cell>
          <cell r="O212">
            <v>2.4</v>
          </cell>
          <cell r="P212">
            <v>125412</v>
          </cell>
          <cell r="Q212">
            <v>112649</v>
          </cell>
          <cell r="R212">
            <v>684</v>
          </cell>
          <cell r="S212">
            <v>176</v>
          </cell>
          <cell r="T212">
            <v>0</v>
          </cell>
          <cell r="U212">
            <v>30280</v>
          </cell>
          <cell r="V212">
            <v>49324</v>
          </cell>
          <cell r="W212">
            <v>0</v>
          </cell>
          <cell r="X212">
            <v>0</v>
          </cell>
          <cell r="Y212">
            <v>0</v>
          </cell>
          <cell r="Z212">
            <v>111541</v>
          </cell>
          <cell r="AA212">
            <v>978000</v>
          </cell>
          <cell r="AB212">
            <v>978000</v>
          </cell>
          <cell r="AC212">
            <v>165751</v>
          </cell>
          <cell r="AD212">
            <v>1255292</v>
          </cell>
          <cell r="AE212">
            <v>808211</v>
          </cell>
          <cell r="AF212">
            <v>162781</v>
          </cell>
          <cell r="AG212">
            <v>253281</v>
          </cell>
          <cell r="AH212">
            <v>1224273</v>
          </cell>
          <cell r="AI212">
            <v>0</v>
          </cell>
          <cell r="AJ212">
            <v>0</v>
          </cell>
          <cell r="AK212">
            <v>111541</v>
          </cell>
          <cell r="AL212">
            <v>0</v>
          </cell>
          <cell r="AM212">
            <v>0</v>
          </cell>
          <cell r="AN212">
            <v>0</v>
          </cell>
          <cell r="AO212">
            <v>20</v>
          </cell>
        </row>
        <row r="213">
          <cell r="A213">
            <v>928030033</v>
          </cell>
          <cell r="B213" t="str">
            <v>APOLLO MEMORIAL LIBRARY</v>
          </cell>
          <cell r="C213" t="str">
            <v>NORTHWEST</v>
          </cell>
          <cell r="D213" t="str">
            <v>NEW CASTLE</v>
          </cell>
          <cell r="E213" t="str">
            <v>ARMSTRONG</v>
          </cell>
          <cell r="F213" t="str">
            <v/>
          </cell>
          <cell r="G213">
            <v>2944</v>
          </cell>
          <cell r="H213">
            <v>1572</v>
          </cell>
          <cell r="I213">
            <v>38</v>
          </cell>
          <cell r="J213">
            <v>14393</v>
          </cell>
          <cell r="K213">
            <v>0</v>
          </cell>
          <cell r="L213">
            <v>0</v>
          </cell>
          <cell r="M213">
            <v>2.1428600000000002</v>
          </cell>
          <cell r="N213">
            <v>0</v>
          </cell>
          <cell r="O213">
            <v>1</v>
          </cell>
          <cell r="P213">
            <v>27759</v>
          </cell>
          <cell r="Q213">
            <v>26525</v>
          </cell>
          <cell r="R213">
            <v>1215</v>
          </cell>
          <cell r="S213">
            <v>50</v>
          </cell>
          <cell r="T213">
            <v>6</v>
          </cell>
          <cell r="U213">
            <v>166</v>
          </cell>
          <cell r="V213">
            <v>248</v>
          </cell>
          <cell r="W213">
            <v>0</v>
          </cell>
          <cell r="X213">
            <v>2500</v>
          </cell>
          <cell r="Y213">
            <v>0</v>
          </cell>
          <cell r="Z213">
            <v>13192</v>
          </cell>
          <cell r="AA213">
            <v>24398</v>
          </cell>
          <cell r="AB213">
            <v>0</v>
          </cell>
          <cell r="AC213">
            <v>37011</v>
          </cell>
          <cell r="AD213">
            <v>77101</v>
          </cell>
          <cell r="AE213">
            <v>41665</v>
          </cell>
          <cell r="AF213">
            <v>13529</v>
          </cell>
          <cell r="AG213">
            <v>30160</v>
          </cell>
          <cell r="AH213">
            <v>85354</v>
          </cell>
          <cell r="AI213">
            <v>2500</v>
          </cell>
          <cell r="AJ213">
            <v>0</v>
          </cell>
          <cell r="AK213">
            <v>13192</v>
          </cell>
          <cell r="AL213">
            <v>0</v>
          </cell>
          <cell r="AM213">
            <v>0</v>
          </cell>
          <cell r="AN213">
            <v>0</v>
          </cell>
          <cell r="AO213">
            <v>5</v>
          </cell>
        </row>
        <row r="214">
          <cell r="A214">
            <v>904100182</v>
          </cell>
          <cell r="B214" t="str">
            <v>BUTLER AREA PUBLIC LIBRARY</v>
          </cell>
          <cell r="C214" t="str">
            <v>NORTHWEST</v>
          </cell>
          <cell r="D214" t="str">
            <v>NEW CASTLE</v>
          </cell>
          <cell r="E214" t="str">
            <v>BUTLER</v>
          </cell>
          <cell r="F214" t="str">
            <v>Butler County Federated Library System</v>
          </cell>
          <cell r="G214">
            <v>31005</v>
          </cell>
          <cell r="H214">
            <v>42636</v>
          </cell>
          <cell r="I214">
            <v>65</v>
          </cell>
          <cell r="J214">
            <v>381257</v>
          </cell>
          <cell r="K214">
            <v>3.0133299999999998</v>
          </cell>
          <cell r="L214">
            <v>0</v>
          </cell>
          <cell r="M214">
            <v>1.0133300000000001</v>
          </cell>
          <cell r="N214">
            <v>7.1466700000000003</v>
          </cell>
          <cell r="O214">
            <v>2.1333299999999999</v>
          </cell>
          <cell r="P214">
            <v>108949</v>
          </cell>
          <cell r="Q214">
            <v>98136</v>
          </cell>
          <cell r="R214">
            <v>1215</v>
          </cell>
          <cell r="S214">
            <v>130</v>
          </cell>
          <cell r="T214">
            <v>52</v>
          </cell>
          <cell r="U214">
            <v>259</v>
          </cell>
          <cell r="V214">
            <v>333</v>
          </cell>
          <cell r="W214">
            <v>9715</v>
          </cell>
          <cell r="X214">
            <v>9715</v>
          </cell>
          <cell r="Y214">
            <v>0</v>
          </cell>
          <cell r="Z214">
            <v>100550</v>
          </cell>
          <cell r="AA214">
            <v>160963</v>
          </cell>
          <cell r="AB214">
            <v>0</v>
          </cell>
          <cell r="AC214">
            <v>346094</v>
          </cell>
          <cell r="AD214">
            <v>617322</v>
          </cell>
          <cell r="AE214">
            <v>418371</v>
          </cell>
          <cell r="AF214">
            <v>121659</v>
          </cell>
          <cell r="AG214">
            <v>633484</v>
          </cell>
          <cell r="AH214">
            <v>1173514</v>
          </cell>
          <cell r="AI214">
            <v>0</v>
          </cell>
          <cell r="AJ214">
            <v>9715</v>
          </cell>
          <cell r="AK214">
            <v>100550</v>
          </cell>
          <cell r="AL214">
            <v>0</v>
          </cell>
          <cell r="AM214">
            <v>0</v>
          </cell>
          <cell r="AN214">
            <v>0</v>
          </cell>
          <cell r="AO214">
            <v>18</v>
          </cell>
        </row>
        <row r="215">
          <cell r="A215">
            <v>904100203</v>
          </cell>
          <cell r="B215" t="str">
            <v>BUTLER SYS ADMIN UNIT</v>
          </cell>
          <cell r="C215" t="str">
            <v>NORTHWEST</v>
          </cell>
          <cell r="D215" t="str">
            <v>NEW CASTLE</v>
          </cell>
          <cell r="E215" t="str">
            <v>BUTLER</v>
          </cell>
          <cell r="F215" t="str">
            <v>Butler County Federated Library System</v>
          </cell>
          <cell r="G215">
            <v>75218</v>
          </cell>
          <cell r="H215">
            <v>1775</v>
          </cell>
          <cell r="I215">
            <v>0</v>
          </cell>
          <cell r="J215">
            <v>21694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O215">
            <v>39.473680000000002</v>
          </cell>
          <cell r="P215">
            <v>15973</v>
          </cell>
          <cell r="Q215">
            <v>14431</v>
          </cell>
          <cell r="R215">
            <v>1215</v>
          </cell>
          <cell r="S215">
            <v>11</v>
          </cell>
          <cell r="T215">
            <v>52</v>
          </cell>
          <cell r="U215">
            <v>66</v>
          </cell>
          <cell r="V215">
            <v>175</v>
          </cell>
          <cell r="W215">
            <v>0</v>
          </cell>
          <cell r="X215">
            <v>3000</v>
          </cell>
          <cell r="Y215">
            <v>0</v>
          </cell>
          <cell r="Z215">
            <v>257809</v>
          </cell>
          <cell r="AA215">
            <v>86404</v>
          </cell>
          <cell r="AB215">
            <v>0</v>
          </cell>
          <cell r="AC215">
            <v>18801</v>
          </cell>
          <cell r="AD215">
            <v>366014</v>
          </cell>
          <cell r="AE215">
            <v>106525</v>
          </cell>
          <cell r="AF215">
            <v>94922</v>
          </cell>
          <cell r="AG215">
            <v>61065</v>
          </cell>
          <cell r="AH215">
            <v>262512</v>
          </cell>
          <cell r="AI215">
            <v>3000</v>
          </cell>
          <cell r="AJ215">
            <v>0</v>
          </cell>
          <cell r="AK215">
            <v>257809</v>
          </cell>
          <cell r="AL215">
            <v>0</v>
          </cell>
          <cell r="AM215">
            <v>0</v>
          </cell>
          <cell r="AN215">
            <v>0</v>
          </cell>
          <cell r="AO215">
            <v>3</v>
          </cell>
        </row>
        <row r="216">
          <cell r="A216">
            <v>904100575</v>
          </cell>
          <cell r="B216" t="str">
            <v>CRANBERRY PUBLIC LIBRARY</v>
          </cell>
          <cell r="C216" t="str">
            <v>NORTHWEST</v>
          </cell>
          <cell r="D216" t="str">
            <v>NEW CASTLE</v>
          </cell>
          <cell r="E216" t="str">
            <v>BUTLER</v>
          </cell>
          <cell r="F216" t="str">
            <v>Butler County Federated Library System</v>
          </cell>
          <cell r="G216">
            <v>30985</v>
          </cell>
          <cell r="H216">
            <v>35113</v>
          </cell>
          <cell r="I216">
            <v>56</v>
          </cell>
          <cell r="J216">
            <v>306984</v>
          </cell>
          <cell r="K216">
            <v>3</v>
          </cell>
          <cell r="L216">
            <v>0</v>
          </cell>
          <cell r="M216">
            <v>1</v>
          </cell>
          <cell r="N216">
            <v>6.4749999999999996</v>
          </cell>
          <cell r="O216">
            <v>1.0249999999999999</v>
          </cell>
          <cell r="P216">
            <v>90909</v>
          </cell>
          <cell r="Q216">
            <v>78604</v>
          </cell>
          <cell r="R216">
            <v>1215</v>
          </cell>
          <cell r="S216">
            <v>85</v>
          </cell>
          <cell r="T216">
            <v>52</v>
          </cell>
          <cell r="U216">
            <v>267</v>
          </cell>
          <cell r="V216">
            <v>836</v>
          </cell>
          <cell r="W216">
            <v>0</v>
          </cell>
          <cell r="X216">
            <v>3950</v>
          </cell>
          <cell r="Y216">
            <v>0</v>
          </cell>
          <cell r="Z216">
            <v>77537</v>
          </cell>
          <cell r="AA216">
            <v>389244</v>
          </cell>
          <cell r="AB216">
            <v>0</v>
          </cell>
          <cell r="AC216">
            <v>98733</v>
          </cell>
          <cell r="AD216">
            <v>569464</v>
          </cell>
          <cell r="AE216">
            <v>381482</v>
          </cell>
          <cell r="AF216">
            <v>55153</v>
          </cell>
          <cell r="AG216">
            <v>88544</v>
          </cell>
          <cell r="AH216">
            <v>525179</v>
          </cell>
          <cell r="AI216">
            <v>3950</v>
          </cell>
          <cell r="AJ216">
            <v>0</v>
          </cell>
          <cell r="AK216">
            <v>77537</v>
          </cell>
          <cell r="AL216">
            <v>0</v>
          </cell>
          <cell r="AM216">
            <v>0</v>
          </cell>
          <cell r="AN216">
            <v>0</v>
          </cell>
          <cell r="AO216">
            <v>24</v>
          </cell>
        </row>
        <row r="217">
          <cell r="A217">
            <v>904100693</v>
          </cell>
          <cell r="B217" t="str">
            <v>EVANS CITY PUBLIC LIBRARY</v>
          </cell>
          <cell r="C217" t="str">
            <v>NORTHWEST</v>
          </cell>
          <cell r="D217" t="str">
            <v>NEW CASTLE</v>
          </cell>
          <cell r="E217" t="str">
            <v>BUTLER</v>
          </cell>
          <cell r="F217" t="str">
            <v>Butler County Federated Library System</v>
          </cell>
          <cell r="G217">
            <v>4758</v>
          </cell>
          <cell r="H217">
            <v>2327</v>
          </cell>
          <cell r="I217">
            <v>39</v>
          </cell>
          <cell r="J217">
            <v>19619</v>
          </cell>
          <cell r="K217">
            <v>0</v>
          </cell>
          <cell r="L217">
            <v>0</v>
          </cell>
          <cell r="M217">
            <v>0.57142999999999999</v>
          </cell>
          <cell r="N217">
            <v>1.5428599999999999</v>
          </cell>
          <cell r="O217">
            <v>0</v>
          </cell>
          <cell r="P217">
            <v>23188</v>
          </cell>
          <cell r="Q217">
            <v>21748</v>
          </cell>
          <cell r="R217">
            <v>1215</v>
          </cell>
          <cell r="S217">
            <v>28</v>
          </cell>
          <cell r="T217">
            <v>52</v>
          </cell>
          <cell r="U217">
            <v>110</v>
          </cell>
          <cell r="V217">
            <v>8</v>
          </cell>
          <cell r="W217">
            <v>0</v>
          </cell>
          <cell r="X217">
            <v>0</v>
          </cell>
          <cell r="Y217">
            <v>0</v>
          </cell>
          <cell r="Z217">
            <v>15876</v>
          </cell>
          <cell r="AA217">
            <v>33974</v>
          </cell>
          <cell r="AB217">
            <v>0</v>
          </cell>
          <cell r="AC217">
            <v>26320</v>
          </cell>
          <cell r="AD217">
            <v>76170</v>
          </cell>
          <cell r="AE217">
            <v>48421</v>
          </cell>
          <cell r="AF217">
            <v>7193</v>
          </cell>
          <cell r="AG217">
            <v>14783</v>
          </cell>
          <cell r="AH217">
            <v>70397</v>
          </cell>
          <cell r="AI217">
            <v>0</v>
          </cell>
          <cell r="AJ217">
            <v>0</v>
          </cell>
          <cell r="AK217">
            <v>15876</v>
          </cell>
          <cell r="AL217">
            <v>0</v>
          </cell>
          <cell r="AM217">
            <v>0</v>
          </cell>
          <cell r="AN217">
            <v>0</v>
          </cell>
          <cell r="AO217">
            <v>4</v>
          </cell>
        </row>
        <row r="218">
          <cell r="A218">
            <v>904101053</v>
          </cell>
          <cell r="B218" t="str">
            <v>MARS AREA PUBLIC LIBRARY</v>
          </cell>
          <cell r="C218" t="str">
            <v>NORTHWEST</v>
          </cell>
          <cell r="D218" t="str">
            <v>NEW CASTLE</v>
          </cell>
          <cell r="E218" t="str">
            <v>BUTLER</v>
          </cell>
          <cell r="F218" t="str">
            <v>Butler County Federated Library System</v>
          </cell>
          <cell r="G218">
            <v>19292</v>
          </cell>
          <cell r="H218">
            <v>8712</v>
          </cell>
          <cell r="I218">
            <v>48</v>
          </cell>
          <cell r="J218">
            <v>59902</v>
          </cell>
          <cell r="K218">
            <v>1</v>
          </cell>
          <cell r="L218">
            <v>0</v>
          </cell>
          <cell r="M218">
            <v>0</v>
          </cell>
          <cell r="N218">
            <v>2.5</v>
          </cell>
          <cell r="O218">
            <v>0.2</v>
          </cell>
          <cell r="P218">
            <v>29667</v>
          </cell>
          <cell r="Q218">
            <v>26632</v>
          </cell>
          <cell r="R218">
            <v>1215</v>
          </cell>
          <cell r="S218">
            <v>70</v>
          </cell>
          <cell r="T218">
            <v>52</v>
          </cell>
          <cell r="U218">
            <v>122</v>
          </cell>
          <cell r="V218">
            <v>91</v>
          </cell>
          <cell r="W218">
            <v>0</v>
          </cell>
          <cell r="X218">
            <v>2500</v>
          </cell>
          <cell r="Y218">
            <v>0</v>
          </cell>
          <cell r="Z218">
            <v>20630</v>
          </cell>
          <cell r="AA218">
            <v>110058</v>
          </cell>
          <cell r="AB218">
            <v>7200</v>
          </cell>
          <cell r="AC218">
            <v>61700</v>
          </cell>
          <cell r="AD218">
            <v>194888</v>
          </cell>
          <cell r="AE218">
            <v>89671</v>
          </cell>
          <cell r="AF218">
            <v>18162</v>
          </cell>
          <cell r="AG218">
            <v>43614</v>
          </cell>
          <cell r="AH218">
            <v>151447</v>
          </cell>
          <cell r="AI218">
            <v>2500</v>
          </cell>
          <cell r="AJ218">
            <v>0</v>
          </cell>
          <cell r="AK218">
            <v>20630</v>
          </cell>
          <cell r="AL218">
            <v>0</v>
          </cell>
          <cell r="AM218">
            <v>0</v>
          </cell>
          <cell r="AN218">
            <v>0</v>
          </cell>
          <cell r="AO218">
            <v>9</v>
          </cell>
        </row>
        <row r="219">
          <cell r="A219">
            <v>904101323</v>
          </cell>
          <cell r="B219" t="str">
            <v>PROSPECT COMMUNITY LIBRARY</v>
          </cell>
          <cell r="C219" t="str">
            <v>NORTHWEST</v>
          </cell>
          <cell r="D219" t="str">
            <v>NEW CASTLE</v>
          </cell>
          <cell r="E219" t="str">
            <v>BUTLER</v>
          </cell>
          <cell r="F219" t="str">
            <v>Butler County Federated Library System</v>
          </cell>
          <cell r="G219">
            <v>3789</v>
          </cell>
          <cell r="H219">
            <v>1990</v>
          </cell>
          <cell r="I219">
            <v>38</v>
          </cell>
          <cell r="J219">
            <v>42045</v>
          </cell>
          <cell r="K219">
            <v>0.78947000000000001</v>
          </cell>
          <cell r="L219">
            <v>0</v>
          </cell>
          <cell r="M219">
            <v>0.60526000000000002</v>
          </cell>
          <cell r="N219">
            <v>0</v>
          </cell>
          <cell r="O219">
            <v>7.8950000000000006E-2</v>
          </cell>
          <cell r="P219">
            <v>18208</v>
          </cell>
          <cell r="Q219">
            <v>15626</v>
          </cell>
          <cell r="R219">
            <v>1215</v>
          </cell>
          <cell r="S219">
            <v>16</v>
          </cell>
          <cell r="T219">
            <v>52</v>
          </cell>
          <cell r="U219">
            <v>104</v>
          </cell>
          <cell r="V219">
            <v>117</v>
          </cell>
          <cell r="W219">
            <v>0</v>
          </cell>
          <cell r="X219">
            <v>0</v>
          </cell>
          <cell r="Y219">
            <v>0</v>
          </cell>
          <cell r="Z219">
            <v>11638</v>
          </cell>
          <cell r="AA219">
            <v>25246</v>
          </cell>
          <cell r="AB219">
            <v>450</v>
          </cell>
          <cell r="AC219">
            <v>20550</v>
          </cell>
          <cell r="AD219">
            <v>57434</v>
          </cell>
          <cell r="AE219">
            <v>31367</v>
          </cell>
          <cell r="AF219">
            <v>7553</v>
          </cell>
          <cell r="AG219">
            <v>15522</v>
          </cell>
          <cell r="AH219">
            <v>54442</v>
          </cell>
          <cell r="AI219">
            <v>0</v>
          </cell>
          <cell r="AJ219">
            <v>0</v>
          </cell>
          <cell r="AK219">
            <v>11638</v>
          </cell>
          <cell r="AL219">
            <v>0</v>
          </cell>
          <cell r="AM219">
            <v>0</v>
          </cell>
          <cell r="AN219">
            <v>0</v>
          </cell>
          <cell r="AO219">
            <v>4</v>
          </cell>
        </row>
        <row r="220">
          <cell r="A220">
            <v>904101353</v>
          </cell>
          <cell r="B220" t="str">
            <v>SAXONBURG AREA LIBRARY</v>
          </cell>
          <cell r="C220" t="str">
            <v>NORTHWEST</v>
          </cell>
          <cell r="D220" t="str">
            <v>NEW CASTLE</v>
          </cell>
          <cell r="E220" t="str">
            <v>BUTLER</v>
          </cell>
          <cell r="F220" t="str">
            <v>Butler County Federated Library System</v>
          </cell>
          <cell r="G220">
            <v>7924</v>
          </cell>
          <cell r="H220">
            <v>5197</v>
          </cell>
          <cell r="I220">
            <v>44</v>
          </cell>
          <cell r="J220">
            <v>51161</v>
          </cell>
          <cell r="K220">
            <v>1</v>
          </cell>
          <cell r="L220">
            <v>0</v>
          </cell>
          <cell r="M220">
            <v>0</v>
          </cell>
          <cell r="N220">
            <v>1.25</v>
          </cell>
          <cell r="O220">
            <v>0.97499999999999998</v>
          </cell>
          <cell r="P220">
            <v>22527</v>
          </cell>
          <cell r="Q220">
            <v>20876</v>
          </cell>
          <cell r="R220">
            <v>1215</v>
          </cell>
          <cell r="S220">
            <v>24</v>
          </cell>
          <cell r="T220">
            <v>52</v>
          </cell>
          <cell r="U220">
            <v>67</v>
          </cell>
          <cell r="V220">
            <v>113</v>
          </cell>
          <cell r="W220">
            <v>0</v>
          </cell>
          <cell r="X220">
            <v>0</v>
          </cell>
          <cell r="Y220">
            <v>0</v>
          </cell>
          <cell r="Z220">
            <v>24476</v>
          </cell>
          <cell r="AA220">
            <v>53101</v>
          </cell>
          <cell r="AB220">
            <v>0</v>
          </cell>
          <cell r="AC220">
            <v>80587</v>
          </cell>
          <cell r="AD220">
            <v>158164</v>
          </cell>
          <cell r="AE220">
            <v>64881</v>
          </cell>
          <cell r="AF220">
            <v>15174</v>
          </cell>
          <cell r="AG220">
            <v>101441</v>
          </cell>
          <cell r="AH220">
            <v>181496</v>
          </cell>
          <cell r="AI220">
            <v>0</v>
          </cell>
          <cell r="AJ220">
            <v>0</v>
          </cell>
          <cell r="AK220">
            <v>24476</v>
          </cell>
          <cell r="AL220">
            <v>0</v>
          </cell>
          <cell r="AM220">
            <v>0</v>
          </cell>
          <cell r="AN220">
            <v>56356</v>
          </cell>
          <cell r="AO220">
            <v>11</v>
          </cell>
        </row>
        <row r="221">
          <cell r="A221">
            <v>900103150</v>
          </cell>
          <cell r="B221" t="str">
            <v>SLIPPERY ROCK COMMUNITY LIBRARY</v>
          </cell>
          <cell r="C221" t="str">
            <v>NORTHWEST</v>
          </cell>
          <cell r="D221" t="str">
            <v>New Castle</v>
          </cell>
          <cell r="E221" t="str">
            <v>Butler</v>
          </cell>
          <cell r="F221" t="str">
            <v/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</row>
        <row r="222">
          <cell r="A222">
            <v>904101683</v>
          </cell>
          <cell r="B222" t="str">
            <v>ZELIENOPLE PUBLIC LIBRARY</v>
          </cell>
          <cell r="C222" t="str">
            <v>NORTHWEST</v>
          </cell>
          <cell r="D222" t="str">
            <v>NEW CASTLE</v>
          </cell>
          <cell r="E222" t="str">
            <v>BUTLER</v>
          </cell>
          <cell r="F222" t="str">
            <v>Butler County Federated Library System</v>
          </cell>
          <cell r="G222">
            <v>10891</v>
          </cell>
          <cell r="H222">
            <v>5939</v>
          </cell>
          <cell r="I222">
            <v>38</v>
          </cell>
          <cell r="J222">
            <v>58531</v>
          </cell>
          <cell r="K222">
            <v>2.8570000000000002E-2</v>
          </cell>
          <cell r="L222">
            <v>1</v>
          </cell>
          <cell r="M222">
            <v>0.8</v>
          </cell>
          <cell r="N222">
            <v>2.2571400000000001</v>
          </cell>
          <cell r="O222">
            <v>0.31429000000000001</v>
          </cell>
          <cell r="P222">
            <v>57401</v>
          </cell>
          <cell r="Q222">
            <v>53617</v>
          </cell>
          <cell r="R222">
            <v>1215</v>
          </cell>
          <cell r="S222">
            <v>55</v>
          </cell>
          <cell r="T222">
            <v>52</v>
          </cell>
          <cell r="U222">
            <v>190</v>
          </cell>
          <cell r="V222">
            <v>224</v>
          </cell>
          <cell r="W222">
            <v>0</v>
          </cell>
          <cell r="X222">
            <v>0</v>
          </cell>
          <cell r="Y222">
            <v>0</v>
          </cell>
          <cell r="Z222">
            <v>38020</v>
          </cell>
          <cell r="AA222">
            <v>67012</v>
          </cell>
          <cell r="AB222">
            <v>0</v>
          </cell>
          <cell r="AC222">
            <v>97563</v>
          </cell>
          <cell r="AD222">
            <v>202595</v>
          </cell>
          <cell r="AE222">
            <v>102046</v>
          </cell>
          <cell r="AF222">
            <v>33934</v>
          </cell>
          <cell r="AG222">
            <v>70874</v>
          </cell>
          <cell r="AH222">
            <v>206854</v>
          </cell>
          <cell r="AI222">
            <v>0</v>
          </cell>
          <cell r="AJ222">
            <v>0</v>
          </cell>
          <cell r="AK222">
            <v>35520</v>
          </cell>
          <cell r="AL222">
            <v>0</v>
          </cell>
          <cell r="AM222">
            <v>2500</v>
          </cell>
          <cell r="AN222">
            <v>0</v>
          </cell>
          <cell r="AO222">
            <v>6</v>
          </cell>
        </row>
        <row r="223">
          <cell r="A223">
            <v>904431052</v>
          </cell>
          <cell r="B223" t="str">
            <v>COMMUNITY LIBRARY OF THE SHENANGO VALLEY</v>
          </cell>
          <cell r="C223" t="str">
            <v>NORTHWEST</v>
          </cell>
          <cell r="D223" t="str">
            <v>NEW CASTLE</v>
          </cell>
          <cell r="E223" t="str">
            <v>MERCER</v>
          </cell>
          <cell r="F223" t="str">
            <v>-1</v>
          </cell>
          <cell r="G223">
            <v>30258</v>
          </cell>
          <cell r="H223">
            <v>12491</v>
          </cell>
          <cell r="I223">
            <v>54</v>
          </cell>
          <cell r="J223">
            <v>77388</v>
          </cell>
          <cell r="K223">
            <v>2.625</v>
          </cell>
          <cell r="L223">
            <v>0</v>
          </cell>
          <cell r="M223">
            <v>0.32500000000000001</v>
          </cell>
          <cell r="N223">
            <v>4.2</v>
          </cell>
          <cell r="O223">
            <v>3.375</v>
          </cell>
          <cell r="P223">
            <v>56042</v>
          </cell>
          <cell r="Q223">
            <v>50906</v>
          </cell>
          <cell r="R223">
            <v>1221</v>
          </cell>
          <cell r="S223">
            <v>80</v>
          </cell>
          <cell r="T223">
            <v>0</v>
          </cell>
          <cell r="U223">
            <v>275</v>
          </cell>
          <cell r="V223">
            <v>870</v>
          </cell>
          <cell r="W223">
            <v>5375</v>
          </cell>
          <cell r="X223">
            <v>7875</v>
          </cell>
          <cell r="Y223">
            <v>0</v>
          </cell>
          <cell r="Z223">
            <v>94963</v>
          </cell>
          <cell r="AA223">
            <v>167667</v>
          </cell>
          <cell r="AB223">
            <v>0</v>
          </cell>
          <cell r="AC223">
            <v>140680</v>
          </cell>
          <cell r="AD223">
            <v>411185</v>
          </cell>
          <cell r="AE223">
            <v>259218</v>
          </cell>
          <cell r="AF223">
            <v>51218</v>
          </cell>
          <cell r="AG223">
            <v>97948</v>
          </cell>
          <cell r="AH223">
            <v>408384</v>
          </cell>
          <cell r="AI223">
            <v>2500</v>
          </cell>
          <cell r="AJ223">
            <v>5375</v>
          </cell>
          <cell r="AK223">
            <v>94963</v>
          </cell>
          <cell r="AL223">
            <v>0</v>
          </cell>
          <cell r="AM223">
            <v>4410</v>
          </cell>
          <cell r="AN223">
            <v>0</v>
          </cell>
          <cell r="AO223">
            <v>10</v>
          </cell>
        </row>
        <row r="224">
          <cell r="A224">
            <v>928030393</v>
          </cell>
          <cell r="B224" t="str">
            <v>FORD CITY PUBLIC LIBRARY</v>
          </cell>
          <cell r="C224" t="str">
            <v>NORTHWEST</v>
          </cell>
          <cell r="D224" t="str">
            <v>NEW CASTLE</v>
          </cell>
          <cell r="E224" t="str">
            <v>ARMSTRONG</v>
          </cell>
          <cell r="F224" t="str">
            <v/>
          </cell>
          <cell r="G224">
            <v>2991</v>
          </cell>
          <cell r="H224">
            <v>1652</v>
          </cell>
          <cell r="I224">
            <v>42</v>
          </cell>
          <cell r="J224">
            <v>18374</v>
          </cell>
          <cell r="K224">
            <v>0.6</v>
          </cell>
          <cell r="L224">
            <v>0</v>
          </cell>
          <cell r="M224">
            <v>1</v>
          </cell>
          <cell r="N224">
            <v>0.65713999999999995</v>
          </cell>
          <cell r="O224">
            <v>0.74285999999999996</v>
          </cell>
          <cell r="P224">
            <v>22515</v>
          </cell>
          <cell r="Q224">
            <v>21520</v>
          </cell>
          <cell r="R224">
            <v>1245</v>
          </cell>
          <cell r="S224">
            <v>30</v>
          </cell>
          <cell r="T224">
            <v>0</v>
          </cell>
          <cell r="U224">
            <v>39</v>
          </cell>
          <cell r="V224">
            <v>110</v>
          </cell>
          <cell r="W224">
            <v>6438</v>
          </cell>
          <cell r="X224">
            <v>11101</v>
          </cell>
          <cell r="Y224">
            <v>0</v>
          </cell>
          <cell r="Z224">
            <v>13794</v>
          </cell>
          <cell r="AA224">
            <v>29476</v>
          </cell>
          <cell r="AB224">
            <v>0</v>
          </cell>
          <cell r="AC224">
            <v>40903</v>
          </cell>
          <cell r="AD224">
            <v>95274</v>
          </cell>
          <cell r="AE224">
            <v>44265</v>
          </cell>
          <cell r="AF224">
            <v>14246</v>
          </cell>
          <cell r="AG224">
            <v>22917</v>
          </cell>
          <cell r="AH224">
            <v>81428</v>
          </cell>
          <cell r="AI224">
            <v>4637</v>
          </cell>
          <cell r="AJ224">
            <v>6438</v>
          </cell>
          <cell r="AK224">
            <v>13794</v>
          </cell>
          <cell r="AL224">
            <v>0</v>
          </cell>
          <cell r="AM224">
            <v>0</v>
          </cell>
          <cell r="AN224">
            <v>0</v>
          </cell>
          <cell r="AO224">
            <v>6</v>
          </cell>
        </row>
        <row r="225">
          <cell r="A225">
            <v>904430363</v>
          </cell>
          <cell r="B225" t="str">
            <v>GREENVILLE AREA PUBLIC LIBRARY</v>
          </cell>
          <cell r="C225" t="str">
            <v>NORTHWEST</v>
          </cell>
          <cell r="D225" t="str">
            <v>NEW CASTLE</v>
          </cell>
          <cell r="E225" t="str">
            <v>MERCER</v>
          </cell>
          <cell r="F225" t="str">
            <v>-1</v>
          </cell>
          <cell r="G225">
            <v>10631</v>
          </cell>
          <cell r="H225">
            <v>3044</v>
          </cell>
          <cell r="I225">
            <v>46</v>
          </cell>
          <cell r="J225">
            <v>26550</v>
          </cell>
          <cell r="K225">
            <v>0</v>
          </cell>
          <cell r="L225">
            <v>0</v>
          </cell>
          <cell r="M225">
            <v>1</v>
          </cell>
          <cell r="N225">
            <v>1</v>
          </cell>
          <cell r="O225">
            <v>0.94737000000000005</v>
          </cell>
          <cell r="P225">
            <v>43031</v>
          </cell>
          <cell r="Q225">
            <v>40382</v>
          </cell>
          <cell r="R225">
            <v>1235</v>
          </cell>
          <cell r="S225">
            <v>50</v>
          </cell>
          <cell r="T225">
            <v>0</v>
          </cell>
          <cell r="U225">
            <v>109</v>
          </cell>
          <cell r="V225">
            <v>215</v>
          </cell>
          <cell r="W225">
            <v>0</v>
          </cell>
          <cell r="X225">
            <v>2500</v>
          </cell>
          <cell r="Y225">
            <v>0</v>
          </cell>
          <cell r="Z225">
            <v>33407</v>
          </cell>
          <cell r="AA225">
            <v>13500</v>
          </cell>
          <cell r="AB225">
            <v>0</v>
          </cell>
          <cell r="AC225">
            <v>181223</v>
          </cell>
          <cell r="AD225">
            <v>230630</v>
          </cell>
          <cell r="AE225">
            <v>160129</v>
          </cell>
          <cell r="AF225">
            <v>33726</v>
          </cell>
          <cell r="AG225">
            <v>68446</v>
          </cell>
          <cell r="AH225">
            <v>262301</v>
          </cell>
          <cell r="AI225">
            <v>2500</v>
          </cell>
          <cell r="AJ225">
            <v>0</v>
          </cell>
          <cell r="AK225">
            <v>33407</v>
          </cell>
          <cell r="AL225">
            <v>0</v>
          </cell>
          <cell r="AM225">
            <v>0</v>
          </cell>
          <cell r="AN225">
            <v>0</v>
          </cell>
          <cell r="AO225">
            <v>4</v>
          </cell>
        </row>
        <row r="226">
          <cell r="A226">
            <v>904430393</v>
          </cell>
          <cell r="B226" t="str">
            <v>GROVE CITY COMMUNITY LIBRARY</v>
          </cell>
          <cell r="C226" t="str">
            <v>NORTHWEST</v>
          </cell>
          <cell r="D226" t="str">
            <v>NEW CASTLE</v>
          </cell>
          <cell r="E226" t="str">
            <v>MERCER</v>
          </cell>
          <cell r="F226" t="str">
            <v>-1</v>
          </cell>
          <cell r="G226">
            <v>15718</v>
          </cell>
          <cell r="H226">
            <v>9440</v>
          </cell>
          <cell r="I226">
            <v>48</v>
          </cell>
          <cell r="J226">
            <v>77342</v>
          </cell>
          <cell r="K226">
            <v>1.5714300000000001</v>
          </cell>
          <cell r="L226">
            <v>0</v>
          </cell>
          <cell r="M226">
            <v>0</v>
          </cell>
          <cell r="N226">
            <v>2.5428600000000001</v>
          </cell>
          <cell r="O226">
            <v>0.45713999999999999</v>
          </cell>
          <cell r="P226">
            <v>45814</v>
          </cell>
          <cell r="Q226">
            <v>31858</v>
          </cell>
          <cell r="R226">
            <v>1215</v>
          </cell>
          <cell r="S226">
            <v>60</v>
          </cell>
          <cell r="T226">
            <v>2</v>
          </cell>
          <cell r="U226">
            <v>100</v>
          </cell>
          <cell r="V226">
            <v>1506</v>
          </cell>
          <cell r="W226">
            <v>0</v>
          </cell>
          <cell r="X226">
            <v>2500</v>
          </cell>
          <cell r="Y226">
            <v>0</v>
          </cell>
          <cell r="Z226">
            <v>29164</v>
          </cell>
          <cell r="AA226">
            <v>31150</v>
          </cell>
          <cell r="AB226">
            <v>0</v>
          </cell>
          <cell r="AC226">
            <v>88388</v>
          </cell>
          <cell r="AD226">
            <v>151202</v>
          </cell>
          <cell r="AE226">
            <v>100507</v>
          </cell>
          <cell r="AF226">
            <v>32800</v>
          </cell>
          <cell r="AG226">
            <v>16713</v>
          </cell>
          <cell r="AH226">
            <v>150020</v>
          </cell>
          <cell r="AI226">
            <v>2500</v>
          </cell>
          <cell r="AJ226">
            <v>0</v>
          </cell>
          <cell r="AK226">
            <v>29164</v>
          </cell>
          <cell r="AL226">
            <v>0</v>
          </cell>
          <cell r="AM226">
            <v>0</v>
          </cell>
          <cell r="AN226">
            <v>0</v>
          </cell>
          <cell r="AO226">
            <v>11</v>
          </cell>
        </row>
        <row r="227">
          <cell r="A227">
            <v>928030573</v>
          </cell>
          <cell r="B227" t="str">
            <v>KITTANNING PUBLIC LIBRARY</v>
          </cell>
          <cell r="C227" t="str">
            <v>NORTHWEST</v>
          </cell>
          <cell r="D227" t="str">
            <v>NEW CASTLE</v>
          </cell>
          <cell r="E227" t="str">
            <v>ARMSTRONG</v>
          </cell>
          <cell r="F227" t="str">
            <v>-1</v>
          </cell>
          <cell r="G227">
            <v>5529</v>
          </cell>
          <cell r="H227">
            <v>2653</v>
          </cell>
          <cell r="I227">
            <v>42</v>
          </cell>
          <cell r="J227">
            <v>26233</v>
          </cell>
          <cell r="K227">
            <v>0</v>
          </cell>
          <cell r="L227">
            <v>0</v>
          </cell>
          <cell r="M227">
            <v>1</v>
          </cell>
          <cell r="N227">
            <v>2.2857099999999999</v>
          </cell>
          <cell r="O227">
            <v>1.17143</v>
          </cell>
          <cell r="P227">
            <v>31651</v>
          </cell>
          <cell r="Q227">
            <v>30150</v>
          </cell>
          <cell r="R227">
            <v>1392</v>
          </cell>
          <cell r="S227">
            <v>38</v>
          </cell>
          <cell r="T227">
            <v>2</v>
          </cell>
          <cell r="U227">
            <v>323</v>
          </cell>
          <cell r="V227">
            <v>584</v>
          </cell>
          <cell r="W227">
            <v>3318</v>
          </cell>
          <cell r="X227">
            <v>3318</v>
          </cell>
          <cell r="Y227">
            <v>1186</v>
          </cell>
          <cell r="Z227">
            <v>22879</v>
          </cell>
          <cell r="AA227">
            <v>19619</v>
          </cell>
          <cell r="AB227">
            <v>0</v>
          </cell>
          <cell r="AC227">
            <v>78207</v>
          </cell>
          <cell r="AD227">
            <v>124023</v>
          </cell>
          <cell r="AE227">
            <v>79252</v>
          </cell>
          <cell r="AF227">
            <v>15424</v>
          </cell>
          <cell r="AG227">
            <v>16030</v>
          </cell>
          <cell r="AH227">
            <v>110706</v>
          </cell>
          <cell r="AI227">
            <v>0</v>
          </cell>
          <cell r="AJ227">
            <v>3318</v>
          </cell>
          <cell r="AK227">
            <v>21693</v>
          </cell>
          <cell r="AL227">
            <v>0</v>
          </cell>
          <cell r="AM227">
            <v>1186</v>
          </cell>
          <cell r="AN227">
            <v>0</v>
          </cell>
          <cell r="AO227">
            <v>7</v>
          </cell>
        </row>
        <row r="228">
          <cell r="A228">
            <v>904370093</v>
          </cell>
          <cell r="B228" t="str">
            <v>ELLWOOD CITY AREA PUB LIBRARY</v>
          </cell>
          <cell r="C228" t="str">
            <v>NORTHWEST</v>
          </cell>
          <cell r="D228" t="str">
            <v>NEW CASTLE</v>
          </cell>
          <cell r="E228" t="str">
            <v>LAWRENCE</v>
          </cell>
          <cell r="F228" t="str">
            <v>Lawrence county Federated Library System</v>
          </cell>
          <cell r="G228">
            <v>17581</v>
          </cell>
          <cell r="H228">
            <v>13122</v>
          </cell>
          <cell r="I228">
            <v>53</v>
          </cell>
          <cell r="J228">
            <v>174402</v>
          </cell>
          <cell r="K228">
            <v>0</v>
          </cell>
          <cell r="L228">
            <v>0</v>
          </cell>
          <cell r="M228">
            <v>2.1428600000000002</v>
          </cell>
          <cell r="N228">
            <v>5.6285699999999999</v>
          </cell>
          <cell r="O228">
            <v>0.42857000000000001</v>
          </cell>
          <cell r="P228">
            <v>57970</v>
          </cell>
          <cell r="Q228">
            <v>56304</v>
          </cell>
          <cell r="R228">
            <v>1215</v>
          </cell>
          <cell r="S228">
            <v>111</v>
          </cell>
          <cell r="T228">
            <v>0</v>
          </cell>
          <cell r="U228">
            <v>362</v>
          </cell>
          <cell r="V228">
            <v>4209</v>
          </cell>
          <cell r="W228">
            <v>0</v>
          </cell>
          <cell r="X228">
            <v>0</v>
          </cell>
          <cell r="Y228">
            <v>0</v>
          </cell>
          <cell r="Z228">
            <v>55715</v>
          </cell>
          <cell r="AA228">
            <v>140704</v>
          </cell>
          <cell r="AB228">
            <v>27500</v>
          </cell>
          <cell r="AC228">
            <v>122565</v>
          </cell>
          <cell r="AD228">
            <v>318984</v>
          </cell>
          <cell r="AE228">
            <v>218278</v>
          </cell>
          <cell r="AF228">
            <v>40239</v>
          </cell>
          <cell r="AG228">
            <v>54030</v>
          </cell>
          <cell r="AH228">
            <v>312547</v>
          </cell>
          <cell r="AI228">
            <v>0</v>
          </cell>
          <cell r="AJ228">
            <v>0</v>
          </cell>
          <cell r="AK228">
            <v>55715</v>
          </cell>
          <cell r="AL228">
            <v>0</v>
          </cell>
          <cell r="AM228">
            <v>0</v>
          </cell>
          <cell r="AN228">
            <v>0</v>
          </cell>
          <cell r="AO228">
            <v>16</v>
          </cell>
        </row>
        <row r="229">
          <cell r="A229">
            <v>904370033</v>
          </cell>
          <cell r="B229" t="str">
            <v>F D CAMPBELL MEMORIAL LIBRARY</v>
          </cell>
          <cell r="C229" t="str">
            <v>NORTHWEST</v>
          </cell>
          <cell r="D229" t="str">
            <v>NEW CASTLE</v>
          </cell>
          <cell r="E229" t="str">
            <v>LAWRENCE</v>
          </cell>
          <cell r="F229" t="str">
            <v>Lawrence county Federated Library System</v>
          </cell>
          <cell r="G229">
            <v>8334</v>
          </cell>
          <cell r="H229">
            <v>1541</v>
          </cell>
          <cell r="I229">
            <v>45</v>
          </cell>
          <cell r="J229">
            <v>11772</v>
          </cell>
          <cell r="K229">
            <v>1</v>
          </cell>
          <cell r="L229">
            <v>0</v>
          </cell>
          <cell r="M229">
            <v>0</v>
          </cell>
          <cell r="N229">
            <v>0.36585000000000001</v>
          </cell>
          <cell r="O229">
            <v>0</v>
          </cell>
          <cell r="P229">
            <v>16340</v>
          </cell>
          <cell r="Q229">
            <v>15392</v>
          </cell>
          <cell r="R229">
            <v>1215</v>
          </cell>
          <cell r="S229">
            <v>24</v>
          </cell>
          <cell r="T229">
            <v>0</v>
          </cell>
          <cell r="U229">
            <v>249</v>
          </cell>
          <cell r="V229">
            <v>441</v>
          </cell>
          <cell r="W229">
            <v>0</v>
          </cell>
          <cell r="X229">
            <v>2500</v>
          </cell>
          <cell r="Y229">
            <v>0</v>
          </cell>
          <cell r="Z229">
            <v>24145</v>
          </cell>
          <cell r="AA229">
            <v>29420.81</v>
          </cell>
          <cell r="AB229">
            <v>0</v>
          </cell>
          <cell r="AC229">
            <v>45796</v>
          </cell>
          <cell r="AD229">
            <v>101861.81</v>
          </cell>
          <cell r="AE229">
            <v>37940</v>
          </cell>
          <cell r="AF229">
            <v>11474</v>
          </cell>
          <cell r="AG229">
            <v>11299</v>
          </cell>
          <cell r="AH229">
            <v>60713</v>
          </cell>
          <cell r="AI229">
            <v>2500</v>
          </cell>
          <cell r="AJ229">
            <v>0</v>
          </cell>
          <cell r="AK229">
            <v>24145</v>
          </cell>
          <cell r="AL229">
            <v>0</v>
          </cell>
          <cell r="AM229">
            <v>0</v>
          </cell>
          <cell r="AN229">
            <v>0</v>
          </cell>
          <cell r="AO229">
            <v>5</v>
          </cell>
        </row>
        <row r="230">
          <cell r="A230">
            <v>904370293</v>
          </cell>
          <cell r="B230" t="str">
            <v>LAWRENCE SYS ADMIN UNIT</v>
          </cell>
          <cell r="C230" t="str">
            <v>NORTHWEST</v>
          </cell>
          <cell r="D230" t="str">
            <v>NEW CASTLE</v>
          </cell>
          <cell r="E230" t="str">
            <v>LAWRENCE</v>
          </cell>
          <cell r="F230" t="str">
            <v>Lawrence county Federated Library System</v>
          </cell>
          <cell r="G230">
            <v>0</v>
          </cell>
          <cell r="H230">
            <v>0</v>
          </cell>
          <cell r="I230">
            <v>0</v>
          </cell>
          <cell r="J230">
            <v>15506</v>
          </cell>
          <cell r="K230">
            <v>0</v>
          </cell>
          <cell r="L230">
            <v>0</v>
          </cell>
          <cell r="M230">
            <v>0</v>
          </cell>
          <cell r="N230">
            <v>1.0133300000000001</v>
          </cell>
          <cell r="O230">
            <v>0</v>
          </cell>
          <cell r="P230">
            <v>4573</v>
          </cell>
          <cell r="Q230">
            <v>3835</v>
          </cell>
          <cell r="R230">
            <v>1266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59474</v>
          </cell>
          <cell r="AA230">
            <v>0</v>
          </cell>
          <cell r="AB230">
            <v>0</v>
          </cell>
          <cell r="AC230">
            <v>610</v>
          </cell>
          <cell r="AD230">
            <v>60084</v>
          </cell>
          <cell r="AE230">
            <v>24345</v>
          </cell>
          <cell r="AF230">
            <v>8451</v>
          </cell>
          <cell r="AG230">
            <v>26955</v>
          </cell>
          <cell r="AH230">
            <v>59751</v>
          </cell>
          <cell r="AI230">
            <v>0</v>
          </cell>
          <cell r="AJ230">
            <v>0</v>
          </cell>
          <cell r="AK230">
            <v>59474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</row>
        <row r="231">
          <cell r="A231">
            <v>904370302</v>
          </cell>
          <cell r="B231" t="str">
            <v>NEW CASTLE PUBLIC LIBRARY</v>
          </cell>
          <cell r="C231" t="str">
            <v>NORTHWEST</v>
          </cell>
          <cell r="D231" t="str">
            <v>NEW CASTLE</v>
          </cell>
          <cell r="E231" t="str">
            <v>LAWRENCE</v>
          </cell>
          <cell r="F231" t="str">
            <v>Lawrence county Federated Library System</v>
          </cell>
          <cell r="G231">
            <v>65825</v>
          </cell>
          <cell r="H231">
            <v>24760</v>
          </cell>
          <cell r="I231">
            <v>50</v>
          </cell>
          <cell r="J231">
            <v>201964</v>
          </cell>
          <cell r="K231">
            <v>6</v>
          </cell>
          <cell r="L231">
            <v>0</v>
          </cell>
          <cell r="M231">
            <v>0</v>
          </cell>
          <cell r="N231">
            <v>13.01333</v>
          </cell>
          <cell r="O231">
            <v>1.92</v>
          </cell>
          <cell r="P231">
            <v>119883</v>
          </cell>
          <cell r="Q231">
            <v>111545</v>
          </cell>
          <cell r="R231">
            <v>1239</v>
          </cell>
          <cell r="S231">
            <v>138</v>
          </cell>
          <cell r="T231">
            <v>0</v>
          </cell>
          <cell r="U231">
            <v>2434</v>
          </cell>
          <cell r="V231">
            <v>979</v>
          </cell>
          <cell r="W231">
            <v>15272</v>
          </cell>
          <cell r="X231">
            <v>15272</v>
          </cell>
          <cell r="Y231">
            <v>0</v>
          </cell>
          <cell r="Z231">
            <v>476230</v>
          </cell>
          <cell r="AA231">
            <v>310914</v>
          </cell>
          <cell r="AB231">
            <v>995</v>
          </cell>
          <cell r="AC231">
            <v>165054</v>
          </cell>
          <cell r="AD231">
            <v>967470</v>
          </cell>
          <cell r="AE231">
            <v>714529</v>
          </cell>
          <cell r="AF231">
            <v>127786</v>
          </cell>
          <cell r="AG231">
            <v>247265</v>
          </cell>
          <cell r="AH231">
            <v>1089580</v>
          </cell>
          <cell r="AI231">
            <v>5000</v>
          </cell>
          <cell r="AJ231">
            <v>15272</v>
          </cell>
          <cell r="AK231">
            <v>476230</v>
          </cell>
          <cell r="AL231">
            <v>0</v>
          </cell>
          <cell r="AM231">
            <v>0</v>
          </cell>
          <cell r="AN231">
            <v>0</v>
          </cell>
          <cell r="AO231">
            <v>28</v>
          </cell>
        </row>
        <row r="232">
          <cell r="A232">
            <v>904430693</v>
          </cell>
          <cell r="B232" t="str">
            <v>MERCER AREA LIBRARY</v>
          </cell>
          <cell r="C232" t="str">
            <v>NORTHWEST</v>
          </cell>
          <cell r="D232" t="str">
            <v>NEW CASTLE</v>
          </cell>
          <cell r="E232" t="str">
            <v>MERCER</v>
          </cell>
          <cell r="F232" t="str">
            <v>-1</v>
          </cell>
          <cell r="G232">
            <v>10752</v>
          </cell>
          <cell r="H232">
            <v>5544</v>
          </cell>
          <cell r="I232">
            <v>43</v>
          </cell>
          <cell r="J232">
            <v>27866</v>
          </cell>
          <cell r="K232">
            <v>1</v>
          </cell>
          <cell r="L232">
            <v>0</v>
          </cell>
          <cell r="M232">
            <v>0</v>
          </cell>
          <cell r="N232">
            <v>1.5</v>
          </cell>
          <cell r="O232">
            <v>0</v>
          </cell>
          <cell r="P232">
            <v>24118</v>
          </cell>
          <cell r="Q232">
            <v>23709</v>
          </cell>
          <cell r="R232">
            <v>1215</v>
          </cell>
          <cell r="S232">
            <v>52</v>
          </cell>
          <cell r="T232">
            <v>0</v>
          </cell>
          <cell r="U232">
            <v>190</v>
          </cell>
          <cell r="V232">
            <v>429</v>
          </cell>
          <cell r="W232">
            <v>0</v>
          </cell>
          <cell r="X232">
            <v>0</v>
          </cell>
          <cell r="Y232">
            <v>0</v>
          </cell>
          <cell r="Z232">
            <v>31895</v>
          </cell>
          <cell r="AA232">
            <v>10100</v>
          </cell>
          <cell r="AB232">
            <v>0</v>
          </cell>
          <cell r="AC232">
            <v>76661</v>
          </cell>
          <cell r="AD232">
            <v>118656</v>
          </cell>
          <cell r="AE232">
            <v>73763</v>
          </cell>
          <cell r="AF232">
            <v>19330</v>
          </cell>
          <cell r="AG232">
            <v>28944</v>
          </cell>
          <cell r="AH232">
            <v>122037</v>
          </cell>
          <cell r="AI232">
            <v>0</v>
          </cell>
          <cell r="AJ232">
            <v>0</v>
          </cell>
          <cell r="AK232">
            <v>31895</v>
          </cell>
          <cell r="AL232">
            <v>0</v>
          </cell>
          <cell r="AM232">
            <v>0</v>
          </cell>
          <cell r="AN232">
            <v>0</v>
          </cell>
          <cell r="AO232">
            <v>8</v>
          </cell>
        </row>
        <row r="233">
          <cell r="A233">
            <v>904430212</v>
          </cell>
          <cell r="B233" t="str">
            <v>STEY NEVANT PUBLIC LIBRARY</v>
          </cell>
          <cell r="C233" t="str">
            <v>NORTHWEST</v>
          </cell>
          <cell r="D233" t="str">
            <v>NEW CASTLE</v>
          </cell>
          <cell r="E233" t="str">
            <v>MERCER</v>
          </cell>
          <cell r="F233" t="str">
            <v>-1</v>
          </cell>
          <cell r="G233">
            <v>5111</v>
          </cell>
          <cell r="H233">
            <v>1100</v>
          </cell>
          <cell r="I233">
            <v>36</v>
          </cell>
          <cell r="J233">
            <v>14266</v>
          </cell>
          <cell r="K233">
            <v>0</v>
          </cell>
          <cell r="L233">
            <v>0</v>
          </cell>
          <cell r="M233">
            <v>1</v>
          </cell>
          <cell r="N233">
            <v>1.5</v>
          </cell>
          <cell r="O233">
            <v>0.2</v>
          </cell>
          <cell r="P233">
            <v>31415</v>
          </cell>
          <cell r="Q233">
            <v>30546</v>
          </cell>
          <cell r="R233">
            <v>1215</v>
          </cell>
          <cell r="S233">
            <v>49</v>
          </cell>
          <cell r="T233">
            <v>0</v>
          </cell>
          <cell r="U233">
            <v>22</v>
          </cell>
          <cell r="V233">
            <v>72</v>
          </cell>
          <cell r="W233">
            <v>0</v>
          </cell>
          <cell r="X233">
            <v>2500</v>
          </cell>
          <cell r="Y233">
            <v>0</v>
          </cell>
          <cell r="Z233">
            <v>31458</v>
          </cell>
          <cell r="AA233">
            <v>107562</v>
          </cell>
          <cell r="AB233">
            <v>0</v>
          </cell>
          <cell r="AC233">
            <v>9654</v>
          </cell>
          <cell r="AD233">
            <v>151174</v>
          </cell>
          <cell r="AE233">
            <v>96787</v>
          </cell>
          <cell r="AF233">
            <v>24456</v>
          </cell>
          <cell r="AG233">
            <v>39075</v>
          </cell>
          <cell r="AH233">
            <v>160318</v>
          </cell>
          <cell r="AI233">
            <v>2500</v>
          </cell>
          <cell r="AJ233">
            <v>0</v>
          </cell>
          <cell r="AK233">
            <v>20047</v>
          </cell>
          <cell r="AL233">
            <v>11411</v>
          </cell>
          <cell r="AM233">
            <v>0</v>
          </cell>
          <cell r="AN233">
            <v>0</v>
          </cell>
          <cell r="AO233">
            <v>5</v>
          </cell>
        </row>
        <row r="234">
          <cell r="A234">
            <v>928031353</v>
          </cell>
          <cell r="B234" t="str">
            <v>W W F COMMUNITY LIBRARY</v>
          </cell>
          <cell r="C234" t="str">
            <v>NORTHWEST</v>
          </cell>
          <cell r="D234" t="str">
            <v>NEW CASTLE</v>
          </cell>
          <cell r="E234" t="str">
            <v>ARMSTRONG</v>
          </cell>
          <cell r="F234" t="str">
            <v>-1</v>
          </cell>
          <cell r="G234">
            <v>2492</v>
          </cell>
          <cell r="H234">
            <v>568</v>
          </cell>
          <cell r="I234">
            <v>31</v>
          </cell>
          <cell r="J234">
            <v>5924</v>
          </cell>
          <cell r="K234">
            <v>0.8</v>
          </cell>
          <cell r="L234">
            <v>0</v>
          </cell>
          <cell r="M234">
            <v>0</v>
          </cell>
          <cell r="N234">
            <v>0.28571000000000002</v>
          </cell>
          <cell r="O234">
            <v>0</v>
          </cell>
          <cell r="P234">
            <v>14261</v>
          </cell>
          <cell r="Q234">
            <v>13303</v>
          </cell>
          <cell r="R234">
            <v>1215</v>
          </cell>
          <cell r="S234">
            <v>16</v>
          </cell>
          <cell r="T234">
            <v>0</v>
          </cell>
          <cell r="U234">
            <v>64</v>
          </cell>
          <cell r="V234">
            <v>187</v>
          </cell>
          <cell r="W234">
            <v>0</v>
          </cell>
          <cell r="X234">
            <v>0</v>
          </cell>
          <cell r="Y234">
            <v>0</v>
          </cell>
          <cell r="Z234">
            <v>6871</v>
          </cell>
          <cell r="AA234">
            <v>8853</v>
          </cell>
          <cell r="AB234">
            <v>0</v>
          </cell>
          <cell r="AC234">
            <v>23792</v>
          </cell>
          <cell r="AD234">
            <v>39516</v>
          </cell>
          <cell r="AE234">
            <v>19127</v>
          </cell>
          <cell r="AF234">
            <v>3201</v>
          </cell>
          <cell r="AG234">
            <v>14413</v>
          </cell>
          <cell r="AH234">
            <v>36741</v>
          </cell>
          <cell r="AI234">
            <v>0</v>
          </cell>
          <cell r="AJ234">
            <v>0</v>
          </cell>
          <cell r="AK234">
            <v>6871</v>
          </cell>
          <cell r="AL234">
            <v>0</v>
          </cell>
          <cell r="AM234">
            <v>0</v>
          </cell>
          <cell r="AN234">
            <v>0</v>
          </cell>
          <cell r="AO234">
            <v>4</v>
          </cell>
        </row>
        <row r="235">
          <cell r="A235">
            <v>910180542</v>
          </cell>
          <cell r="B235" t="str">
            <v>ANNIE HALENBAKE ROSS LIBRARY</v>
          </cell>
          <cell r="C235" t="str">
            <v>NORTHCENTRAL</v>
          </cell>
          <cell r="D235" t="str">
            <v>NORTH CENTRAL</v>
          </cell>
          <cell r="E235" t="str">
            <v>CLINTON</v>
          </cell>
          <cell r="F235" t="str">
            <v>-1</v>
          </cell>
          <cell r="G235">
            <v>39238</v>
          </cell>
          <cell r="H235">
            <v>16208</v>
          </cell>
          <cell r="I235">
            <v>54</v>
          </cell>
          <cell r="J235">
            <v>157375</v>
          </cell>
          <cell r="K235">
            <v>2.8666700000000001</v>
          </cell>
          <cell r="L235">
            <v>0</v>
          </cell>
          <cell r="M235">
            <v>4.8</v>
          </cell>
          <cell r="N235">
            <v>2.6666699999999999</v>
          </cell>
          <cell r="O235">
            <v>1.6</v>
          </cell>
          <cell r="P235">
            <v>85763</v>
          </cell>
          <cell r="Q235">
            <v>78558</v>
          </cell>
          <cell r="R235">
            <v>0</v>
          </cell>
          <cell r="S235">
            <v>110</v>
          </cell>
          <cell r="T235">
            <v>0</v>
          </cell>
          <cell r="U235">
            <v>290</v>
          </cell>
          <cell r="V235">
            <v>216</v>
          </cell>
          <cell r="W235">
            <v>0</v>
          </cell>
          <cell r="X235">
            <v>4000</v>
          </cell>
          <cell r="Y235">
            <v>0</v>
          </cell>
          <cell r="Z235">
            <v>142866</v>
          </cell>
          <cell r="AA235">
            <v>108925</v>
          </cell>
          <cell r="AB235">
            <v>0</v>
          </cell>
          <cell r="AC235">
            <v>199012</v>
          </cell>
          <cell r="AD235">
            <v>454803</v>
          </cell>
          <cell r="AE235">
            <v>378391</v>
          </cell>
          <cell r="AF235">
            <v>76127</v>
          </cell>
          <cell r="AG235">
            <v>105392</v>
          </cell>
          <cell r="AH235">
            <v>559910</v>
          </cell>
          <cell r="AI235">
            <v>4000</v>
          </cell>
          <cell r="AJ235">
            <v>0</v>
          </cell>
          <cell r="AK235">
            <v>142866</v>
          </cell>
          <cell r="AL235">
            <v>0</v>
          </cell>
          <cell r="AM235">
            <v>0</v>
          </cell>
          <cell r="AN235">
            <v>0</v>
          </cell>
          <cell r="AO235">
            <v>23</v>
          </cell>
        </row>
        <row r="236">
          <cell r="A236">
            <v>916190153</v>
          </cell>
          <cell r="B236" t="str">
            <v>BLOOMSBURG PUBLIC LIBRARY</v>
          </cell>
          <cell r="C236" t="str">
            <v>NORTHCENTRAL</v>
          </cell>
          <cell r="D236" t="str">
            <v>NORTH CENTRAL</v>
          </cell>
          <cell r="E236" t="str">
            <v>COLUMBIA</v>
          </cell>
          <cell r="F236" t="str">
            <v>-1</v>
          </cell>
          <cell r="G236">
            <v>22217</v>
          </cell>
          <cell r="H236">
            <v>6455</v>
          </cell>
          <cell r="I236">
            <v>53</v>
          </cell>
          <cell r="J236">
            <v>130206</v>
          </cell>
          <cell r="K236">
            <v>0</v>
          </cell>
          <cell r="L236">
            <v>1</v>
          </cell>
          <cell r="M236">
            <v>4</v>
          </cell>
          <cell r="N236">
            <v>1.14286</v>
          </cell>
          <cell r="O236">
            <v>0.42857000000000001</v>
          </cell>
          <cell r="P236">
            <v>43002</v>
          </cell>
          <cell r="Q236">
            <v>38969</v>
          </cell>
          <cell r="R236">
            <v>200</v>
          </cell>
          <cell r="S236">
            <v>50</v>
          </cell>
          <cell r="T236">
            <v>0</v>
          </cell>
          <cell r="U236">
            <v>59</v>
          </cell>
          <cell r="V236">
            <v>33</v>
          </cell>
          <cell r="W236">
            <v>2296</v>
          </cell>
          <cell r="X236">
            <v>2296</v>
          </cell>
          <cell r="Y236">
            <v>0</v>
          </cell>
          <cell r="Z236">
            <v>56725</v>
          </cell>
          <cell r="AA236">
            <v>31937</v>
          </cell>
          <cell r="AB236">
            <v>0</v>
          </cell>
          <cell r="AC236">
            <v>197019</v>
          </cell>
          <cell r="AD236">
            <v>287977</v>
          </cell>
          <cell r="AE236">
            <v>204424</v>
          </cell>
          <cell r="AF236">
            <v>38921</v>
          </cell>
          <cell r="AG236">
            <v>72147</v>
          </cell>
          <cell r="AH236">
            <v>315492</v>
          </cell>
          <cell r="AI236">
            <v>0</v>
          </cell>
          <cell r="AJ236">
            <v>2296</v>
          </cell>
          <cell r="AK236">
            <v>56725</v>
          </cell>
          <cell r="AL236">
            <v>0</v>
          </cell>
          <cell r="AM236">
            <v>0</v>
          </cell>
          <cell r="AN236">
            <v>0</v>
          </cell>
          <cell r="AO236">
            <v>5</v>
          </cell>
        </row>
        <row r="237">
          <cell r="A237">
            <v>917081203</v>
          </cell>
          <cell r="B237" t="str">
            <v>ALLEN F. PIERCE FREE LIBRARY</v>
          </cell>
          <cell r="C237" t="str">
            <v>NORTHCENTRAL</v>
          </cell>
          <cell r="D237" t="str">
            <v>NORTH CENTRAL</v>
          </cell>
          <cell r="E237" t="str">
            <v>BRADFORD</v>
          </cell>
          <cell r="F237" t="str">
            <v>Bradford County Library System</v>
          </cell>
          <cell r="G237">
            <v>1354</v>
          </cell>
          <cell r="H237">
            <v>1512</v>
          </cell>
          <cell r="I237">
            <v>35</v>
          </cell>
          <cell r="J237">
            <v>11870</v>
          </cell>
          <cell r="K237">
            <v>0</v>
          </cell>
          <cell r="L237">
            <v>0</v>
          </cell>
          <cell r="M237">
            <v>1</v>
          </cell>
          <cell r="N237">
            <v>0</v>
          </cell>
          <cell r="O237">
            <v>0</v>
          </cell>
          <cell r="P237">
            <v>23087</v>
          </cell>
          <cell r="Q237">
            <v>21849</v>
          </cell>
          <cell r="R237">
            <v>0</v>
          </cell>
          <cell r="S237">
            <v>25</v>
          </cell>
          <cell r="T237">
            <v>0</v>
          </cell>
          <cell r="U237">
            <v>108</v>
          </cell>
          <cell r="V237">
            <v>156</v>
          </cell>
          <cell r="W237">
            <v>0</v>
          </cell>
          <cell r="X237">
            <v>0</v>
          </cell>
          <cell r="Y237">
            <v>0</v>
          </cell>
          <cell r="Z237">
            <v>9669</v>
          </cell>
          <cell r="AA237">
            <v>1000</v>
          </cell>
          <cell r="AB237">
            <v>0</v>
          </cell>
          <cell r="AC237">
            <v>56623</v>
          </cell>
          <cell r="AD237">
            <v>67292</v>
          </cell>
          <cell r="AE237">
            <v>33093</v>
          </cell>
          <cell r="AF237">
            <v>14264</v>
          </cell>
          <cell r="AG237">
            <v>13794</v>
          </cell>
          <cell r="AH237">
            <v>61151</v>
          </cell>
          <cell r="AI237">
            <v>0</v>
          </cell>
          <cell r="AJ237">
            <v>0</v>
          </cell>
          <cell r="AK237">
            <v>9669</v>
          </cell>
          <cell r="AL237">
            <v>0</v>
          </cell>
          <cell r="AM237">
            <v>0</v>
          </cell>
          <cell r="AN237">
            <v>0</v>
          </cell>
          <cell r="AO237">
            <v>9</v>
          </cell>
        </row>
        <row r="238">
          <cell r="A238">
            <v>917089106</v>
          </cell>
          <cell r="B238" t="str">
            <v>BRADFORD COUNTY LIBRARY</v>
          </cell>
          <cell r="C238" t="str">
            <v>NORTHCENTRAL</v>
          </cell>
          <cell r="D238" t="str">
            <v>NORTH CENTRAL</v>
          </cell>
          <cell r="E238" t="str">
            <v>BRADFORD</v>
          </cell>
          <cell r="F238" t="str">
            <v>Bradford County Library System</v>
          </cell>
          <cell r="G238">
            <v>23636</v>
          </cell>
          <cell r="H238">
            <v>3576</v>
          </cell>
          <cell r="I238">
            <v>65</v>
          </cell>
          <cell r="J238">
            <v>69332</v>
          </cell>
          <cell r="K238">
            <v>2</v>
          </cell>
          <cell r="L238">
            <v>0</v>
          </cell>
          <cell r="M238">
            <v>0</v>
          </cell>
          <cell r="N238">
            <v>5.5789499999999999</v>
          </cell>
          <cell r="O238">
            <v>0</v>
          </cell>
          <cell r="P238">
            <v>57436</v>
          </cell>
          <cell r="Q238">
            <v>48134</v>
          </cell>
          <cell r="R238">
            <v>0</v>
          </cell>
          <cell r="S238">
            <v>166</v>
          </cell>
          <cell r="T238">
            <v>0</v>
          </cell>
          <cell r="U238">
            <v>528</v>
          </cell>
          <cell r="V238">
            <v>754</v>
          </cell>
          <cell r="W238">
            <v>0</v>
          </cell>
          <cell r="X238">
            <v>2967</v>
          </cell>
          <cell r="Y238">
            <v>0</v>
          </cell>
          <cell r="Z238">
            <v>38464</v>
          </cell>
          <cell r="AA238">
            <v>203339</v>
          </cell>
          <cell r="AB238">
            <v>0</v>
          </cell>
          <cell r="AC238">
            <v>16766</v>
          </cell>
          <cell r="AD238">
            <v>261536</v>
          </cell>
          <cell r="AE238">
            <v>225015</v>
          </cell>
          <cell r="AF238">
            <v>34545</v>
          </cell>
          <cell r="AG238">
            <v>26916</v>
          </cell>
          <cell r="AH238">
            <v>286476</v>
          </cell>
          <cell r="AI238">
            <v>2967</v>
          </cell>
          <cell r="AJ238">
            <v>0</v>
          </cell>
          <cell r="AK238">
            <v>38464</v>
          </cell>
          <cell r="AL238">
            <v>0</v>
          </cell>
          <cell r="AM238">
            <v>0</v>
          </cell>
          <cell r="AN238">
            <v>0</v>
          </cell>
          <cell r="AO238">
            <v>9</v>
          </cell>
        </row>
        <row r="239">
          <cell r="A239">
            <v>917081235</v>
          </cell>
          <cell r="B239" t="str">
            <v>BRADFORD SYS ADMIN UNIT</v>
          </cell>
          <cell r="C239" t="str">
            <v>NORTHCENTRAL</v>
          </cell>
          <cell r="D239" t="str">
            <v>NORTH CENTRAL</v>
          </cell>
          <cell r="E239" t="str">
            <v>BRADFORD</v>
          </cell>
          <cell r="F239" t="str">
            <v>Bradford County Library System</v>
          </cell>
          <cell r="G239">
            <v>0</v>
          </cell>
          <cell r="H239">
            <v>0</v>
          </cell>
          <cell r="I239">
            <v>38</v>
          </cell>
          <cell r="J239">
            <v>0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105501</v>
          </cell>
          <cell r="AA239">
            <v>0</v>
          </cell>
          <cell r="AB239">
            <v>0</v>
          </cell>
          <cell r="AC239">
            <v>8137</v>
          </cell>
          <cell r="AD239">
            <v>113638</v>
          </cell>
          <cell r="AE239">
            <v>50374</v>
          </cell>
          <cell r="AF239">
            <v>24253</v>
          </cell>
          <cell r="AG239">
            <v>44081</v>
          </cell>
          <cell r="AH239">
            <v>118708</v>
          </cell>
          <cell r="AI239">
            <v>2919</v>
          </cell>
          <cell r="AJ239">
            <v>0</v>
          </cell>
          <cell r="AK239">
            <v>111502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</row>
        <row r="240">
          <cell r="A240">
            <v>917080305</v>
          </cell>
          <cell r="B240" t="str">
            <v>GREEN FREE LIBRARY CANTON</v>
          </cell>
          <cell r="C240" t="str">
            <v>NORTHCENTRAL</v>
          </cell>
          <cell r="D240" t="str">
            <v>NORTH CENTRAL</v>
          </cell>
          <cell r="E240" t="str">
            <v>BRADFORD</v>
          </cell>
          <cell r="F240" t="str">
            <v>Bradford County Library System</v>
          </cell>
          <cell r="G240">
            <v>6124</v>
          </cell>
          <cell r="H240">
            <v>2600</v>
          </cell>
          <cell r="I240">
            <v>35</v>
          </cell>
          <cell r="J240">
            <v>11690</v>
          </cell>
          <cell r="K240">
            <v>0</v>
          </cell>
          <cell r="L240">
            <v>0</v>
          </cell>
          <cell r="M240">
            <v>1</v>
          </cell>
          <cell r="N240">
            <v>5.7140000000000003E-2</v>
          </cell>
          <cell r="O240">
            <v>0</v>
          </cell>
          <cell r="P240">
            <v>22707</v>
          </cell>
          <cell r="Q240">
            <v>22497</v>
          </cell>
          <cell r="R240">
            <v>0</v>
          </cell>
          <cell r="S240">
            <v>10</v>
          </cell>
          <cell r="T240">
            <v>0</v>
          </cell>
          <cell r="U240">
            <v>105</v>
          </cell>
          <cell r="V240">
            <v>33</v>
          </cell>
          <cell r="W240">
            <v>0</v>
          </cell>
          <cell r="X240">
            <v>0</v>
          </cell>
          <cell r="Y240">
            <v>0</v>
          </cell>
          <cell r="Z240">
            <v>10159</v>
          </cell>
          <cell r="AA240">
            <v>0</v>
          </cell>
          <cell r="AB240">
            <v>0</v>
          </cell>
          <cell r="AC240">
            <v>38389</v>
          </cell>
          <cell r="AD240">
            <v>48548</v>
          </cell>
          <cell r="AE240">
            <v>21799</v>
          </cell>
          <cell r="AF240">
            <v>24990</v>
          </cell>
          <cell r="AG240">
            <v>26225</v>
          </cell>
          <cell r="AH240">
            <v>73014</v>
          </cell>
          <cell r="AI240">
            <v>0</v>
          </cell>
          <cell r="AJ240">
            <v>0</v>
          </cell>
          <cell r="AK240">
            <v>10159</v>
          </cell>
          <cell r="AL240">
            <v>0</v>
          </cell>
          <cell r="AM240">
            <v>0</v>
          </cell>
          <cell r="AN240">
            <v>0</v>
          </cell>
          <cell r="AO240">
            <v>7</v>
          </cell>
        </row>
        <row r="241">
          <cell r="A241">
            <v>917081295</v>
          </cell>
          <cell r="B241" t="str">
            <v>MATHER MEMORIAL LIBRARY</v>
          </cell>
          <cell r="C241" t="str">
            <v>NORTHCENTRAL</v>
          </cell>
          <cell r="D241" t="str">
            <v>NORTH CENTRAL</v>
          </cell>
          <cell r="E241" t="str">
            <v>BRADFORD</v>
          </cell>
          <cell r="F241" t="str">
            <v>Bradford County Library System</v>
          </cell>
          <cell r="G241">
            <v>2685</v>
          </cell>
          <cell r="H241">
            <v>692</v>
          </cell>
          <cell r="I241">
            <v>36</v>
          </cell>
          <cell r="J241">
            <v>13787</v>
          </cell>
          <cell r="K241">
            <v>0</v>
          </cell>
          <cell r="L241">
            <v>0</v>
          </cell>
          <cell r="M241">
            <v>0.85714000000000001</v>
          </cell>
          <cell r="N241">
            <v>0.62856999999999996</v>
          </cell>
          <cell r="O241">
            <v>0</v>
          </cell>
          <cell r="P241">
            <v>16113</v>
          </cell>
          <cell r="Q241">
            <v>14688</v>
          </cell>
          <cell r="R241">
            <v>0</v>
          </cell>
          <cell r="S241">
            <v>33</v>
          </cell>
          <cell r="T241">
            <v>0</v>
          </cell>
          <cell r="U241">
            <v>156</v>
          </cell>
          <cell r="V241">
            <v>118</v>
          </cell>
          <cell r="W241">
            <v>0</v>
          </cell>
          <cell r="X241">
            <v>0</v>
          </cell>
          <cell r="Y241">
            <v>0</v>
          </cell>
          <cell r="Z241">
            <v>10397</v>
          </cell>
          <cell r="AA241">
            <v>13805</v>
          </cell>
          <cell r="AB241">
            <v>0</v>
          </cell>
          <cell r="AC241">
            <v>13882</v>
          </cell>
          <cell r="AD241">
            <v>38084</v>
          </cell>
          <cell r="AE241">
            <v>24171</v>
          </cell>
          <cell r="AF241">
            <v>6034</v>
          </cell>
          <cell r="AG241">
            <v>10678</v>
          </cell>
          <cell r="AH241">
            <v>40883</v>
          </cell>
          <cell r="AI241">
            <v>0</v>
          </cell>
          <cell r="AJ241">
            <v>0</v>
          </cell>
          <cell r="AK241">
            <v>10397</v>
          </cell>
          <cell r="AL241">
            <v>0</v>
          </cell>
          <cell r="AM241">
            <v>0</v>
          </cell>
          <cell r="AN241">
            <v>6336</v>
          </cell>
          <cell r="AO241">
            <v>7</v>
          </cell>
        </row>
        <row r="242">
          <cell r="A242">
            <v>917080543</v>
          </cell>
          <cell r="B242" t="str">
            <v>MONROETON PUBLIC LIBRARY</v>
          </cell>
          <cell r="C242" t="str">
            <v>NORTHCENTRAL</v>
          </cell>
          <cell r="D242" t="str">
            <v>NORTH CENTRAL</v>
          </cell>
          <cell r="E242" t="str">
            <v>BRADFORD</v>
          </cell>
          <cell r="F242" t="str">
            <v>Bradford County Library System</v>
          </cell>
          <cell r="G242">
            <v>1804</v>
          </cell>
          <cell r="H242">
            <v>393</v>
          </cell>
          <cell r="I242">
            <v>24</v>
          </cell>
          <cell r="J242">
            <v>10059</v>
          </cell>
          <cell r="K242">
            <v>0</v>
          </cell>
          <cell r="L242">
            <v>0</v>
          </cell>
          <cell r="M242">
            <v>0.68571000000000004</v>
          </cell>
          <cell r="N242">
            <v>0.14285999999999999</v>
          </cell>
          <cell r="O242">
            <v>0</v>
          </cell>
          <cell r="P242">
            <v>8102</v>
          </cell>
          <cell r="Q242">
            <v>7467</v>
          </cell>
          <cell r="R242">
            <v>0</v>
          </cell>
          <cell r="S242">
            <v>25</v>
          </cell>
          <cell r="T242">
            <v>0</v>
          </cell>
          <cell r="U242">
            <v>68</v>
          </cell>
          <cell r="V242">
            <v>131</v>
          </cell>
          <cell r="W242">
            <v>0</v>
          </cell>
          <cell r="X242">
            <v>0</v>
          </cell>
          <cell r="Y242">
            <v>0</v>
          </cell>
          <cell r="Z242">
            <v>9448</v>
          </cell>
          <cell r="AA242">
            <v>6000</v>
          </cell>
          <cell r="AB242">
            <v>0</v>
          </cell>
          <cell r="AC242">
            <v>23127</v>
          </cell>
          <cell r="AD242">
            <v>38575</v>
          </cell>
          <cell r="AE242">
            <v>13045</v>
          </cell>
          <cell r="AF242">
            <v>4746</v>
          </cell>
          <cell r="AG242">
            <v>8498</v>
          </cell>
          <cell r="AH242">
            <v>26289</v>
          </cell>
          <cell r="AI242">
            <v>0</v>
          </cell>
          <cell r="AJ242">
            <v>0</v>
          </cell>
          <cell r="AK242">
            <v>9448</v>
          </cell>
          <cell r="AL242">
            <v>0</v>
          </cell>
          <cell r="AM242">
            <v>0</v>
          </cell>
          <cell r="AN242">
            <v>0</v>
          </cell>
          <cell r="AO242">
            <v>4</v>
          </cell>
        </row>
        <row r="243">
          <cell r="A243">
            <v>917080843</v>
          </cell>
          <cell r="B243" t="str">
            <v>SAYRE PUBLIC LIBRARY</v>
          </cell>
          <cell r="C243" t="str">
            <v>NORTHCENTRAL</v>
          </cell>
          <cell r="D243" t="str">
            <v>NORTH CENTRAL</v>
          </cell>
          <cell r="E243" t="str">
            <v>BRADFORD</v>
          </cell>
          <cell r="F243" t="str">
            <v>Bradford County Library System</v>
          </cell>
          <cell r="G243">
            <v>5587</v>
          </cell>
          <cell r="H243">
            <v>7820</v>
          </cell>
          <cell r="I243">
            <v>40</v>
          </cell>
          <cell r="J243">
            <v>19333</v>
          </cell>
          <cell r="K243">
            <v>0</v>
          </cell>
          <cell r="L243">
            <v>0</v>
          </cell>
          <cell r="M243">
            <v>1</v>
          </cell>
          <cell r="N243">
            <v>2.2857099999999999</v>
          </cell>
          <cell r="O243">
            <v>5</v>
          </cell>
          <cell r="P243">
            <v>29418</v>
          </cell>
          <cell r="Q243">
            <v>27238</v>
          </cell>
          <cell r="R243">
            <v>0</v>
          </cell>
          <cell r="S243">
            <v>68</v>
          </cell>
          <cell r="T243">
            <v>0</v>
          </cell>
          <cell r="U243">
            <v>228</v>
          </cell>
          <cell r="V243">
            <v>224</v>
          </cell>
          <cell r="W243">
            <v>0</v>
          </cell>
          <cell r="X243">
            <v>0</v>
          </cell>
          <cell r="Y243">
            <v>0</v>
          </cell>
          <cell r="Z243">
            <v>16430</v>
          </cell>
          <cell r="AA243">
            <v>25000</v>
          </cell>
          <cell r="AB243">
            <v>0</v>
          </cell>
          <cell r="AC243">
            <v>63012</v>
          </cell>
          <cell r="AD243">
            <v>104442</v>
          </cell>
          <cell r="AE243">
            <v>86721</v>
          </cell>
          <cell r="AF243">
            <v>14980</v>
          </cell>
          <cell r="AG243">
            <v>67636</v>
          </cell>
          <cell r="AH243">
            <v>169337</v>
          </cell>
          <cell r="AI243">
            <v>0</v>
          </cell>
          <cell r="AJ243">
            <v>0</v>
          </cell>
          <cell r="AK243">
            <v>16430</v>
          </cell>
          <cell r="AL243">
            <v>0</v>
          </cell>
          <cell r="AM243">
            <v>0</v>
          </cell>
          <cell r="AN243">
            <v>0</v>
          </cell>
          <cell r="AO243">
            <v>8</v>
          </cell>
        </row>
        <row r="244">
          <cell r="A244">
            <v>917080153</v>
          </cell>
          <cell r="B244" t="str">
            <v>SPALDING MEMORIAL LIBRARY</v>
          </cell>
          <cell r="C244" t="str">
            <v>NORTHCENTRAL</v>
          </cell>
          <cell r="D244" t="str">
            <v>NORTH CENTRAL</v>
          </cell>
          <cell r="E244" t="str">
            <v>BRADFORD</v>
          </cell>
          <cell r="F244" t="str">
            <v>Bradford County Library System</v>
          </cell>
          <cell r="G244">
            <v>8618</v>
          </cell>
          <cell r="H244">
            <v>2597</v>
          </cell>
          <cell r="I244">
            <v>45</v>
          </cell>
          <cell r="J244">
            <v>28265</v>
          </cell>
          <cell r="K244">
            <v>0</v>
          </cell>
          <cell r="L244">
            <v>0</v>
          </cell>
          <cell r="M244">
            <v>1</v>
          </cell>
          <cell r="N244">
            <v>2.5714299999999999</v>
          </cell>
          <cell r="O244">
            <v>0.28571000000000002</v>
          </cell>
          <cell r="P244">
            <v>30296</v>
          </cell>
          <cell r="Q244">
            <v>28867</v>
          </cell>
          <cell r="R244">
            <v>78</v>
          </cell>
          <cell r="S244">
            <v>48</v>
          </cell>
          <cell r="T244">
            <v>0</v>
          </cell>
          <cell r="U244">
            <v>444</v>
          </cell>
          <cell r="V244">
            <v>338</v>
          </cell>
          <cell r="W244">
            <v>0</v>
          </cell>
          <cell r="X244">
            <v>0</v>
          </cell>
          <cell r="Y244">
            <v>0</v>
          </cell>
          <cell r="Z244">
            <v>17213</v>
          </cell>
          <cell r="AA244">
            <v>27311</v>
          </cell>
          <cell r="AB244">
            <v>0</v>
          </cell>
          <cell r="AC244">
            <v>496634</v>
          </cell>
          <cell r="AD244">
            <v>541158</v>
          </cell>
          <cell r="AE244">
            <v>95773</v>
          </cell>
          <cell r="AF244">
            <v>20764</v>
          </cell>
          <cell r="AG244">
            <v>61628</v>
          </cell>
          <cell r="AH244">
            <v>178165</v>
          </cell>
          <cell r="AI244">
            <v>0</v>
          </cell>
          <cell r="AJ244">
            <v>0</v>
          </cell>
          <cell r="AK244">
            <v>17213</v>
          </cell>
          <cell r="AL244">
            <v>0</v>
          </cell>
          <cell r="AM244">
            <v>0</v>
          </cell>
          <cell r="AN244">
            <v>0</v>
          </cell>
          <cell r="AO244">
            <v>9</v>
          </cell>
        </row>
        <row r="245">
          <cell r="A245">
            <v>917081143</v>
          </cell>
          <cell r="B245" t="str">
            <v>TOWANDA PUBLIC LIBRARY</v>
          </cell>
          <cell r="C245" t="str">
            <v>NORTHCENTRAL</v>
          </cell>
          <cell r="D245" t="str">
            <v>NORTH CENTRAL</v>
          </cell>
          <cell r="E245" t="str">
            <v>BRADFORD</v>
          </cell>
          <cell r="F245" t="str">
            <v>Bradford County Library System</v>
          </cell>
          <cell r="G245">
            <v>10976</v>
          </cell>
          <cell r="H245">
            <v>5114</v>
          </cell>
          <cell r="I245">
            <v>41</v>
          </cell>
          <cell r="J245">
            <v>37307</v>
          </cell>
          <cell r="K245">
            <v>1.14286</v>
          </cell>
          <cell r="L245">
            <v>0</v>
          </cell>
          <cell r="M245">
            <v>2.7142900000000001</v>
          </cell>
          <cell r="N245">
            <v>2.0857100000000002</v>
          </cell>
          <cell r="O245">
            <v>5.7140000000000003E-2</v>
          </cell>
          <cell r="P245">
            <v>25685</v>
          </cell>
          <cell r="Q245">
            <v>23936</v>
          </cell>
          <cell r="R245">
            <v>324</v>
          </cell>
          <cell r="S245">
            <v>61</v>
          </cell>
          <cell r="T245">
            <v>0</v>
          </cell>
          <cell r="U245">
            <v>1104</v>
          </cell>
          <cell r="V245">
            <v>880</v>
          </cell>
          <cell r="W245">
            <v>0</v>
          </cell>
          <cell r="X245">
            <v>0</v>
          </cell>
          <cell r="Y245">
            <v>0</v>
          </cell>
          <cell r="Z245">
            <v>24475</v>
          </cell>
          <cell r="AA245">
            <v>21780</v>
          </cell>
          <cell r="AB245">
            <v>0</v>
          </cell>
          <cell r="AC245">
            <v>65710</v>
          </cell>
          <cell r="AD245">
            <v>111965</v>
          </cell>
          <cell r="AE245">
            <v>152439</v>
          </cell>
          <cell r="AF245">
            <v>18829</v>
          </cell>
          <cell r="AG245">
            <v>38252</v>
          </cell>
          <cell r="AH245">
            <v>209520</v>
          </cell>
          <cell r="AI245">
            <v>0</v>
          </cell>
          <cell r="AJ245">
            <v>0</v>
          </cell>
          <cell r="AK245">
            <v>24475</v>
          </cell>
          <cell r="AL245">
            <v>0</v>
          </cell>
          <cell r="AM245">
            <v>0</v>
          </cell>
          <cell r="AN245">
            <v>0</v>
          </cell>
          <cell r="AO245">
            <v>13</v>
          </cell>
        </row>
        <row r="246">
          <cell r="A246">
            <v>917081505</v>
          </cell>
          <cell r="B246" t="str">
            <v>WYALUSING PUBLIC LIBRARY</v>
          </cell>
          <cell r="C246" t="str">
            <v>NORTHCENTRAL</v>
          </cell>
          <cell r="D246" t="str">
            <v>NORTH CENTRAL</v>
          </cell>
          <cell r="E246" t="str">
            <v>BRADFORD</v>
          </cell>
          <cell r="F246" t="str">
            <v>Bradford County Library System</v>
          </cell>
          <cell r="G246">
            <v>1985</v>
          </cell>
          <cell r="H246">
            <v>1732</v>
          </cell>
          <cell r="I246">
            <v>43</v>
          </cell>
          <cell r="J246">
            <v>31397</v>
          </cell>
          <cell r="K246">
            <v>0</v>
          </cell>
          <cell r="L246">
            <v>0</v>
          </cell>
          <cell r="M246">
            <v>1</v>
          </cell>
          <cell r="N246">
            <v>0.42857000000000001</v>
          </cell>
          <cell r="O246">
            <v>0.28571000000000002</v>
          </cell>
          <cell r="P246">
            <v>11919</v>
          </cell>
          <cell r="Q246">
            <v>10034</v>
          </cell>
          <cell r="R246">
            <v>0</v>
          </cell>
          <cell r="S246">
            <v>26</v>
          </cell>
          <cell r="T246">
            <v>0</v>
          </cell>
          <cell r="U246">
            <v>511</v>
          </cell>
          <cell r="V246">
            <v>513</v>
          </cell>
          <cell r="W246">
            <v>0</v>
          </cell>
          <cell r="X246">
            <v>0</v>
          </cell>
          <cell r="Y246">
            <v>0</v>
          </cell>
          <cell r="Z246">
            <v>21244</v>
          </cell>
          <cell r="AA246">
            <v>4053</v>
          </cell>
          <cell r="AB246">
            <v>0</v>
          </cell>
          <cell r="AC246">
            <v>55609</v>
          </cell>
          <cell r="AD246">
            <v>80906</v>
          </cell>
          <cell r="AE246">
            <v>50393</v>
          </cell>
          <cell r="AF246">
            <v>13863</v>
          </cell>
          <cell r="AG246">
            <v>20535</v>
          </cell>
          <cell r="AH246">
            <v>84791</v>
          </cell>
          <cell r="AI246">
            <v>0</v>
          </cell>
          <cell r="AJ246">
            <v>0</v>
          </cell>
          <cell r="AK246">
            <v>21244</v>
          </cell>
          <cell r="AL246">
            <v>0</v>
          </cell>
          <cell r="AM246">
            <v>0</v>
          </cell>
          <cell r="AN246">
            <v>0</v>
          </cell>
          <cell r="AO246">
            <v>11</v>
          </cell>
        </row>
        <row r="247">
          <cell r="A247">
            <v>916190485</v>
          </cell>
          <cell r="B247" t="str">
            <v>COLUMBIA COUNTY TRAVELING LIBRARY AUTHORITY</v>
          </cell>
          <cell r="C247" t="str">
            <v>NORTHCENTRAL</v>
          </cell>
          <cell r="D247" t="str">
            <v>NORTH CENTRAL</v>
          </cell>
          <cell r="E247" t="str">
            <v>COLUMBIA</v>
          </cell>
          <cell r="F247" t="str">
            <v>-1</v>
          </cell>
          <cell r="G247">
            <v>30157</v>
          </cell>
          <cell r="H247">
            <v>1350</v>
          </cell>
          <cell r="I247">
            <v>35</v>
          </cell>
          <cell r="J247">
            <v>24271</v>
          </cell>
          <cell r="K247">
            <v>1</v>
          </cell>
          <cell r="L247">
            <v>0</v>
          </cell>
          <cell r="M247">
            <v>0</v>
          </cell>
          <cell r="N247">
            <v>0.95</v>
          </cell>
          <cell r="O247">
            <v>0.25</v>
          </cell>
          <cell r="P247">
            <v>22573</v>
          </cell>
          <cell r="Q247">
            <v>21979</v>
          </cell>
          <cell r="R247">
            <v>0</v>
          </cell>
          <cell r="S247">
            <v>10</v>
          </cell>
          <cell r="T247">
            <v>0</v>
          </cell>
          <cell r="U247">
            <v>2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21531</v>
          </cell>
          <cell r="AA247">
            <v>64863</v>
          </cell>
          <cell r="AB247">
            <v>0</v>
          </cell>
          <cell r="AC247">
            <v>17963</v>
          </cell>
          <cell r="AD247">
            <v>104357</v>
          </cell>
          <cell r="AE247">
            <v>55111</v>
          </cell>
          <cell r="AF247">
            <v>18519</v>
          </cell>
          <cell r="AG247">
            <v>30728</v>
          </cell>
          <cell r="AH247">
            <v>104358</v>
          </cell>
          <cell r="AI247">
            <v>0</v>
          </cell>
          <cell r="AJ247">
            <v>0</v>
          </cell>
          <cell r="AK247">
            <v>21531</v>
          </cell>
          <cell r="AL247">
            <v>0</v>
          </cell>
          <cell r="AM247">
            <v>0</v>
          </cell>
          <cell r="AN247">
            <v>0</v>
          </cell>
          <cell r="AO247">
            <v>1</v>
          </cell>
        </row>
        <row r="248">
          <cell r="A248">
            <v>916490812</v>
          </cell>
          <cell r="B248" t="str">
            <v>DEGENSTEIN COMMUNITY LIBRARY</v>
          </cell>
          <cell r="C248" t="str">
            <v>NORTHCENTRAL</v>
          </cell>
          <cell r="D248" t="str">
            <v>NORTH CENTRAL</v>
          </cell>
          <cell r="E248" t="str">
            <v>NORTHUMBERLAND</v>
          </cell>
          <cell r="F248" t="str">
            <v>-1</v>
          </cell>
          <cell r="G248">
            <v>18267</v>
          </cell>
          <cell r="H248">
            <v>7774</v>
          </cell>
          <cell r="I248">
            <v>47</v>
          </cell>
          <cell r="J248">
            <v>73365</v>
          </cell>
          <cell r="K248">
            <v>1</v>
          </cell>
          <cell r="L248">
            <v>0</v>
          </cell>
          <cell r="M248">
            <v>1</v>
          </cell>
          <cell r="N248">
            <v>4.3</v>
          </cell>
          <cell r="O248">
            <v>0.4</v>
          </cell>
          <cell r="P248">
            <v>82304</v>
          </cell>
          <cell r="Q248">
            <v>76208</v>
          </cell>
          <cell r="R248">
            <v>262</v>
          </cell>
          <cell r="S248">
            <v>71</v>
          </cell>
          <cell r="T248">
            <v>0</v>
          </cell>
          <cell r="U248">
            <v>29</v>
          </cell>
          <cell r="V248">
            <v>314</v>
          </cell>
          <cell r="W248">
            <v>0</v>
          </cell>
          <cell r="X248">
            <v>0</v>
          </cell>
          <cell r="Y248">
            <v>4783</v>
          </cell>
          <cell r="Z248">
            <v>53675</v>
          </cell>
          <cell r="AA248">
            <v>16759</v>
          </cell>
          <cell r="AB248">
            <v>2500</v>
          </cell>
          <cell r="AC248">
            <v>283935</v>
          </cell>
          <cell r="AD248">
            <v>354369</v>
          </cell>
          <cell r="AE248">
            <v>268978</v>
          </cell>
          <cell r="AF248">
            <v>53108</v>
          </cell>
          <cell r="AG248">
            <v>96264</v>
          </cell>
          <cell r="AH248">
            <v>418350</v>
          </cell>
          <cell r="AI248">
            <v>0</v>
          </cell>
          <cell r="AJ248">
            <v>0</v>
          </cell>
          <cell r="AK248">
            <v>48892</v>
          </cell>
          <cell r="AL248">
            <v>0</v>
          </cell>
          <cell r="AM248">
            <v>4783</v>
          </cell>
          <cell r="AN248">
            <v>0</v>
          </cell>
          <cell r="AO248">
            <v>14</v>
          </cell>
        </row>
        <row r="249">
          <cell r="A249">
            <v>917410903</v>
          </cell>
          <cell r="B249" t="str">
            <v>DR WILLIAM B KONKLE MEM LIB</v>
          </cell>
          <cell r="C249" t="str">
            <v>NORTHCENTRAL</v>
          </cell>
          <cell r="D249" t="str">
            <v>NORTH CENTRAL</v>
          </cell>
          <cell r="E249" t="str">
            <v>LYCOMING</v>
          </cell>
          <cell r="F249" t="str">
            <v>Lycoming County Library System</v>
          </cell>
          <cell r="G249">
            <v>7407</v>
          </cell>
          <cell r="H249">
            <v>3132</v>
          </cell>
          <cell r="I249">
            <v>53</v>
          </cell>
          <cell r="J249">
            <v>47294</v>
          </cell>
          <cell r="K249">
            <v>0</v>
          </cell>
          <cell r="L249">
            <v>0</v>
          </cell>
          <cell r="M249">
            <v>1.08571</v>
          </cell>
          <cell r="N249">
            <v>2.2571400000000001</v>
          </cell>
          <cell r="O249">
            <v>0</v>
          </cell>
          <cell r="P249">
            <v>23812</v>
          </cell>
          <cell r="Q249">
            <v>22954</v>
          </cell>
          <cell r="R249">
            <v>0</v>
          </cell>
          <cell r="S249">
            <v>55</v>
          </cell>
          <cell r="T249">
            <v>0</v>
          </cell>
          <cell r="U249">
            <v>1367</v>
          </cell>
          <cell r="V249">
            <v>1926</v>
          </cell>
          <cell r="W249">
            <v>0</v>
          </cell>
          <cell r="X249">
            <v>0</v>
          </cell>
          <cell r="Y249">
            <v>0</v>
          </cell>
          <cell r="Z249">
            <v>24516</v>
          </cell>
          <cell r="AA249">
            <v>50455</v>
          </cell>
          <cell r="AB249">
            <v>0</v>
          </cell>
          <cell r="AC249">
            <v>18596</v>
          </cell>
          <cell r="AD249">
            <v>93567</v>
          </cell>
          <cell r="AE249">
            <v>73900</v>
          </cell>
          <cell r="AF249">
            <v>13388</v>
          </cell>
          <cell r="AG249">
            <v>13779</v>
          </cell>
          <cell r="AH249">
            <v>101067</v>
          </cell>
          <cell r="AI249">
            <v>0</v>
          </cell>
          <cell r="AJ249">
            <v>0</v>
          </cell>
          <cell r="AK249">
            <v>24516</v>
          </cell>
          <cell r="AL249">
            <v>0</v>
          </cell>
          <cell r="AM249">
            <v>0</v>
          </cell>
          <cell r="AN249">
            <v>0</v>
          </cell>
          <cell r="AO249">
            <v>9</v>
          </cell>
        </row>
        <row r="250">
          <cell r="A250">
            <v>917410483</v>
          </cell>
          <cell r="B250" t="str">
            <v>HUGHESVILLE AREA PUBLIC LIBRARY</v>
          </cell>
          <cell r="C250" t="str">
            <v>NORTHCENTRAL</v>
          </cell>
          <cell r="D250" t="str">
            <v>NORTH CENTRAL</v>
          </cell>
          <cell r="E250" t="str">
            <v>LYCOMING</v>
          </cell>
          <cell r="F250" t="str">
            <v>Lycoming County Library System</v>
          </cell>
          <cell r="G250">
            <v>5713</v>
          </cell>
          <cell r="H250">
            <v>2587</v>
          </cell>
          <cell r="I250">
            <v>44</v>
          </cell>
          <cell r="J250">
            <v>41911</v>
          </cell>
          <cell r="K250">
            <v>0.88571</v>
          </cell>
          <cell r="L250">
            <v>0</v>
          </cell>
          <cell r="M250">
            <v>0</v>
          </cell>
          <cell r="N250">
            <v>1.8</v>
          </cell>
          <cell r="O250">
            <v>5.7140000000000003E-2</v>
          </cell>
          <cell r="P250">
            <v>28292</v>
          </cell>
          <cell r="Q250">
            <v>25151</v>
          </cell>
          <cell r="R250">
            <v>0</v>
          </cell>
          <cell r="S250">
            <v>34</v>
          </cell>
          <cell r="T250">
            <v>0</v>
          </cell>
          <cell r="U250">
            <v>1136</v>
          </cell>
          <cell r="V250">
            <v>1752</v>
          </cell>
          <cell r="W250">
            <v>0</v>
          </cell>
          <cell r="X250">
            <v>0</v>
          </cell>
          <cell r="Y250">
            <v>0</v>
          </cell>
          <cell r="Z250">
            <v>18988</v>
          </cell>
          <cell r="AA250">
            <v>48356</v>
          </cell>
          <cell r="AB250">
            <v>0</v>
          </cell>
          <cell r="AC250">
            <v>10453</v>
          </cell>
          <cell r="AD250">
            <v>77797</v>
          </cell>
          <cell r="AE250">
            <v>41830</v>
          </cell>
          <cell r="AF250">
            <v>11777</v>
          </cell>
          <cell r="AG250">
            <v>35799</v>
          </cell>
          <cell r="AH250">
            <v>89406</v>
          </cell>
          <cell r="AI250">
            <v>0</v>
          </cell>
          <cell r="AJ250">
            <v>0</v>
          </cell>
          <cell r="AK250">
            <v>18988</v>
          </cell>
          <cell r="AL250">
            <v>0</v>
          </cell>
          <cell r="AM250">
            <v>0</v>
          </cell>
          <cell r="AN250">
            <v>0</v>
          </cell>
          <cell r="AO250">
            <v>10</v>
          </cell>
        </row>
        <row r="251">
          <cell r="A251">
            <v>917410695</v>
          </cell>
          <cell r="B251" t="str">
            <v>JAMES V BROWN LIBRARY</v>
          </cell>
          <cell r="C251" t="str">
            <v>NORTHCENTRAL</v>
          </cell>
          <cell r="D251" t="str">
            <v>NORTH CENTRAL</v>
          </cell>
          <cell r="E251" t="str">
            <v>LYCOMING</v>
          </cell>
          <cell r="F251" t="str">
            <v>Lycoming County Library System</v>
          </cell>
          <cell r="G251">
            <v>84702</v>
          </cell>
          <cell r="H251">
            <v>28793</v>
          </cell>
          <cell r="I251">
            <v>65</v>
          </cell>
          <cell r="J251">
            <v>561942</v>
          </cell>
          <cell r="K251">
            <v>5.0133299999999998</v>
          </cell>
          <cell r="L251">
            <v>0</v>
          </cell>
          <cell r="M251">
            <v>0</v>
          </cell>
          <cell r="N251">
            <v>32.213329999999999</v>
          </cell>
          <cell r="O251">
            <v>0</v>
          </cell>
          <cell r="P251">
            <v>149421</v>
          </cell>
          <cell r="Q251">
            <v>120043</v>
          </cell>
          <cell r="R251">
            <v>3469</v>
          </cell>
          <cell r="S251">
            <v>198</v>
          </cell>
          <cell r="T251">
            <v>0</v>
          </cell>
          <cell r="U251">
            <v>626</v>
          </cell>
          <cell r="V251">
            <v>1826</v>
          </cell>
          <cell r="W251">
            <v>13670</v>
          </cell>
          <cell r="X251">
            <v>53670</v>
          </cell>
          <cell r="Y251">
            <v>0</v>
          </cell>
          <cell r="Z251">
            <v>794794</v>
          </cell>
          <cell r="AA251">
            <v>829026</v>
          </cell>
          <cell r="AB251">
            <v>0</v>
          </cell>
          <cell r="AC251">
            <v>587566</v>
          </cell>
          <cell r="AD251">
            <v>2265056</v>
          </cell>
          <cell r="AE251">
            <v>1376789</v>
          </cell>
          <cell r="AF251">
            <v>317742</v>
          </cell>
          <cell r="AG251">
            <v>452409</v>
          </cell>
          <cell r="AH251">
            <v>2146940</v>
          </cell>
          <cell r="AI251">
            <v>15715</v>
          </cell>
          <cell r="AJ251">
            <v>13670</v>
          </cell>
          <cell r="AK251">
            <v>786927</v>
          </cell>
          <cell r="AL251">
            <v>0</v>
          </cell>
          <cell r="AM251">
            <v>7867</v>
          </cell>
          <cell r="AN251">
            <v>0</v>
          </cell>
          <cell r="AO251">
            <v>38</v>
          </cell>
        </row>
        <row r="252">
          <cell r="A252">
            <v>917410543</v>
          </cell>
          <cell r="B252" t="str">
            <v>JERSEY SHORE PUBLIC LIBRARY</v>
          </cell>
          <cell r="C252" t="str">
            <v>NORTHCENTRAL</v>
          </cell>
          <cell r="D252" t="str">
            <v>NORTH CENTRAL</v>
          </cell>
          <cell r="E252" t="str">
            <v>LYCOMING</v>
          </cell>
          <cell r="F252" t="str">
            <v>Lycoming County Library System</v>
          </cell>
          <cell r="G252">
            <v>5962</v>
          </cell>
          <cell r="H252">
            <v>3702</v>
          </cell>
          <cell r="I252">
            <v>56</v>
          </cell>
          <cell r="J252">
            <v>59339</v>
          </cell>
          <cell r="K252">
            <v>1</v>
          </cell>
          <cell r="L252">
            <v>0</v>
          </cell>
          <cell r="M252">
            <v>0</v>
          </cell>
          <cell r="N252">
            <v>2.15</v>
          </cell>
          <cell r="O252">
            <v>0</v>
          </cell>
          <cell r="P252">
            <v>24589</v>
          </cell>
          <cell r="Q252">
            <v>21393</v>
          </cell>
          <cell r="R252">
            <v>0</v>
          </cell>
          <cell r="S252">
            <v>17</v>
          </cell>
          <cell r="T252">
            <v>0</v>
          </cell>
          <cell r="U252">
            <v>2</v>
          </cell>
          <cell r="V252">
            <v>200</v>
          </cell>
          <cell r="W252">
            <v>0</v>
          </cell>
          <cell r="X252">
            <v>0</v>
          </cell>
          <cell r="Y252">
            <v>0</v>
          </cell>
          <cell r="Z252">
            <v>20494</v>
          </cell>
          <cell r="AA252">
            <v>74211</v>
          </cell>
          <cell r="AB252">
            <v>0</v>
          </cell>
          <cell r="AC252">
            <v>68667</v>
          </cell>
          <cell r="AD252">
            <v>163372</v>
          </cell>
          <cell r="AE252">
            <v>87345</v>
          </cell>
          <cell r="AF252">
            <v>18145</v>
          </cell>
          <cell r="AG252">
            <v>65098</v>
          </cell>
          <cell r="AH252">
            <v>170588</v>
          </cell>
          <cell r="AI252">
            <v>151</v>
          </cell>
          <cell r="AJ252">
            <v>0</v>
          </cell>
          <cell r="AK252">
            <v>20494</v>
          </cell>
          <cell r="AL252">
            <v>0</v>
          </cell>
          <cell r="AM252">
            <v>0</v>
          </cell>
          <cell r="AN252">
            <v>0</v>
          </cell>
          <cell r="AO252">
            <v>8</v>
          </cell>
        </row>
        <row r="253">
          <cell r="A253">
            <v>917411502</v>
          </cell>
          <cell r="B253" t="str">
            <v>LYCOMING SYS ADMIN UNIT</v>
          </cell>
          <cell r="C253" t="str">
            <v>NORTHCENTRAL</v>
          </cell>
          <cell r="D253" t="str">
            <v>NORTH CENTRAL</v>
          </cell>
          <cell r="E253" t="str">
            <v>LYCOMING</v>
          </cell>
          <cell r="F253" t="str">
            <v>Lycoming County Library System</v>
          </cell>
          <cell r="G253">
            <v>0</v>
          </cell>
          <cell r="H253">
            <v>0</v>
          </cell>
          <cell r="I253">
            <v>65</v>
          </cell>
          <cell r="J253">
            <v>0</v>
          </cell>
          <cell r="K253">
            <v>0.66666999999999998</v>
          </cell>
          <cell r="L253">
            <v>0</v>
          </cell>
          <cell r="M253">
            <v>0</v>
          </cell>
          <cell r="N253">
            <v>2.1866699999999999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151248</v>
          </cell>
          <cell r="AB253">
            <v>0</v>
          </cell>
          <cell r="AC253">
            <v>111806</v>
          </cell>
          <cell r="AD253">
            <v>263054</v>
          </cell>
          <cell r="AE253">
            <v>96855</v>
          </cell>
          <cell r="AF253">
            <v>15699</v>
          </cell>
          <cell r="AG253">
            <v>116499</v>
          </cell>
          <cell r="AH253">
            <v>229053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</row>
        <row r="254">
          <cell r="A254">
            <v>917410873</v>
          </cell>
          <cell r="B254" t="str">
            <v>MONTGOMERY AREA PUBLIC LIBRARY</v>
          </cell>
          <cell r="C254" t="str">
            <v>NORTHCENTRAL</v>
          </cell>
          <cell r="D254" t="str">
            <v>NORTH CENTRAL</v>
          </cell>
          <cell r="E254" t="str">
            <v>LYCOMING</v>
          </cell>
          <cell r="F254" t="str">
            <v>Lycoming County Library System</v>
          </cell>
          <cell r="G254">
            <v>5287</v>
          </cell>
          <cell r="H254">
            <v>1840</v>
          </cell>
          <cell r="I254">
            <v>36</v>
          </cell>
          <cell r="J254">
            <v>25556</v>
          </cell>
          <cell r="K254">
            <v>0</v>
          </cell>
          <cell r="L254">
            <v>0</v>
          </cell>
          <cell r="M254">
            <v>1</v>
          </cell>
          <cell r="N254">
            <v>0.59375</v>
          </cell>
          <cell r="O254">
            <v>6.25E-2</v>
          </cell>
          <cell r="P254">
            <v>16462</v>
          </cell>
          <cell r="Q254">
            <v>14220</v>
          </cell>
          <cell r="R254">
            <v>0</v>
          </cell>
          <cell r="S254">
            <v>15</v>
          </cell>
          <cell r="T254">
            <v>0</v>
          </cell>
          <cell r="U254">
            <v>486</v>
          </cell>
          <cell r="V254">
            <v>716</v>
          </cell>
          <cell r="W254">
            <v>0</v>
          </cell>
          <cell r="X254">
            <v>0</v>
          </cell>
          <cell r="Y254">
            <v>0</v>
          </cell>
          <cell r="Z254">
            <v>19055</v>
          </cell>
          <cell r="AA254">
            <v>40745</v>
          </cell>
          <cell r="AB254">
            <v>0</v>
          </cell>
          <cell r="AC254">
            <v>10012</v>
          </cell>
          <cell r="AD254">
            <v>69812</v>
          </cell>
          <cell r="AE254">
            <v>40437</v>
          </cell>
          <cell r="AF254">
            <v>11016</v>
          </cell>
          <cell r="AG254">
            <v>18143</v>
          </cell>
          <cell r="AH254">
            <v>69596</v>
          </cell>
          <cell r="AI254">
            <v>0</v>
          </cell>
          <cell r="AJ254">
            <v>0</v>
          </cell>
          <cell r="AK254">
            <v>19055</v>
          </cell>
          <cell r="AL254">
            <v>0</v>
          </cell>
          <cell r="AM254">
            <v>0</v>
          </cell>
          <cell r="AN254">
            <v>0</v>
          </cell>
          <cell r="AO254">
            <v>6</v>
          </cell>
        </row>
        <row r="255">
          <cell r="A255">
            <v>917410963</v>
          </cell>
          <cell r="B255" t="str">
            <v>MUNCY PUBLIC LIBRARY</v>
          </cell>
          <cell r="C255" t="str">
            <v>NORTHCENTRAL</v>
          </cell>
          <cell r="D255" t="str">
            <v>NORTH CENTRAL</v>
          </cell>
          <cell r="E255" t="str">
            <v>LYCOMING</v>
          </cell>
          <cell r="F255" t="str">
            <v>Lycoming County Library System</v>
          </cell>
          <cell r="G255">
            <v>7040</v>
          </cell>
          <cell r="H255">
            <v>3398</v>
          </cell>
          <cell r="I255">
            <v>45</v>
          </cell>
          <cell r="J255">
            <v>50312</v>
          </cell>
          <cell r="K255">
            <v>0</v>
          </cell>
          <cell r="L255">
            <v>0</v>
          </cell>
          <cell r="M255">
            <v>1.6578900000000001</v>
          </cell>
          <cell r="N255">
            <v>1.0789500000000001</v>
          </cell>
          <cell r="O255">
            <v>7.8950000000000006E-2</v>
          </cell>
          <cell r="P255">
            <v>24694</v>
          </cell>
          <cell r="Q255">
            <v>23475</v>
          </cell>
          <cell r="R255">
            <v>0</v>
          </cell>
          <cell r="S255">
            <v>40</v>
          </cell>
          <cell r="T255">
            <v>0</v>
          </cell>
          <cell r="U255">
            <v>1458</v>
          </cell>
          <cell r="V255">
            <v>2877</v>
          </cell>
          <cell r="W255">
            <v>0</v>
          </cell>
          <cell r="X255">
            <v>0</v>
          </cell>
          <cell r="Y255">
            <v>0</v>
          </cell>
          <cell r="Z255">
            <v>23824</v>
          </cell>
          <cell r="AA255">
            <v>58374</v>
          </cell>
          <cell r="AB255">
            <v>3000</v>
          </cell>
          <cell r="AC255">
            <v>25261</v>
          </cell>
          <cell r="AD255">
            <v>107459</v>
          </cell>
          <cell r="AE255">
            <v>91372</v>
          </cell>
          <cell r="AF255">
            <v>16865</v>
          </cell>
          <cell r="AG255">
            <v>13297</v>
          </cell>
          <cell r="AH255">
            <v>121534</v>
          </cell>
          <cell r="AI255">
            <v>0</v>
          </cell>
          <cell r="AJ255">
            <v>0</v>
          </cell>
          <cell r="AK255">
            <v>23824</v>
          </cell>
          <cell r="AL255">
            <v>0</v>
          </cell>
          <cell r="AM255">
            <v>0</v>
          </cell>
          <cell r="AN255">
            <v>10574</v>
          </cell>
          <cell r="AO255">
            <v>3</v>
          </cell>
        </row>
        <row r="256">
          <cell r="A256">
            <v>916190123</v>
          </cell>
          <cell r="B256" t="str">
            <v>MCBRIDE MEMORIAL LIBRARY</v>
          </cell>
          <cell r="C256" t="str">
            <v>NORTHCENTRAL</v>
          </cell>
          <cell r="D256" t="str">
            <v>NORTH CENTRAL</v>
          </cell>
          <cell r="E256" t="str">
            <v>COLUMBIA</v>
          </cell>
          <cell r="F256" t="str">
            <v/>
          </cell>
          <cell r="G256">
            <v>14153</v>
          </cell>
          <cell r="H256">
            <v>6106</v>
          </cell>
          <cell r="I256">
            <v>51</v>
          </cell>
          <cell r="J256">
            <v>75692</v>
          </cell>
          <cell r="K256">
            <v>1</v>
          </cell>
          <cell r="L256">
            <v>0</v>
          </cell>
          <cell r="M256">
            <v>0</v>
          </cell>
          <cell r="N256">
            <v>4.4571399999999999</v>
          </cell>
          <cell r="O256">
            <v>0.57142999999999999</v>
          </cell>
          <cell r="P256">
            <v>43197</v>
          </cell>
          <cell r="Q256">
            <v>38526</v>
          </cell>
          <cell r="R256">
            <v>0</v>
          </cell>
          <cell r="S256">
            <v>54</v>
          </cell>
          <cell r="T256">
            <v>0</v>
          </cell>
          <cell r="U256">
            <v>19</v>
          </cell>
          <cell r="V256">
            <v>312</v>
          </cell>
          <cell r="W256">
            <v>0</v>
          </cell>
          <cell r="X256">
            <v>0</v>
          </cell>
          <cell r="Y256">
            <v>0</v>
          </cell>
          <cell r="Z256">
            <v>43130</v>
          </cell>
          <cell r="AA256">
            <v>19000</v>
          </cell>
          <cell r="AB256">
            <v>0</v>
          </cell>
          <cell r="AC256">
            <v>441625</v>
          </cell>
          <cell r="AD256">
            <v>503755</v>
          </cell>
          <cell r="AE256">
            <v>160607</v>
          </cell>
          <cell r="AF256">
            <v>42535</v>
          </cell>
          <cell r="AG256">
            <v>290931</v>
          </cell>
          <cell r="AH256">
            <v>494073</v>
          </cell>
          <cell r="AI256">
            <v>0</v>
          </cell>
          <cell r="AJ256">
            <v>0</v>
          </cell>
          <cell r="AK256">
            <v>43130</v>
          </cell>
          <cell r="AL256">
            <v>0</v>
          </cell>
          <cell r="AM256">
            <v>0</v>
          </cell>
          <cell r="AN256">
            <v>0</v>
          </cell>
          <cell r="AO256">
            <v>24</v>
          </cell>
        </row>
        <row r="257">
          <cell r="A257">
            <v>916490453</v>
          </cell>
          <cell r="B257" t="str">
            <v>MILTON PUBLIC LIBRARY</v>
          </cell>
          <cell r="C257" t="str">
            <v>NORTHCENTRAL</v>
          </cell>
          <cell r="D257" t="str">
            <v>NORTH CENTRAL</v>
          </cell>
          <cell r="E257" t="str">
            <v>NORTHUMBERLAND</v>
          </cell>
          <cell r="F257" t="str">
            <v>-1</v>
          </cell>
          <cell r="G257">
            <v>12143</v>
          </cell>
          <cell r="H257">
            <v>6013</v>
          </cell>
          <cell r="I257">
            <v>50</v>
          </cell>
          <cell r="J257">
            <v>45879</v>
          </cell>
          <cell r="K257">
            <v>0</v>
          </cell>
          <cell r="L257">
            <v>0</v>
          </cell>
          <cell r="M257">
            <v>1.05263</v>
          </cell>
          <cell r="N257">
            <v>2.8947400000000001</v>
          </cell>
          <cell r="O257">
            <v>5.2630000000000003E-2</v>
          </cell>
          <cell r="P257">
            <v>23361</v>
          </cell>
          <cell r="Q257">
            <v>21323</v>
          </cell>
          <cell r="R257">
            <v>0</v>
          </cell>
          <cell r="S257">
            <v>58</v>
          </cell>
          <cell r="T257">
            <v>0</v>
          </cell>
          <cell r="U257">
            <v>205</v>
          </cell>
          <cell r="V257">
            <v>241</v>
          </cell>
          <cell r="W257">
            <v>0</v>
          </cell>
          <cell r="X257">
            <v>0</v>
          </cell>
          <cell r="Y257">
            <v>0</v>
          </cell>
          <cell r="Z257">
            <v>20719</v>
          </cell>
          <cell r="AA257">
            <v>42575</v>
          </cell>
          <cell r="AB257">
            <v>0</v>
          </cell>
          <cell r="AC257">
            <v>93014</v>
          </cell>
          <cell r="AD257">
            <v>156308</v>
          </cell>
          <cell r="AE257">
            <v>103333</v>
          </cell>
          <cell r="AF257">
            <v>30931</v>
          </cell>
          <cell r="AG257">
            <v>74787</v>
          </cell>
          <cell r="AH257">
            <v>209051</v>
          </cell>
          <cell r="AI257">
            <v>0</v>
          </cell>
          <cell r="AJ257">
            <v>0</v>
          </cell>
          <cell r="AK257">
            <v>20719</v>
          </cell>
          <cell r="AL257">
            <v>0</v>
          </cell>
          <cell r="AM257">
            <v>0</v>
          </cell>
          <cell r="AN257">
            <v>576200</v>
          </cell>
          <cell r="AO257">
            <v>27</v>
          </cell>
        </row>
        <row r="258">
          <cell r="A258">
            <v>916490423</v>
          </cell>
          <cell r="B258" t="str">
            <v>MONTGOMERY HOUSE WARRIOR RUN AREA PUBLIC LIBR</v>
          </cell>
          <cell r="C258" t="str">
            <v>NORTHCENTRAL</v>
          </cell>
          <cell r="D258" t="str">
            <v>NORTH CENTRAL</v>
          </cell>
          <cell r="E258" t="str">
            <v>NORTHUMBERLAND</v>
          </cell>
          <cell r="F258" t="str">
            <v>-1</v>
          </cell>
          <cell r="G258">
            <v>9739</v>
          </cell>
          <cell r="H258">
            <v>2884</v>
          </cell>
          <cell r="I258">
            <v>45</v>
          </cell>
          <cell r="J258">
            <v>30819</v>
          </cell>
          <cell r="K258">
            <v>1</v>
          </cell>
          <cell r="L258">
            <v>0</v>
          </cell>
          <cell r="M258">
            <v>0</v>
          </cell>
          <cell r="N258">
            <v>2</v>
          </cell>
          <cell r="O258">
            <v>0.28571000000000002</v>
          </cell>
          <cell r="P258">
            <v>25958</v>
          </cell>
          <cell r="Q258">
            <v>23869</v>
          </cell>
          <cell r="R258">
            <v>2797</v>
          </cell>
          <cell r="S258">
            <v>63</v>
          </cell>
          <cell r="T258">
            <v>0</v>
          </cell>
          <cell r="U258">
            <v>503</v>
          </cell>
          <cell r="V258">
            <v>211</v>
          </cell>
          <cell r="W258">
            <v>0</v>
          </cell>
          <cell r="X258">
            <v>0</v>
          </cell>
          <cell r="Y258">
            <v>0</v>
          </cell>
          <cell r="Z258">
            <v>14044</v>
          </cell>
          <cell r="AA258">
            <v>21000</v>
          </cell>
          <cell r="AB258">
            <v>0</v>
          </cell>
          <cell r="AC258">
            <v>119463</v>
          </cell>
          <cell r="AD258">
            <v>154507</v>
          </cell>
          <cell r="AE258">
            <v>80340</v>
          </cell>
          <cell r="AF258">
            <v>25851</v>
          </cell>
          <cell r="AG258">
            <v>50172</v>
          </cell>
          <cell r="AH258">
            <v>156363</v>
          </cell>
          <cell r="AI258">
            <v>0</v>
          </cell>
          <cell r="AJ258">
            <v>0</v>
          </cell>
          <cell r="AK258">
            <v>14044</v>
          </cell>
          <cell r="AL258">
            <v>0</v>
          </cell>
          <cell r="AM258">
            <v>7000</v>
          </cell>
          <cell r="AN258">
            <v>0</v>
          </cell>
          <cell r="AO258">
            <v>5</v>
          </cell>
        </row>
        <row r="259">
          <cell r="A259">
            <v>917590063</v>
          </cell>
          <cell r="B259" t="str">
            <v>BLOSSBURG MEMORIAL LIBRARY</v>
          </cell>
          <cell r="C259" t="str">
            <v>NORTHCENTRAL</v>
          </cell>
          <cell r="D259" t="str">
            <v>NORTH CENTRAL</v>
          </cell>
          <cell r="E259" t="str">
            <v>TIOGA</v>
          </cell>
          <cell r="F259" t="str">
            <v>Potter-Tioga Library System</v>
          </cell>
          <cell r="G259">
            <v>4003</v>
          </cell>
          <cell r="H259">
            <v>2380</v>
          </cell>
          <cell r="I259">
            <v>37</v>
          </cell>
          <cell r="J259">
            <v>14895</v>
          </cell>
          <cell r="K259">
            <v>0.85714000000000001</v>
          </cell>
          <cell r="L259">
            <v>0</v>
          </cell>
          <cell r="M259">
            <v>0</v>
          </cell>
          <cell r="N259">
            <v>0.57142999999999999</v>
          </cell>
          <cell r="O259">
            <v>5.7140000000000003E-2</v>
          </cell>
          <cell r="P259">
            <v>10064</v>
          </cell>
          <cell r="Q259">
            <v>8450</v>
          </cell>
          <cell r="R259">
            <v>248</v>
          </cell>
          <cell r="S259">
            <v>15</v>
          </cell>
          <cell r="T259">
            <v>0</v>
          </cell>
          <cell r="U259">
            <v>62</v>
          </cell>
          <cell r="V259">
            <v>75</v>
          </cell>
          <cell r="W259">
            <v>0</v>
          </cell>
          <cell r="X259">
            <v>0</v>
          </cell>
          <cell r="Y259">
            <v>0</v>
          </cell>
          <cell r="Z259">
            <v>14543</v>
          </cell>
          <cell r="AA259">
            <v>20777</v>
          </cell>
          <cell r="AB259">
            <v>0</v>
          </cell>
          <cell r="AC259">
            <v>76515</v>
          </cell>
          <cell r="AD259">
            <v>111835</v>
          </cell>
          <cell r="AE259">
            <v>35686</v>
          </cell>
          <cell r="AF259">
            <v>15525</v>
          </cell>
          <cell r="AG259">
            <v>52815</v>
          </cell>
          <cell r="AH259">
            <v>104026</v>
          </cell>
          <cell r="AI259">
            <v>0</v>
          </cell>
          <cell r="AJ259">
            <v>0</v>
          </cell>
          <cell r="AK259">
            <v>14543</v>
          </cell>
          <cell r="AL259">
            <v>0</v>
          </cell>
          <cell r="AM259">
            <v>0</v>
          </cell>
          <cell r="AN259">
            <v>0</v>
          </cell>
          <cell r="AO259">
            <v>5</v>
          </cell>
        </row>
        <row r="260">
          <cell r="A260">
            <v>909530183</v>
          </cell>
          <cell r="B260" t="str">
            <v>COUDERSPORT PUBLIC LIBRARY</v>
          </cell>
          <cell r="C260" t="str">
            <v>NORTHCENTRAL</v>
          </cell>
          <cell r="D260" t="str">
            <v>NORTH CENTRAL</v>
          </cell>
          <cell r="E260" t="str">
            <v>POTTER</v>
          </cell>
          <cell r="F260" t="str">
            <v>Potter-Tioga Library System</v>
          </cell>
          <cell r="G260">
            <v>5943</v>
          </cell>
          <cell r="H260">
            <v>2870</v>
          </cell>
          <cell r="I260">
            <v>65</v>
          </cell>
          <cell r="J260">
            <v>31480</v>
          </cell>
          <cell r="K260">
            <v>1</v>
          </cell>
          <cell r="L260">
            <v>0</v>
          </cell>
          <cell r="M260">
            <v>0</v>
          </cell>
          <cell r="N260">
            <v>0.9</v>
          </cell>
          <cell r="O260">
            <v>0</v>
          </cell>
          <cell r="P260">
            <v>24849</v>
          </cell>
          <cell r="Q260">
            <v>23392</v>
          </cell>
          <cell r="R260">
            <v>0</v>
          </cell>
          <cell r="S260">
            <v>60</v>
          </cell>
          <cell r="T260">
            <v>0</v>
          </cell>
          <cell r="U260">
            <v>145</v>
          </cell>
          <cell r="V260">
            <v>530</v>
          </cell>
          <cell r="W260">
            <v>0</v>
          </cell>
          <cell r="X260">
            <v>0</v>
          </cell>
          <cell r="Y260">
            <v>0</v>
          </cell>
          <cell r="Z260">
            <v>11917</v>
          </cell>
          <cell r="AA260">
            <v>44236</v>
          </cell>
          <cell r="AB260">
            <v>2500</v>
          </cell>
          <cell r="AC260">
            <v>57925</v>
          </cell>
          <cell r="AD260">
            <v>114078</v>
          </cell>
          <cell r="AE260">
            <v>58916</v>
          </cell>
          <cell r="AF260">
            <v>24292</v>
          </cell>
          <cell r="AG260">
            <v>28340</v>
          </cell>
          <cell r="AH260">
            <v>111548</v>
          </cell>
          <cell r="AI260">
            <v>0</v>
          </cell>
          <cell r="AJ260">
            <v>0</v>
          </cell>
          <cell r="AK260">
            <v>11917</v>
          </cell>
          <cell r="AL260">
            <v>0</v>
          </cell>
          <cell r="AM260">
            <v>0</v>
          </cell>
          <cell r="AN260">
            <v>0</v>
          </cell>
          <cell r="AO260">
            <v>4</v>
          </cell>
        </row>
        <row r="261">
          <cell r="A261">
            <v>917590363</v>
          </cell>
          <cell r="B261" t="str">
            <v>ELKLAND AREA COMMUNITY LIBRARY</v>
          </cell>
          <cell r="C261" t="str">
            <v>NORTHCENTRAL</v>
          </cell>
          <cell r="D261" t="str">
            <v>NORTH CENTRAL</v>
          </cell>
          <cell r="E261" t="str">
            <v>TIOGA</v>
          </cell>
          <cell r="F261" t="str">
            <v>Potter-Tioga Library System</v>
          </cell>
          <cell r="G261">
            <v>3688</v>
          </cell>
          <cell r="H261">
            <v>855</v>
          </cell>
          <cell r="I261">
            <v>35</v>
          </cell>
          <cell r="J261">
            <v>9983</v>
          </cell>
          <cell r="K261">
            <v>0</v>
          </cell>
          <cell r="L261">
            <v>0</v>
          </cell>
          <cell r="M261">
            <v>0.68571000000000004</v>
          </cell>
          <cell r="N261">
            <v>0.85714000000000001</v>
          </cell>
          <cell r="O261">
            <v>0</v>
          </cell>
          <cell r="P261">
            <v>10779</v>
          </cell>
          <cell r="Q261">
            <v>12907</v>
          </cell>
          <cell r="R261">
            <v>4</v>
          </cell>
          <cell r="S261">
            <v>24</v>
          </cell>
          <cell r="T261">
            <v>0</v>
          </cell>
          <cell r="U261">
            <v>49</v>
          </cell>
          <cell r="V261">
            <v>12</v>
          </cell>
          <cell r="W261">
            <v>0</v>
          </cell>
          <cell r="X261">
            <v>0</v>
          </cell>
          <cell r="Y261">
            <v>0</v>
          </cell>
          <cell r="Z261">
            <v>12726</v>
          </cell>
          <cell r="AA261">
            <v>17643</v>
          </cell>
          <cell r="AB261">
            <v>0</v>
          </cell>
          <cell r="AC261">
            <v>33539</v>
          </cell>
          <cell r="AD261">
            <v>63908</v>
          </cell>
          <cell r="AE261">
            <v>39748</v>
          </cell>
          <cell r="AF261">
            <v>12179</v>
          </cell>
          <cell r="AG261">
            <v>14662</v>
          </cell>
          <cell r="AH261">
            <v>66589</v>
          </cell>
          <cell r="AI261">
            <v>0</v>
          </cell>
          <cell r="AJ261">
            <v>0</v>
          </cell>
          <cell r="AK261">
            <v>12726</v>
          </cell>
          <cell r="AL261">
            <v>0</v>
          </cell>
          <cell r="AM261">
            <v>0</v>
          </cell>
          <cell r="AN261">
            <v>0</v>
          </cell>
          <cell r="AO261">
            <v>6</v>
          </cell>
        </row>
        <row r="262">
          <cell r="A262">
            <v>909530273</v>
          </cell>
          <cell r="B262" t="str">
            <v>GALETON PUBLIC LIBRARY</v>
          </cell>
          <cell r="C262" t="str">
            <v>NORTHCENTRAL</v>
          </cell>
          <cell r="D262" t="str">
            <v>NORTH CENTRAL</v>
          </cell>
          <cell r="E262" t="str">
            <v>POTTER</v>
          </cell>
          <cell r="F262" t="str">
            <v>Potter-Tioga Library System</v>
          </cell>
          <cell r="G262">
            <v>1866</v>
          </cell>
          <cell r="H262">
            <v>673</v>
          </cell>
          <cell r="I262">
            <v>37</v>
          </cell>
          <cell r="J262">
            <v>16032</v>
          </cell>
          <cell r="K262">
            <v>0</v>
          </cell>
          <cell r="L262">
            <v>0</v>
          </cell>
          <cell r="M262">
            <v>0.8</v>
          </cell>
          <cell r="N262">
            <v>0.31429000000000001</v>
          </cell>
          <cell r="O262">
            <v>0</v>
          </cell>
          <cell r="P262">
            <v>19809</v>
          </cell>
          <cell r="Q262">
            <v>18354</v>
          </cell>
          <cell r="R262">
            <v>0</v>
          </cell>
          <cell r="S262">
            <v>61</v>
          </cell>
          <cell r="T262">
            <v>0</v>
          </cell>
          <cell r="U262">
            <v>25</v>
          </cell>
          <cell r="V262">
            <v>48</v>
          </cell>
          <cell r="W262">
            <v>8012</v>
          </cell>
          <cell r="X262">
            <v>8012</v>
          </cell>
          <cell r="Y262">
            <v>0</v>
          </cell>
          <cell r="Z262">
            <v>7525</v>
          </cell>
          <cell r="AA262">
            <v>8038</v>
          </cell>
          <cell r="AB262">
            <v>0</v>
          </cell>
          <cell r="AC262">
            <v>36097</v>
          </cell>
          <cell r="AD262">
            <v>59672</v>
          </cell>
          <cell r="AE262">
            <v>29361</v>
          </cell>
          <cell r="AF262">
            <v>6495</v>
          </cell>
          <cell r="AG262">
            <v>17247</v>
          </cell>
          <cell r="AH262">
            <v>53103</v>
          </cell>
          <cell r="AI262">
            <v>0</v>
          </cell>
          <cell r="AJ262">
            <v>8012</v>
          </cell>
          <cell r="AK262">
            <v>7525</v>
          </cell>
          <cell r="AL262">
            <v>0</v>
          </cell>
          <cell r="AM262">
            <v>0</v>
          </cell>
          <cell r="AN262">
            <v>0</v>
          </cell>
          <cell r="AO262">
            <v>5</v>
          </cell>
        </row>
        <row r="263">
          <cell r="A263">
            <v>909530305</v>
          </cell>
          <cell r="B263" t="str">
            <v>GENESEE AREA LIBRARY</v>
          </cell>
          <cell r="C263" t="str">
            <v>NORTHCENTRAL</v>
          </cell>
          <cell r="D263" t="str">
            <v>NORTH CENTRAL</v>
          </cell>
          <cell r="E263" t="str">
            <v>POTTER</v>
          </cell>
          <cell r="F263" t="str">
            <v>Potter-Tioga Library System</v>
          </cell>
          <cell r="G263">
            <v>799</v>
          </cell>
          <cell r="H263">
            <v>262</v>
          </cell>
          <cell r="I263">
            <v>28</v>
          </cell>
          <cell r="J263">
            <v>4129</v>
          </cell>
          <cell r="K263">
            <v>0</v>
          </cell>
          <cell r="L263">
            <v>0</v>
          </cell>
          <cell r="M263">
            <v>0.6</v>
          </cell>
          <cell r="N263">
            <v>0</v>
          </cell>
          <cell r="O263">
            <v>0</v>
          </cell>
          <cell r="P263">
            <v>6639</v>
          </cell>
          <cell r="Q263">
            <v>6331</v>
          </cell>
          <cell r="R263">
            <v>0</v>
          </cell>
          <cell r="S263">
            <v>14</v>
          </cell>
          <cell r="T263">
            <v>0</v>
          </cell>
          <cell r="U263">
            <v>18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6333.38</v>
          </cell>
          <cell r="AA263">
            <v>9264.1</v>
          </cell>
          <cell r="AB263">
            <v>1000</v>
          </cell>
          <cell r="AC263">
            <v>16575</v>
          </cell>
          <cell r="AD263">
            <v>32172.48</v>
          </cell>
          <cell r="AE263">
            <v>16944</v>
          </cell>
          <cell r="AF263">
            <v>4079</v>
          </cell>
          <cell r="AG263">
            <v>8294</v>
          </cell>
          <cell r="AH263">
            <v>29317</v>
          </cell>
          <cell r="AI263">
            <v>0</v>
          </cell>
          <cell r="AJ263">
            <v>0</v>
          </cell>
          <cell r="AK263">
            <v>6333</v>
          </cell>
          <cell r="AL263">
            <v>0</v>
          </cell>
          <cell r="AM263">
            <v>0</v>
          </cell>
          <cell r="AN263">
            <v>0</v>
          </cell>
          <cell r="AO263">
            <v>5</v>
          </cell>
        </row>
        <row r="264">
          <cell r="A264">
            <v>917591143</v>
          </cell>
          <cell r="B264" t="str">
            <v>GREEN FREE LIBRARY WELLSBORO</v>
          </cell>
          <cell r="C264" t="str">
            <v>NORTHCENTRAL</v>
          </cell>
          <cell r="D264" t="str">
            <v>NORTH CENTRAL</v>
          </cell>
          <cell r="E264" t="str">
            <v>TIOGA</v>
          </cell>
          <cell r="F264" t="str">
            <v>Potter-Tioga Library System</v>
          </cell>
          <cell r="G264">
            <v>11499</v>
          </cell>
          <cell r="H264">
            <v>7087</v>
          </cell>
          <cell r="I264">
            <v>54</v>
          </cell>
          <cell r="J264">
            <v>64840</v>
          </cell>
          <cell r="K264">
            <v>0</v>
          </cell>
          <cell r="L264">
            <v>1.14286</v>
          </cell>
          <cell r="M264">
            <v>0</v>
          </cell>
          <cell r="N264">
            <v>3.8</v>
          </cell>
          <cell r="O264">
            <v>0</v>
          </cell>
          <cell r="P264">
            <v>55405</v>
          </cell>
          <cell r="Q264">
            <v>50610</v>
          </cell>
          <cell r="R264">
            <v>11</v>
          </cell>
          <cell r="S264">
            <v>70</v>
          </cell>
          <cell r="T264">
            <v>0</v>
          </cell>
          <cell r="U264">
            <v>229</v>
          </cell>
          <cell r="V264">
            <v>134</v>
          </cell>
          <cell r="W264">
            <v>0</v>
          </cell>
          <cell r="X264">
            <v>0</v>
          </cell>
          <cell r="Y264">
            <v>0</v>
          </cell>
          <cell r="Z264">
            <v>29359</v>
          </cell>
          <cell r="AA264">
            <v>19643</v>
          </cell>
          <cell r="AB264">
            <v>0</v>
          </cell>
          <cell r="AC264">
            <v>220263</v>
          </cell>
          <cell r="AD264">
            <v>269265</v>
          </cell>
          <cell r="AE264">
            <v>137470</v>
          </cell>
          <cell r="AF264">
            <v>57610</v>
          </cell>
          <cell r="AG264">
            <v>56704</v>
          </cell>
          <cell r="AH264">
            <v>251784</v>
          </cell>
          <cell r="AI264">
            <v>0</v>
          </cell>
          <cell r="AJ264">
            <v>0</v>
          </cell>
          <cell r="AK264">
            <v>29359</v>
          </cell>
          <cell r="AL264">
            <v>0</v>
          </cell>
          <cell r="AM264">
            <v>0</v>
          </cell>
          <cell r="AN264">
            <v>0</v>
          </cell>
          <cell r="AO264">
            <v>4</v>
          </cell>
        </row>
        <row r="265">
          <cell r="A265">
            <v>917590543</v>
          </cell>
          <cell r="B265" t="str">
            <v>KNOXVILLE PUBLIC LIBRARY</v>
          </cell>
          <cell r="C265" t="str">
            <v>NORTHCENTRAL</v>
          </cell>
          <cell r="D265" t="str">
            <v>NORTH CENTRAL</v>
          </cell>
          <cell r="E265" t="str">
            <v>TIOGA</v>
          </cell>
          <cell r="F265" t="str">
            <v>Potter-Tioga Library System</v>
          </cell>
          <cell r="G265">
            <v>1712</v>
          </cell>
          <cell r="H265">
            <v>407</v>
          </cell>
          <cell r="I265">
            <v>35</v>
          </cell>
          <cell r="J265">
            <v>6813</v>
          </cell>
          <cell r="K265">
            <v>0</v>
          </cell>
          <cell r="L265">
            <v>0</v>
          </cell>
          <cell r="M265">
            <v>0.71428999999999998</v>
          </cell>
          <cell r="N265">
            <v>0.62856999999999996</v>
          </cell>
          <cell r="O265">
            <v>8.5709999999999995E-2</v>
          </cell>
          <cell r="P265">
            <v>13123</v>
          </cell>
          <cell r="Q265">
            <v>12155</v>
          </cell>
          <cell r="R265">
            <v>8</v>
          </cell>
          <cell r="S265">
            <v>25</v>
          </cell>
          <cell r="T265">
            <v>0</v>
          </cell>
          <cell r="U265">
            <v>47</v>
          </cell>
          <cell r="V265">
            <v>39</v>
          </cell>
          <cell r="W265">
            <v>0</v>
          </cell>
          <cell r="X265">
            <v>0</v>
          </cell>
          <cell r="Y265">
            <v>0</v>
          </cell>
          <cell r="Z265">
            <v>10908</v>
          </cell>
          <cell r="AA265">
            <v>5423</v>
          </cell>
          <cell r="AB265">
            <v>0</v>
          </cell>
          <cell r="AC265">
            <v>29662</v>
          </cell>
          <cell r="AD265">
            <v>45993</v>
          </cell>
          <cell r="AE265">
            <v>30039</v>
          </cell>
          <cell r="AF265">
            <v>9299</v>
          </cell>
          <cell r="AG265">
            <v>21721</v>
          </cell>
          <cell r="AH265">
            <v>61059</v>
          </cell>
          <cell r="AI265">
            <v>0</v>
          </cell>
          <cell r="AJ265">
            <v>0</v>
          </cell>
          <cell r="AK265">
            <v>10908</v>
          </cell>
          <cell r="AL265">
            <v>0</v>
          </cell>
          <cell r="AM265">
            <v>0</v>
          </cell>
          <cell r="AN265">
            <v>155779</v>
          </cell>
          <cell r="AO265">
            <v>4</v>
          </cell>
        </row>
        <row r="266">
          <cell r="A266">
            <v>917590693</v>
          </cell>
          <cell r="B266" t="str">
            <v>MANSFIELD FREE PUBLIC LIBRARY</v>
          </cell>
          <cell r="C266" t="str">
            <v>NORTHCENTRAL</v>
          </cell>
          <cell r="D266" t="str">
            <v>NORTH CENTRAL</v>
          </cell>
          <cell r="E266" t="str">
            <v>TIOGA</v>
          </cell>
          <cell r="F266" t="str">
            <v>Potter-Tioga Library System</v>
          </cell>
          <cell r="G266">
            <v>6021</v>
          </cell>
          <cell r="H266">
            <v>4421</v>
          </cell>
          <cell r="I266">
            <v>38</v>
          </cell>
          <cell r="J266">
            <v>29532</v>
          </cell>
          <cell r="K266">
            <v>0</v>
          </cell>
          <cell r="L266">
            <v>0</v>
          </cell>
          <cell r="M266">
            <v>1</v>
          </cell>
          <cell r="N266">
            <v>0.57142999999999999</v>
          </cell>
          <cell r="O266">
            <v>0.42857000000000001</v>
          </cell>
          <cell r="P266">
            <v>18176</v>
          </cell>
          <cell r="Q266">
            <v>15445</v>
          </cell>
          <cell r="R266">
            <v>16</v>
          </cell>
          <cell r="S266">
            <v>27</v>
          </cell>
          <cell r="T266">
            <v>0</v>
          </cell>
          <cell r="U266">
            <v>12</v>
          </cell>
          <cell r="V266">
            <v>77</v>
          </cell>
          <cell r="W266">
            <v>0</v>
          </cell>
          <cell r="X266">
            <v>0</v>
          </cell>
          <cell r="Y266">
            <v>0</v>
          </cell>
          <cell r="Z266">
            <v>12866</v>
          </cell>
          <cell r="AA266">
            <v>24552</v>
          </cell>
          <cell r="AB266">
            <v>0</v>
          </cell>
          <cell r="AC266">
            <v>35879</v>
          </cell>
          <cell r="AD266">
            <v>73297</v>
          </cell>
          <cell r="AE266">
            <v>37305</v>
          </cell>
          <cell r="AF266">
            <v>17891</v>
          </cell>
          <cell r="AG266">
            <v>23441</v>
          </cell>
          <cell r="AH266">
            <v>78637</v>
          </cell>
          <cell r="AI266">
            <v>0</v>
          </cell>
          <cell r="AJ266">
            <v>0</v>
          </cell>
          <cell r="AK266">
            <v>12866</v>
          </cell>
          <cell r="AL266">
            <v>0</v>
          </cell>
          <cell r="AM266">
            <v>0</v>
          </cell>
          <cell r="AN266">
            <v>0</v>
          </cell>
          <cell r="AO266">
            <v>8</v>
          </cell>
        </row>
        <row r="267">
          <cell r="A267">
            <v>909530723</v>
          </cell>
          <cell r="B267" t="str">
            <v>OSWAYO VALLEY MEMORIAL LIBRARY</v>
          </cell>
          <cell r="C267" t="str">
            <v>NORTHCENTRAL</v>
          </cell>
          <cell r="D267" t="str">
            <v>NORTH CENTRAL</v>
          </cell>
          <cell r="E267" t="str">
            <v>POTTER</v>
          </cell>
          <cell r="F267" t="str">
            <v>Potter-Tioga Library System</v>
          </cell>
          <cell r="G267">
            <v>3514</v>
          </cell>
          <cell r="H267">
            <v>711</v>
          </cell>
          <cell r="I267">
            <v>28</v>
          </cell>
          <cell r="J267">
            <v>12365</v>
          </cell>
          <cell r="K267">
            <v>0</v>
          </cell>
          <cell r="L267">
            <v>0</v>
          </cell>
          <cell r="M267">
            <v>1</v>
          </cell>
          <cell r="N267">
            <v>0</v>
          </cell>
          <cell r="O267">
            <v>0.2</v>
          </cell>
          <cell r="P267">
            <v>15132</v>
          </cell>
          <cell r="Q267">
            <v>12522</v>
          </cell>
          <cell r="R267">
            <v>38</v>
          </cell>
          <cell r="S267">
            <v>23</v>
          </cell>
          <cell r="T267">
            <v>0</v>
          </cell>
          <cell r="U267">
            <v>54</v>
          </cell>
          <cell r="V267">
            <v>163</v>
          </cell>
          <cell r="W267">
            <v>0</v>
          </cell>
          <cell r="X267">
            <v>0</v>
          </cell>
          <cell r="Y267">
            <v>0</v>
          </cell>
          <cell r="Z267">
            <v>7930</v>
          </cell>
          <cell r="AA267">
            <v>9843</v>
          </cell>
          <cell r="AB267">
            <v>1500</v>
          </cell>
          <cell r="AC267">
            <v>22645</v>
          </cell>
          <cell r="AD267">
            <v>40418</v>
          </cell>
          <cell r="AE267">
            <v>24867</v>
          </cell>
          <cell r="AF267">
            <v>4339</v>
          </cell>
          <cell r="AG267">
            <v>7715</v>
          </cell>
          <cell r="AH267">
            <v>36921</v>
          </cell>
          <cell r="AI267">
            <v>0</v>
          </cell>
          <cell r="AJ267">
            <v>0</v>
          </cell>
          <cell r="AK267">
            <v>7930</v>
          </cell>
          <cell r="AL267">
            <v>0</v>
          </cell>
          <cell r="AM267">
            <v>0</v>
          </cell>
          <cell r="AN267">
            <v>0</v>
          </cell>
          <cell r="AO267">
            <v>5</v>
          </cell>
        </row>
        <row r="268">
          <cell r="A268">
            <v>909530035</v>
          </cell>
          <cell r="B268" t="str">
            <v>POTTER-TIOGA SYS ADMIN UNIT</v>
          </cell>
          <cell r="C268" t="str">
            <v>NORTHCENTRAL</v>
          </cell>
          <cell r="D268" t="str">
            <v>NORTH CENTRAL</v>
          </cell>
          <cell r="E268" t="str">
            <v>POTTER</v>
          </cell>
          <cell r="F268" t="str">
            <v>Potter-Tioga Library System</v>
          </cell>
          <cell r="G268">
            <v>17931</v>
          </cell>
          <cell r="H268">
            <v>0</v>
          </cell>
          <cell r="I268">
            <v>40</v>
          </cell>
          <cell r="J268">
            <v>0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4869</v>
          </cell>
          <cell r="Q268">
            <v>3886</v>
          </cell>
          <cell r="R268">
            <v>0</v>
          </cell>
          <cell r="S268">
            <v>4</v>
          </cell>
          <cell r="T268">
            <v>1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106547</v>
          </cell>
          <cell r="AA268">
            <v>44066</v>
          </cell>
          <cell r="AB268">
            <v>0</v>
          </cell>
          <cell r="AC268">
            <v>2369</v>
          </cell>
          <cell r="AD268">
            <v>152982</v>
          </cell>
          <cell r="AE268">
            <v>88637</v>
          </cell>
          <cell r="AF268">
            <v>17689</v>
          </cell>
          <cell r="AG268">
            <v>47309</v>
          </cell>
          <cell r="AH268">
            <v>153635</v>
          </cell>
          <cell r="AI268">
            <v>0</v>
          </cell>
          <cell r="AJ268">
            <v>0</v>
          </cell>
          <cell r="AK268">
            <v>106547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</row>
        <row r="269">
          <cell r="A269">
            <v>909530863</v>
          </cell>
          <cell r="B269" t="str">
            <v>ULYSSES LIBRARY</v>
          </cell>
          <cell r="C269" t="str">
            <v>NORTHCENTRAL</v>
          </cell>
          <cell r="D269" t="str">
            <v>NORTH CENTRAL</v>
          </cell>
          <cell r="E269" t="str">
            <v>POTTER</v>
          </cell>
          <cell r="F269" t="str">
            <v>Potter-Tioga Library System</v>
          </cell>
          <cell r="G269">
            <v>1256</v>
          </cell>
          <cell r="H269">
            <v>1749</v>
          </cell>
          <cell r="I269">
            <v>35</v>
          </cell>
          <cell r="J269">
            <v>12167</v>
          </cell>
          <cell r="K269">
            <v>0</v>
          </cell>
          <cell r="L269">
            <v>0</v>
          </cell>
          <cell r="M269">
            <v>0.68571000000000004</v>
          </cell>
          <cell r="N269">
            <v>0.42857000000000001</v>
          </cell>
          <cell r="O269">
            <v>0</v>
          </cell>
          <cell r="P269">
            <v>21890</v>
          </cell>
          <cell r="Q269">
            <v>19543</v>
          </cell>
          <cell r="R269">
            <v>0</v>
          </cell>
          <cell r="S269">
            <v>25</v>
          </cell>
          <cell r="T269">
            <v>0</v>
          </cell>
          <cell r="U269">
            <v>201</v>
          </cell>
          <cell r="V269">
            <v>47</v>
          </cell>
          <cell r="W269">
            <v>0</v>
          </cell>
          <cell r="X269">
            <v>0</v>
          </cell>
          <cell r="Y269">
            <v>0</v>
          </cell>
          <cell r="Z269">
            <v>7829</v>
          </cell>
          <cell r="AA269">
            <v>9042</v>
          </cell>
          <cell r="AB269">
            <v>1000</v>
          </cell>
          <cell r="AC269">
            <v>30095</v>
          </cell>
          <cell r="AD269">
            <v>46966</v>
          </cell>
          <cell r="AE269">
            <v>28702</v>
          </cell>
          <cell r="AF269">
            <v>11416</v>
          </cell>
          <cell r="AG269">
            <v>9953</v>
          </cell>
          <cell r="AH269">
            <v>50071</v>
          </cell>
          <cell r="AI269">
            <v>0</v>
          </cell>
          <cell r="AJ269">
            <v>0</v>
          </cell>
          <cell r="AK269">
            <v>7829</v>
          </cell>
          <cell r="AL269">
            <v>0</v>
          </cell>
          <cell r="AM269">
            <v>0</v>
          </cell>
          <cell r="AN269">
            <v>0</v>
          </cell>
          <cell r="AO269">
            <v>10</v>
          </cell>
        </row>
        <row r="270">
          <cell r="A270">
            <v>917591173</v>
          </cell>
          <cell r="B270" t="str">
            <v>WESTFIELD PUBLIC LIBRARY</v>
          </cell>
          <cell r="C270" t="str">
            <v>NORTHCENTRAL</v>
          </cell>
          <cell r="D270" t="str">
            <v>NORTH CENTRAL</v>
          </cell>
          <cell r="E270" t="str">
            <v>TIOGA</v>
          </cell>
          <cell r="F270" t="str">
            <v>Potter-Tioga Library System</v>
          </cell>
          <cell r="G270">
            <v>2111</v>
          </cell>
          <cell r="H270">
            <v>1269</v>
          </cell>
          <cell r="I270">
            <v>28</v>
          </cell>
          <cell r="J270">
            <v>22626</v>
          </cell>
          <cell r="K270">
            <v>0</v>
          </cell>
          <cell r="L270">
            <v>0</v>
          </cell>
          <cell r="M270">
            <v>0.85714000000000001</v>
          </cell>
          <cell r="N270">
            <v>0.28571000000000002</v>
          </cell>
          <cell r="O270">
            <v>0.28571000000000002</v>
          </cell>
          <cell r="P270">
            <v>13742</v>
          </cell>
          <cell r="Q270">
            <v>11494</v>
          </cell>
          <cell r="R270">
            <v>0</v>
          </cell>
          <cell r="S270">
            <v>25</v>
          </cell>
          <cell r="T270">
            <v>0</v>
          </cell>
          <cell r="U270">
            <v>22</v>
          </cell>
          <cell r="V270">
            <v>38</v>
          </cell>
          <cell r="W270">
            <v>0</v>
          </cell>
          <cell r="X270">
            <v>0</v>
          </cell>
          <cell r="Y270">
            <v>0</v>
          </cell>
          <cell r="Z270">
            <v>11514</v>
          </cell>
          <cell r="AA270">
            <v>12046</v>
          </cell>
          <cell r="AB270">
            <v>0</v>
          </cell>
          <cell r="AC270">
            <v>25276</v>
          </cell>
          <cell r="AD270">
            <v>48836</v>
          </cell>
          <cell r="AE270">
            <v>24183</v>
          </cell>
          <cell r="AF270">
            <v>11487</v>
          </cell>
          <cell r="AG270">
            <v>20179</v>
          </cell>
          <cell r="AH270">
            <v>55849</v>
          </cell>
          <cell r="AI270">
            <v>0</v>
          </cell>
          <cell r="AJ270">
            <v>0</v>
          </cell>
          <cell r="AK270">
            <v>11514</v>
          </cell>
          <cell r="AL270">
            <v>0</v>
          </cell>
          <cell r="AM270">
            <v>0</v>
          </cell>
          <cell r="AN270">
            <v>0</v>
          </cell>
          <cell r="AO270">
            <v>6</v>
          </cell>
        </row>
        <row r="271">
          <cell r="A271">
            <v>916490543</v>
          </cell>
          <cell r="B271" t="str">
            <v>PRIESTLEY FORSYTH MEM LIBRARY</v>
          </cell>
          <cell r="C271" t="str">
            <v>NORTHCENTRAL</v>
          </cell>
          <cell r="D271" t="str">
            <v>NORTH CENTRAL</v>
          </cell>
          <cell r="E271" t="str">
            <v>NORTHUMBERLAND</v>
          </cell>
          <cell r="F271" t="str">
            <v>-1</v>
          </cell>
          <cell r="G271">
            <v>7489</v>
          </cell>
          <cell r="H271">
            <v>4314</v>
          </cell>
          <cell r="I271">
            <v>48</v>
          </cell>
          <cell r="J271">
            <v>39811</v>
          </cell>
          <cell r="K271">
            <v>1.14286</v>
          </cell>
          <cell r="L271">
            <v>0</v>
          </cell>
          <cell r="M271">
            <v>1.14286</v>
          </cell>
          <cell r="N271">
            <v>3.05714</v>
          </cell>
          <cell r="O271">
            <v>0</v>
          </cell>
          <cell r="P271">
            <v>24837</v>
          </cell>
          <cell r="Q271">
            <v>21688</v>
          </cell>
          <cell r="R271">
            <v>0</v>
          </cell>
          <cell r="S271">
            <v>47</v>
          </cell>
          <cell r="T271">
            <v>0</v>
          </cell>
          <cell r="U271">
            <v>129</v>
          </cell>
          <cell r="V271">
            <v>265</v>
          </cell>
          <cell r="W271">
            <v>0</v>
          </cell>
          <cell r="X271">
            <v>0</v>
          </cell>
          <cell r="Y271">
            <v>3839</v>
          </cell>
          <cell r="Z271">
            <v>28352</v>
          </cell>
          <cell r="AA271">
            <v>5500</v>
          </cell>
          <cell r="AB271">
            <v>2500</v>
          </cell>
          <cell r="AC271">
            <v>183829</v>
          </cell>
          <cell r="AD271">
            <v>217681</v>
          </cell>
          <cell r="AE271">
            <v>148606</v>
          </cell>
          <cell r="AF271">
            <v>24590</v>
          </cell>
          <cell r="AG271">
            <v>54117</v>
          </cell>
          <cell r="AH271">
            <v>227313</v>
          </cell>
          <cell r="AI271">
            <v>0</v>
          </cell>
          <cell r="AJ271">
            <v>0</v>
          </cell>
          <cell r="AK271">
            <v>24513</v>
          </cell>
          <cell r="AL271">
            <v>0</v>
          </cell>
          <cell r="AM271">
            <v>3839</v>
          </cell>
          <cell r="AN271">
            <v>0</v>
          </cell>
          <cell r="AO271">
            <v>23</v>
          </cell>
        </row>
        <row r="272">
          <cell r="A272">
            <v>916550035</v>
          </cell>
          <cell r="B272" t="str">
            <v>SNYDER COUNTY LIBRARIES, INC.</v>
          </cell>
          <cell r="C272" t="str">
            <v>NORTHCENTRAL</v>
          </cell>
          <cell r="D272" t="str">
            <v>NORTH CENTRAL</v>
          </cell>
          <cell r="E272" t="str">
            <v>SNYDER</v>
          </cell>
          <cell r="F272" t="str">
            <v>-1</v>
          </cell>
          <cell r="G272">
            <v>39702</v>
          </cell>
          <cell r="H272">
            <v>12952</v>
          </cell>
          <cell r="I272">
            <v>54</v>
          </cell>
          <cell r="J272">
            <v>86307</v>
          </cell>
          <cell r="K272">
            <v>2.2857099999999999</v>
          </cell>
          <cell r="L272">
            <v>0</v>
          </cell>
          <cell r="M272">
            <v>0</v>
          </cell>
          <cell r="N272">
            <v>11.74286</v>
          </cell>
          <cell r="O272">
            <v>0.28571000000000002</v>
          </cell>
          <cell r="P272">
            <v>61182</v>
          </cell>
          <cell r="Q272">
            <v>52589</v>
          </cell>
          <cell r="R272">
            <v>0</v>
          </cell>
          <cell r="S272">
            <v>135</v>
          </cell>
          <cell r="T272">
            <v>0</v>
          </cell>
          <cell r="U272">
            <v>86</v>
          </cell>
          <cell r="V272">
            <v>575</v>
          </cell>
          <cell r="W272">
            <v>20450</v>
          </cell>
          <cell r="X272">
            <v>20450</v>
          </cell>
          <cell r="Y272">
            <v>2308</v>
          </cell>
          <cell r="Z272">
            <v>105286</v>
          </cell>
          <cell r="AA272">
            <v>121592</v>
          </cell>
          <cell r="AB272">
            <v>0</v>
          </cell>
          <cell r="AC272">
            <v>142002</v>
          </cell>
          <cell r="AD272">
            <v>389330</v>
          </cell>
          <cell r="AE272">
            <v>296273</v>
          </cell>
          <cell r="AF272">
            <v>78107</v>
          </cell>
          <cell r="AG272">
            <v>55622</v>
          </cell>
          <cell r="AH272">
            <v>430002</v>
          </cell>
          <cell r="AI272">
            <v>0</v>
          </cell>
          <cell r="AJ272">
            <v>20450</v>
          </cell>
          <cell r="AK272">
            <v>102978</v>
          </cell>
          <cell r="AL272">
            <v>0</v>
          </cell>
          <cell r="AM272">
            <v>2308</v>
          </cell>
          <cell r="AN272">
            <v>561512</v>
          </cell>
          <cell r="AO272">
            <v>33</v>
          </cell>
        </row>
        <row r="273">
          <cell r="A273">
            <v>917570123</v>
          </cell>
          <cell r="B273" t="str">
            <v>SULLIVAN COUNTY LIBRARY</v>
          </cell>
          <cell r="C273" t="str">
            <v>NORTHCENTRAL</v>
          </cell>
          <cell r="D273" t="str">
            <v>NORTH CENTRAL</v>
          </cell>
          <cell r="E273" t="str">
            <v>SULLIVAN</v>
          </cell>
          <cell r="F273" t="str">
            <v>-1</v>
          </cell>
          <cell r="G273">
            <v>6428</v>
          </cell>
          <cell r="H273">
            <v>2667</v>
          </cell>
          <cell r="I273">
            <v>37</v>
          </cell>
          <cell r="J273">
            <v>34962</v>
          </cell>
          <cell r="K273">
            <v>0</v>
          </cell>
          <cell r="L273">
            <v>0</v>
          </cell>
          <cell r="M273">
            <v>1</v>
          </cell>
          <cell r="N273">
            <v>1.6285700000000001</v>
          </cell>
          <cell r="O273">
            <v>0.85714000000000001</v>
          </cell>
          <cell r="P273">
            <v>22338</v>
          </cell>
          <cell r="Q273">
            <v>20644</v>
          </cell>
          <cell r="R273">
            <v>0</v>
          </cell>
          <cell r="S273">
            <v>62</v>
          </cell>
          <cell r="T273">
            <v>0</v>
          </cell>
          <cell r="U273">
            <v>59</v>
          </cell>
          <cell r="V273">
            <v>339</v>
          </cell>
          <cell r="W273">
            <v>7391</v>
          </cell>
          <cell r="X273">
            <v>7391</v>
          </cell>
          <cell r="Y273">
            <v>0</v>
          </cell>
          <cell r="Z273">
            <v>43185</v>
          </cell>
          <cell r="AA273">
            <v>30000</v>
          </cell>
          <cell r="AB273">
            <v>0</v>
          </cell>
          <cell r="AC273">
            <v>26987</v>
          </cell>
          <cell r="AD273">
            <v>107563</v>
          </cell>
          <cell r="AE273">
            <v>85288</v>
          </cell>
          <cell r="AF273">
            <v>23369</v>
          </cell>
          <cell r="AG273">
            <v>15529</v>
          </cell>
          <cell r="AH273">
            <v>124186</v>
          </cell>
          <cell r="AI273">
            <v>0</v>
          </cell>
          <cell r="AJ273">
            <v>7391</v>
          </cell>
          <cell r="AK273">
            <v>43185</v>
          </cell>
          <cell r="AL273">
            <v>0</v>
          </cell>
          <cell r="AM273">
            <v>0</v>
          </cell>
          <cell r="AN273">
            <v>0</v>
          </cell>
          <cell r="AO273">
            <v>7</v>
          </cell>
        </row>
        <row r="274">
          <cell r="A274">
            <v>916470093</v>
          </cell>
          <cell r="B274" t="str">
            <v>THOMAS BEAVER FREE LIBRARY</v>
          </cell>
          <cell r="C274" t="str">
            <v>NORTHCENTRAL</v>
          </cell>
          <cell r="D274" t="str">
            <v>NORTH CENTRAL</v>
          </cell>
          <cell r="E274" t="str">
            <v>MONTOUR</v>
          </cell>
          <cell r="F274" t="str">
            <v>-1</v>
          </cell>
          <cell r="G274">
            <v>21321</v>
          </cell>
          <cell r="H274">
            <v>7823</v>
          </cell>
          <cell r="I274">
            <v>39</v>
          </cell>
          <cell r="J274">
            <v>66490</v>
          </cell>
          <cell r="K274">
            <v>1.14286</v>
          </cell>
          <cell r="L274">
            <v>0</v>
          </cell>
          <cell r="M274">
            <v>0</v>
          </cell>
          <cell r="N274">
            <v>4.8571400000000002</v>
          </cell>
          <cell r="O274">
            <v>0.28571000000000002</v>
          </cell>
          <cell r="P274">
            <v>36457</v>
          </cell>
          <cell r="Q274">
            <v>35996</v>
          </cell>
          <cell r="R274">
            <v>0</v>
          </cell>
          <cell r="S274">
            <v>94</v>
          </cell>
          <cell r="T274">
            <v>17</v>
          </cell>
          <cell r="U274">
            <v>158</v>
          </cell>
          <cell r="V274">
            <v>504</v>
          </cell>
          <cell r="W274">
            <v>0</v>
          </cell>
          <cell r="X274">
            <v>0</v>
          </cell>
          <cell r="Y274">
            <v>0</v>
          </cell>
          <cell r="Z274">
            <v>55297</v>
          </cell>
          <cell r="AA274">
            <v>17050</v>
          </cell>
          <cell r="AB274">
            <v>16000</v>
          </cell>
          <cell r="AC274">
            <v>77473</v>
          </cell>
          <cell r="AD274">
            <v>149820</v>
          </cell>
          <cell r="AE274">
            <v>113308</v>
          </cell>
          <cell r="AF274">
            <v>28513</v>
          </cell>
          <cell r="AG274">
            <v>60060</v>
          </cell>
          <cell r="AH274">
            <v>201881</v>
          </cell>
          <cell r="AI274">
            <v>0</v>
          </cell>
          <cell r="AJ274">
            <v>0</v>
          </cell>
          <cell r="AK274">
            <v>55297</v>
          </cell>
          <cell r="AL274">
            <v>0</v>
          </cell>
          <cell r="AM274">
            <v>0</v>
          </cell>
          <cell r="AN274">
            <v>0</v>
          </cell>
          <cell r="AO274">
            <v>7</v>
          </cell>
        </row>
        <row r="275">
          <cell r="A275">
            <v>916600303</v>
          </cell>
          <cell r="B275" t="str">
            <v>JANE &amp; ANNETTE HERR MEMORIAL LIBRARY</v>
          </cell>
          <cell r="C275" t="str">
            <v>NORTHCENTRAL</v>
          </cell>
          <cell r="D275" t="str">
            <v>NORTH CENTRAL</v>
          </cell>
          <cell r="E275" t="str">
            <v>UNION</v>
          </cell>
          <cell r="F275" t="str">
            <v>Union County Library System</v>
          </cell>
          <cell r="G275">
            <v>3540</v>
          </cell>
          <cell r="H275">
            <v>2796</v>
          </cell>
          <cell r="I275">
            <v>35</v>
          </cell>
          <cell r="J275">
            <v>69630</v>
          </cell>
          <cell r="K275">
            <v>0</v>
          </cell>
          <cell r="L275">
            <v>0</v>
          </cell>
          <cell r="M275">
            <v>1</v>
          </cell>
          <cell r="N275">
            <v>2.6285699999999999</v>
          </cell>
          <cell r="O275">
            <v>0</v>
          </cell>
          <cell r="P275">
            <v>23759</v>
          </cell>
          <cell r="Q275">
            <v>21512</v>
          </cell>
          <cell r="R275">
            <v>0</v>
          </cell>
          <cell r="S275">
            <v>72</v>
          </cell>
          <cell r="T275">
            <v>0</v>
          </cell>
          <cell r="U275">
            <v>17</v>
          </cell>
          <cell r="V275">
            <v>54</v>
          </cell>
          <cell r="W275">
            <v>0</v>
          </cell>
          <cell r="X275">
            <v>0</v>
          </cell>
          <cell r="Y275">
            <v>597</v>
          </cell>
          <cell r="Z275">
            <v>24135</v>
          </cell>
          <cell r="AA275">
            <v>64234</v>
          </cell>
          <cell r="AB275">
            <v>0</v>
          </cell>
          <cell r="AC275">
            <v>77452</v>
          </cell>
          <cell r="AD275">
            <v>165821</v>
          </cell>
          <cell r="AE275">
            <v>81872</v>
          </cell>
          <cell r="AF275">
            <v>16365</v>
          </cell>
          <cell r="AG275">
            <v>38895</v>
          </cell>
          <cell r="AH275">
            <v>137132</v>
          </cell>
          <cell r="AI275">
            <v>0</v>
          </cell>
          <cell r="AJ275">
            <v>0</v>
          </cell>
          <cell r="AK275">
            <v>23538</v>
          </cell>
          <cell r="AL275">
            <v>0</v>
          </cell>
          <cell r="AM275">
            <v>597</v>
          </cell>
          <cell r="AN275">
            <v>0</v>
          </cell>
          <cell r="AO275">
            <v>4</v>
          </cell>
        </row>
        <row r="276">
          <cell r="A276">
            <v>916600243</v>
          </cell>
          <cell r="B276" t="str">
            <v>PUBLIC LIBRARY FOR UNION CO</v>
          </cell>
          <cell r="C276" t="str">
            <v>NORTHCENTRAL</v>
          </cell>
          <cell r="D276" t="str">
            <v>NORTH CENTRAL</v>
          </cell>
          <cell r="E276" t="str">
            <v>UNION</v>
          </cell>
          <cell r="F276" t="str">
            <v>Union County Library System</v>
          </cell>
          <cell r="G276">
            <v>39587</v>
          </cell>
          <cell r="H276">
            <v>13741</v>
          </cell>
          <cell r="I276">
            <v>56</v>
          </cell>
          <cell r="J276">
            <v>214889</v>
          </cell>
          <cell r="K276">
            <v>2</v>
          </cell>
          <cell r="L276">
            <v>0</v>
          </cell>
          <cell r="M276">
            <v>0</v>
          </cell>
          <cell r="N276">
            <v>9.7142900000000001</v>
          </cell>
          <cell r="O276">
            <v>0</v>
          </cell>
          <cell r="P276">
            <v>107919</v>
          </cell>
          <cell r="Q276">
            <v>101768</v>
          </cell>
          <cell r="R276">
            <v>93</v>
          </cell>
          <cell r="S276">
            <v>102</v>
          </cell>
          <cell r="T276">
            <v>1</v>
          </cell>
          <cell r="U276">
            <v>2034</v>
          </cell>
          <cell r="V276">
            <v>845</v>
          </cell>
          <cell r="W276">
            <v>0</v>
          </cell>
          <cell r="X276">
            <v>0</v>
          </cell>
          <cell r="Y276">
            <v>0</v>
          </cell>
          <cell r="Z276">
            <v>80116</v>
          </cell>
          <cell r="AA276">
            <v>172010</v>
          </cell>
          <cell r="AB276">
            <v>0</v>
          </cell>
          <cell r="AC276">
            <v>195637</v>
          </cell>
          <cell r="AD276">
            <v>447763</v>
          </cell>
          <cell r="AE276">
            <v>342973</v>
          </cell>
          <cell r="AF276">
            <v>85296</v>
          </cell>
          <cell r="AG276">
            <v>137787</v>
          </cell>
          <cell r="AH276">
            <v>566056</v>
          </cell>
          <cell r="AI276">
            <v>0</v>
          </cell>
          <cell r="AJ276">
            <v>0</v>
          </cell>
          <cell r="AK276">
            <v>80116</v>
          </cell>
          <cell r="AL276">
            <v>0</v>
          </cell>
          <cell r="AM276">
            <v>0</v>
          </cell>
          <cell r="AN276">
            <v>0</v>
          </cell>
          <cell r="AO276">
            <v>12</v>
          </cell>
        </row>
        <row r="277">
          <cell r="A277">
            <v>916600264</v>
          </cell>
          <cell r="B277" t="str">
            <v>UNION SYS ADMIN UNIT</v>
          </cell>
          <cell r="C277" t="str">
            <v>NORTHCENTRAL</v>
          </cell>
          <cell r="D277" t="str">
            <v>NORTH CENTRAL</v>
          </cell>
          <cell r="E277" t="str">
            <v>UNION</v>
          </cell>
          <cell r="F277" t="str">
            <v>Union County Library System</v>
          </cell>
          <cell r="G277">
            <v>0</v>
          </cell>
          <cell r="H277">
            <v>0</v>
          </cell>
          <cell r="I277">
            <v>56</v>
          </cell>
          <cell r="J277">
            <v>0</v>
          </cell>
          <cell r="K277">
            <v>0.28571000000000002</v>
          </cell>
          <cell r="L277">
            <v>0</v>
          </cell>
          <cell r="M277">
            <v>0</v>
          </cell>
          <cell r="N277">
            <v>3.1428600000000002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103105</v>
          </cell>
          <cell r="AA277">
            <v>57240</v>
          </cell>
          <cell r="AB277">
            <v>0</v>
          </cell>
          <cell r="AC277">
            <v>998</v>
          </cell>
          <cell r="AD277">
            <v>161343</v>
          </cell>
          <cell r="AE277">
            <v>126177</v>
          </cell>
          <cell r="AF277">
            <v>5609</v>
          </cell>
          <cell r="AG277">
            <v>36559</v>
          </cell>
          <cell r="AH277">
            <v>168345</v>
          </cell>
          <cell r="AI277">
            <v>0</v>
          </cell>
          <cell r="AJ277">
            <v>0</v>
          </cell>
          <cell r="AK277">
            <v>103105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</row>
        <row r="278">
          <cell r="A278">
            <v>916600203</v>
          </cell>
          <cell r="B278" t="str">
            <v>WEST END LIBRARY</v>
          </cell>
          <cell r="C278" t="str">
            <v>NORTHCENTRAL</v>
          </cell>
          <cell r="D278" t="str">
            <v>NORTH CENTRAL</v>
          </cell>
          <cell r="E278" t="str">
            <v>UNION</v>
          </cell>
          <cell r="F278" t="str">
            <v>Union County Library System</v>
          </cell>
          <cell r="G278">
            <v>1820</v>
          </cell>
          <cell r="H278">
            <v>843</v>
          </cell>
          <cell r="I278">
            <v>35</v>
          </cell>
          <cell r="J278">
            <v>18293</v>
          </cell>
          <cell r="K278">
            <v>0</v>
          </cell>
          <cell r="L278">
            <v>0</v>
          </cell>
          <cell r="M278">
            <v>0</v>
          </cell>
          <cell r="N278">
            <v>1.73333</v>
          </cell>
          <cell r="O278">
            <v>0</v>
          </cell>
          <cell r="P278">
            <v>15405</v>
          </cell>
          <cell r="Q278">
            <v>14353</v>
          </cell>
          <cell r="R278">
            <v>0</v>
          </cell>
          <cell r="S278">
            <v>45</v>
          </cell>
          <cell r="T278">
            <v>0</v>
          </cell>
          <cell r="U278">
            <v>155</v>
          </cell>
          <cell r="V278">
            <v>25</v>
          </cell>
          <cell r="W278">
            <v>0</v>
          </cell>
          <cell r="X278">
            <v>0</v>
          </cell>
          <cell r="Y278">
            <v>0</v>
          </cell>
          <cell r="Z278">
            <v>22332</v>
          </cell>
          <cell r="AA278">
            <v>44337</v>
          </cell>
          <cell r="AB278">
            <v>0</v>
          </cell>
          <cell r="AC278">
            <v>42697</v>
          </cell>
          <cell r="AD278">
            <v>109366</v>
          </cell>
          <cell r="AE278">
            <v>59704</v>
          </cell>
          <cell r="AF278">
            <v>17223</v>
          </cell>
          <cell r="AG278">
            <v>37924</v>
          </cell>
          <cell r="AH278">
            <v>114851</v>
          </cell>
          <cell r="AI278">
            <v>0</v>
          </cell>
          <cell r="AJ278">
            <v>0</v>
          </cell>
          <cell r="AK278">
            <v>22332</v>
          </cell>
          <cell r="AL278">
            <v>0</v>
          </cell>
          <cell r="AM278">
            <v>0</v>
          </cell>
          <cell r="AN278">
            <v>0</v>
          </cell>
          <cell r="AO278">
            <v>4</v>
          </cell>
        </row>
        <row r="279">
          <cell r="A279">
            <v>919660153</v>
          </cell>
          <cell r="B279" t="str">
            <v>FACTORYVILLE PUBLIC LIBRARY</v>
          </cell>
          <cell r="C279" t="str">
            <v>NORTHEAST</v>
          </cell>
          <cell r="D279" t="str">
            <v>NORTHEAST</v>
          </cell>
          <cell r="E279" t="str">
            <v>WYOMING</v>
          </cell>
          <cell r="F279" t="str">
            <v/>
          </cell>
          <cell r="G279">
            <v>1144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</row>
        <row r="280">
          <cell r="A280" t="e">
            <v>#VALUE!</v>
          </cell>
          <cell r="B280" t="str">
            <v>FRANCES E. KENNARD PUBLIC LIBRARY ASSOCIATION</v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</row>
        <row r="281">
          <cell r="A281">
            <v>919660243</v>
          </cell>
          <cell r="B281" t="str">
            <v>LACEYVILLE PUBLIC LIBRARY</v>
          </cell>
          <cell r="C281" t="str">
            <v>NORTHEAST</v>
          </cell>
          <cell r="D281" t="str">
            <v>NORTHEAST</v>
          </cell>
          <cell r="E281" t="str">
            <v>WYOMING</v>
          </cell>
          <cell r="F281" t="str">
            <v/>
          </cell>
          <cell r="G281">
            <v>5700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A282">
            <v>919350243</v>
          </cell>
          <cell r="B282" t="str">
            <v>ABINGTON COMMUNITY LIBRARY</v>
          </cell>
          <cell r="C282" t="str">
            <v>NORTHEAST</v>
          </cell>
          <cell r="D282" t="str">
            <v>NORTHEAST</v>
          </cell>
          <cell r="E282" t="str">
            <v>LACKAWANNA</v>
          </cell>
          <cell r="F282" t="str">
            <v>Lackawanna County Library System</v>
          </cell>
          <cell r="G282">
            <v>30686</v>
          </cell>
          <cell r="H282">
            <v>8236</v>
          </cell>
          <cell r="I282">
            <v>71</v>
          </cell>
          <cell r="J282">
            <v>242622</v>
          </cell>
          <cell r="K282">
            <v>2</v>
          </cell>
          <cell r="L282">
            <v>0</v>
          </cell>
          <cell r="M282">
            <v>0</v>
          </cell>
          <cell r="N282">
            <v>8.1999999999999993</v>
          </cell>
          <cell r="O282">
            <v>0.45713999999999999</v>
          </cell>
          <cell r="P282">
            <v>81975</v>
          </cell>
          <cell r="Q282">
            <v>72572</v>
          </cell>
          <cell r="R282">
            <v>0</v>
          </cell>
          <cell r="S282">
            <v>118</v>
          </cell>
          <cell r="T282">
            <v>0</v>
          </cell>
          <cell r="U282">
            <v>867</v>
          </cell>
          <cell r="V282">
            <v>472</v>
          </cell>
          <cell r="W282">
            <v>0</v>
          </cell>
          <cell r="X282">
            <v>0</v>
          </cell>
          <cell r="Y282">
            <v>0</v>
          </cell>
          <cell r="Z282">
            <v>78067</v>
          </cell>
          <cell r="AA282">
            <v>436695</v>
          </cell>
          <cell r="AB282">
            <v>0</v>
          </cell>
          <cell r="AC282">
            <v>84899</v>
          </cell>
          <cell r="AD282">
            <v>599661</v>
          </cell>
          <cell r="AE282">
            <v>400698</v>
          </cell>
          <cell r="AF282">
            <v>75599</v>
          </cell>
          <cell r="AG282">
            <v>129717</v>
          </cell>
          <cell r="AH282">
            <v>606014</v>
          </cell>
          <cell r="AI282">
            <v>0</v>
          </cell>
          <cell r="AJ282">
            <v>0</v>
          </cell>
          <cell r="AK282">
            <v>78067</v>
          </cell>
          <cell r="AL282">
            <v>0</v>
          </cell>
          <cell r="AM282">
            <v>0</v>
          </cell>
          <cell r="AN282">
            <v>0</v>
          </cell>
          <cell r="AO282">
            <v>26</v>
          </cell>
        </row>
        <row r="283">
          <cell r="A283">
            <v>919350152</v>
          </cell>
          <cell r="B283" t="str">
            <v>CARBONDALE PUBLIC LIBRARY</v>
          </cell>
          <cell r="C283" t="str">
            <v>NORTHEAST</v>
          </cell>
          <cell r="D283" t="str">
            <v>NORTHEAST</v>
          </cell>
          <cell r="E283" t="str">
            <v>LACKAWANNA</v>
          </cell>
          <cell r="F283" t="str">
            <v>Lackawanna County Library System</v>
          </cell>
          <cell r="G283">
            <v>19016</v>
          </cell>
          <cell r="H283">
            <v>4081</v>
          </cell>
          <cell r="I283">
            <v>54</v>
          </cell>
          <cell r="J283">
            <v>61033</v>
          </cell>
          <cell r="K283">
            <v>3</v>
          </cell>
          <cell r="L283">
            <v>0</v>
          </cell>
          <cell r="M283">
            <v>0</v>
          </cell>
          <cell r="N283">
            <v>4.17143</v>
          </cell>
          <cell r="O283">
            <v>0</v>
          </cell>
          <cell r="P283">
            <v>40014</v>
          </cell>
          <cell r="Q283">
            <v>35141</v>
          </cell>
          <cell r="R283">
            <v>0</v>
          </cell>
          <cell r="S283">
            <v>60</v>
          </cell>
          <cell r="T283">
            <v>0</v>
          </cell>
          <cell r="U283">
            <v>22</v>
          </cell>
          <cell r="V283">
            <v>178</v>
          </cell>
          <cell r="W283">
            <v>0</v>
          </cell>
          <cell r="X283">
            <v>0</v>
          </cell>
          <cell r="Y283">
            <v>0</v>
          </cell>
          <cell r="Z283">
            <v>39131</v>
          </cell>
          <cell r="AA283">
            <v>256113</v>
          </cell>
          <cell r="AB283">
            <v>0</v>
          </cell>
          <cell r="AC283">
            <v>26162</v>
          </cell>
          <cell r="AD283">
            <v>321406</v>
          </cell>
          <cell r="AE283">
            <v>243340</v>
          </cell>
          <cell r="AF283">
            <v>28955</v>
          </cell>
          <cell r="AG283">
            <v>51167</v>
          </cell>
          <cell r="AH283">
            <v>323462</v>
          </cell>
          <cell r="AI283">
            <v>0</v>
          </cell>
          <cell r="AJ283">
            <v>0</v>
          </cell>
          <cell r="AK283">
            <v>39131</v>
          </cell>
          <cell r="AL283">
            <v>0</v>
          </cell>
          <cell r="AM283">
            <v>0</v>
          </cell>
          <cell r="AN283">
            <v>0</v>
          </cell>
          <cell r="AO283">
            <v>12</v>
          </cell>
        </row>
        <row r="284">
          <cell r="A284">
            <v>919350333</v>
          </cell>
          <cell r="B284" t="str">
            <v>DALTON COMMUNITY LIBRARY</v>
          </cell>
          <cell r="C284" t="str">
            <v>NORTHEAST</v>
          </cell>
          <cell r="D284" t="str">
            <v>NORTHEAST</v>
          </cell>
          <cell r="E284" t="str">
            <v>LACKAWANNA</v>
          </cell>
          <cell r="F284" t="str">
            <v>Lackawanna County Library System</v>
          </cell>
          <cell r="G284">
            <v>1836</v>
          </cell>
          <cell r="H284">
            <v>864</v>
          </cell>
          <cell r="I284">
            <v>41</v>
          </cell>
          <cell r="J284">
            <v>24967</v>
          </cell>
          <cell r="K284">
            <v>1</v>
          </cell>
          <cell r="L284">
            <v>0</v>
          </cell>
          <cell r="M284">
            <v>0</v>
          </cell>
          <cell r="N284">
            <v>1.17143</v>
          </cell>
          <cell r="O284">
            <v>0</v>
          </cell>
          <cell r="P284">
            <v>23460</v>
          </cell>
          <cell r="Q284">
            <v>19826</v>
          </cell>
          <cell r="R284">
            <v>0</v>
          </cell>
          <cell r="S284">
            <v>30</v>
          </cell>
          <cell r="T284">
            <v>0</v>
          </cell>
          <cell r="U284">
            <v>12</v>
          </cell>
          <cell r="V284">
            <v>38</v>
          </cell>
          <cell r="W284">
            <v>0</v>
          </cell>
          <cell r="X284">
            <v>0</v>
          </cell>
          <cell r="Y284">
            <v>0</v>
          </cell>
          <cell r="Z284">
            <v>19666</v>
          </cell>
          <cell r="AA284">
            <v>89751</v>
          </cell>
          <cell r="AB284">
            <v>0</v>
          </cell>
          <cell r="AC284">
            <v>7752</v>
          </cell>
          <cell r="AD284">
            <v>117169</v>
          </cell>
          <cell r="AE284">
            <v>91773</v>
          </cell>
          <cell r="AF284">
            <v>13463</v>
          </cell>
          <cell r="AG284">
            <v>15060</v>
          </cell>
          <cell r="AH284">
            <v>120296</v>
          </cell>
          <cell r="AI284">
            <v>0</v>
          </cell>
          <cell r="AJ284">
            <v>0</v>
          </cell>
          <cell r="AK284">
            <v>19666</v>
          </cell>
          <cell r="AL284">
            <v>0</v>
          </cell>
          <cell r="AM284">
            <v>0</v>
          </cell>
          <cell r="AN284">
            <v>0</v>
          </cell>
          <cell r="AO284">
            <v>4</v>
          </cell>
        </row>
        <row r="285">
          <cell r="A285">
            <v>919350995</v>
          </cell>
          <cell r="B285" t="str">
            <v>LACKAWANNA SYS ADMIN UNIT</v>
          </cell>
          <cell r="C285" t="str">
            <v>NORTHEAST</v>
          </cell>
          <cell r="D285" t="str">
            <v>NORTHEAST</v>
          </cell>
          <cell r="E285" t="str">
            <v>LACKAWANNA</v>
          </cell>
          <cell r="F285" t="str">
            <v>Lackawanna County Library System</v>
          </cell>
          <cell r="G285">
            <v>0</v>
          </cell>
          <cell r="H285">
            <v>0</v>
          </cell>
          <cell r="I285">
            <v>38</v>
          </cell>
          <cell r="J285">
            <v>33492</v>
          </cell>
          <cell r="K285">
            <v>1</v>
          </cell>
          <cell r="L285">
            <v>0</v>
          </cell>
          <cell r="M285">
            <v>0</v>
          </cell>
          <cell r="N285">
            <v>1</v>
          </cell>
          <cell r="O285">
            <v>0</v>
          </cell>
          <cell r="P285">
            <v>7361</v>
          </cell>
          <cell r="Q285">
            <v>3561</v>
          </cell>
          <cell r="R285">
            <v>1920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61813</v>
          </cell>
          <cell r="AA285">
            <v>853391</v>
          </cell>
          <cell r="AB285">
            <v>0</v>
          </cell>
          <cell r="AC285">
            <v>39394</v>
          </cell>
          <cell r="AD285">
            <v>954598</v>
          </cell>
          <cell r="AE285">
            <v>185918</v>
          </cell>
          <cell r="AF285">
            <v>164982</v>
          </cell>
          <cell r="AG285">
            <v>218281</v>
          </cell>
          <cell r="AH285">
            <v>569181</v>
          </cell>
          <cell r="AI285">
            <v>0</v>
          </cell>
          <cell r="AJ285">
            <v>0</v>
          </cell>
          <cell r="AK285">
            <v>49313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</row>
        <row r="286">
          <cell r="A286">
            <v>919350783</v>
          </cell>
          <cell r="B286" t="str">
            <v>NORTH POCONO PUBLIC LIBRARY</v>
          </cell>
          <cell r="C286" t="str">
            <v>NORTHEAST</v>
          </cell>
          <cell r="D286" t="str">
            <v>NORTHEAST</v>
          </cell>
          <cell r="E286" t="str">
            <v>LACKAWANNA</v>
          </cell>
          <cell r="F286" t="str">
            <v>Lackawanna County Library System</v>
          </cell>
          <cell r="G286">
            <v>18925</v>
          </cell>
          <cell r="H286">
            <v>3368</v>
          </cell>
          <cell r="I286">
            <v>54</v>
          </cell>
          <cell r="J286">
            <v>76417</v>
          </cell>
          <cell r="K286">
            <v>1</v>
          </cell>
          <cell r="L286">
            <v>0</v>
          </cell>
          <cell r="M286">
            <v>1</v>
          </cell>
          <cell r="N286">
            <v>1.5142899999999999</v>
          </cell>
          <cell r="O286">
            <v>0.14285999999999999</v>
          </cell>
          <cell r="P286">
            <v>31357</v>
          </cell>
          <cell r="Q286">
            <v>27593</v>
          </cell>
          <cell r="R286">
            <v>0</v>
          </cell>
          <cell r="S286">
            <v>52</v>
          </cell>
          <cell r="T286">
            <v>0</v>
          </cell>
          <cell r="U286">
            <v>36</v>
          </cell>
          <cell r="V286">
            <v>685</v>
          </cell>
          <cell r="W286">
            <v>0</v>
          </cell>
          <cell r="X286">
            <v>0</v>
          </cell>
          <cell r="Y286">
            <v>0</v>
          </cell>
          <cell r="Z286">
            <v>32643</v>
          </cell>
          <cell r="AA286">
            <v>251290</v>
          </cell>
          <cell r="AB286">
            <v>0</v>
          </cell>
          <cell r="AC286">
            <v>30055</v>
          </cell>
          <cell r="AD286">
            <v>313988</v>
          </cell>
          <cell r="AE286">
            <v>170860</v>
          </cell>
          <cell r="AF286">
            <v>32465</v>
          </cell>
          <cell r="AG286">
            <v>218299</v>
          </cell>
          <cell r="AH286">
            <v>421624</v>
          </cell>
          <cell r="AI286">
            <v>0</v>
          </cell>
          <cell r="AJ286">
            <v>0</v>
          </cell>
          <cell r="AK286">
            <v>32643</v>
          </cell>
          <cell r="AL286">
            <v>0</v>
          </cell>
          <cell r="AM286">
            <v>0</v>
          </cell>
          <cell r="AN286">
            <v>868235</v>
          </cell>
          <cell r="AO286">
            <v>8</v>
          </cell>
        </row>
        <row r="287">
          <cell r="A287">
            <v>919350965</v>
          </cell>
          <cell r="B287" t="str">
            <v>SCRANTON PUBLIC LIBRARY</v>
          </cell>
          <cell r="C287" t="str">
            <v>NORTHEAST</v>
          </cell>
          <cell r="D287" t="str">
            <v>NORTHEAST</v>
          </cell>
          <cell r="E287" t="str">
            <v>LACKAWANNA</v>
          </cell>
          <cell r="F287" t="str">
            <v>Lackawanna County Library System</v>
          </cell>
          <cell r="G287">
            <v>95865</v>
          </cell>
          <cell r="H287">
            <v>26356</v>
          </cell>
          <cell r="I287">
            <v>68</v>
          </cell>
          <cell r="J287">
            <v>577072</v>
          </cell>
          <cell r="K287">
            <v>12.514290000000001</v>
          </cell>
          <cell r="L287">
            <v>1</v>
          </cell>
          <cell r="M287">
            <v>11.514290000000001</v>
          </cell>
          <cell r="N287">
            <v>47.514290000000003</v>
          </cell>
          <cell r="O287">
            <v>0.82857000000000003</v>
          </cell>
          <cell r="P287">
            <v>293114</v>
          </cell>
          <cell r="Q287">
            <v>236639</v>
          </cell>
          <cell r="R287">
            <v>0</v>
          </cell>
          <cell r="S287">
            <v>311</v>
          </cell>
          <cell r="T287">
            <v>0</v>
          </cell>
          <cell r="U287">
            <v>26417</v>
          </cell>
          <cell r="V287">
            <v>29842</v>
          </cell>
          <cell r="W287">
            <v>14272</v>
          </cell>
          <cell r="X287">
            <v>26747</v>
          </cell>
          <cell r="Y287">
            <v>0</v>
          </cell>
          <cell r="Z287">
            <v>944779</v>
          </cell>
          <cell r="AA287">
            <v>1847258</v>
          </cell>
          <cell r="AB287">
            <v>0</v>
          </cell>
          <cell r="AC287">
            <v>209627</v>
          </cell>
          <cell r="AD287">
            <v>3028411</v>
          </cell>
          <cell r="AE287">
            <v>2206482</v>
          </cell>
          <cell r="AF287">
            <v>403743</v>
          </cell>
          <cell r="AG287">
            <v>665259</v>
          </cell>
          <cell r="AH287">
            <v>3275484</v>
          </cell>
          <cell r="AI287">
            <v>4475</v>
          </cell>
          <cell r="AJ287">
            <v>22272</v>
          </cell>
          <cell r="AK287">
            <v>958279</v>
          </cell>
          <cell r="AL287">
            <v>0</v>
          </cell>
          <cell r="AM287">
            <v>0</v>
          </cell>
          <cell r="AN287">
            <v>0</v>
          </cell>
          <cell r="AO287">
            <v>55</v>
          </cell>
        </row>
        <row r="288">
          <cell r="A288">
            <v>919351113</v>
          </cell>
          <cell r="B288" t="str">
            <v>TAYLOR COMMUNITY LIBRARY</v>
          </cell>
          <cell r="C288" t="str">
            <v>NORTHEAST</v>
          </cell>
          <cell r="D288" t="str">
            <v>NORTHEAST</v>
          </cell>
          <cell r="E288" t="str">
            <v>LACKAWANNA</v>
          </cell>
          <cell r="F288" t="str">
            <v>Lackawanna County Library System</v>
          </cell>
          <cell r="G288">
            <v>14576</v>
          </cell>
          <cell r="H288">
            <v>3323</v>
          </cell>
          <cell r="I288">
            <v>63</v>
          </cell>
          <cell r="J288">
            <v>74324</v>
          </cell>
          <cell r="K288">
            <v>0</v>
          </cell>
          <cell r="L288">
            <v>0</v>
          </cell>
          <cell r="M288">
            <v>1</v>
          </cell>
          <cell r="N288">
            <v>4.4571399999999999</v>
          </cell>
          <cell r="O288">
            <v>0</v>
          </cell>
          <cell r="P288">
            <v>47896</v>
          </cell>
          <cell r="Q288">
            <v>40451</v>
          </cell>
          <cell r="R288">
            <v>0</v>
          </cell>
          <cell r="S288">
            <v>25</v>
          </cell>
          <cell r="T288">
            <v>0</v>
          </cell>
          <cell r="U288">
            <v>20</v>
          </cell>
          <cell r="V288">
            <v>395</v>
          </cell>
          <cell r="W288">
            <v>0</v>
          </cell>
          <cell r="X288">
            <v>0</v>
          </cell>
          <cell r="Y288">
            <v>0</v>
          </cell>
          <cell r="Z288">
            <v>26154</v>
          </cell>
          <cell r="AA288">
            <v>224366</v>
          </cell>
          <cell r="AB288">
            <v>0</v>
          </cell>
          <cell r="AC288">
            <v>18249</v>
          </cell>
          <cell r="AD288">
            <v>268769</v>
          </cell>
          <cell r="AE288">
            <v>201743</v>
          </cell>
          <cell r="AF288">
            <v>37881</v>
          </cell>
          <cell r="AG288">
            <v>42457</v>
          </cell>
          <cell r="AH288">
            <v>282081</v>
          </cell>
          <cell r="AI288">
            <v>0</v>
          </cell>
          <cell r="AJ288">
            <v>0</v>
          </cell>
          <cell r="AK288">
            <v>26154</v>
          </cell>
          <cell r="AL288">
            <v>0</v>
          </cell>
          <cell r="AM288">
            <v>0</v>
          </cell>
          <cell r="AN288">
            <v>0</v>
          </cell>
          <cell r="AO288">
            <v>14</v>
          </cell>
        </row>
        <row r="289">
          <cell r="A289">
            <v>919350723</v>
          </cell>
          <cell r="B289" t="str">
            <v>VALLEY COMMUNITY LIBRARY</v>
          </cell>
          <cell r="C289" t="str">
            <v>NORTHEAST</v>
          </cell>
          <cell r="D289" t="str">
            <v>NORTHEAST</v>
          </cell>
          <cell r="E289" t="str">
            <v>LACKAWANNA</v>
          </cell>
          <cell r="F289" t="str">
            <v>Lackawanna County Library System</v>
          </cell>
          <cell r="G289">
            <v>33533</v>
          </cell>
          <cell r="H289">
            <v>6633</v>
          </cell>
          <cell r="I289">
            <v>54</v>
          </cell>
          <cell r="J289">
            <v>132740</v>
          </cell>
          <cell r="K289">
            <v>1</v>
          </cell>
          <cell r="L289">
            <v>0</v>
          </cell>
          <cell r="M289">
            <v>0</v>
          </cell>
          <cell r="N289">
            <v>7.3714300000000001</v>
          </cell>
          <cell r="O289">
            <v>0.45713999999999999</v>
          </cell>
          <cell r="P289">
            <v>60697</v>
          </cell>
          <cell r="Q289">
            <v>49646</v>
          </cell>
          <cell r="R289">
            <v>0</v>
          </cell>
          <cell r="S289">
            <v>63</v>
          </cell>
          <cell r="T289">
            <v>0</v>
          </cell>
          <cell r="U289">
            <v>484</v>
          </cell>
          <cell r="V289">
            <v>84</v>
          </cell>
          <cell r="W289">
            <v>14173</v>
          </cell>
          <cell r="X289">
            <v>14173</v>
          </cell>
          <cell r="Y289">
            <v>0</v>
          </cell>
          <cell r="Z289">
            <v>39131</v>
          </cell>
          <cell r="AA289">
            <v>364398</v>
          </cell>
          <cell r="AB289">
            <v>0</v>
          </cell>
          <cell r="AC289">
            <v>68028</v>
          </cell>
          <cell r="AD289">
            <v>485730</v>
          </cell>
          <cell r="AE289">
            <v>334419</v>
          </cell>
          <cell r="AF289">
            <v>44443</v>
          </cell>
          <cell r="AG289">
            <v>109724</v>
          </cell>
          <cell r="AH289">
            <v>488586</v>
          </cell>
          <cell r="AI289">
            <v>0</v>
          </cell>
          <cell r="AJ289">
            <v>14173</v>
          </cell>
          <cell r="AK289">
            <v>39131</v>
          </cell>
          <cell r="AL289">
            <v>0</v>
          </cell>
          <cell r="AM289">
            <v>0</v>
          </cell>
          <cell r="AN289">
            <v>0</v>
          </cell>
          <cell r="AO289">
            <v>17</v>
          </cell>
        </row>
        <row r="290">
          <cell r="A290">
            <v>920520243</v>
          </cell>
          <cell r="B290" t="str">
            <v>PIKE COUNTY PUBLIC LIBRARY</v>
          </cell>
          <cell r="C290" t="str">
            <v>NORTHEAST</v>
          </cell>
          <cell r="D290" t="str">
            <v>NORTHEAST</v>
          </cell>
          <cell r="E290" t="str">
            <v>PIKE</v>
          </cell>
          <cell r="F290" t="str">
            <v/>
          </cell>
          <cell r="G290">
            <v>57369</v>
          </cell>
          <cell r="H290">
            <v>20229</v>
          </cell>
          <cell r="I290">
            <v>48</v>
          </cell>
          <cell r="J290">
            <v>136725</v>
          </cell>
          <cell r="K290">
            <v>1.08571</v>
          </cell>
          <cell r="L290">
            <v>0</v>
          </cell>
          <cell r="M290">
            <v>0</v>
          </cell>
          <cell r="N290">
            <v>8.6</v>
          </cell>
          <cell r="O290">
            <v>1.5428599999999999</v>
          </cell>
          <cell r="P290">
            <v>70212</v>
          </cell>
          <cell r="Q290">
            <v>60294</v>
          </cell>
          <cell r="R290">
            <v>0</v>
          </cell>
          <cell r="S290">
            <v>90</v>
          </cell>
          <cell r="T290">
            <v>0</v>
          </cell>
          <cell r="U290">
            <v>171</v>
          </cell>
          <cell r="V290">
            <v>2247</v>
          </cell>
          <cell r="W290">
            <v>0</v>
          </cell>
          <cell r="X290">
            <v>0</v>
          </cell>
          <cell r="Y290">
            <v>0</v>
          </cell>
          <cell r="Z290">
            <v>175196</v>
          </cell>
          <cell r="AA290">
            <v>221900</v>
          </cell>
          <cell r="AB290">
            <v>1400</v>
          </cell>
          <cell r="AC290">
            <v>104932</v>
          </cell>
          <cell r="AD290">
            <v>502028</v>
          </cell>
          <cell r="AE290">
            <v>303863</v>
          </cell>
          <cell r="AF290">
            <v>84019</v>
          </cell>
          <cell r="AG290">
            <v>138690</v>
          </cell>
          <cell r="AH290">
            <v>526572</v>
          </cell>
          <cell r="AI290">
            <v>4305</v>
          </cell>
          <cell r="AJ290">
            <v>0</v>
          </cell>
          <cell r="AK290">
            <v>175196</v>
          </cell>
          <cell r="AL290">
            <v>0</v>
          </cell>
          <cell r="AM290">
            <v>0</v>
          </cell>
          <cell r="AN290">
            <v>1840208</v>
          </cell>
          <cell r="AO290">
            <v>15</v>
          </cell>
        </row>
        <row r="291">
          <cell r="A291">
            <v>919580903</v>
          </cell>
          <cell r="B291" t="str">
            <v>PRATT MEMORIAL LIBRARY</v>
          </cell>
          <cell r="C291" t="str">
            <v>NORTHEAST</v>
          </cell>
          <cell r="D291" t="str">
            <v>NORTHEAST</v>
          </cell>
          <cell r="E291" t="str">
            <v>SUSQUEHANNA</v>
          </cell>
          <cell r="F291" t="str">
            <v/>
          </cell>
          <cell r="G291">
            <v>0</v>
          </cell>
          <cell r="H291">
            <v>395</v>
          </cell>
          <cell r="I291">
            <v>13</v>
          </cell>
          <cell r="J291">
            <v>4255</v>
          </cell>
          <cell r="K291">
            <v>0</v>
          </cell>
          <cell r="L291">
            <v>0</v>
          </cell>
          <cell r="M291">
            <v>0.37142999999999998</v>
          </cell>
          <cell r="N291">
            <v>0</v>
          </cell>
          <cell r="O291">
            <v>0</v>
          </cell>
          <cell r="P291">
            <v>9040</v>
          </cell>
          <cell r="Q291">
            <v>8765</v>
          </cell>
          <cell r="R291">
            <v>0</v>
          </cell>
          <cell r="S291">
            <v>24</v>
          </cell>
          <cell r="T291">
            <v>0</v>
          </cell>
          <cell r="U291">
            <v>0</v>
          </cell>
          <cell r="V291">
            <v>102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3750</v>
          </cell>
          <cell r="AB291">
            <v>0</v>
          </cell>
          <cell r="AC291">
            <v>13307</v>
          </cell>
          <cell r="AD291">
            <v>17057</v>
          </cell>
          <cell r="AE291">
            <v>5936</v>
          </cell>
          <cell r="AF291">
            <v>3474</v>
          </cell>
          <cell r="AG291">
            <v>9536</v>
          </cell>
          <cell r="AH291">
            <v>18946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2</v>
          </cell>
        </row>
        <row r="292">
          <cell r="A292">
            <v>919580873</v>
          </cell>
          <cell r="B292" t="str">
            <v>SUS QUE CO HIST SOC &amp; FREE LIB</v>
          </cell>
          <cell r="C292" t="str">
            <v>NORTHEAST</v>
          </cell>
          <cell r="D292" t="str">
            <v>NORTHEAST</v>
          </cell>
          <cell r="E292" t="str">
            <v>SUSQUEHANNA</v>
          </cell>
          <cell r="F292" t="str">
            <v>-1</v>
          </cell>
          <cell r="G292">
            <v>43356</v>
          </cell>
          <cell r="H292">
            <v>14134</v>
          </cell>
          <cell r="I292">
            <v>51</v>
          </cell>
          <cell r="J292">
            <v>180562</v>
          </cell>
          <cell r="K292">
            <v>1</v>
          </cell>
          <cell r="L292">
            <v>0</v>
          </cell>
          <cell r="M292">
            <v>0</v>
          </cell>
          <cell r="N292">
            <v>15.5</v>
          </cell>
          <cell r="O292">
            <v>0.21875</v>
          </cell>
          <cell r="P292">
            <v>96853</v>
          </cell>
          <cell r="Q292">
            <v>85392</v>
          </cell>
          <cell r="R292">
            <v>0</v>
          </cell>
          <cell r="S292">
            <v>256</v>
          </cell>
          <cell r="T292">
            <v>0</v>
          </cell>
          <cell r="U292">
            <v>385</v>
          </cell>
          <cell r="V292">
            <v>2949</v>
          </cell>
          <cell r="W292">
            <v>0</v>
          </cell>
          <cell r="X292">
            <v>0</v>
          </cell>
          <cell r="Y292">
            <v>0</v>
          </cell>
          <cell r="Z292">
            <v>213893</v>
          </cell>
          <cell r="AA292">
            <v>263102</v>
          </cell>
          <cell r="AB292">
            <v>3418</v>
          </cell>
          <cell r="AC292">
            <v>274046</v>
          </cell>
          <cell r="AD292">
            <v>751041</v>
          </cell>
          <cell r="AE292">
            <v>484770</v>
          </cell>
          <cell r="AF292">
            <v>105628</v>
          </cell>
          <cell r="AG292">
            <v>111495</v>
          </cell>
          <cell r="AH292">
            <v>701893</v>
          </cell>
          <cell r="AI292">
            <v>0</v>
          </cell>
          <cell r="AJ292">
            <v>0</v>
          </cell>
          <cell r="AK292">
            <v>213893</v>
          </cell>
          <cell r="AL292">
            <v>0</v>
          </cell>
          <cell r="AM292">
            <v>0</v>
          </cell>
          <cell r="AN292">
            <v>0</v>
          </cell>
          <cell r="AO292">
            <v>36</v>
          </cell>
        </row>
        <row r="293">
          <cell r="A293">
            <v>918660603</v>
          </cell>
          <cell r="B293" t="str">
            <v>TUNKHANNOCK PUBLIC LIBRARY</v>
          </cell>
          <cell r="C293" t="str">
            <v>NORTHEAST</v>
          </cell>
          <cell r="D293" t="str">
            <v>NORTHEAST</v>
          </cell>
          <cell r="E293" t="str">
            <v>WYOMING</v>
          </cell>
          <cell r="F293" t="str">
            <v>-1</v>
          </cell>
          <cell r="G293">
            <v>28276</v>
          </cell>
          <cell r="H293">
            <v>11713</v>
          </cell>
          <cell r="I293">
            <v>46</v>
          </cell>
          <cell r="J293">
            <v>150693</v>
          </cell>
          <cell r="K293">
            <v>1</v>
          </cell>
          <cell r="L293">
            <v>0</v>
          </cell>
          <cell r="M293">
            <v>3.7142900000000001</v>
          </cell>
          <cell r="N293">
            <v>0.11429</v>
          </cell>
          <cell r="O293">
            <v>0.6</v>
          </cell>
          <cell r="P293">
            <v>40511</v>
          </cell>
          <cell r="Q293">
            <v>36659</v>
          </cell>
          <cell r="R293">
            <v>0</v>
          </cell>
          <cell r="S293">
            <v>57</v>
          </cell>
          <cell r="T293">
            <v>0</v>
          </cell>
          <cell r="U293">
            <v>663</v>
          </cell>
          <cell r="V293">
            <v>437</v>
          </cell>
          <cell r="W293">
            <v>0</v>
          </cell>
          <cell r="X293">
            <v>0</v>
          </cell>
          <cell r="Y293">
            <v>0</v>
          </cell>
          <cell r="Z293">
            <v>50532</v>
          </cell>
          <cell r="AA293">
            <v>46400</v>
          </cell>
          <cell r="AB293">
            <v>0</v>
          </cell>
          <cell r="AC293">
            <v>264921</v>
          </cell>
          <cell r="AD293">
            <v>361853</v>
          </cell>
          <cell r="AE293">
            <v>122951</v>
          </cell>
          <cell r="AF293">
            <v>40150</v>
          </cell>
          <cell r="AG293">
            <v>113819</v>
          </cell>
          <cell r="AH293">
            <v>276920</v>
          </cell>
          <cell r="AI293">
            <v>0</v>
          </cell>
          <cell r="AJ293">
            <v>0</v>
          </cell>
          <cell r="AK293">
            <v>50532</v>
          </cell>
          <cell r="AL293">
            <v>0</v>
          </cell>
          <cell r="AM293">
            <v>0</v>
          </cell>
          <cell r="AN293">
            <v>0</v>
          </cell>
          <cell r="AO293">
            <v>10</v>
          </cell>
        </row>
        <row r="294">
          <cell r="A294">
            <v>919640063</v>
          </cell>
          <cell r="B294" t="str">
            <v>BETHANY PUBLIC LIBRARY</v>
          </cell>
          <cell r="C294" t="str">
            <v>NORTHEAST</v>
          </cell>
          <cell r="D294" t="str">
            <v>NORTHEAST</v>
          </cell>
          <cell r="E294" t="str">
            <v>WAYNE</v>
          </cell>
          <cell r="F294" t="str">
            <v>Wayne Library Authority</v>
          </cell>
          <cell r="G294">
            <v>1647</v>
          </cell>
          <cell r="H294">
            <v>267</v>
          </cell>
          <cell r="I294">
            <v>25</v>
          </cell>
          <cell r="J294">
            <v>10182</v>
          </cell>
          <cell r="K294">
            <v>0</v>
          </cell>
          <cell r="L294">
            <v>0</v>
          </cell>
          <cell r="M294">
            <v>0.71428999999999998</v>
          </cell>
          <cell r="N294">
            <v>0</v>
          </cell>
          <cell r="O294">
            <v>0</v>
          </cell>
          <cell r="P294">
            <v>6949</v>
          </cell>
          <cell r="Q294">
            <v>6010</v>
          </cell>
          <cell r="R294">
            <v>0</v>
          </cell>
          <cell r="S294">
            <v>15</v>
          </cell>
          <cell r="T294">
            <v>0</v>
          </cell>
          <cell r="U294">
            <v>6</v>
          </cell>
          <cell r="V294">
            <v>7</v>
          </cell>
          <cell r="W294">
            <v>0</v>
          </cell>
          <cell r="X294">
            <v>0</v>
          </cell>
          <cell r="Y294">
            <v>0</v>
          </cell>
          <cell r="Z294">
            <v>6336</v>
          </cell>
          <cell r="AA294">
            <v>15942</v>
          </cell>
          <cell r="AB294">
            <v>0</v>
          </cell>
          <cell r="AC294">
            <v>8047</v>
          </cell>
          <cell r="AD294">
            <v>30325</v>
          </cell>
          <cell r="AE294">
            <v>22369</v>
          </cell>
          <cell r="AF294">
            <v>3765</v>
          </cell>
          <cell r="AG294">
            <v>7116</v>
          </cell>
          <cell r="AH294">
            <v>33250</v>
          </cell>
          <cell r="AI294">
            <v>0</v>
          </cell>
          <cell r="AJ294">
            <v>0</v>
          </cell>
          <cell r="AK294">
            <v>6336</v>
          </cell>
          <cell r="AL294">
            <v>0</v>
          </cell>
          <cell r="AM294">
            <v>0</v>
          </cell>
          <cell r="AN294">
            <v>0</v>
          </cell>
          <cell r="AO294">
            <v>4</v>
          </cell>
        </row>
        <row r="295">
          <cell r="A295">
            <v>919640665</v>
          </cell>
          <cell r="B295" t="str">
            <v>COMMUNITY LIBRARY OF LAKE &amp; SALEM TOWNSHIPS</v>
          </cell>
          <cell r="C295" t="str">
            <v>NORTHEAST</v>
          </cell>
          <cell r="D295" t="str">
            <v>NORTHEAST</v>
          </cell>
          <cell r="E295" t="str">
            <v>WAYNE</v>
          </cell>
          <cell r="F295" t="str">
            <v>Wayne Library Authority</v>
          </cell>
          <cell r="G295">
            <v>9540</v>
          </cell>
          <cell r="H295">
            <v>2575</v>
          </cell>
          <cell r="I295">
            <v>39</v>
          </cell>
          <cell r="J295">
            <v>36540</v>
          </cell>
          <cell r="K295">
            <v>1</v>
          </cell>
          <cell r="L295">
            <v>0</v>
          </cell>
          <cell r="M295">
            <v>0</v>
          </cell>
          <cell r="N295">
            <v>1</v>
          </cell>
          <cell r="O295">
            <v>1.8</v>
          </cell>
          <cell r="P295">
            <v>14841</v>
          </cell>
          <cell r="Q295">
            <v>13152</v>
          </cell>
          <cell r="R295">
            <v>0</v>
          </cell>
          <cell r="S295">
            <v>35</v>
          </cell>
          <cell r="T295">
            <v>0</v>
          </cell>
          <cell r="U295">
            <v>81</v>
          </cell>
          <cell r="V295">
            <v>1121</v>
          </cell>
          <cell r="W295">
            <v>0</v>
          </cell>
          <cell r="X295">
            <v>0</v>
          </cell>
          <cell r="Y295">
            <v>0</v>
          </cell>
          <cell r="Z295">
            <v>23622</v>
          </cell>
          <cell r="AA295">
            <v>35111</v>
          </cell>
          <cell r="AB295">
            <v>3000</v>
          </cell>
          <cell r="AC295">
            <v>37667</v>
          </cell>
          <cell r="AD295">
            <v>96400</v>
          </cell>
          <cell r="AE295">
            <v>46289</v>
          </cell>
          <cell r="AF295">
            <v>10918</v>
          </cell>
          <cell r="AG295">
            <v>43744</v>
          </cell>
          <cell r="AH295">
            <v>100951</v>
          </cell>
          <cell r="AI295">
            <v>0</v>
          </cell>
          <cell r="AJ295">
            <v>0</v>
          </cell>
          <cell r="AK295">
            <v>23621</v>
          </cell>
          <cell r="AL295">
            <v>0</v>
          </cell>
          <cell r="AM295">
            <v>0</v>
          </cell>
          <cell r="AN295">
            <v>0</v>
          </cell>
          <cell r="AO295">
            <v>11</v>
          </cell>
        </row>
        <row r="296">
          <cell r="A296">
            <v>919640303</v>
          </cell>
          <cell r="B296" t="str">
            <v>HAWLEY LIBRARY</v>
          </cell>
          <cell r="C296" t="str">
            <v>NORTHEAST</v>
          </cell>
          <cell r="D296" t="str">
            <v>NORTHEAST</v>
          </cell>
          <cell r="E296" t="str">
            <v>WAYNE</v>
          </cell>
          <cell r="F296" t="str">
            <v>Wayne Library Authority</v>
          </cell>
          <cell r="G296">
            <v>6378</v>
          </cell>
          <cell r="H296">
            <v>3784</v>
          </cell>
          <cell r="I296">
            <v>39</v>
          </cell>
          <cell r="J296">
            <v>55418</v>
          </cell>
          <cell r="K296">
            <v>2</v>
          </cell>
          <cell r="L296">
            <v>0</v>
          </cell>
          <cell r="M296">
            <v>0</v>
          </cell>
          <cell r="N296">
            <v>1.5142899999999999</v>
          </cell>
          <cell r="O296">
            <v>2.8571399999999998</v>
          </cell>
          <cell r="P296">
            <v>32440</v>
          </cell>
          <cell r="Q296">
            <v>29638</v>
          </cell>
          <cell r="R296">
            <v>0</v>
          </cell>
          <cell r="S296">
            <v>79</v>
          </cell>
          <cell r="T296">
            <v>3</v>
          </cell>
          <cell r="U296">
            <v>20</v>
          </cell>
          <cell r="V296">
            <v>920</v>
          </cell>
          <cell r="W296">
            <v>6254</v>
          </cell>
          <cell r="X296">
            <v>6254</v>
          </cell>
          <cell r="Y296">
            <v>0</v>
          </cell>
          <cell r="Z296">
            <v>16480</v>
          </cell>
          <cell r="AA296">
            <v>37777</v>
          </cell>
          <cell r="AB296">
            <v>5900</v>
          </cell>
          <cell r="AC296">
            <v>147057</v>
          </cell>
          <cell r="AD296">
            <v>207568</v>
          </cell>
          <cell r="AE296">
            <v>140678</v>
          </cell>
          <cell r="AF296">
            <v>21888</v>
          </cell>
          <cell r="AG296">
            <v>60471</v>
          </cell>
          <cell r="AH296">
            <v>223037</v>
          </cell>
          <cell r="AI296">
            <v>0</v>
          </cell>
          <cell r="AJ296">
            <v>6254</v>
          </cell>
          <cell r="AK296">
            <v>16480</v>
          </cell>
          <cell r="AL296">
            <v>0</v>
          </cell>
          <cell r="AM296">
            <v>0</v>
          </cell>
          <cell r="AN296">
            <v>0</v>
          </cell>
          <cell r="AO296">
            <v>14</v>
          </cell>
        </row>
        <row r="297">
          <cell r="A297">
            <v>919640245</v>
          </cell>
          <cell r="B297" t="str">
            <v>NEWFOUNDLAND AREA PUB LIBRARY</v>
          </cell>
          <cell r="C297" t="str">
            <v>NORTHEAST</v>
          </cell>
          <cell r="D297" t="str">
            <v>NORTHEAST</v>
          </cell>
          <cell r="E297" t="str">
            <v>WAYNE</v>
          </cell>
          <cell r="F297" t="str">
            <v>Wayne Library Authority</v>
          </cell>
          <cell r="G297">
            <v>4743</v>
          </cell>
          <cell r="H297">
            <v>1108</v>
          </cell>
          <cell r="I297">
            <v>27</v>
          </cell>
          <cell r="J297">
            <v>11877</v>
          </cell>
          <cell r="K297">
            <v>0</v>
          </cell>
          <cell r="L297">
            <v>0</v>
          </cell>
          <cell r="M297">
            <v>0.57142999999999999</v>
          </cell>
          <cell r="N297">
            <v>0.34286</v>
          </cell>
          <cell r="O297">
            <v>0.97143000000000002</v>
          </cell>
          <cell r="P297">
            <v>15452</v>
          </cell>
          <cell r="Q297">
            <v>14302</v>
          </cell>
          <cell r="R297">
            <v>0</v>
          </cell>
          <cell r="S297">
            <v>35</v>
          </cell>
          <cell r="T297">
            <v>2</v>
          </cell>
          <cell r="U297">
            <v>28</v>
          </cell>
          <cell r="V297">
            <v>142</v>
          </cell>
          <cell r="W297">
            <v>0</v>
          </cell>
          <cell r="X297">
            <v>0</v>
          </cell>
          <cell r="Y297">
            <v>0</v>
          </cell>
          <cell r="Z297">
            <v>13177</v>
          </cell>
          <cell r="AA297">
            <v>23666</v>
          </cell>
          <cell r="AB297">
            <v>1400</v>
          </cell>
          <cell r="AC297">
            <v>12666</v>
          </cell>
          <cell r="AD297">
            <v>49509</v>
          </cell>
          <cell r="AE297">
            <v>18426</v>
          </cell>
          <cell r="AF297">
            <v>9251</v>
          </cell>
          <cell r="AG297">
            <v>19753</v>
          </cell>
          <cell r="AH297">
            <v>47430</v>
          </cell>
          <cell r="AI297">
            <v>0</v>
          </cell>
          <cell r="AJ297">
            <v>0</v>
          </cell>
          <cell r="AK297">
            <v>13177</v>
          </cell>
          <cell r="AL297">
            <v>0</v>
          </cell>
          <cell r="AM297">
            <v>0</v>
          </cell>
          <cell r="AN297">
            <v>0</v>
          </cell>
          <cell r="AO297">
            <v>6</v>
          </cell>
        </row>
        <row r="298">
          <cell r="A298">
            <v>919640373</v>
          </cell>
          <cell r="B298" t="str">
            <v>NORTHERN WAYNE COMMUNITY LIB</v>
          </cell>
          <cell r="C298" t="str">
            <v>NORTHEAST</v>
          </cell>
          <cell r="D298" t="str">
            <v>NORTHEAST</v>
          </cell>
          <cell r="E298" t="str">
            <v>WAYNE</v>
          </cell>
          <cell r="F298" t="str">
            <v>Wayne Library Authority</v>
          </cell>
          <cell r="G298">
            <v>2300</v>
          </cell>
          <cell r="H298">
            <v>553</v>
          </cell>
          <cell r="I298">
            <v>38</v>
          </cell>
          <cell r="J298">
            <v>6728</v>
          </cell>
          <cell r="K298">
            <v>1</v>
          </cell>
          <cell r="L298">
            <v>0</v>
          </cell>
          <cell r="M298">
            <v>0</v>
          </cell>
          <cell r="N298">
            <v>0.68571000000000004</v>
          </cell>
          <cell r="O298">
            <v>0</v>
          </cell>
          <cell r="P298">
            <v>9704</v>
          </cell>
          <cell r="Q298">
            <v>7994</v>
          </cell>
          <cell r="R298">
            <v>0</v>
          </cell>
          <cell r="S298">
            <v>18</v>
          </cell>
          <cell r="T298">
            <v>32</v>
          </cell>
          <cell r="U298">
            <v>2</v>
          </cell>
          <cell r="V298">
            <v>136</v>
          </cell>
          <cell r="W298">
            <v>0</v>
          </cell>
          <cell r="X298">
            <v>0</v>
          </cell>
          <cell r="Y298">
            <v>0</v>
          </cell>
          <cell r="Z298">
            <v>9053</v>
          </cell>
          <cell r="AA298">
            <v>17064</v>
          </cell>
          <cell r="AB298">
            <v>0</v>
          </cell>
          <cell r="AC298">
            <v>23177</v>
          </cell>
          <cell r="AD298">
            <v>49294</v>
          </cell>
          <cell r="AE298">
            <v>36716</v>
          </cell>
          <cell r="AF298">
            <v>4161</v>
          </cell>
          <cell r="AG298">
            <v>9936</v>
          </cell>
          <cell r="AH298">
            <v>50813</v>
          </cell>
          <cell r="AI298">
            <v>0</v>
          </cell>
          <cell r="AJ298">
            <v>0</v>
          </cell>
          <cell r="AK298">
            <v>9053</v>
          </cell>
          <cell r="AL298">
            <v>0</v>
          </cell>
          <cell r="AM298">
            <v>0</v>
          </cell>
          <cell r="AN298">
            <v>0</v>
          </cell>
          <cell r="AO298">
            <v>7</v>
          </cell>
        </row>
        <row r="299">
          <cell r="A299">
            <v>919640485</v>
          </cell>
          <cell r="B299" t="str">
            <v>PLEASANT MOUNT PUBLIC LIBRARY</v>
          </cell>
          <cell r="C299" t="str">
            <v>NORTHEAST</v>
          </cell>
          <cell r="D299" t="str">
            <v>NORTHEAST</v>
          </cell>
          <cell r="E299" t="str">
            <v>WAYNE</v>
          </cell>
          <cell r="F299" t="str">
            <v>Wayne Library Authority</v>
          </cell>
          <cell r="G299">
            <v>1357</v>
          </cell>
          <cell r="H299">
            <v>278</v>
          </cell>
          <cell r="I299">
            <v>30</v>
          </cell>
          <cell r="J299">
            <v>12822</v>
          </cell>
          <cell r="K299">
            <v>0</v>
          </cell>
          <cell r="L299">
            <v>0</v>
          </cell>
          <cell r="M299">
            <v>0.51429000000000002</v>
          </cell>
          <cell r="N299">
            <v>0.34286</v>
          </cell>
          <cell r="O299">
            <v>0</v>
          </cell>
          <cell r="P299">
            <v>6980</v>
          </cell>
          <cell r="Q299">
            <v>5719</v>
          </cell>
          <cell r="R299">
            <v>0</v>
          </cell>
          <cell r="S299">
            <v>22</v>
          </cell>
          <cell r="T299">
            <v>0</v>
          </cell>
          <cell r="U299">
            <v>2</v>
          </cell>
          <cell r="V299">
            <v>126</v>
          </cell>
          <cell r="W299">
            <v>0</v>
          </cell>
          <cell r="X299">
            <v>0</v>
          </cell>
          <cell r="Y299">
            <v>0</v>
          </cell>
          <cell r="Z299">
            <v>5523</v>
          </cell>
          <cell r="AA299">
            <v>14920</v>
          </cell>
          <cell r="AB299">
            <v>0</v>
          </cell>
          <cell r="AC299">
            <v>7751</v>
          </cell>
          <cell r="AD299">
            <v>28194</v>
          </cell>
          <cell r="AE299">
            <v>17826</v>
          </cell>
          <cell r="AF299">
            <v>3904</v>
          </cell>
          <cell r="AG299">
            <v>6701</v>
          </cell>
          <cell r="AH299">
            <v>28431</v>
          </cell>
          <cell r="AI299">
            <v>0</v>
          </cell>
          <cell r="AJ299">
            <v>0</v>
          </cell>
          <cell r="AK299">
            <v>5523</v>
          </cell>
          <cell r="AL299">
            <v>0</v>
          </cell>
          <cell r="AM299">
            <v>0</v>
          </cell>
          <cell r="AN299">
            <v>41518</v>
          </cell>
          <cell r="AO299">
            <v>3</v>
          </cell>
        </row>
        <row r="300">
          <cell r="A300">
            <v>919640333</v>
          </cell>
          <cell r="B300" t="str">
            <v>WAYNE COUNTY PUBLIC LIBRARY</v>
          </cell>
          <cell r="C300" t="str">
            <v>NORTHEAST</v>
          </cell>
          <cell r="D300" t="str">
            <v>NORTHEAST</v>
          </cell>
          <cell r="E300" t="str">
            <v>WAYNE</v>
          </cell>
          <cell r="F300" t="str">
            <v>Wayne Library Authority</v>
          </cell>
          <cell r="G300">
            <v>26857</v>
          </cell>
          <cell r="H300">
            <v>5133</v>
          </cell>
          <cell r="I300">
            <v>47</v>
          </cell>
          <cell r="J300">
            <v>95715</v>
          </cell>
          <cell r="K300">
            <v>1.14286</v>
          </cell>
          <cell r="L300">
            <v>0</v>
          </cell>
          <cell r="M300">
            <v>0</v>
          </cell>
          <cell r="N300">
            <v>6.82857</v>
          </cell>
          <cell r="O300">
            <v>1.8</v>
          </cell>
          <cell r="P300">
            <v>35993</v>
          </cell>
          <cell r="Q300">
            <v>28296</v>
          </cell>
          <cell r="R300">
            <v>0</v>
          </cell>
          <cell r="S300">
            <v>100</v>
          </cell>
          <cell r="T300">
            <v>6</v>
          </cell>
          <cell r="U300">
            <v>41</v>
          </cell>
          <cell r="V300">
            <v>1497</v>
          </cell>
          <cell r="W300">
            <v>2824</v>
          </cell>
          <cell r="X300">
            <v>2824</v>
          </cell>
          <cell r="Y300">
            <v>0</v>
          </cell>
          <cell r="Z300">
            <v>100258</v>
          </cell>
          <cell r="AA300">
            <v>88268</v>
          </cell>
          <cell r="AB300">
            <v>0</v>
          </cell>
          <cell r="AC300">
            <v>184182</v>
          </cell>
          <cell r="AD300">
            <v>375532</v>
          </cell>
          <cell r="AE300">
            <v>265532</v>
          </cell>
          <cell r="AF300">
            <v>67569</v>
          </cell>
          <cell r="AG300">
            <v>59165</v>
          </cell>
          <cell r="AH300">
            <v>392266</v>
          </cell>
          <cell r="AI300">
            <v>0</v>
          </cell>
          <cell r="AJ300">
            <v>2824</v>
          </cell>
          <cell r="AK300">
            <v>100258</v>
          </cell>
          <cell r="AL300">
            <v>0</v>
          </cell>
          <cell r="AM300">
            <v>0</v>
          </cell>
          <cell r="AN300">
            <v>0</v>
          </cell>
          <cell r="AO300">
            <v>12</v>
          </cell>
        </row>
        <row r="301">
          <cell r="A301">
            <v>919640353</v>
          </cell>
          <cell r="B301" t="str">
            <v>WAYNE SYS ADMIN UNIT</v>
          </cell>
          <cell r="C301" t="str">
            <v>NORTHEAST</v>
          </cell>
          <cell r="D301" t="str">
            <v>NORTHEAST</v>
          </cell>
          <cell r="E301" t="str">
            <v>WAYNE</v>
          </cell>
          <cell r="F301" t="str">
            <v>Wayne Library Authority</v>
          </cell>
          <cell r="G301">
            <v>0</v>
          </cell>
          <cell r="H301">
            <v>0</v>
          </cell>
          <cell r="I301">
            <v>47</v>
          </cell>
          <cell r="J301">
            <v>0</v>
          </cell>
          <cell r="K301">
            <v>0.85714000000000001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25000</v>
          </cell>
          <cell r="Y301">
            <v>0</v>
          </cell>
          <cell r="Z301">
            <v>44789</v>
          </cell>
          <cell r="AA301">
            <v>15000</v>
          </cell>
          <cell r="AB301">
            <v>0</v>
          </cell>
          <cell r="AC301">
            <v>26616</v>
          </cell>
          <cell r="AD301">
            <v>111405</v>
          </cell>
          <cell r="AE301">
            <v>0</v>
          </cell>
          <cell r="AF301">
            <v>30812</v>
          </cell>
          <cell r="AG301">
            <v>80744</v>
          </cell>
          <cell r="AH301">
            <v>111556</v>
          </cell>
          <cell r="AI301">
            <v>13874</v>
          </cell>
          <cell r="AJ301">
            <v>0</v>
          </cell>
          <cell r="AK301">
            <v>44789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</row>
        <row r="302">
          <cell r="A302">
            <v>906160185</v>
          </cell>
          <cell r="B302" t="str">
            <v>CLARION FREE LIBRARY</v>
          </cell>
          <cell r="C302" t="str">
            <v>NORTHWEST</v>
          </cell>
          <cell r="D302" t="str">
            <v>OIL CREEK</v>
          </cell>
          <cell r="E302" t="str">
            <v>CLARION</v>
          </cell>
          <cell r="F302" t="str">
            <v>Clarion County Library System</v>
          </cell>
          <cell r="G302">
            <v>20821</v>
          </cell>
          <cell r="H302">
            <v>10486</v>
          </cell>
          <cell r="I302">
            <v>59</v>
          </cell>
          <cell r="J302">
            <v>148632</v>
          </cell>
          <cell r="K302">
            <v>2</v>
          </cell>
          <cell r="L302">
            <v>0</v>
          </cell>
          <cell r="M302">
            <v>2</v>
          </cell>
          <cell r="N302">
            <v>4.5428600000000001</v>
          </cell>
          <cell r="O302">
            <v>0.71428999999999998</v>
          </cell>
          <cell r="P302">
            <v>61149</v>
          </cell>
          <cell r="Q302">
            <v>57235</v>
          </cell>
          <cell r="R302">
            <v>431</v>
          </cell>
          <cell r="S302">
            <v>80</v>
          </cell>
          <cell r="T302">
            <v>2</v>
          </cell>
          <cell r="U302">
            <v>171</v>
          </cell>
          <cell r="V302">
            <v>299</v>
          </cell>
          <cell r="W302">
            <v>17775</v>
          </cell>
          <cell r="X302">
            <v>28775</v>
          </cell>
          <cell r="Y302">
            <v>0</v>
          </cell>
          <cell r="Z302">
            <v>56142</v>
          </cell>
          <cell r="AA302">
            <v>55815</v>
          </cell>
          <cell r="AB302">
            <v>0</v>
          </cell>
          <cell r="AC302">
            <v>101792</v>
          </cell>
          <cell r="AD302">
            <v>242524</v>
          </cell>
          <cell r="AE302">
            <v>141389</v>
          </cell>
          <cell r="AF302">
            <v>23007</v>
          </cell>
          <cell r="AG302">
            <v>127496</v>
          </cell>
          <cell r="AH302">
            <v>291892</v>
          </cell>
          <cell r="AI302">
            <v>0</v>
          </cell>
          <cell r="AJ302">
            <v>28775</v>
          </cell>
          <cell r="AK302">
            <v>56142</v>
          </cell>
          <cell r="AL302">
            <v>0</v>
          </cell>
          <cell r="AM302">
            <v>0</v>
          </cell>
          <cell r="AN302">
            <v>0</v>
          </cell>
          <cell r="AO302">
            <v>19</v>
          </cell>
        </row>
        <row r="303">
          <cell r="A303">
            <v>906160153</v>
          </cell>
          <cell r="B303" t="str">
            <v>CLARION SYS ADMIN UNIT</v>
          </cell>
          <cell r="C303" t="str">
            <v>NORTHWEST</v>
          </cell>
          <cell r="D303" t="str">
            <v>OIL CREEK</v>
          </cell>
          <cell r="E303" t="str">
            <v>CLARION</v>
          </cell>
          <cell r="F303" t="str">
            <v>Clarion County Library System</v>
          </cell>
          <cell r="G303">
            <v>0</v>
          </cell>
          <cell r="H303">
            <v>0</v>
          </cell>
          <cell r="I303">
            <v>20</v>
          </cell>
          <cell r="J303">
            <v>0</v>
          </cell>
          <cell r="K303">
            <v>1</v>
          </cell>
          <cell r="L303">
            <v>0</v>
          </cell>
          <cell r="M303">
            <v>1</v>
          </cell>
          <cell r="N303">
            <v>0</v>
          </cell>
          <cell r="O303">
            <v>0</v>
          </cell>
          <cell r="P303">
            <v>795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25707</v>
          </cell>
          <cell r="AA303">
            <v>18500</v>
          </cell>
          <cell r="AB303">
            <v>0</v>
          </cell>
          <cell r="AC303">
            <v>102</v>
          </cell>
          <cell r="AD303">
            <v>44309</v>
          </cell>
          <cell r="AE303">
            <v>30248</v>
          </cell>
          <cell r="AF303">
            <v>18275</v>
          </cell>
          <cell r="AG303">
            <v>5409</v>
          </cell>
          <cell r="AH303">
            <v>53932</v>
          </cell>
          <cell r="AI303">
            <v>0</v>
          </cell>
          <cell r="AJ303">
            <v>0</v>
          </cell>
          <cell r="AK303">
            <v>25707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</row>
        <row r="304">
          <cell r="A304">
            <v>906160813</v>
          </cell>
          <cell r="B304" t="str">
            <v>ECCLES LESHER MEMORIAL LIBRARY</v>
          </cell>
          <cell r="C304" t="str">
            <v>NORTHWEST</v>
          </cell>
          <cell r="D304" t="str">
            <v>OIL CREEK</v>
          </cell>
          <cell r="E304" t="str">
            <v>CLARION</v>
          </cell>
          <cell r="F304" t="str">
            <v>Clarion County Library System</v>
          </cell>
          <cell r="G304">
            <v>5319</v>
          </cell>
          <cell r="H304">
            <v>2695</v>
          </cell>
          <cell r="I304">
            <v>33</v>
          </cell>
          <cell r="J304">
            <v>14585</v>
          </cell>
          <cell r="K304">
            <v>1</v>
          </cell>
          <cell r="L304">
            <v>0</v>
          </cell>
          <cell r="M304">
            <v>1</v>
          </cell>
          <cell r="N304">
            <v>0.57142999999999999</v>
          </cell>
          <cell r="O304">
            <v>0</v>
          </cell>
          <cell r="P304">
            <v>14110</v>
          </cell>
          <cell r="Q304">
            <v>12291</v>
          </cell>
          <cell r="R304">
            <v>231</v>
          </cell>
          <cell r="S304">
            <v>12</v>
          </cell>
          <cell r="T304">
            <v>0</v>
          </cell>
          <cell r="U304">
            <v>361</v>
          </cell>
          <cell r="V304">
            <v>93</v>
          </cell>
          <cell r="W304">
            <v>0</v>
          </cell>
          <cell r="X304">
            <v>0</v>
          </cell>
          <cell r="Y304">
            <v>0</v>
          </cell>
          <cell r="Z304">
            <v>18173</v>
          </cell>
          <cell r="AA304">
            <v>7152</v>
          </cell>
          <cell r="AB304">
            <v>150</v>
          </cell>
          <cell r="AC304">
            <v>72168</v>
          </cell>
          <cell r="AD304">
            <v>97493</v>
          </cell>
          <cell r="AE304">
            <v>54933</v>
          </cell>
          <cell r="AF304">
            <v>12686</v>
          </cell>
          <cell r="AG304">
            <v>24276</v>
          </cell>
          <cell r="AH304">
            <v>91895</v>
          </cell>
          <cell r="AI304">
            <v>0</v>
          </cell>
          <cell r="AJ304">
            <v>0</v>
          </cell>
          <cell r="AK304">
            <v>18173</v>
          </cell>
          <cell r="AL304">
            <v>0</v>
          </cell>
          <cell r="AM304">
            <v>0</v>
          </cell>
          <cell r="AN304">
            <v>0</v>
          </cell>
          <cell r="AO304">
            <v>10</v>
          </cell>
        </row>
        <row r="305">
          <cell r="A305">
            <v>906160303</v>
          </cell>
          <cell r="B305" t="str">
            <v>FOXBURG FREE LIBRARY ASSOC</v>
          </cell>
          <cell r="C305" t="str">
            <v>NORTHWEST</v>
          </cell>
          <cell r="D305" t="str">
            <v>OIL CREEK</v>
          </cell>
          <cell r="E305" t="str">
            <v>CLARION</v>
          </cell>
          <cell r="F305" t="str">
            <v>Clarion County Library System</v>
          </cell>
          <cell r="G305">
            <v>5114</v>
          </cell>
          <cell r="H305">
            <v>1034</v>
          </cell>
          <cell r="I305">
            <v>35</v>
          </cell>
          <cell r="J305">
            <v>10141</v>
          </cell>
          <cell r="K305">
            <v>0</v>
          </cell>
          <cell r="L305">
            <v>0</v>
          </cell>
          <cell r="M305">
            <v>0</v>
          </cell>
          <cell r="N305">
            <v>1</v>
          </cell>
          <cell r="O305">
            <v>0</v>
          </cell>
          <cell r="P305">
            <v>17287</v>
          </cell>
          <cell r="Q305">
            <v>15885</v>
          </cell>
          <cell r="R305">
            <v>231</v>
          </cell>
          <cell r="S305">
            <v>10</v>
          </cell>
          <cell r="T305">
            <v>0</v>
          </cell>
          <cell r="U305">
            <v>69</v>
          </cell>
          <cell r="V305">
            <v>125</v>
          </cell>
          <cell r="W305">
            <v>0</v>
          </cell>
          <cell r="X305">
            <v>0</v>
          </cell>
          <cell r="Y305">
            <v>0</v>
          </cell>
          <cell r="Z305">
            <v>14378</v>
          </cell>
          <cell r="AA305">
            <v>6412</v>
          </cell>
          <cell r="AB305">
            <v>600</v>
          </cell>
          <cell r="AC305">
            <v>31958</v>
          </cell>
          <cell r="AD305">
            <v>52748</v>
          </cell>
          <cell r="AE305">
            <v>24650</v>
          </cell>
          <cell r="AF305">
            <v>8603</v>
          </cell>
          <cell r="AG305">
            <v>15886</v>
          </cell>
          <cell r="AH305">
            <v>49139</v>
          </cell>
          <cell r="AI305">
            <v>0</v>
          </cell>
          <cell r="AJ305">
            <v>0</v>
          </cell>
          <cell r="AK305">
            <v>14378</v>
          </cell>
          <cell r="AL305">
            <v>0</v>
          </cell>
          <cell r="AM305">
            <v>0</v>
          </cell>
          <cell r="AN305">
            <v>0</v>
          </cell>
          <cell r="AO305">
            <v>5</v>
          </cell>
        </row>
        <row r="306">
          <cell r="A306">
            <v>906160393</v>
          </cell>
          <cell r="B306" t="str">
            <v>KNOX PUBLIC LIBRARY</v>
          </cell>
          <cell r="C306" t="str">
            <v>NORTHWEST</v>
          </cell>
          <cell r="D306" t="str">
            <v>OIL CREEK</v>
          </cell>
          <cell r="E306" t="str">
            <v>CLARION</v>
          </cell>
          <cell r="F306" t="str">
            <v>Clarion County Library System</v>
          </cell>
          <cell r="G306">
            <v>7615</v>
          </cell>
          <cell r="H306">
            <v>1660</v>
          </cell>
          <cell r="I306">
            <v>45</v>
          </cell>
          <cell r="J306">
            <v>22113</v>
          </cell>
          <cell r="K306">
            <v>0</v>
          </cell>
          <cell r="L306">
            <v>0</v>
          </cell>
          <cell r="M306">
            <v>1</v>
          </cell>
          <cell r="N306">
            <v>1.6571400000000001</v>
          </cell>
          <cell r="O306">
            <v>0.34286</v>
          </cell>
          <cell r="P306">
            <v>20481</v>
          </cell>
          <cell r="Q306">
            <v>19303</v>
          </cell>
          <cell r="R306">
            <v>231</v>
          </cell>
          <cell r="S306">
            <v>42</v>
          </cell>
          <cell r="T306">
            <v>0</v>
          </cell>
          <cell r="U306">
            <v>129</v>
          </cell>
          <cell r="V306">
            <v>325</v>
          </cell>
          <cell r="W306">
            <v>0</v>
          </cell>
          <cell r="X306">
            <v>0</v>
          </cell>
          <cell r="Y306">
            <v>0</v>
          </cell>
          <cell r="Z306">
            <v>21918</v>
          </cell>
          <cell r="AA306">
            <v>19975</v>
          </cell>
          <cell r="AB306">
            <v>1500</v>
          </cell>
          <cell r="AC306">
            <v>27928</v>
          </cell>
          <cell r="AD306">
            <v>69821</v>
          </cell>
          <cell r="AE306">
            <v>55435</v>
          </cell>
          <cell r="AF306">
            <v>10234</v>
          </cell>
          <cell r="AG306">
            <v>10416</v>
          </cell>
          <cell r="AH306">
            <v>76085</v>
          </cell>
          <cell r="AI306">
            <v>0</v>
          </cell>
          <cell r="AJ306">
            <v>0</v>
          </cell>
          <cell r="AK306">
            <v>21918</v>
          </cell>
          <cell r="AL306">
            <v>0</v>
          </cell>
          <cell r="AM306">
            <v>0</v>
          </cell>
          <cell r="AN306">
            <v>28393</v>
          </cell>
          <cell r="AO306">
            <v>7</v>
          </cell>
        </row>
        <row r="307">
          <cell r="A307">
            <v>906160603</v>
          </cell>
          <cell r="B307" t="str">
            <v>REDBANK VALLEY PUBLIC LIBRARY</v>
          </cell>
          <cell r="C307" t="str">
            <v>NORTHWEST</v>
          </cell>
          <cell r="D307" t="str">
            <v>OIL CREEK</v>
          </cell>
          <cell r="E307" t="str">
            <v>CLARION</v>
          </cell>
          <cell r="F307" t="str">
            <v>Clarion County Library System</v>
          </cell>
          <cell r="G307">
            <v>7991</v>
          </cell>
          <cell r="H307">
            <v>2243</v>
          </cell>
          <cell r="I307">
            <v>40</v>
          </cell>
          <cell r="J307">
            <v>27404</v>
          </cell>
          <cell r="K307">
            <v>1.06667</v>
          </cell>
          <cell r="L307">
            <v>0</v>
          </cell>
          <cell r="M307">
            <v>1.06667</v>
          </cell>
          <cell r="N307">
            <v>1.6</v>
          </cell>
          <cell r="O307">
            <v>1.06667</v>
          </cell>
          <cell r="P307">
            <v>17477</v>
          </cell>
          <cell r="Q307">
            <v>16216</v>
          </cell>
          <cell r="R307">
            <v>231</v>
          </cell>
          <cell r="S307">
            <v>51</v>
          </cell>
          <cell r="T307">
            <v>0</v>
          </cell>
          <cell r="U307">
            <v>389</v>
          </cell>
          <cell r="V307">
            <v>341</v>
          </cell>
          <cell r="W307">
            <v>0</v>
          </cell>
          <cell r="X307">
            <v>0</v>
          </cell>
          <cell r="Y307">
            <v>0</v>
          </cell>
          <cell r="Z307">
            <v>25911</v>
          </cell>
          <cell r="AA307">
            <v>5392.8</v>
          </cell>
          <cell r="AB307">
            <v>0</v>
          </cell>
          <cell r="AC307">
            <v>90927</v>
          </cell>
          <cell r="AD307">
            <v>122230.8</v>
          </cell>
          <cell r="AE307">
            <v>69704</v>
          </cell>
          <cell r="AF307">
            <v>15852</v>
          </cell>
          <cell r="AG307">
            <v>33753</v>
          </cell>
          <cell r="AH307">
            <v>119309</v>
          </cell>
          <cell r="AI307">
            <v>0</v>
          </cell>
          <cell r="AJ307">
            <v>0</v>
          </cell>
          <cell r="AK307">
            <v>25911</v>
          </cell>
          <cell r="AL307">
            <v>0</v>
          </cell>
          <cell r="AM307">
            <v>0</v>
          </cell>
          <cell r="AN307">
            <v>0</v>
          </cell>
          <cell r="AO307">
            <v>8</v>
          </cell>
        </row>
        <row r="308">
          <cell r="A308">
            <v>906610213</v>
          </cell>
          <cell r="B308" t="str">
            <v>COOPERSTOWN PUBLIC LIBRARY</v>
          </cell>
          <cell r="C308" t="str">
            <v>NORTHWEST</v>
          </cell>
          <cell r="D308" t="str">
            <v>OIL CREEK</v>
          </cell>
          <cell r="E308" t="str">
            <v>VENANGO</v>
          </cell>
          <cell r="F308" t="str">
            <v/>
          </cell>
          <cell r="G308">
            <v>4167</v>
          </cell>
          <cell r="H308">
            <v>2129</v>
          </cell>
          <cell r="I308">
            <v>30</v>
          </cell>
          <cell r="J308">
            <v>7726</v>
          </cell>
          <cell r="K308">
            <v>0</v>
          </cell>
          <cell r="L308">
            <v>0</v>
          </cell>
          <cell r="M308">
            <v>0.85714000000000001</v>
          </cell>
          <cell r="N308">
            <v>0</v>
          </cell>
          <cell r="O308">
            <v>5.7140000000000003E-2</v>
          </cell>
          <cell r="P308">
            <v>15137</v>
          </cell>
          <cell r="Q308">
            <v>12446</v>
          </cell>
          <cell r="R308">
            <v>231</v>
          </cell>
          <cell r="S308">
            <v>33</v>
          </cell>
          <cell r="T308">
            <v>0</v>
          </cell>
          <cell r="U308">
            <v>78</v>
          </cell>
          <cell r="V308">
            <v>105</v>
          </cell>
          <cell r="W308">
            <v>0</v>
          </cell>
          <cell r="X308">
            <v>0</v>
          </cell>
          <cell r="Y308">
            <v>0</v>
          </cell>
          <cell r="Z308">
            <v>7347</v>
          </cell>
          <cell r="AA308">
            <v>16000</v>
          </cell>
          <cell r="AB308">
            <v>1000</v>
          </cell>
          <cell r="AC308">
            <v>9438</v>
          </cell>
          <cell r="AD308">
            <v>32785</v>
          </cell>
          <cell r="AE308">
            <v>11770</v>
          </cell>
          <cell r="AF308">
            <v>13088</v>
          </cell>
          <cell r="AG308">
            <v>13149</v>
          </cell>
          <cell r="AH308">
            <v>38007</v>
          </cell>
          <cell r="AI308">
            <v>0</v>
          </cell>
          <cell r="AJ308">
            <v>0</v>
          </cell>
          <cell r="AK308">
            <v>7347</v>
          </cell>
          <cell r="AL308">
            <v>0</v>
          </cell>
          <cell r="AM308">
            <v>0</v>
          </cell>
          <cell r="AN308">
            <v>0</v>
          </cell>
          <cell r="AO308">
            <v>6</v>
          </cell>
        </row>
        <row r="309">
          <cell r="A309">
            <v>906610332</v>
          </cell>
          <cell r="B309" t="str">
            <v>FRANKLIN PUBLIC LIBRARY</v>
          </cell>
          <cell r="C309" t="str">
            <v>NORTHWEST</v>
          </cell>
          <cell r="D309" t="str">
            <v>OIL CREEK</v>
          </cell>
          <cell r="E309" t="str">
            <v>VENANGO</v>
          </cell>
          <cell r="F309" t="str">
            <v>-1</v>
          </cell>
          <cell r="G309">
            <v>21577</v>
          </cell>
          <cell r="H309">
            <v>7143</v>
          </cell>
          <cell r="I309">
            <v>57</v>
          </cell>
          <cell r="J309">
            <v>67931</v>
          </cell>
          <cell r="K309">
            <v>1.8</v>
          </cell>
          <cell r="L309">
            <v>0</v>
          </cell>
          <cell r="M309">
            <v>0.6</v>
          </cell>
          <cell r="N309">
            <v>3.8571399999999998</v>
          </cell>
          <cell r="O309">
            <v>1.8</v>
          </cell>
          <cell r="P309">
            <v>53918</v>
          </cell>
          <cell r="Q309">
            <v>50804</v>
          </cell>
          <cell r="R309">
            <v>231</v>
          </cell>
          <cell r="S309">
            <v>94</v>
          </cell>
          <cell r="T309">
            <v>0</v>
          </cell>
          <cell r="U309">
            <v>153</v>
          </cell>
          <cell r="V309">
            <v>314</v>
          </cell>
          <cell r="W309">
            <v>0</v>
          </cell>
          <cell r="X309">
            <v>0</v>
          </cell>
          <cell r="Y309">
            <v>0</v>
          </cell>
          <cell r="Z309">
            <v>64547</v>
          </cell>
          <cell r="AA309">
            <v>32184</v>
          </cell>
          <cell r="AB309">
            <v>9850</v>
          </cell>
          <cell r="AC309">
            <v>130360</v>
          </cell>
          <cell r="AD309">
            <v>227091</v>
          </cell>
          <cell r="AE309">
            <v>132261</v>
          </cell>
          <cell r="AF309">
            <v>28005</v>
          </cell>
          <cell r="AG309">
            <v>84323</v>
          </cell>
          <cell r="AH309">
            <v>244589</v>
          </cell>
          <cell r="AI309">
            <v>0</v>
          </cell>
          <cell r="AJ309">
            <v>0</v>
          </cell>
          <cell r="AK309">
            <v>64547</v>
          </cell>
          <cell r="AL309">
            <v>0</v>
          </cell>
          <cell r="AM309">
            <v>0</v>
          </cell>
          <cell r="AN309">
            <v>0</v>
          </cell>
          <cell r="AO309">
            <v>9</v>
          </cell>
        </row>
        <row r="310">
          <cell r="A310">
            <v>906330035</v>
          </cell>
          <cell r="B310" t="str">
            <v>JEFFERSON SYS ADMIN UNIT</v>
          </cell>
          <cell r="C310" t="str">
            <v>NORTHWEST</v>
          </cell>
          <cell r="D310" t="str">
            <v>OIL CREEK</v>
          </cell>
          <cell r="E310" t="str">
            <v>JEFFERSON</v>
          </cell>
          <cell r="F310" t="str">
            <v>Jefferson County Library System</v>
          </cell>
          <cell r="G310">
            <v>0</v>
          </cell>
          <cell r="H310">
            <v>0</v>
          </cell>
          <cell r="I310">
            <v>50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27783</v>
          </cell>
          <cell r="Y310">
            <v>0</v>
          </cell>
          <cell r="Z310">
            <v>14887</v>
          </cell>
          <cell r="AA310">
            <v>0</v>
          </cell>
          <cell r="AB310">
            <v>0</v>
          </cell>
          <cell r="AC310">
            <v>109</v>
          </cell>
          <cell r="AD310">
            <v>42779</v>
          </cell>
          <cell r="AE310">
            <v>0</v>
          </cell>
          <cell r="AF310">
            <v>1200</v>
          </cell>
          <cell r="AG310">
            <v>50941</v>
          </cell>
          <cell r="AH310">
            <v>52141</v>
          </cell>
          <cell r="AI310">
            <v>37137</v>
          </cell>
          <cell r="AJ310">
            <v>0</v>
          </cell>
          <cell r="AK310">
            <v>14887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</row>
        <row r="311">
          <cell r="A311">
            <v>906330153</v>
          </cell>
          <cell r="B311" t="str">
            <v>MENGLE MEMORIAL LIBRARY</v>
          </cell>
          <cell r="C311" t="str">
            <v>NORTHWEST</v>
          </cell>
          <cell r="D311" t="str">
            <v>OIL CREEK</v>
          </cell>
          <cell r="E311" t="str">
            <v>JEFFERSON</v>
          </cell>
          <cell r="F311" t="str">
            <v>Jefferson County Library System</v>
          </cell>
          <cell r="G311">
            <v>7799</v>
          </cell>
          <cell r="H311">
            <v>1707</v>
          </cell>
          <cell r="I311">
            <v>50</v>
          </cell>
          <cell r="J311">
            <v>26731</v>
          </cell>
          <cell r="K311">
            <v>2.4249999999999998</v>
          </cell>
          <cell r="L311">
            <v>0</v>
          </cell>
          <cell r="M311">
            <v>0.875</v>
          </cell>
          <cell r="N311">
            <v>0.47499999999999998</v>
          </cell>
          <cell r="O311">
            <v>0.45</v>
          </cell>
          <cell r="P311">
            <v>38667</v>
          </cell>
          <cell r="Q311">
            <v>34891</v>
          </cell>
          <cell r="R311">
            <v>278</v>
          </cell>
          <cell r="S311">
            <v>80</v>
          </cell>
          <cell r="T311">
            <v>0</v>
          </cell>
          <cell r="U311">
            <v>133</v>
          </cell>
          <cell r="V311">
            <v>172</v>
          </cell>
          <cell r="W311">
            <v>0</v>
          </cell>
          <cell r="X311">
            <v>0</v>
          </cell>
          <cell r="Y311">
            <v>0</v>
          </cell>
          <cell r="Z311">
            <v>46389</v>
          </cell>
          <cell r="AA311">
            <v>19656</v>
          </cell>
          <cell r="AB311">
            <v>5000</v>
          </cell>
          <cell r="AC311">
            <v>528310</v>
          </cell>
          <cell r="AD311">
            <v>594355</v>
          </cell>
          <cell r="AE311">
            <v>121212</v>
          </cell>
          <cell r="AF311">
            <v>23343</v>
          </cell>
          <cell r="AG311">
            <v>47484</v>
          </cell>
          <cell r="AH311">
            <v>192039</v>
          </cell>
          <cell r="AI311">
            <v>0</v>
          </cell>
          <cell r="AJ311">
            <v>0</v>
          </cell>
          <cell r="AK311">
            <v>46389</v>
          </cell>
          <cell r="AL311">
            <v>0</v>
          </cell>
          <cell r="AM311">
            <v>0</v>
          </cell>
          <cell r="AN311">
            <v>59879</v>
          </cell>
          <cell r="AO311">
            <v>23</v>
          </cell>
        </row>
        <row r="312">
          <cell r="A312">
            <v>906330633</v>
          </cell>
          <cell r="B312" t="str">
            <v>PUNXSUTAWNEY MEMORIAL LIBRARY</v>
          </cell>
          <cell r="C312" t="str">
            <v>NORTHWEST</v>
          </cell>
          <cell r="D312" t="str">
            <v>OIL CREEK</v>
          </cell>
          <cell r="E312" t="str">
            <v>JEFFERSON</v>
          </cell>
          <cell r="F312" t="str">
            <v>Jefferson County Library System</v>
          </cell>
          <cell r="G312">
            <v>15760</v>
          </cell>
          <cell r="H312">
            <v>4084</v>
          </cell>
          <cell r="I312">
            <v>49</v>
          </cell>
          <cell r="J312">
            <v>31111</v>
          </cell>
          <cell r="K312">
            <v>1</v>
          </cell>
          <cell r="L312">
            <v>0</v>
          </cell>
          <cell r="M312">
            <v>0</v>
          </cell>
          <cell r="N312">
            <v>2.5</v>
          </cell>
          <cell r="O312">
            <v>0</v>
          </cell>
          <cell r="P312">
            <v>31234</v>
          </cell>
          <cell r="Q312">
            <v>29084</v>
          </cell>
          <cell r="R312">
            <v>231</v>
          </cell>
          <cell r="S312">
            <v>62</v>
          </cell>
          <cell r="T312">
            <v>0</v>
          </cell>
          <cell r="U312">
            <v>100</v>
          </cell>
          <cell r="V312">
            <v>318</v>
          </cell>
          <cell r="W312">
            <v>0</v>
          </cell>
          <cell r="X312">
            <v>6000</v>
          </cell>
          <cell r="Y312">
            <v>0</v>
          </cell>
          <cell r="Z312">
            <v>28489</v>
          </cell>
          <cell r="AA312">
            <v>61333</v>
          </cell>
          <cell r="AB312">
            <v>0</v>
          </cell>
          <cell r="AC312">
            <v>445807</v>
          </cell>
          <cell r="AD312">
            <v>541629</v>
          </cell>
          <cell r="AE312">
            <v>96273</v>
          </cell>
          <cell r="AF312">
            <v>19268</v>
          </cell>
          <cell r="AG312">
            <v>41060</v>
          </cell>
          <cell r="AH312">
            <v>156601</v>
          </cell>
          <cell r="AI312">
            <v>0</v>
          </cell>
          <cell r="AJ312">
            <v>6000</v>
          </cell>
          <cell r="AK312">
            <v>28489</v>
          </cell>
          <cell r="AL312">
            <v>0</v>
          </cell>
          <cell r="AM312">
            <v>0</v>
          </cell>
          <cell r="AN312">
            <v>0</v>
          </cell>
          <cell r="AO312">
            <v>16</v>
          </cell>
        </row>
        <row r="313">
          <cell r="A313">
            <v>906330183</v>
          </cell>
          <cell r="B313" t="str">
            <v>REBECCA M ARTHURS MEM LIBRARY</v>
          </cell>
          <cell r="C313" t="str">
            <v>NORTHWEST</v>
          </cell>
          <cell r="D313" t="str">
            <v>OIL CREEK</v>
          </cell>
          <cell r="E313" t="str">
            <v>JEFFERSON</v>
          </cell>
          <cell r="F313" t="str">
            <v>Jefferson County Library System</v>
          </cell>
          <cell r="G313">
            <v>11456</v>
          </cell>
          <cell r="H313">
            <v>2319</v>
          </cell>
          <cell r="I313">
            <v>38</v>
          </cell>
          <cell r="J313">
            <v>49234</v>
          </cell>
          <cell r="K313">
            <v>0</v>
          </cell>
          <cell r="L313">
            <v>0</v>
          </cell>
          <cell r="M313">
            <v>1</v>
          </cell>
          <cell r="N313">
            <v>2.4571399999999999</v>
          </cell>
          <cell r="O313">
            <v>0.6</v>
          </cell>
          <cell r="P313">
            <v>42166</v>
          </cell>
          <cell r="Q313">
            <v>34530</v>
          </cell>
          <cell r="R313">
            <v>285</v>
          </cell>
          <cell r="S313">
            <v>42</v>
          </cell>
          <cell r="T313">
            <v>0</v>
          </cell>
          <cell r="U313">
            <v>134</v>
          </cell>
          <cell r="V313">
            <v>274</v>
          </cell>
          <cell r="W313">
            <v>0</v>
          </cell>
          <cell r="X313">
            <v>0</v>
          </cell>
          <cell r="Y313">
            <v>0</v>
          </cell>
          <cell r="Z313">
            <v>36828</v>
          </cell>
          <cell r="AA313">
            <v>24058</v>
          </cell>
          <cell r="AB313">
            <v>0</v>
          </cell>
          <cell r="AC313">
            <v>79073</v>
          </cell>
          <cell r="AD313">
            <v>139959</v>
          </cell>
          <cell r="AE313">
            <v>81377</v>
          </cell>
          <cell r="AF313">
            <v>17910</v>
          </cell>
          <cell r="AG313">
            <v>48507</v>
          </cell>
          <cell r="AH313">
            <v>147794</v>
          </cell>
          <cell r="AI313">
            <v>0</v>
          </cell>
          <cell r="AJ313">
            <v>0</v>
          </cell>
          <cell r="AK313">
            <v>36828</v>
          </cell>
          <cell r="AL313">
            <v>0</v>
          </cell>
          <cell r="AM313">
            <v>0</v>
          </cell>
          <cell r="AN313">
            <v>0</v>
          </cell>
          <cell r="AO313">
            <v>12</v>
          </cell>
        </row>
        <row r="314">
          <cell r="A314">
            <v>906330663</v>
          </cell>
          <cell r="B314" t="str">
            <v>REYNOLDSVILLE PUBLIC LIBRARY</v>
          </cell>
          <cell r="C314" t="str">
            <v>NORTHWEST</v>
          </cell>
          <cell r="D314" t="str">
            <v>OIL CREEK</v>
          </cell>
          <cell r="E314" t="str">
            <v>JEFFERSON</v>
          </cell>
          <cell r="F314" t="str">
            <v>Jefferson County Library System</v>
          </cell>
          <cell r="G314">
            <v>5381</v>
          </cell>
          <cell r="H314">
            <v>523</v>
          </cell>
          <cell r="I314">
            <v>35</v>
          </cell>
          <cell r="J314">
            <v>9565</v>
          </cell>
          <cell r="K314">
            <v>0</v>
          </cell>
          <cell r="L314">
            <v>0</v>
          </cell>
          <cell r="M314">
            <v>0.91429000000000005</v>
          </cell>
          <cell r="N314">
            <v>0.54286000000000001</v>
          </cell>
          <cell r="O314">
            <v>2.8570000000000002E-2</v>
          </cell>
          <cell r="P314">
            <v>20573</v>
          </cell>
          <cell r="Q314">
            <v>18910</v>
          </cell>
          <cell r="R314">
            <v>281</v>
          </cell>
          <cell r="S314">
            <v>29</v>
          </cell>
          <cell r="T314">
            <v>0</v>
          </cell>
          <cell r="U314">
            <v>62</v>
          </cell>
          <cell r="V314">
            <v>53</v>
          </cell>
          <cell r="W314">
            <v>0</v>
          </cell>
          <cell r="X314">
            <v>0</v>
          </cell>
          <cell r="Y314">
            <v>0</v>
          </cell>
          <cell r="Z314">
            <v>18057</v>
          </cell>
          <cell r="AA314">
            <v>8833</v>
          </cell>
          <cell r="AB314">
            <v>0</v>
          </cell>
          <cell r="AC314">
            <v>20822</v>
          </cell>
          <cell r="AD314">
            <v>47712</v>
          </cell>
          <cell r="AE314">
            <v>38786</v>
          </cell>
          <cell r="AF314">
            <v>6850</v>
          </cell>
          <cell r="AG314">
            <v>7726</v>
          </cell>
          <cell r="AH314">
            <v>53362</v>
          </cell>
          <cell r="AI314">
            <v>0</v>
          </cell>
          <cell r="AJ314">
            <v>0</v>
          </cell>
          <cell r="AK314">
            <v>18057</v>
          </cell>
          <cell r="AL314">
            <v>0</v>
          </cell>
          <cell r="AM314">
            <v>0</v>
          </cell>
          <cell r="AN314">
            <v>0</v>
          </cell>
          <cell r="AO314">
            <v>5</v>
          </cell>
        </row>
        <row r="315">
          <cell r="A315">
            <v>906330783</v>
          </cell>
          <cell r="B315" t="str">
            <v>SUMMERVILLE PUBLIC LIBRARY</v>
          </cell>
          <cell r="C315" t="str">
            <v>NORTHWEST</v>
          </cell>
          <cell r="D315" t="str">
            <v>OIL CREEK</v>
          </cell>
          <cell r="E315" t="str">
            <v>JEFFERSON</v>
          </cell>
          <cell r="F315" t="str">
            <v>Jefferson County Library System</v>
          </cell>
          <cell r="G315">
            <v>1831</v>
          </cell>
          <cell r="H315">
            <v>430</v>
          </cell>
          <cell r="I315">
            <v>32</v>
          </cell>
          <cell r="J315">
            <v>5750</v>
          </cell>
          <cell r="K315">
            <v>0</v>
          </cell>
          <cell r="L315">
            <v>0</v>
          </cell>
          <cell r="M315">
            <v>0.65713999999999995</v>
          </cell>
          <cell r="N315">
            <v>0.14285999999999999</v>
          </cell>
          <cell r="O315">
            <v>0.17143</v>
          </cell>
          <cell r="P315">
            <v>20926</v>
          </cell>
          <cell r="Q315">
            <v>19120</v>
          </cell>
          <cell r="R315">
            <v>282</v>
          </cell>
          <cell r="S315">
            <v>62</v>
          </cell>
          <cell r="T315">
            <v>2</v>
          </cell>
          <cell r="U315">
            <v>58</v>
          </cell>
          <cell r="V315">
            <v>9</v>
          </cell>
          <cell r="W315">
            <v>0</v>
          </cell>
          <cell r="X315">
            <v>0</v>
          </cell>
          <cell r="Y315">
            <v>0</v>
          </cell>
          <cell r="Z315">
            <v>8976.67</v>
          </cell>
          <cell r="AA315">
            <v>7333</v>
          </cell>
          <cell r="AB315">
            <v>0</v>
          </cell>
          <cell r="AC315">
            <v>14924</v>
          </cell>
          <cell r="AD315">
            <v>31233.67</v>
          </cell>
          <cell r="AE315">
            <v>11960</v>
          </cell>
          <cell r="AF315">
            <v>5664</v>
          </cell>
          <cell r="AG315">
            <v>12683</v>
          </cell>
          <cell r="AH315">
            <v>30307</v>
          </cell>
          <cell r="AI315">
            <v>0</v>
          </cell>
          <cell r="AJ315">
            <v>0</v>
          </cell>
          <cell r="AK315">
            <v>8977</v>
          </cell>
          <cell r="AL315">
            <v>0</v>
          </cell>
          <cell r="AM315">
            <v>0</v>
          </cell>
          <cell r="AN315">
            <v>0</v>
          </cell>
          <cell r="AO315">
            <v>10</v>
          </cell>
        </row>
        <row r="316">
          <cell r="A316">
            <v>906330813</v>
          </cell>
          <cell r="B316" t="str">
            <v>SYKESVILLE PUBLIC LIBRARY</v>
          </cell>
          <cell r="C316" t="str">
            <v>NORTHWEST</v>
          </cell>
          <cell r="D316" t="str">
            <v>OIL CREEK</v>
          </cell>
          <cell r="E316" t="str">
            <v>JEFFERSON</v>
          </cell>
          <cell r="F316" t="str">
            <v>Jefferson County Library System</v>
          </cell>
          <cell r="G316">
            <v>2973</v>
          </cell>
          <cell r="H316">
            <v>262</v>
          </cell>
          <cell r="I316">
            <v>35</v>
          </cell>
          <cell r="J316">
            <v>6313</v>
          </cell>
          <cell r="K316">
            <v>0</v>
          </cell>
          <cell r="L316">
            <v>0</v>
          </cell>
          <cell r="M316">
            <v>1</v>
          </cell>
          <cell r="N316">
            <v>0</v>
          </cell>
          <cell r="O316">
            <v>0</v>
          </cell>
          <cell r="P316">
            <v>24620</v>
          </cell>
          <cell r="Q316">
            <v>23818</v>
          </cell>
          <cell r="R316">
            <v>278</v>
          </cell>
          <cell r="S316">
            <v>35</v>
          </cell>
          <cell r="T316">
            <v>0</v>
          </cell>
          <cell r="U316">
            <v>101</v>
          </cell>
          <cell r="V316">
            <v>14</v>
          </cell>
          <cell r="W316">
            <v>0</v>
          </cell>
          <cell r="X316">
            <v>0</v>
          </cell>
          <cell r="Y316">
            <v>0</v>
          </cell>
          <cell r="Z316">
            <v>12253</v>
          </cell>
          <cell r="AA316">
            <v>8383</v>
          </cell>
          <cell r="AB316">
            <v>0</v>
          </cell>
          <cell r="AC316">
            <v>26164</v>
          </cell>
          <cell r="AD316">
            <v>46800</v>
          </cell>
          <cell r="AE316">
            <v>19984</v>
          </cell>
          <cell r="AF316">
            <v>18097</v>
          </cell>
          <cell r="AG316">
            <v>8231</v>
          </cell>
          <cell r="AH316">
            <v>46312</v>
          </cell>
          <cell r="AI316">
            <v>0</v>
          </cell>
          <cell r="AJ316">
            <v>0</v>
          </cell>
          <cell r="AK316">
            <v>12253</v>
          </cell>
          <cell r="AL316">
            <v>0</v>
          </cell>
          <cell r="AM316">
            <v>0</v>
          </cell>
          <cell r="AN316">
            <v>0</v>
          </cell>
          <cell r="AO316">
            <v>4</v>
          </cell>
        </row>
        <row r="317">
          <cell r="A317">
            <v>906610512</v>
          </cell>
          <cell r="B317" t="str">
            <v>OIL CITY LIBRARY</v>
          </cell>
          <cell r="C317" t="str">
            <v>NORTHWEST</v>
          </cell>
          <cell r="D317" t="str">
            <v>OIL CREEK</v>
          </cell>
          <cell r="E317" t="str">
            <v>VENANGO</v>
          </cell>
          <cell r="F317" t="str">
            <v>-1</v>
          </cell>
          <cell r="G317">
            <v>14038</v>
          </cell>
          <cell r="H317">
            <v>9869</v>
          </cell>
          <cell r="I317">
            <v>63</v>
          </cell>
          <cell r="J317">
            <v>115523</v>
          </cell>
          <cell r="K317">
            <v>2.2105299999999999</v>
          </cell>
          <cell r="L317">
            <v>0</v>
          </cell>
          <cell r="M317">
            <v>0</v>
          </cell>
          <cell r="N317">
            <v>6.5263200000000001</v>
          </cell>
          <cell r="O317">
            <v>0</v>
          </cell>
          <cell r="P317">
            <v>125002</v>
          </cell>
          <cell r="Q317">
            <v>88898</v>
          </cell>
          <cell r="R317">
            <v>0</v>
          </cell>
          <cell r="S317">
            <v>155</v>
          </cell>
          <cell r="T317">
            <v>0</v>
          </cell>
          <cell r="U317">
            <v>532</v>
          </cell>
          <cell r="V317">
            <v>479</v>
          </cell>
          <cell r="W317">
            <v>0</v>
          </cell>
          <cell r="X317">
            <v>0</v>
          </cell>
          <cell r="Y317">
            <v>0</v>
          </cell>
          <cell r="Z317">
            <v>196500</v>
          </cell>
          <cell r="AA317">
            <v>330690</v>
          </cell>
          <cell r="AB317">
            <v>0</v>
          </cell>
          <cell r="AC317">
            <v>78623</v>
          </cell>
          <cell r="AD317">
            <v>605813</v>
          </cell>
          <cell r="AE317">
            <v>335451</v>
          </cell>
          <cell r="AF317">
            <v>115728</v>
          </cell>
          <cell r="AG317">
            <v>38323</v>
          </cell>
          <cell r="AH317">
            <v>489502</v>
          </cell>
          <cell r="AI317">
            <v>0</v>
          </cell>
          <cell r="AJ317">
            <v>0</v>
          </cell>
          <cell r="AK317">
            <v>187282</v>
          </cell>
          <cell r="AL317">
            <v>0</v>
          </cell>
          <cell r="AM317">
            <v>0</v>
          </cell>
          <cell r="AN317">
            <v>0</v>
          </cell>
          <cell r="AO317">
            <v>23</v>
          </cell>
        </row>
        <row r="318">
          <cell r="A318">
            <v>926510006</v>
          </cell>
          <cell r="B318" t="str">
            <v>Free Library Of Philadelphia</v>
          </cell>
          <cell r="C318" t="str">
            <v>SOUTHEAST</v>
          </cell>
          <cell r="D318" t="str">
            <v>PHILADELPHIA</v>
          </cell>
          <cell r="E318" t="str">
            <v>PHILADELPHIA</v>
          </cell>
          <cell r="F318" t="str">
            <v>-1</v>
          </cell>
          <cell r="G318">
            <v>1526006</v>
          </cell>
          <cell r="H318">
            <v>508287</v>
          </cell>
          <cell r="I318">
            <v>69</v>
          </cell>
          <cell r="J318">
            <v>7503031</v>
          </cell>
          <cell r="K318">
            <v>238</v>
          </cell>
          <cell r="L318">
            <v>0.95</v>
          </cell>
          <cell r="M318">
            <v>216.6</v>
          </cell>
          <cell r="N318">
            <v>365.75</v>
          </cell>
          <cell r="O318">
            <v>279.07499999999999</v>
          </cell>
          <cell r="P318">
            <v>3679554</v>
          </cell>
          <cell r="Q318">
            <v>2811962</v>
          </cell>
          <cell r="R318">
            <v>146656</v>
          </cell>
          <cell r="S318">
            <v>947</v>
          </cell>
          <cell r="T318">
            <v>1751</v>
          </cell>
          <cell r="U318">
            <v>6178</v>
          </cell>
          <cell r="V318">
            <v>6361</v>
          </cell>
          <cell r="W318">
            <v>0</v>
          </cell>
          <cell r="X318">
            <v>589386</v>
          </cell>
          <cell r="Y318">
            <v>0</v>
          </cell>
          <cell r="Z318">
            <v>8139200</v>
          </cell>
          <cell r="AA318">
            <v>64976734</v>
          </cell>
          <cell r="AB318">
            <v>0</v>
          </cell>
          <cell r="AC318">
            <v>2234261</v>
          </cell>
          <cell r="AD318">
            <v>75939581</v>
          </cell>
          <cell r="AE318">
            <v>54023254</v>
          </cell>
          <cell r="AF318">
            <v>5394868</v>
          </cell>
          <cell r="AG318">
            <v>17144285</v>
          </cell>
          <cell r="AH318">
            <v>76562407</v>
          </cell>
          <cell r="AI318">
            <v>209014</v>
          </cell>
          <cell r="AJ318">
            <v>380372</v>
          </cell>
          <cell r="AK318">
            <v>6643000</v>
          </cell>
          <cell r="AL318">
            <v>0</v>
          </cell>
          <cell r="AM318">
            <v>1496200</v>
          </cell>
          <cell r="AN318">
            <v>0</v>
          </cell>
          <cell r="AO318">
            <v>970</v>
          </cell>
        </row>
        <row r="319">
          <cell r="A319">
            <v>902024075</v>
          </cell>
          <cell r="B319" t="str">
            <v>ALLEGHENY SYS ADMIN UNIT</v>
          </cell>
          <cell r="C319" t="str">
            <v>SOUTHWEST</v>
          </cell>
          <cell r="D319" t="str">
            <v>PITTSBURGH</v>
          </cell>
          <cell r="E319" t="str">
            <v>ALLEGHENY</v>
          </cell>
          <cell r="F319" t="str">
            <v>Allegheny County Library Association</v>
          </cell>
          <cell r="G319">
            <v>0</v>
          </cell>
          <cell r="H319">
            <v>6085</v>
          </cell>
          <cell r="I319">
            <v>0</v>
          </cell>
          <cell r="J319">
            <v>70599</v>
          </cell>
          <cell r="K319">
            <v>6</v>
          </cell>
          <cell r="L319">
            <v>0</v>
          </cell>
          <cell r="M319">
            <v>0</v>
          </cell>
          <cell r="N319">
            <v>6.4</v>
          </cell>
          <cell r="O319">
            <v>0</v>
          </cell>
          <cell r="P319">
            <v>34071</v>
          </cell>
          <cell r="Q319">
            <v>25958</v>
          </cell>
          <cell r="R319">
            <v>44322</v>
          </cell>
          <cell r="S319">
            <v>12</v>
          </cell>
          <cell r="T319">
            <v>0</v>
          </cell>
          <cell r="U319">
            <v>14631</v>
          </cell>
          <cell r="V319">
            <v>24078</v>
          </cell>
          <cell r="W319">
            <v>0</v>
          </cell>
          <cell r="X319">
            <v>13500</v>
          </cell>
          <cell r="Y319">
            <v>0</v>
          </cell>
          <cell r="Z319">
            <v>425530</v>
          </cell>
          <cell r="AA319">
            <v>486620</v>
          </cell>
          <cell r="AB319">
            <v>10500</v>
          </cell>
          <cell r="AC319">
            <v>265198</v>
          </cell>
          <cell r="AD319">
            <v>1190848</v>
          </cell>
          <cell r="AE319">
            <v>680555</v>
          </cell>
          <cell r="AF319">
            <v>24616</v>
          </cell>
          <cell r="AG319">
            <v>616003</v>
          </cell>
          <cell r="AH319">
            <v>1321174</v>
          </cell>
          <cell r="AI319">
            <v>12100</v>
          </cell>
          <cell r="AJ319">
            <v>0</v>
          </cell>
          <cell r="AK319">
            <v>407747</v>
          </cell>
          <cell r="AL319">
            <v>0</v>
          </cell>
          <cell r="AM319">
            <v>17783</v>
          </cell>
          <cell r="AN319">
            <v>0</v>
          </cell>
          <cell r="AO319">
            <v>0</v>
          </cell>
        </row>
        <row r="320">
          <cell r="A320">
            <v>902020213</v>
          </cell>
          <cell r="B320" t="str">
            <v>ANDREW BAYNE MEM LIBRARY</v>
          </cell>
          <cell r="C320" t="str">
            <v>SOUTHWEST</v>
          </cell>
          <cell r="D320" t="str">
            <v>PITTSBURGH</v>
          </cell>
          <cell r="E320" t="str">
            <v>ALLEGHENY</v>
          </cell>
          <cell r="F320" t="str">
            <v>Allegheny County Library Association</v>
          </cell>
          <cell r="G320">
            <v>8370</v>
          </cell>
          <cell r="H320">
            <v>4244</v>
          </cell>
          <cell r="I320">
            <v>54</v>
          </cell>
          <cell r="J320">
            <v>67739</v>
          </cell>
          <cell r="K320">
            <v>1</v>
          </cell>
          <cell r="L320">
            <v>0</v>
          </cell>
          <cell r="M320">
            <v>0</v>
          </cell>
          <cell r="N320">
            <v>3</v>
          </cell>
          <cell r="O320">
            <v>0</v>
          </cell>
          <cell r="P320">
            <v>24144</v>
          </cell>
          <cell r="Q320">
            <v>20268</v>
          </cell>
          <cell r="R320">
            <v>44322</v>
          </cell>
          <cell r="S320">
            <v>31</v>
          </cell>
          <cell r="T320">
            <v>0</v>
          </cell>
          <cell r="U320">
            <v>18285</v>
          </cell>
          <cell r="V320">
            <v>27837</v>
          </cell>
          <cell r="W320">
            <v>0</v>
          </cell>
          <cell r="X320">
            <v>0</v>
          </cell>
          <cell r="Y320">
            <v>0</v>
          </cell>
          <cell r="Z320">
            <v>30573</v>
          </cell>
          <cell r="AA320">
            <v>158160</v>
          </cell>
          <cell r="AB320">
            <v>0</v>
          </cell>
          <cell r="AC320">
            <v>38038</v>
          </cell>
          <cell r="AD320">
            <v>226771</v>
          </cell>
          <cell r="AE320">
            <v>134341</v>
          </cell>
          <cell r="AF320">
            <v>19558</v>
          </cell>
          <cell r="AG320">
            <v>28614</v>
          </cell>
          <cell r="AH320">
            <v>182513</v>
          </cell>
          <cell r="AI320">
            <v>0</v>
          </cell>
          <cell r="AJ320">
            <v>0</v>
          </cell>
          <cell r="AK320">
            <v>26945</v>
          </cell>
          <cell r="AL320">
            <v>0</v>
          </cell>
          <cell r="AM320">
            <v>3628</v>
          </cell>
          <cell r="AN320">
            <v>0</v>
          </cell>
          <cell r="AO320">
            <v>8</v>
          </cell>
        </row>
        <row r="321">
          <cell r="A321">
            <v>902020543</v>
          </cell>
          <cell r="B321" t="str">
            <v>ANDREW CARNEGIE FREE LIBRARY</v>
          </cell>
          <cell r="C321" t="str">
            <v>SOUTHWEST</v>
          </cell>
          <cell r="D321" t="str">
            <v>PITTSBURGH</v>
          </cell>
          <cell r="E321" t="str">
            <v>ALLEGHENY</v>
          </cell>
          <cell r="F321" t="str">
            <v>Allegheny County Library Association</v>
          </cell>
          <cell r="G321">
            <v>7972</v>
          </cell>
          <cell r="H321">
            <v>4625</v>
          </cell>
          <cell r="I321">
            <v>46</v>
          </cell>
          <cell r="J321">
            <v>64513</v>
          </cell>
          <cell r="K321">
            <v>2.2857099999999999</v>
          </cell>
          <cell r="L321">
            <v>0</v>
          </cell>
          <cell r="M321">
            <v>0</v>
          </cell>
          <cell r="N321">
            <v>2.05714</v>
          </cell>
          <cell r="O321">
            <v>0.57142999999999999</v>
          </cell>
          <cell r="P321">
            <v>23298</v>
          </cell>
          <cell r="Q321">
            <v>19341</v>
          </cell>
          <cell r="R321">
            <v>44322</v>
          </cell>
          <cell r="S321">
            <v>50</v>
          </cell>
          <cell r="T321">
            <v>0</v>
          </cell>
          <cell r="U321">
            <v>17946</v>
          </cell>
          <cell r="V321">
            <v>22230</v>
          </cell>
          <cell r="W321">
            <v>0</v>
          </cell>
          <cell r="X321">
            <v>0</v>
          </cell>
          <cell r="Y321">
            <v>0</v>
          </cell>
          <cell r="Z321">
            <v>30880</v>
          </cell>
          <cell r="AA321">
            <v>107469</v>
          </cell>
          <cell r="AB321">
            <v>0</v>
          </cell>
          <cell r="AC321">
            <v>81386</v>
          </cell>
          <cell r="AD321">
            <v>219735</v>
          </cell>
          <cell r="AE321">
            <v>113561</v>
          </cell>
          <cell r="AF321">
            <v>28571</v>
          </cell>
          <cell r="AG321">
            <v>92848</v>
          </cell>
          <cell r="AH321">
            <v>234980</v>
          </cell>
          <cell r="AI321">
            <v>0</v>
          </cell>
          <cell r="AJ321">
            <v>0</v>
          </cell>
          <cell r="AK321">
            <v>27425</v>
          </cell>
          <cell r="AL321">
            <v>0</v>
          </cell>
          <cell r="AM321">
            <v>3455</v>
          </cell>
          <cell r="AN321">
            <v>0</v>
          </cell>
          <cell r="AO321">
            <v>14</v>
          </cell>
        </row>
        <row r="322">
          <cell r="A322">
            <v>902020093</v>
          </cell>
          <cell r="B322" t="str">
            <v>AVALON PUBLIC LIBRARY</v>
          </cell>
          <cell r="C322" t="str">
            <v>SOUTHWEST</v>
          </cell>
          <cell r="D322" t="str">
            <v>PITTSBURGH</v>
          </cell>
          <cell r="E322" t="str">
            <v>ALLEGHENY</v>
          </cell>
          <cell r="F322" t="str">
            <v>Allegheny County Library Association</v>
          </cell>
          <cell r="G322">
            <v>4705</v>
          </cell>
          <cell r="H322">
            <v>2762</v>
          </cell>
          <cell r="I322">
            <v>46</v>
          </cell>
          <cell r="J322">
            <v>55203</v>
          </cell>
          <cell r="K322">
            <v>1.2368399999999999</v>
          </cell>
          <cell r="L322">
            <v>0</v>
          </cell>
          <cell r="M322">
            <v>0</v>
          </cell>
          <cell r="N322">
            <v>2.6052599999999999</v>
          </cell>
          <cell r="O322">
            <v>0.36842000000000003</v>
          </cell>
          <cell r="P322">
            <v>22221</v>
          </cell>
          <cell r="Q322">
            <v>19272</v>
          </cell>
          <cell r="R322">
            <v>44322</v>
          </cell>
          <cell r="S322">
            <v>51</v>
          </cell>
          <cell r="T322">
            <v>0</v>
          </cell>
          <cell r="U322">
            <v>15219</v>
          </cell>
          <cell r="V322">
            <v>23677</v>
          </cell>
          <cell r="W322">
            <v>0</v>
          </cell>
          <cell r="X322">
            <v>0</v>
          </cell>
          <cell r="Y322">
            <v>0</v>
          </cell>
          <cell r="Z322">
            <v>10726</v>
          </cell>
          <cell r="AA322">
            <v>113845</v>
          </cell>
          <cell r="AB322">
            <v>0</v>
          </cell>
          <cell r="AC322">
            <v>22776</v>
          </cell>
          <cell r="AD322">
            <v>147347</v>
          </cell>
          <cell r="AE322">
            <v>93750</v>
          </cell>
          <cell r="AF322">
            <v>13790</v>
          </cell>
          <cell r="AG322">
            <v>47002</v>
          </cell>
          <cell r="AH322">
            <v>154542</v>
          </cell>
          <cell r="AI322">
            <v>0</v>
          </cell>
          <cell r="AJ322">
            <v>0</v>
          </cell>
          <cell r="AK322">
            <v>8686</v>
          </cell>
          <cell r="AL322">
            <v>0</v>
          </cell>
          <cell r="AM322">
            <v>2040</v>
          </cell>
          <cell r="AN322">
            <v>0</v>
          </cell>
          <cell r="AO322">
            <v>10</v>
          </cell>
        </row>
        <row r="323">
          <cell r="A323">
            <v>902020123</v>
          </cell>
          <cell r="B323" t="str">
            <v>BALDWIN BOROUGH PUBLIC LIBRARY</v>
          </cell>
          <cell r="C323" t="str">
            <v>SOUTHWEST</v>
          </cell>
          <cell r="D323" t="str">
            <v>PITTSBURGH</v>
          </cell>
          <cell r="E323" t="str">
            <v>ALLEGHENY</v>
          </cell>
          <cell r="F323" t="str">
            <v>Allegheny County Library Association</v>
          </cell>
          <cell r="G323">
            <v>19767</v>
          </cell>
          <cell r="H323">
            <v>3003</v>
          </cell>
          <cell r="I323">
            <v>48</v>
          </cell>
          <cell r="J323">
            <v>46309</v>
          </cell>
          <cell r="K323">
            <v>2.2631600000000001</v>
          </cell>
          <cell r="L323">
            <v>0</v>
          </cell>
          <cell r="M323">
            <v>1</v>
          </cell>
          <cell r="N323">
            <v>2.9736799999999999</v>
          </cell>
          <cell r="O323">
            <v>0.21052999999999999</v>
          </cell>
          <cell r="P323">
            <v>25484</v>
          </cell>
          <cell r="Q323">
            <v>19664</v>
          </cell>
          <cell r="R323">
            <v>44322</v>
          </cell>
          <cell r="S323">
            <v>53</v>
          </cell>
          <cell r="T323">
            <v>0</v>
          </cell>
          <cell r="U323">
            <v>29988</v>
          </cell>
          <cell r="V323">
            <v>13591</v>
          </cell>
          <cell r="W323">
            <v>0</v>
          </cell>
          <cell r="X323">
            <v>0</v>
          </cell>
          <cell r="Y323">
            <v>0</v>
          </cell>
          <cell r="Z323">
            <v>66719</v>
          </cell>
          <cell r="AA323">
            <v>260431</v>
          </cell>
          <cell r="AB323">
            <v>0</v>
          </cell>
          <cell r="AC323">
            <v>50818</v>
          </cell>
          <cell r="AD323">
            <v>377968</v>
          </cell>
          <cell r="AE323">
            <v>222054</v>
          </cell>
          <cell r="AF323">
            <v>58863</v>
          </cell>
          <cell r="AG323">
            <v>116411</v>
          </cell>
          <cell r="AH323">
            <v>397328</v>
          </cell>
          <cell r="AI323">
            <v>0</v>
          </cell>
          <cell r="AJ323">
            <v>0</v>
          </cell>
          <cell r="AK323">
            <v>58151</v>
          </cell>
          <cell r="AL323">
            <v>0</v>
          </cell>
          <cell r="AM323">
            <v>8568</v>
          </cell>
          <cell r="AN323">
            <v>0</v>
          </cell>
          <cell r="AO323">
            <v>8</v>
          </cell>
        </row>
        <row r="324">
          <cell r="A324">
            <v>902020303</v>
          </cell>
          <cell r="B324" t="str">
            <v>BETHEL PARK PUBLIC LIBRARY</v>
          </cell>
          <cell r="C324" t="str">
            <v>SOUTHWEST</v>
          </cell>
          <cell r="D324" t="str">
            <v>PITTSBURGH</v>
          </cell>
          <cell r="E324" t="str">
            <v>ALLEGHENY</v>
          </cell>
          <cell r="F324" t="str">
            <v>Allegheny County Library Association</v>
          </cell>
          <cell r="G324">
            <v>32313</v>
          </cell>
          <cell r="H324">
            <v>13951</v>
          </cell>
          <cell r="I324">
            <v>68</v>
          </cell>
          <cell r="J324">
            <v>335777</v>
          </cell>
          <cell r="K324">
            <v>6.3250000000000002</v>
          </cell>
          <cell r="L324">
            <v>0</v>
          </cell>
          <cell r="M324">
            <v>0</v>
          </cell>
          <cell r="N324">
            <v>12.85</v>
          </cell>
          <cell r="O324">
            <v>0.2</v>
          </cell>
          <cell r="P324">
            <v>105359</v>
          </cell>
          <cell r="Q324">
            <v>93652</v>
          </cell>
          <cell r="R324">
            <v>44322</v>
          </cell>
          <cell r="S324">
            <v>110</v>
          </cell>
          <cell r="T324">
            <v>0</v>
          </cell>
          <cell r="U324">
            <v>56959</v>
          </cell>
          <cell r="V324">
            <v>84626</v>
          </cell>
          <cell r="W324">
            <v>0</v>
          </cell>
          <cell r="X324">
            <v>0</v>
          </cell>
          <cell r="Y324">
            <v>0</v>
          </cell>
          <cell r="Z324">
            <v>118039</v>
          </cell>
          <cell r="AA324">
            <v>753478</v>
          </cell>
          <cell r="AB324">
            <v>0</v>
          </cell>
          <cell r="AC324">
            <v>73763</v>
          </cell>
          <cell r="AD324">
            <v>945280</v>
          </cell>
          <cell r="AE324">
            <v>702748</v>
          </cell>
          <cell r="AF324">
            <v>145553</v>
          </cell>
          <cell r="AG324">
            <v>109200</v>
          </cell>
          <cell r="AH324">
            <v>957501</v>
          </cell>
          <cell r="AI324">
            <v>0</v>
          </cell>
          <cell r="AJ324">
            <v>0</v>
          </cell>
          <cell r="AK324">
            <v>104033</v>
          </cell>
          <cell r="AL324">
            <v>0</v>
          </cell>
          <cell r="AM324">
            <v>14006</v>
          </cell>
          <cell r="AN324">
            <v>0</v>
          </cell>
          <cell r="AO324">
            <v>28</v>
          </cell>
        </row>
        <row r="325">
          <cell r="A325">
            <v>902020393</v>
          </cell>
          <cell r="B325" t="str">
            <v>BRADDOCK CARNEGIE LIBRARY</v>
          </cell>
          <cell r="C325" t="str">
            <v>SOUTHWEST</v>
          </cell>
          <cell r="D325" t="str">
            <v>PITTSBURGH</v>
          </cell>
          <cell r="E325" t="str">
            <v>ALLEGHENY</v>
          </cell>
          <cell r="F325" t="str">
            <v>Allegheny County Library Association</v>
          </cell>
          <cell r="G325">
            <v>14987</v>
          </cell>
          <cell r="H325">
            <v>2770</v>
          </cell>
          <cell r="I325">
            <v>45</v>
          </cell>
          <cell r="J325">
            <v>29055</v>
          </cell>
          <cell r="K325">
            <v>2.2857099999999999</v>
          </cell>
          <cell r="L325">
            <v>0</v>
          </cell>
          <cell r="M325">
            <v>0</v>
          </cell>
          <cell r="N325">
            <v>2.82857</v>
          </cell>
          <cell r="O325">
            <v>1.14286</v>
          </cell>
          <cell r="P325">
            <v>31004</v>
          </cell>
          <cell r="Q325">
            <v>26877</v>
          </cell>
          <cell r="R325">
            <v>44322</v>
          </cell>
          <cell r="S325">
            <v>45</v>
          </cell>
          <cell r="T325">
            <v>0</v>
          </cell>
          <cell r="U325">
            <v>12068</v>
          </cell>
          <cell r="V325">
            <v>9125</v>
          </cell>
          <cell r="W325">
            <v>0</v>
          </cell>
          <cell r="X325">
            <v>0</v>
          </cell>
          <cell r="Y325">
            <v>0</v>
          </cell>
          <cell r="Z325">
            <v>48461</v>
          </cell>
          <cell r="AA325">
            <v>113917</v>
          </cell>
          <cell r="AB325">
            <v>11000</v>
          </cell>
          <cell r="AC325">
            <v>59793</v>
          </cell>
          <cell r="AD325">
            <v>222171</v>
          </cell>
          <cell r="AE325">
            <v>180710</v>
          </cell>
          <cell r="AF325">
            <v>31128</v>
          </cell>
          <cell r="AG325">
            <v>132650</v>
          </cell>
          <cell r="AH325">
            <v>344488</v>
          </cell>
          <cell r="AI325">
            <v>0</v>
          </cell>
          <cell r="AJ325">
            <v>0</v>
          </cell>
          <cell r="AK325">
            <v>28046</v>
          </cell>
          <cell r="AL325">
            <v>0</v>
          </cell>
          <cell r="AM325">
            <v>20415</v>
          </cell>
          <cell r="AN325">
            <v>0</v>
          </cell>
          <cell r="AO325">
            <v>13</v>
          </cell>
        </row>
        <row r="326">
          <cell r="A326">
            <v>902020483</v>
          </cell>
          <cell r="B326" t="str">
            <v>BRENTWOOD LIBRARY</v>
          </cell>
          <cell r="C326" t="str">
            <v>SOUTHWEST</v>
          </cell>
          <cell r="D326" t="str">
            <v>PITTSBURGH</v>
          </cell>
          <cell r="E326" t="str">
            <v>ALLEGHENY</v>
          </cell>
          <cell r="F326" t="str">
            <v>Allegheny County Library Association</v>
          </cell>
          <cell r="G326">
            <v>9643</v>
          </cell>
          <cell r="H326">
            <v>6136</v>
          </cell>
          <cell r="I326">
            <v>55</v>
          </cell>
          <cell r="J326">
            <v>113354</v>
          </cell>
          <cell r="K326">
            <v>1</v>
          </cell>
          <cell r="L326">
            <v>0</v>
          </cell>
          <cell r="M326">
            <v>3.75</v>
          </cell>
          <cell r="N326">
            <v>3.25</v>
          </cell>
          <cell r="O326">
            <v>0.5</v>
          </cell>
          <cell r="P326">
            <v>57298</v>
          </cell>
          <cell r="Q326">
            <v>49898</v>
          </cell>
          <cell r="R326">
            <v>44322</v>
          </cell>
          <cell r="S326">
            <v>63</v>
          </cell>
          <cell r="T326">
            <v>0</v>
          </cell>
          <cell r="U326">
            <v>32390</v>
          </cell>
          <cell r="V326">
            <v>28061</v>
          </cell>
          <cell r="W326">
            <v>0</v>
          </cell>
          <cell r="X326">
            <v>0</v>
          </cell>
          <cell r="Y326">
            <v>0</v>
          </cell>
          <cell r="Z326">
            <v>37930</v>
          </cell>
          <cell r="AA326">
            <v>259510</v>
          </cell>
          <cell r="AB326">
            <v>0</v>
          </cell>
          <cell r="AC326">
            <v>31057</v>
          </cell>
          <cell r="AD326">
            <v>328497</v>
          </cell>
          <cell r="AE326">
            <v>216735</v>
          </cell>
          <cell r="AF326">
            <v>42221</v>
          </cell>
          <cell r="AG326">
            <v>66657</v>
          </cell>
          <cell r="AH326">
            <v>325613</v>
          </cell>
          <cell r="AI326">
            <v>0</v>
          </cell>
          <cell r="AJ326">
            <v>0</v>
          </cell>
          <cell r="AK326">
            <v>33751</v>
          </cell>
          <cell r="AL326">
            <v>0</v>
          </cell>
          <cell r="AM326">
            <v>4179</v>
          </cell>
          <cell r="AN326">
            <v>0</v>
          </cell>
          <cell r="AO326">
            <v>17</v>
          </cell>
        </row>
        <row r="327">
          <cell r="A327">
            <v>902020513</v>
          </cell>
          <cell r="B327" t="str">
            <v>BRIDGEVILLE PUBLIC LIBRARY</v>
          </cell>
          <cell r="C327" t="str">
            <v>SOUTHWEST</v>
          </cell>
          <cell r="D327" t="str">
            <v>PITTSBURGH</v>
          </cell>
          <cell r="E327" t="str">
            <v>ALLEGHENY</v>
          </cell>
          <cell r="F327" t="str">
            <v>Allegheny County Library Association</v>
          </cell>
          <cell r="G327">
            <v>5148</v>
          </cell>
          <cell r="H327">
            <v>4130</v>
          </cell>
          <cell r="I327">
            <v>35</v>
          </cell>
          <cell r="J327">
            <v>69077</v>
          </cell>
          <cell r="K327">
            <v>1</v>
          </cell>
          <cell r="L327">
            <v>0</v>
          </cell>
          <cell r="M327">
            <v>0.25</v>
          </cell>
          <cell r="N327">
            <v>1.875</v>
          </cell>
          <cell r="O327">
            <v>26.55</v>
          </cell>
          <cell r="P327">
            <v>22744</v>
          </cell>
          <cell r="Q327">
            <v>19222</v>
          </cell>
          <cell r="R327">
            <v>44322</v>
          </cell>
          <cell r="S327">
            <v>63</v>
          </cell>
          <cell r="T327">
            <v>0</v>
          </cell>
          <cell r="U327">
            <v>17320</v>
          </cell>
          <cell r="V327">
            <v>19588</v>
          </cell>
          <cell r="W327">
            <v>0</v>
          </cell>
          <cell r="X327">
            <v>0</v>
          </cell>
          <cell r="Y327">
            <v>0</v>
          </cell>
          <cell r="Z327">
            <v>20375</v>
          </cell>
          <cell r="AA327">
            <v>67216</v>
          </cell>
          <cell r="AB327">
            <v>0</v>
          </cell>
          <cell r="AC327">
            <v>294929</v>
          </cell>
          <cell r="AD327">
            <v>382520</v>
          </cell>
          <cell r="AE327">
            <v>169950</v>
          </cell>
          <cell r="AF327">
            <v>54683</v>
          </cell>
          <cell r="AG327">
            <v>219944</v>
          </cell>
          <cell r="AH327">
            <v>444577</v>
          </cell>
          <cell r="AI327">
            <v>0</v>
          </cell>
          <cell r="AJ327">
            <v>0</v>
          </cell>
          <cell r="AK327">
            <v>18144</v>
          </cell>
          <cell r="AL327">
            <v>0</v>
          </cell>
          <cell r="AM327">
            <v>2231</v>
          </cell>
          <cell r="AN327">
            <v>0</v>
          </cell>
          <cell r="AO327">
            <v>14</v>
          </cell>
        </row>
        <row r="328">
          <cell r="A328">
            <v>902021023</v>
          </cell>
          <cell r="B328" t="str">
            <v>C C MELLOR MEMORIAL LIBRARY</v>
          </cell>
          <cell r="C328" t="str">
            <v>SOUTHWEST</v>
          </cell>
          <cell r="D328" t="str">
            <v>PITTSBURGH</v>
          </cell>
          <cell r="E328" t="str">
            <v>ALLEGHENY</v>
          </cell>
          <cell r="F328" t="str">
            <v>Allegheny County Library Association</v>
          </cell>
          <cell r="G328">
            <v>20884</v>
          </cell>
          <cell r="H328">
            <v>3319</v>
          </cell>
          <cell r="I328">
            <v>55</v>
          </cell>
          <cell r="J328">
            <v>103558</v>
          </cell>
          <cell r="K328">
            <v>1.5714300000000001</v>
          </cell>
          <cell r="L328">
            <v>0</v>
          </cell>
          <cell r="M328">
            <v>0</v>
          </cell>
          <cell r="N328">
            <v>4.8571400000000002</v>
          </cell>
          <cell r="O328">
            <v>0.22857</v>
          </cell>
          <cell r="P328">
            <v>46407</v>
          </cell>
          <cell r="Q328">
            <v>40286</v>
          </cell>
          <cell r="R328">
            <v>44322</v>
          </cell>
          <cell r="S328">
            <v>52</v>
          </cell>
          <cell r="T328">
            <v>0</v>
          </cell>
          <cell r="U328">
            <v>18946</v>
          </cell>
          <cell r="V328">
            <v>41124</v>
          </cell>
          <cell r="W328">
            <v>0</v>
          </cell>
          <cell r="X328">
            <v>0</v>
          </cell>
          <cell r="Y328">
            <v>0</v>
          </cell>
          <cell r="Z328">
            <v>73914</v>
          </cell>
          <cell r="AA328">
            <v>164878</v>
          </cell>
          <cell r="AB328">
            <v>11000</v>
          </cell>
          <cell r="AC328">
            <v>82013</v>
          </cell>
          <cell r="AD328">
            <v>320805</v>
          </cell>
          <cell r="AE328">
            <v>199324</v>
          </cell>
          <cell r="AF328">
            <v>38541</v>
          </cell>
          <cell r="AG328">
            <v>105156</v>
          </cell>
          <cell r="AH328">
            <v>343021</v>
          </cell>
          <cell r="AI328">
            <v>0</v>
          </cell>
          <cell r="AJ328">
            <v>0</v>
          </cell>
          <cell r="AK328">
            <v>64861</v>
          </cell>
          <cell r="AL328">
            <v>0</v>
          </cell>
          <cell r="AM328">
            <v>52618</v>
          </cell>
          <cell r="AN328">
            <v>0</v>
          </cell>
          <cell r="AO328">
            <v>19</v>
          </cell>
        </row>
        <row r="329">
          <cell r="A329">
            <v>902023273</v>
          </cell>
          <cell r="B329" t="str">
            <v>CARNEGIE FR LIB OF SWISSVALE</v>
          </cell>
          <cell r="C329" t="str">
            <v>SOUTHWEST</v>
          </cell>
          <cell r="D329" t="str">
            <v>PITTSBURGH</v>
          </cell>
          <cell r="E329" t="str">
            <v>ALLEGHENY</v>
          </cell>
          <cell r="F329" t="str">
            <v>Allegheny County Library Association</v>
          </cell>
          <cell r="G329">
            <v>11105</v>
          </cell>
          <cell r="H329">
            <v>3908</v>
          </cell>
          <cell r="I329">
            <v>49</v>
          </cell>
          <cell r="J329">
            <v>54171</v>
          </cell>
          <cell r="K329">
            <v>1.08571</v>
          </cell>
          <cell r="L329">
            <v>0</v>
          </cell>
          <cell r="M329">
            <v>0.68571000000000004</v>
          </cell>
          <cell r="N329">
            <v>3.2</v>
          </cell>
          <cell r="O329">
            <v>1.17143</v>
          </cell>
          <cell r="P329">
            <v>23150</v>
          </cell>
          <cell r="Q329">
            <v>20147</v>
          </cell>
          <cell r="R329">
            <v>44322</v>
          </cell>
          <cell r="S329">
            <v>60</v>
          </cell>
          <cell r="T329">
            <v>0</v>
          </cell>
          <cell r="U329">
            <v>11940</v>
          </cell>
          <cell r="V329">
            <v>25232</v>
          </cell>
          <cell r="W329">
            <v>0</v>
          </cell>
          <cell r="X329">
            <v>0</v>
          </cell>
          <cell r="Y329">
            <v>0</v>
          </cell>
          <cell r="Z329">
            <v>43275</v>
          </cell>
          <cell r="AA329">
            <v>108331</v>
          </cell>
          <cell r="AB329">
            <v>0</v>
          </cell>
          <cell r="AC329">
            <v>10386</v>
          </cell>
          <cell r="AD329">
            <v>161992</v>
          </cell>
          <cell r="AE329">
            <v>106015</v>
          </cell>
          <cell r="AF329">
            <v>6199</v>
          </cell>
          <cell r="AG329">
            <v>49778</v>
          </cell>
          <cell r="AH329">
            <v>161992</v>
          </cell>
          <cell r="AI329">
            <v>0</v>
          </cell>
          <cell r="AJ329">
            <v>0</v>
          </cell>
          <cell r="AK329">
            <v>36381</v>
          </cell>
          <cell r="AL329">
            <v>0</v>
          </cell>
          <cell r="AM329">
            <v>6894</v>
          </cell>
          <cell r="AN329">
            <v>0</v>
          </cell>
          <cell r="AO329">
            <v>7</v>
          </cell>
        </row>
        <row r="330">
          <cell r="A330">
            <v>902021653</v>
          </cell>
          <cell r="B330" t="str">
            <v>CARNEGIE LIBRARY OF HOMESTEAD</v>
          </cell>
          <cell r="C330" t="str">
            <v>SOUTHWEST</v>
          </cell>
          <cell r="D330" t="str">
            <v>PITTSBURGH</v>
          </cell>
          <cell r="E330" t="str">
            <v>ALLEGHENY</v>
          </cell>
          <cell r="F330" t="str">
            <v>Allegheny County Library Association</v>
          </cell>
          <cell r="G330">
            <v>17771</v>
          </cell>
          <cell r="H330">
            <v>6294</v>
          </cell>
          <cell r="I330">
            <v>50</v>
          </cell>
          <cell r="J330">
            <v>74174</v>
          </cell>
          <cell r="K330">
            <v>2</v>
          </cell>
          <cell r="L330">
            <v>0</v>
          </cell>
          <cell r="M330">
            <v>1.14286</v>
          </cell>
          <cell r="N330">
            <v>1.7142900000000001</v>
          </cell>
          <cell r="O330">
            <v>0.31429000000000001</v>
          </cell>
          <cell r="P330">
            <v>34131</v>
          </cell>
          <cell r="Q330">
            <v>29312</v>
          </cell>
          <cell r="R330">
            <v>44322</v>
          </cell>
          <cell r="S330">
            <v>110</v>
          </cell>
          <cell r="T330">
            <v>0</v>
          </cell>
          <cell r="U330">
            <v>17252</v>
          </cell>
          <cell r="V330">
            <v>27257</v>
          </cell>
          <cell r="W330">
            <v>0</v>
          </cell>
          <cell r="X330">
            <v>0</v>
          </cell>
          <cell r="Y330">
            <v>0</v>
          </cell>
          <cell r="Z330">
            <v>63605</v>
          </cell>
          <cell r="AA330">
            <v>124133</v>
          </cell>
          <cell r="AB330">
            <v>0</v>
          </cell>
          <cell r="AC330">
            <v>113681</v>
          </cell>
          <cell r="AD330">
            <v>301419</v>
          </cell>
          <cell r="AE330">
            <v>164520</v>
          </cell>
          <cell r="AF330">
            <v>42359</v>
          </cell>
          <cell r="AG330">
            <v>91430</v>
          </cell>
          <cell r="AH330">
            <v>298309</v>
          </cell>
          <cell r="AI330">
            <v>0</v>
          </cell>
          <cell r="AJ330">
            <v>0</v>
          </cell>
          <cell r="AK330">
            <v>54657</v>
          </cell>
          <cell r="AL330">
            <v>0</v>
          </cell>
          <cell r="AM330">
            <v>8948</v>
          </cell>
          <cell r="AN330">
            <v>0</v>
          </cell>
          <cell r="AO330">
            <v>23</v>
          </cell>
        </row>
        <row r="331">
          <cell r="A331">
            <v>902022042</v>
          </cell>
          <cell r="B331" t="str">
            <v>CARNEGIE LIBRARY OF MCKEESPORT</v>
          </cell>
          <cell r="C331" t="str">
            <v>SOUTHWEST</v>
          </cell>
          <cell r="D331" t="str">
            <v>PITTSBURGH</v>
          </cell>
          <cell r="E331" t="str">
            <v>ALLEGHENY</v>
          </cell>
          <cell r="F331" t="str">
            <v>Allegheny County Library Association</v>
          </cell>
          <cell r="G331">
            <v>54956</v>
          </cell>
          <cell r="H331">
            <v>10886</v>
          </cell>
          <cell r="I331">
            <v>65</v>
          </cell>
          <cell r="J331">
            <v>152803</v>
          </cell>
          <cell r="K331">
            <v>3.5714299999999999</v>
          </cell>
          <cell r="L331">
            <v>0</v>
          </cell>
          <cell r="M331">
            <v>0</v>
          </cell>
          <cell r="N331">
            <v>13.428570000000001</v>
          </cell>
          <cell r="O331">
            <v>0.97143000000000002</v>
          </cell>
          <cell r="P331">
            <v>124451</v>
          </cell>
          <cell r="Q331">
            <v>107663</v>
          </cell>
          <cell r="R331">
            <v>44322</v>
          </cell>
          <cell r="S331">
            <v>126</v>
          </cell>
          <cell r="T331">
            <v>3</v>
          </cell>
          <cell r="U331">
            <v>61566</v>
          </cell>
          <cell r="V331">
            <v>43089</v>
          </cell>
          <cell r="W331">
            <v>0</v>
          </cell>
          <cell r="X331">
            <v>0</v>
          </cell>
          <cell r="Y331">
            <v>0</v>
          </cell>
          <cell r="Z331">
            <v>226465</v>
          </cell>
          <cell r="AA331">
            <v>382152</v>
          </cell>
          <cell r="AB331">
            <v>40000</v>
          </cell>
          <cell r="AC331">
            <v>150032</v>
          </cell>
          <cell r="AD331">
            <v>758649</v>
          </cell>
          <cell r="AE331">
            <v>473022</v>
          </cell>
          <cell r="AF331">
            <v>90272</v>
          </cell>
          <cell r="AG331">
            <v>198806</v>
          </cell>
          <cell r="AH331">
            <v>762100</v>
          </cell>
          <cell r="AI331">
            <v>0</v>
          </cell>
          <cell r="AJ331">
            <v>0</v>
          </cell>
          <cell r="AK331">
            <v>177827</v>
          </cell>
          <cell r="AL331">
            <v>0</v>
          </cell>
          <cell r="AM331">
            <v>48638</v>
          </cell>
          <cell r="AN331">
            <v>0</v>
          </cell>
          <cell r="AO331">
            <v>45</v>
          </cell>
        </row>
        <row r="332">
          <cell r="A332">
            <v>902022617</v>
          </cell>
          <cell r="B332" t="str">
            <v>CARNEGIE LIBRARY OF PITTSBURGH</v>
          </cell>
          <cell r="C332" t="str">
            <v>SOUTHWEST</v>
          </cell>
          <cell r="D332" t="str">
            <v>PITTSBURGH</v>
          </cell>
          <cell r="E332" t="str">
            <v>ALLEGHENY</v>
          </cell>
          <cell r="F332" t="str">
            <v>Allegheny County Library Association</v>
          </cell>
          <cell r="G332">
            <v>406166</v>
          </cell>
          <cell r="H332">
            <v>219296</v>
          </cell>
          <cell r="I332">
            <v>60</v>
          </cell>
          <cell r="J332">
            <v>3415234</v>
          </cell>
          <cell r="K332">
            <v>124.61333</v>
          </cell>
          <cell r="L332">
            <v>0</v>
          </cell>
          <cell r="M332">
            <v>0</v>
          </cell>
          <cell r="N332">
            <v>249.12</v>
          </cell>
          <cell r="O332">
            <v>19.04</v>
          </cell>
          <cell r="P332">
            <v>2249189</v>
          </cell>
          <cell r="Q332">
            <v>1568140</v>
          </cell>
          <cell r="R332">
            <v>38663</v>
          </cell>
          <cell r="S332">
            <v>1324</v>
          </cell>
          <cell r="T332">
            <v>409</v>
          </cell>
          <cell r="U332">
            <v>327738</v>
          </cell>
          <cell r="V332">
            <v>307353</v>
          </cell>
          <cell r="W332">
            <v>0</v>
          </cell>
          <cell r="X332">
            <v>273326</v>
          </cell>
          <cell r="Y332">
            <v>0</v>
          </cell>
          <cell r="Z332">
            <v>5530557</v>
          </cell>
          <cell r="AA332">
            <v>21659951</v>
          </cell>
          <cell r="AB332">
            <v>24400</v>
          </cell>
          <cell r="AC332">
            <v>5837819</v>
          </cell>
          <cell r="AD332">
            <v>33301653</v>
          </cell>
          <cell r="AE332">
            <v>16752502</v>
          </cell>
          <cell r="AF332">
            <v>3768912</v>
          </cell>
          <cell r="AG332">
            <v>6076348</v>
          </cell>
          <cell r="AH332">
            <v>26597762</v>
          </cell>
          <cell r="AI332">
            <v>111301</v>
          </cell>
          <cell r="AJ332">
            <v>139076</v>
          </cell>
          <cell r="AK332">
            <v>3282482</v>
          </cell>
          <cell r="AL332">
            <v>175000</v>
          </cell>
          <cell r="AM332">
            <v>2173196</v>
          </cell>
          <cell r="AN332">
            <v>5378662</v>
          </cell>
          <cell r="AO332">
            <v>449</v>
          </cell>
        </row>
        <row r="333">
          <cell r="A333">
            <v>902020692</v>
          </cell>
          <cell r="B333" t="str">
            <v>CLAIRTON PUBLIC LIBRARY</v>
          </cell>
          <cell r="C333" t="str">
            <v>SOUTHWEST</v>
          </cell>
          <cell r="D333" t="str">
            <v>PITTSBURGH</v>
          </cell>
          <cell r="E333" t="str">
            <v>ALLEGHENY</v>
          </cell>
          <cell r="F333" t="str">
            <v>Allegheny County Library Association</v>
          </cell>
          <cell r="G333">
            <v>6796</v>
          </cell>
          <cell r="H333">
            <v>2636</v>
          </cell>
          <cell r="I333">
            <v>46</v>
          </cell>
          <cell r="J333">
            <v>16043</v>
          </cell>
          <cell r="K333">
            <v>0.25</v>
          </cell>
          <cell r="L333">
            <v>0</v>
          </cell>
          <cell r="M333">
            <v>1</v>
          </cell>
          <cell r="N333">
            <v>2.5499999999999998</v>
          </cell>
          <cell r="O333">
            <v>0.375</v>
          </cell>
          <cell r="P333">
            <v>30537</v>
          </cell>
          <cell r="Q333">
            <v>27460</v>
          </cell>
          <cell r="R333">
            <v>44322</v>
          </cell>
          <cell r="S333">
            <v>78</v>
          </cell>
          <cell r="T333">
            <v>0</v>
          </cell>
          <cell r="U333">
            <v>7445</v>
          </cell>
          <cell r="V333">
            <v>5921</v>
          </cell>
          <cell r="W333">
            <v>0</v>
          </cell>
          <cell r="X333">
            <v>0</v>
          </cell>
          <cell r="Y333">
            <v>0</v>
          </cell>
          <cell r="Z333">
            <v>25077</v>
          </cell>
          <cell r="AA333">
            <v>115005</v>
          </cell>
          <cell r="AB333">
            <v>10000</v>
          </cell>
          <cell r="AC333">
            <v>10145</v>
          </cell>
          <cell r="AD333">
            <v>150227</v>
          </cell>
          <cell r="AE333">
            <v>101291</v>
          </cell>
          <cell r="AF333">
            <v>35400</v>
          </cell>
          <cell r="AG333">
            <v>22400</v>
          </cell>
          <cell r="AH333">
            <v>159091</v>
          </cell>
          <cell r="AI333">
            <v>0</v>
          </cell>
          <cell r="AJ333">
            <v>0</v>
          </cell>
          <cell r="AK333">
            <v>15466</v>
          </cell>
          <cell r="AL333">
            <v>0</v>
          </cell>
          <cell r="AM333">
            <v>9611</v>
          </cell>
          <cell r="AN333">
            <v>0</v>
          </cell>
          <cell r="AO333">
            <v>7</v>
          </cell>
        </row>
        <row r="334">
          <cell r="A334">
            <v>902023303</v>
          </cell>
          <cell r="B334" t="str">
            <v>COMM LIB OF ALLEGHENY VALLEY</v>
          </cell>
          <cell r="C334" t="str">
            <v>SOUTHWEST</v>
          </cell>
          <cell r="D334" t="str">
            <v>PITTSBURGH</v>
          </cell>
          <cell r="E334" t="str">
            <v>ALLEGHENY</v>
          </cell>
          <cell r="F334" t="str">
            <v>Allegheny County Library Association</v>
          </cell>
          <cell r="G334">
            <v>23284</v>
          </cell>
          <cell r="H334">
            <v>9030</v>
          </cell>
          <cell r="I334">
            <v>45</v>
          </cell>
          <cell r="J334">
            <v>135390</v>
          </cell>
          <cell r="K334">
            <v>2</v>
          </cell>
          <cell r="L334">
            <v>0</v>
          </cell>
          <cell r="M334">
            <v>8.625</v>
          </cell>
          <cell r="N334">
            <v>0.375</v>
          </cell>
          <cell r="O334">
            <v>0.3</v>
          </cell>
          <cell r="P334">
            <v>70893</v>
          </cell>
          <cell r="Q334">
            <v>62558</v>
          </cell>
          <cell r="R334">
            <v>44322</v>
          </cell>
          <cell r="S334">
            <v>87</v>
          </cell>
          <cell r="T334">
            <v>0</v>
          </cell>
          <cell r="U334">
            <v>30565</v>
          </cell>
          <cell r="V334">
            <v>42258</v>
          </cell>
          <cell r="W334">
            <v>0</v>
          </cell>
          <cell r="X334">
            <v>0</v>
          </cell>
          <cell r="Y334">
            <v>0</v>
          </cell>
          <cell r="Z334">
            <v>91887</v>
          </cell>
          <cell r="AA334">
            <v>152326</v>
          </cell>
          <cell r="AB334">
            <v>5000</v>
          </cell>
          <cell r="AC334">
            <v>104968</v>
          </cell>
          <cell r="AD334">
            <v>349181</v>
          </cell>
          <cell r="AE334">
            <v>264664</v>
          </cell>
          <cell r="AF334">
            <v>51509</v>
          </cell>
          <cell r="AG334">
            <v>102586</v>
          </cell>
          <cell r="AH334">
            <v>418759</v>
          </cell>
          <cell r="AI334">
            <v>0</v>
          </cell>
          <cell r="AJ334">
            <v>0</v>
          </cell>
          <cell r="AK334">
            <v>74153</v>
          </cell>
          <cell r="AL334">
            <v>0</v>
          </cell>
          <cell r="AM334">
            <v>17734</v>
          </cell>
          <cell r="AN334">
            <v>0</v>
          </cell>
          <cell r="AO334">
            <v>24</v>
          </cell>
        </row>
        <row r="335">
          <cell r="A335">
            <v>903020573</v>
          </cell>
          <cell r="B335" t="str">
            <v>COMM LIBRARY OF CASTLE SHANNON</v>
          </cell>
          <cell r="C335" t="str">
            <v>SOUTHWEST</v>
          </cell>
          <cell r="D335" t="str">
            <v>PITTSBURGH</v>
          </cell>
          <cell r="E335" t="str">
            <v>ALLEGHENY</v>
          </cell>
          <cell r="F335" t="str">
            <v>Allegheny County Library Association</v>
          </cell>
          <cell r="G335">
            <v>8316</v>
          </cell>
          <cell r="H335">
            <v>3512</v>
          </cell>
          <cell r="I335">
            <v>53</v>
          </cell>
          <cell r="J335">
            <v>66113</v>
          </cell>
          <cell r="K335">
            <v>2.1282100000000002</v>
          </cell>
          <cell r="L335">
            <v>0</v>
          </cell>
          <cell r="M335">
            <v>0</v>
          </cell>
          <cell r="N335">
            <v>2.7435900000000002</v>
          </cell>
          <cell r="O335">
            <v>0</v>
          </cell>
          <cell r="P335">
            <v>39824</v>
          </cell>
          <cell r="Q335">
            <v>30072</v>
          </cell>
          <cell r="R335">
            <v>44322</v>
          </cell>
          <cell r="S335">
            <v>33</v>
          </cell>
          <cell r="T335">
            <v>0</v>
          </cell>
          <cell r="U335">
            <v>40452</v>
          </cell>
          <cell r="V335">
            <v>16762</v>
          </cell>
          <cell r="W335">
            <v>0</v>
          </cell>
          <cell r="X335">
            <v>0</v>
          </cell>
          <cell r="Y335">
            <v>0</v>
          </cell>
          <cell r="Z335">
            <v>31539</v>
          </cell>
          <cell r="AA335">
            <v>239293</v>
          </cell>
          <cell r="AB335">
            <v>0</v>
          </cell>
          <cell r="AC335">
            <v>16086</v>
          </cell>
          <cell r="AD335">
            <v>286918</v>
          </cell>
          <cell r="AE335">
            <v>173558</v>
          </cell>
          <cell r="AF335">
            <v>40969</v>
          </cell>
          <cell r="AG335">
            <v>54306</v>
          </cell>
          <cell r="AH335">
            <v>268833</v>
          </cell>
          <cell r="AI335">
            <v>0</v>
          </cell>
          <cell r="AJ335">
            <v>0</v>
          </cell>
          <cell r="AK335">
            <v>27934</v>
          </cell>
          <cell r="AL335">
            <v>0</v>
          </cell>
          <cell r="AM335">
            <v>3605</v>
          </cell>
          <cell r="AN335">
            <v>0</v>
          </cell>
          <cell r="AO335">
            <v>13</v>
          </cell>
        </row>
        <row r="336">
          <cell r="A336">
            <v>902022465</v>
          </cell>
          <cell r="B336" t="str">
            <v>COOPER-SIEGEL COMMUNITY LIBRARY</v>
          </cell>
          <cell r="C336" t="str">
            <v>SOUTHWEST</v>
          </cell>
          <cell r="D336" t="str">
            <v>PITTSBURGH</v>
          </cell>
          <cell r="E336" t="str">
            <v>ALLEGHENY</v>
          </cell>
          <cell r="F336" t="str">
            <v>Allegheny County Library Association</v>
          </cell>
          <cell r="G336">
            <v>28727</v>
          </cell>
          <cell r="H336">
            <v>8275</v>
          </cell>
          <cell r="I336">
            <v>51</v>
          </cell>
          <cell r="J336">
            <v>274327</v>
          </cell>
          <cell r="K336">
            <v>5.28</v>
          </cell>
          <cell r="L336">
            <v>0</v>
          </cell>
          <cell r="M336">
            <v>1.0133300000000001</v>
          </cell>
          <cell r="N336">
            <v>4.6666699999999999</v>
          </cell>
          <cell r="O336">
            <v>0.32</v>
          </cell>
          <cell r="P336">
            <v>80078</v>
          </cell>
          <cell r="Q336">
            <v>71586</v>
          </cell>
          <cell r="R336">
            <v>44322</v>
          </cell>
          <cell r="S336">
            <v>109</v>
          </cell>
          <cell r="T336">
            <v>0</v>
          </cell>
          <cell r="U336">
            <v>34883</v>
          </cell>
          <cell r="V336">
            <v>64710</v>
          </cell>
          <cell r="W336">
            <v>0</v>
          </cell>
          <cell r="X336">
            <v>0</v>
          </cell>
          <cell r="Y336">
            <v>0</v>
          </cell>
          <cell r="Z336">
            <v>105147</v>
          </cell>
          <cell r="AA336">
            <v>544373</v>
          </cell>
          <cell r="AB336">
            <v>0</v>
          </cell>
          <cell r="AC336">
            <v>750518</v>
          </cell>
          <cell r="AD336">
            <v>1400038</v>
          </cell>
          <cell r="AE336">
            <v>598818</v>
          </cell>
          <cell r="AF336">
            <v>107344</v>
          </cell>
          <cell r="AG336">
            <v>290102</v>
          </cell>
          <cell r="AH336">
            <v>996264</v>
          </cell>
          <cell r="AI336">
            <v>0</v>
          </cell>
          <cell r="AJ336">
            <v>0</v>
          </cell>
          <cell r="AK336">
            <v>92695</v>
          </cell>
          <cell r="AL336">
            <v>0</v>
          </cell>
          <cell r="AM336">
            <v>12452</v>
          </cell>
          <cell r="AN336">
            <v>28103</v>
          </cell>
          <cell r="AO336">
            <v>30</v>
          </cell>
        </row>
        <row r="337">
          <cell r="A337">
            <v>902020753</v>
          </cell>
          <cell r="B337" t="str">
            <v>CORAOPOLIS MEMORIAL LIBRARY</v>
          </cell>
          <cell r="C337" t="str">
            <v>SOUTHWEST</v>
          </cell>
          <cell r="D337" t="str">
            <v>PITTSBURGH</v>
          </cell>
          <cell r="E337" t="str">
            <v>ALLEGHENY</v>
          </cell>
          <cell r="F337" t="str">
            <v>Allegheny County Library Association</v>
          </cell>
          <cell r="G337">
            <v>6761</v>
          </cell>
          <cell r="H337">
            <v>2730</v>
          </cell>
          <cell r="I337">
            <v>54</v>
          </cell>
          <cell r="J337">
            <v>42705</v>
          </cell>
          <cell r="K337">
            <v>1</v>
          </cell>
          <cell r="L337">
            <v>0</v>
          </cell>
          <cell r="M337">
            <v>0</v>
          </cell>
          <cell r="N337">
            <v>1.7749999999999999</v>
          </cell>
          <cell r="O337">
            <v>0.1</v>
          </cell>
          <cell r="P337">
            <v>29787</v>
          </cell>
          <cell r="Q337">
            <v>25985</v>
          </cell>
          <cell r="R337">
            <v>44322</v>
          </cell>
          <cell r="S337">
            <v>38</v>
          </cell>
          <cell r="T337">
            <v>0</v>
          </cell>
          <cell r="U337">
            <v>15498</v>
          </cell>
          <cell r="V337">
            <v>26493</v>
          </cell>
          <cell r="W337">
            <v>0</v>
          </cell>
          <cell r="X337">
            <v>0</v>
          </cell>
          <cell r="Y337">
            <v>0</v>
          </cell>
          <cell r="Z337">
            <v>26788</v>
          </cell>
          <cell r="AA337">
            <v>143928</v>
          </cell>
          <cell r="AB337">
            <v>0</v>
          </cell>
          <cell r="AC337">
            <v>11356</v>
          </cell>
          <cell r="AD337">
            <v>182072</v>
          </cell>
          <cell r="AE337">
            <v>75172</v>
          </cell>
          <cell r="AF337">
            <v>51365</v>
          </cell>
          <cell r="AG337">
            <v>42885</v>
          </cell>
          <cell r="AH337">
            <v>169422</v>
          </cell>
          <cell r="AI337">
            <v>0</v>
          </cell>
          <cell r="AJ337">
            <v>0</v>
          </cell>
          <cell r="AK337">
            <v>23858</v>
          </cell>
          <cell r="AL337">
            <v>0</v>
          </cell>
          <cell r="AM337">
            <v>2930</v>
          </cell>
          <cell r="AN337">
            <v>0</v>
          </cell>
          <cell r="AO337">
            <v>9</v>
          </cell>
        </row>
        <row r="338">
          <cell r="A338">
            <v>902020783</v>
          </cell>
          <cell r="B338" t="str">
            <v>CRAFTON PUBLIC LIBRARY</v>
          </cell>
          <cell r="C338" t="str">
            <v>SOUTHWEST</v>
          </cell>
          <cell r="D338" t="str">
            <v>PITTSBURGH</v>
          </cell>
          <cell r="E338" t="str">
            <v>ALLEGHENY</v>
          </cell>
          <cell r="F338" t="str">
            <v>Allegheny County Library Association</v>
          </cell>
          <cell r="G338">
            <v>5951</v>
          </cell>
          <cell r="H338">
            <v>3771</v>
          </cell>
          <cell r="I338">
            <v>47</v>
          </cell>
          <cell r="J338">
            <v>65457</v>
          </cell>
          <cell r="K338">
            <v>1.5</v>
          </cell>
          <cell r="L338">
            <v>0</v>
          </cell>
          <cell r="M338">
            <v>0</v>
          </cell>
          <cell r="N338">
            <v>2.15</v>
          </cell>
          <cell r="O338">
            <v>0.17499999999999999</v>
          </cell>
          <cell r="P338">
            <v>28255</v>
          </cell>
          <cell r="Q338">
            <v>22923</v>
          </cell>
          <cell r="R338">
            <v>44322</v>
          </cell>
          <cell r="S338">
            <v>87</v>
          </cell>
          <cell r="T338">
            <v>0</v>
          </cell>
          <cell r="U338">
            <v>15498</v>
          </cell>
          <cell r="V338">
            <v>26493</v>
          </cell>
          <cell r="W338">
            <v>0</v>
          </cell>
          <cell r="X338">
            <v>0</v>
          </cell>
          <cell r="Y338">
            <v>0</v>
          </cell>
          <cell r="Z338">
            <v>23186</v>
          </cell>
          <cell r="AA338">
            <v>125801</v>
          </cell>
          <cell r="AB338">
            <v>0</v>
          </cell>
          <cell r="AC338">
            <v>27841</v>
          </cell>
          <cell r="AD338">
            <v>176828</v>
          </cell>
          <cell r="AE338">
            <v>110068</v>
          </cell>
          <cell r="AF338">
            <v>23971</v>
          </cell>
          <cell r="AG338">
            <v>39844</v>
          </cell>
          <cell r="AH338">
            <v>173883</v>
          </cell>
          <cell r="AI338">
            <v>0</v>
          </cell>
          <cell r="AJ338">
            <v>0</v>
          </cell>
          <cell r="AK338">
            <v>20606</v>
          </cell>
          <cell r="AL338">
            <v>0</v>
          </cell>
          <cell r="AM338">
            <v>2580</v>
          </cell>
          <cell r="AN338">
            <v>0</v>
          </cell>
          <cell r="AO338">
            <v>8</v>
          </cell>
        </row>
        <row r="339">
          <cell r="A339">
            <v>902020843</v>
          </cell>
          <cell r="B339" t="str">
            <v>DORMONT PUBLIC LIBRARY</v>
          </cell>
          <cell r="C339" t="str">
            <v>SOUTHWEST</v>
          </cell>
          <cell r="D339" t="str">
            <v>PITTSBURGH</v>
          </cell>
          <cell r="E339" t="str">
            <v>ALLEGHENY</v>
          </cell>
          <cell r="F339" t="str">
            <v>Allegheny County Library Association</v>
          </cell>
          <cell r="G339">
            <v>8593</v>
          </cell>
          <cell r="H339">
            <v>3112</v>
          </cell>
          <cell r="I339">
            <v>64</v>
          </cell>
          <cell r="J339">
            <v>67262</v>
          </cell>
          <cell r="K339">
            <v>0</v>
          </cell>
          <cell r="L339">
            <v>0</v>
          </cell>
          <cell r="M339">
            <v>1</v>
          </cell>
          <cell r="N339">
            <v>4.8</v>
          </cell>
          <cell r="O339">
            <v>0</v>
          </cell>
          <cell r="P339">
            <v>33476</v>
          </cell>
          <cell r="Q339">
            <v>29986</v>
          </cell>
          <cell r="R339">
            <v>44322</v>
          </cell>
          <cell r="S339">
            <v>45</v>
          </cell>
          <cell r="T339">
            <v>0</v>
          </cell>
          <cell r="U339">
            <v>20957</v>
          </cell>
          <cell r="V339">
            <v>21579</v>
          </cell>
          <cell r="W339">
            <v>0</v>
          </cell>
          <cell r="X339">
            <v>0</v>
          </cell>
          <cell r="Y339">
            <v>0</v>
          </cell>
          <cell r="Z339">
            <v>33941</v>
          </cell>
          <cell r="AA339">
            <v>156057</v>
          </cell>
          <cell r="AB339">
            <v>0</v>
          </cell>
          <cell r="AC339">
            <v>60520</v>
          </cell>
          <cell r="AD339">
            <v>250518</v>
          </cell>
          <cell r="AE339">
            <v>177900</v>
          </cell>
          <cell r="AF339">
            <v>31372</v>
          </cell>
          <cell r="AG339">
            <v>53697</v>
          </cell>
          <cell r="AH339">
            <v>262969</v>
          </cell>
          <cell r="AI339">
            <v>0</v>
          </cell>
          <cell r="AJ339">
            <v>0</v>
          </cell>
          <cell r="AK339">
            <v>30216</v>
          </cell>
          <cell r="AL339">
            <v>0</v>
          </cell>
          <cell r="AM339">
            <v>3725</v>
          </cell>
          <cell r="AN339">
            <v>0</v>
          </cell>
          <cell r="AO339">
            <v>14</v>
          </cell>
        </row>
        <row r="340">
          <cell r="A340">
            <v>902021984</v>
          </cell>
          <cell r="B340" t="str">
            <v>F.O.R. STO-ROX LIBRARY</v>
          </cell>
          <cell r="C340" t="str">
            <v>SOUTHWEST</v>
          </cell>
          <cell r="D340" t="str">
            <v>PITTSBURGH</v>
          </cell>
          <cell r="E340" t="str">
            <v>ALLEGHENY</v>
          </cell>
          <cell r="F340" t="str">
            <v>Allegheny County Library Association</v>
          </cell>
          <cell r="G340">
            <v>12466</v>
          </cell>
          <cell r="H340">
            <v>3094</v>
          </cell>
          <cell r="I340">
            <v>32</v>
          </cell>
          <cell r="J340">
            <v>18756</v>
          </cell>
          <cell r="K340">
            <v>1</v>
          </cell>
          <cell r="L340">
            <v>0</v>
          </cell>
          <cell r="M340">
            <v>0</v>
          </cell>
          <cell r="N340">
            <v>1</v>
          </cell>
          <cell r="O340">
            <v>0</v>
          </cell>
          <cell r="P340">
            <v>11798</v>
          </cell>
          <cell r="Q340">
            <v>9971</v>
          </cell>
          <cell r="R340">
            <v>44322</v>
          </cell>
          <cell r="S340">
            <v>43</v>
          </cell>
          <cell r="T340">
            <v>0</v>
          </cell>
          <cell r="U340">
            <v>5317</v>
          </cell>
          <cell r="V340">
            <v>6774</v>
          </cell>
          <cell r="W340">
            <v>0</v>
          </cell>
          <cell r="X340">
            <v>0</v>
          </cell>
          <cell r="Y340">
            <v>0</v>
          </cell>
          <cell r="Z340">
            <v>24419</v>
          </cell>
          <cell r="AA340">
            <v>90339</v>
          </cell>
          <cell r="AB340">
            <v>0</v>
          </cell>
          <cell r="AC340">
            <v>8604</v>
          </cell>
          <cell r="AD340">
            <v>123362</v>
          </cell>
          <cell r="AE340">
            <v>80460</v>
          </cell>
          <cell r="AF340">
            <v>19299</v>
          </cell>
          <cell r="AG340">
            <v>41154</v>
          </cell>
          <cell r="AH340">
            <v>140913</v>
          </cell>
          <cell r="AI340">
            <v>0</v>
          </cell>
          <cell r="AJ340">
            <v>0</v>
          </cell>
          <cell r="AK340">
            <v>19016</v>
          </cell>
          <cell r="AL340">
            <v>0</v>
          </cell>
          <cell r="AM340">
            <v>5403</v>
          </cell>
          <cell r="AN340">
            <v>0</v>
          </cell>
          <cell r="AO340">
            <v>14</v>
          </cell>
        </row>
        <row r="341">
          <cell r="A341">
            <v>902021473</v>
          </cell>
          <cell r="B341" t="str">
            <v>GREEN TREE PUBLIC LIBRARY</v>
          </cell>
          <cell r="C341" t="str">
            <v>SOUTHWEST</v>
          </cell>
          <cell r="D341" t="str">
            <v>PITTSBURGH</v>
          </cell>
          <cell r="E341" t="str">
            <v>ALLEGHENY</v>
          </cell>
          <cell r="F341" t="str">
            <v>Allegheny County Library Association</v>
          </cell>
          <cell r="G341">
            <v>4432</v>
          </cell>
          <cell r="H341">
            <v>4583</v>
          </cell>
          <cell r="I341">
            <v>58</v>
          </cell>
          <cell r="J341">
            <v>89492</v>
          </cell>
          <cell r="K341">
            <v>3</v>
          </cell>
          <cell r="L341">
            <v>0</v>
          </cell>
          <cell r="M341">
            <v>0</v>
          </cell>
          <cell r="N341">
            <v>2.4</v>
          </cell>
          <cell r="O341">
            <v>0.24174999999999999</v>
          </cell>
          <cell r="P341">
            <v>31638</v>
          </cell>
          <cell r="Q341">
            <v>27725</v>
          </cell>
          <cell r="R341">
            <v>44322</v>
          </cell>
          <cell r="S341">
            <v>90</v>
          </cell>
          <cell r="T341">
            <v>0</v>
          </cell>
          <cell r="U341">
            <v>25500</v>
          </cell>
          <cell r="V341">
            <v>23820</v>
          </cell>
          <cell r="W341">
            <v>0</v>
          </cell>
          <cell r="X341">
            <v>0</v>
          </cell>
          <cell r="Y341">
            <v>0</v>
          </cell>
          <cell r="Z341">
            <v>18171</v>
          </cell>
          <cell r="AA341">
            <v>228611</v>
          </cell>
          <cell r="AB341">
            <v>0</v>
          </cell>
          <cell r="AC341">
            <v>42802</v>
          </cell>
          <cell r="AD341">
            <v>289584</v>
          </cell>
          <cell r="AE341">
            <v>255213</v>
          </cell>
          <cell r="AF341">
            <v>42539</v>
          </cell>
          <cell r="AG341">
            <v>40267</v>
          </cell>
          <cell r="AH341">
            <v>338019</v>
          </cell>
          <cell r="AI341">
            <v>0</v>
          </cell>
          <cell r="AJ341">
            <v>0</v>
          </cell>
          <cell r="AK341">
            <v>16250</v>
          </cell>
          <cell r="AL341">
            <v>0</v>
          </cell>
          <cell r="AM341">
            <v>1921</v>
          </cell>
          <cell r="AN341">
            <v>0</v>
          </cell>
          <cell r="AO341">
            <v>17</v>
          </cell>
        </row>
        <row r="342">
          <cell r="A342">
            <v>902021505</v>
          </cell>
          <cell r="B342" t="str">
            <v>HAMPTON COMMUNITY LIBRARY</v>
          </cell>
          <cell r="C342" t="str">
            <v>SOUTHWEST</v>
          </cell>
          <cell r="D342" t="str">
            <v>PITTSBURGH</v>
          </cell>
          <cell r="E342" t="str">
            <v>ALLEGHENY</v>
          </cell>
          <cell r="F342" t="str">
            <v>Allegheny County Library Association</v>
          </cell>
          <cell r="G342">
            <v>18363</v>
          </cell>
          <cell r="H342">
            <v>4285</v>
          </cell>
          <cell r="I342">
            <v>45</v>
          </cell>
          <cell r="J342">
            <v>102920</v>
          </cell>
          <cell r="K342">
            <v>2.17143</v>
          </cell>
          <cell r="L342">
            <v>0</v>
          </cell>
          <cell r="M342">
            <v>0.6</v>
          </cell>
          <cell r="N342">
            <v>2.3428599999999999</v>
          </cell>
          <cell r="O342">
            <v>0.85714000000000001</v>
          </cell>
          <cell r="P342">
            <v>31190</v>
          </cell>
          <cell r="Q342">
            <v>27938</v>
          </cell>
          <cell r="R342">
            <v>44322</v>
          </cell>
          <cell r="S342">
            <v>55</v>
          </cell>
          <cell r="T342">
            <v>0</v>
          </cell>
          <cell r="U342">
            <v>20448</v>
          </cell>
          <cell r="V342">
            <v>25858</v>
          </cell>
          <cell r="W342">
            <v>0</v>
          </cell>
          <cell r="X342">
            <v>0</v>
          </cell>
          <cell r="Y342">
            <v>0</v>
          </cell>
          <cell r="Z342">
            <v>32372</v>
          </cell>
          <cell r="AA342">
            <v>178188</v>
          </cell>
          <cell r="AB342">
            <v>0</v>
          </cell>
          <cell r="AC342">
            <v>53559</v>
          </cell>
          <cell r="AD342">
            <v>264119</v>
          </cell>
          <cell r="AE342">
            <v>116188</v>
          </cell>
          <cell r="AF342">
            <v>31000</v>
          </cell>
          <cell r="AG342">
            <v>110649</v>
          </cell>
          <cell r="AH342">
            <v>257837</v>
          </cell>
          <cell r="AI342">
            <v>0</v>
          </cell>
          <cell r="AJ342">
            <v>0</v>
          </cell>
          <cell r="AK342">
            <v>24413</v>
          </cell>
          <cell r="AL342">
            <v>0</v>
          </cell>
          <cell r="AM342">
            <v>7959</v>
          </cell>
          <cell r="AN342">
            <v>0</v>
          </cell>
          <cell r="AO342">
            <v>6</v>
          </cell>
        </row>
        <row r="343">
          <cell r="A343">
            <v>902021743</v>
          </cell>
          <cell r="B343" t="str">
            <v>JEFFERSON HILLS PUBLIC LIBRARY</v>
          </cell>
          <cell r="C343" t="str">
            <v>SOUTHWEST</v>
          </cell>
          <cell r="D343" t="str">
            <v>PITTSBURGH</v>
          </cell>
          <cell r="E343" t="str">
            <v>ALLEGHENY</v>
          </cell>
          <cell r="F343" t="str">
            <v>Allegheny County Library Association</v>
          </cell>
          <cell r="G343">
            <v>10619</v>
          </cell>
          <cell r="H343">
            <v>2848</v>
          </cell>
          <cell r="I343">
            <v>50</v>
          </cell>
          <cell r="J343">
            <v>61783</v>
          </cell>
          <cell r="K343">
            <v>1.5428599999999999</v>
          </cell>
          <cell r="L343">
            <v>0</v>
          </cell>
          <cell r="M343">
            <v>0</v>
          </cell>
          <cell r="N343">
            <v>4.1428599999999998</v>
          </cell>
          <cell r="O343">
            <v>0.22857</v>
          </cell>
          <cell r="P343">
            <v>40798</v>
          </cell>
          <cell r="Q343">
            <v>36453</v>
          </cell>
          <cell r="R343">
            <v>44322</v>
          </cell>
          <cell r="S343">
            <v>65</v>
          </cell>
          <cell r="T343">
            <v>0</v>
          </cell>
          <cell r="U343">
            <v>22398</v>
          </cell>
          <cell r="V343">
            <v>20196</v>
          </cell>
          <cell r="W343">
            <v>0</v>
          </cell>
          <cell r="X343">
            <v>0</v>
          </cell>
          <cell r="Y343">
            <v>0</v>
          </cell>
          <cell r="Z343">
            <v>34489</v>
          </cell>
          <cell r="AA343">
            <v>224926</v>
          </cell>
          <cell r="AB343">
            <v>0</v>
          </cell>
          <cell r="AC343">
            <v>19753</v>
          </cell>
          <cell r="AD343">
            <v>279168</v>
          </cell>
          <cell r="AE343">
            <v>171344</v>
          </cell>
          <cell r="AF343">
            <v>54135</v>
          </cell>
          <cell r="AG343">
            <v>34012</v>
          </cell>
          <cell r="AH343">
            <v>259491</v>
          </cell>
          <cell r="AI343">
            <v>0</v>
          </cell>
          <cell r="AJ343">
            <v>0</v>
          </cell>
          <cell r="AK343">
            <v>29886</v>
          </cell>
          <cell r="AL343">
            <v>0</v>
          </cell>
          <cell r="AM343">
            <v>4603</v>
          </cell>
          <cell r="AN343">
            <v>0</v>
          </cell>
          <cell r="AO343">
            <v>9</v>
          </cell>
        </row>
        <row r="344">
          <cell r="A344">
            <v>902022103</v>
          </cell>
          <cell r="B344" t="str">
            <v>MONROEVILLE PUBLIC LIBRARY</v>
          </cell>
          <cell r="C344" t="str">
            <v>SOUTHWEST</v>
          </cell>
          <cell r="D344" t="str">
            <v>PITTSBURGH</v>
          </cell>
          <cell r="E344" t="str">
            <v>ALLEGHENY</v>
          </cell>
          <cell r="F344" t="str">
            <v>Allegheny County Library Association</v>
          </cell>
          <cell r="G344">
            <v>31680</v>
          </cell>
          <cell r="H344">
            <v>15237</v>
          </cell>
          <cell r="I344">
            <v>67</v>
          </cell>
          <cell r="J344">
            <v>224003</v>
          </cell>
          <cell r="K344">
            <v>9.15</v>
          </cell>
          <cell r="L344">
            <v>0</v>
          </cell>
          <cell r="M344">
            <v>0</v>
          </cell>
          <cell r="N344">
            <v>7.125</v>
          </cell>
          <cell r="O344">
            <v>0</v>
          </cell>
          <cell r="P344">
            <v>122342</v>
          </cell>
          <cell r="Q344">
            <v>108074</v>
          </cell>
          <cell r="R344">
            <v>44342</v>
          </cell>
          <cell r="S344">
            <v>130</v>
          </cell>
          <cell r="T344">
            <v>0</v>
          </cell>
          <cell r="U344">
            <v>73273</v>
          </cell>
          <cell r="V344">
            <v>27947</v>
          </cell>
          <cell r="W344">
            <v>0</v>
          </cell>
          <cell r="X344">
            <v>27500</v>
          </cell>
          <cell r="Y344">
            <v>0</v>
          </cell>
          <cell r="Z344">
            <v>125441</v>
          </cell>
          <cell r="AA344">
            <v>1086459</v>
          </cell>
          <cell r="AB344">
            <v>0</v>
          </cell>
          <cell r="AC344">
            <v>55827</v>
          </cell>
          <cell r="AD344">
            <v>1295227</v>
          </cell>
          <cell r="AE344">
            <v>826288</v>
          </cell>
          <cell r="AF344">
            <v>174759</v>
          </cell>
          <cell r="AG344">
            <v>321401</v>
          </cell>
          <cell r="AH344">
            <v>1322448</v>
          </cell>
          <cell r="AI344">
            <v>0</v>
          </cell>
          <cell r="AJ344">
            <v>0</v>
          </cell>
          <cell r="AK344">
            <v>102488</v>
          </cell>
          <cell r="AL344">
            <v>0</v>
          </cell>
          <cell r="AM344">
            <v>22953</v>
          </cell>
          <cell r="AN344">
            <v>0</v>
          </cell>
          <cell r="AO344">
            <v>20</v>
          </cell>
        </row>
        <row r="345">
          <cell r="A345">
            <v>902022135</v>
          </cell>
          <cell r="B345" t="str">
            <v>MOON TOWNSHIP PUBLIC LIBRARY</v>
          </cell>
          <cell r="C345" t="str">
            <v>SOUTHWEST</v>
          </cell>
          <cell r="D345" t="str">
            <v>PITTSBURGH</v>
          </cell>
          <cell r="E345" t="str">
            <v>ALLEGHENY</v>
          </cell>
          <cell r="F345" t="str">
            <v>Allegheny County Library Association</v>
          </cell>
          <cell r="G345">
            <v>24185</v>
          </cell>
          <cell r="H345">
            <v>11945</v>
          </cell>
          <cell r="I345">
            <v>59</v>
          </cell>
          <cell r="J345">
            <v>227463</v>
          </cell>
          <cell r="K345">
            <v>4</v>
          </cell>
          <cell r="L345">
            <v>0</v>
          </cell>
          <cell r="M345">
            <v>0</v>
          </cell>
          <cell r="N345">
            <v>5.25</v>
          </cell>
          <cell r="O345">
            <v>0</v>
          </cell>
          <cell r="P345">
            <v>56210</v>
          </cell>
          <cell r="Q345">
            <v>49503</v>
          </cell>
          <cell r="R345">
            <v>44442</v>
          </cell>
          <cell r="S345">
            <v>114</v>
          </cell>
          <cell r="T345">
            <v>0</v>
          </cell>
          <cell r="U345">
            <v>40577</v>
          </cell>
          <cell r="V345">
            <v>47500</v>
          </cell>
          <cell r="W345">
            <v>0</v>
          </cell>
          <cell r="X345">
            <v>0</v>
          </cell>
          <cell r="Y345">
            <v>0</v>
          </cell>
          <cell r="Z345">
            <v>73443</v>
          </cell>
          <cell r="AA345">
            <v>326869</v>
          </cell>
          <cell r="AB345">
            <v>0</v>
          </cell>
          <cell r="AC345">
            <v>70649</v>
          </cell>
          <cell r="AD345">
            <v>470961</v>
          </cell>
          <cell r="AE345">
            <v>263807</v>
          </cell>
          <cell r="AF345">
            <v>104367</v>
          </cell>
          <cell r="AG345">
            <v>72719</v>
          </cell>
          <cell r="AH345">
            <v>440893</v>
          </cell>
          <cell r="AI345">
            <v>0</v>
          </cell>
          <cell r="AJ345">
            <v>0</v>
          </cell>
          <cell r="AK345">
            <v>62960</v>
          </cell>
          <cell r="AL345">
            <v>0</v>
          </cell>
          <cell r="AM345">
            <v>10483</v>
          </cell>
          <cell r="AN345">
            <v>0</v>
          </cell>
          <cell r="AO345">
            <v>20</v>
          </cell>
        </row>
        <row r="346">
          <cell r="A346">
            <v>902022164</v>
          </cell>
          <cell r="B346" t="str">
            <v>MOUNT LEBANON PUBLIC LIBRARY</v>
          </cell>
          <cell r="C346" t="str">
            <v>SOUTHWEST</v>
          </cell>
          <cell r="D346" t="str">
            <v>PITTSBURGH</v>
          </cell>
          <cell r="E346" t="str">
            <v>ALLEGHENY</v>
          </cell>
          <cell r="F346" t="str">
            <v>Allegheny County Library Association</v>
          </cell>
          <cell r="G346">
            <v>33137</v>
          </cell>
          <cell r="H346">
            <v>20845</v>
          </cell>
          <cell r="I346">
            <v>68</v>
          </cell>
          <cell r="J346">
            <v>529966</v>
          </cell>
          <cell r="K346">
            <v>7.35</v>
          </cell>
          <cell r="L346">
            <v>0</v>
          </cell>
          <cell r="M346">
            <v>0</v>
          </cell>
          <cell r="N346">
            <v>10.1</v>
          </cell>
          <cell r="O346">
            <v>1.1499999999999999</v>
          </cell>
          <cell r="P346">
            <v>156800</v>
          </cell>
          <cell r="Q346">
            <v>136649</v>
          </cell>
          <cell r="R346">
            <v>44812</v>
          </cell>
          <cell r="S346">
            <v>268</v>
          </cell>
          <cell r="T346">
            <v>2</v>
          </cell>
          <cell r="U346">
            <v>88937</v>
          </cell>
          <cell r="V346">
            <v>88831</v>
          </cell>
          <cell r="W346">
            <v>0</v>
          </cell>
          <cell r="X346">
            <v>0</v>
          </cell>
          <cell r="Y346">
            <v>0</v>
          </cell>
          <cell r="Z346">
            <v>148759</v>
          </cell>
          <cell r="AA346">
            <v>1714431</v>
          </cell>
          <cell r="AB346">
            <v>0</v>
          </cell>
          <cell r="AC346">
            <v>246626</v>
          </cell>
          <cell r="AD346">
            <v>2109816</v>
          </cell>
          <cell r="AE346">
            <v>1209783</v>
          </cell>
          <cell r="AF346">
            <v>404911</v>
          </cell>
          <cell r="AG346">
            <v>486997</v>
          </cell>
          <cell r="AH346">
            <v>2101691</v>
          </cell>
          <cell r="AI346">
            <v>0</v>
          </cell>
          <cell r="AJ346">
            <v>0</v>
          </cell>
          <cell r="AK346">
            <v>102424</v>
          </cell>
          <cell r="AL346">
            <v>26900</v>
          </cell>
          <cell r="AM346">
            <v>19435</v>
          </cell>
          <cell r="AN346">
            <v>0</v>
          </cell>
          <cell r="AO346">
            <v>47</v>
          </cell>
        </row>
        <row r="347">
          <cell r="A347">
            <v>902022344</v>
          </cell>
          <cell r="B347" t="str">
            <v>NORTH VERSAILLES PUBLIC LIBRARY</v>
          </cell>
          <cell r="C347" t="str">
            <v>SOUTHWEST</v>
          </cell>
          <cell r="D347" t="str">
            <v>PITTSBURGH</v>
          </cell>
          <cell r="E347" t="str">
            <v>ALLEGHENY</v>
          </cell>
          <cell r="F347" t="str">
            <v>Allegheny County Library Association</v>
          </cell>
          <cell r="G347">
            <v>10229</v>
          </cell>
          <cell r="H347">
            <v>2879</v>
          </cell>
          <cell r="I347">
            <v>50</v>
          </cell>
          <cell r="J347">
            <v>39079</v>
          </cell>
          <cell r="K347">
            <v>0</v>
          </cell>
          <cell r="L347">
            <v>0</v>
          </cell>
          <cell r="M347">
            <v>1.14286</v>
          </cell>
          <cell r="N347">
            <v>2.3714300000000001</v>
          </cell>
          <cell r="O347">
            <v>0.62856999999999996</v>
          </cell>
          <cell r="P347">
            <v>25185</v>
          </cell>
          <cell r="Q347">
            <v>22256</v>
          </cell>
          <cell r="R347">
            <v>44322</v>
          </cell>
          <cell r="S347">
            <v>50</v>
          </cell>
          <cell r="T347">
            <v>0</v>
          </cell>
          <cell r="U347">
            <v>11707</v>
          </cell>
          <cell r="V347">
            <v>12704</v>
          </cell>
          <cell r="W347">
            <v>0</v>
          </cell>
          <cell r="X347">
            <v>0</v>
          </cell>
          <cell r="Y347">
            <v>0</v>
          </cell>
          <cell r="Z347">
            <v>20617</v>
          </cell>
          <cell r="AA347">
            <v>90214</v>
          </cell>
          <cell r="AB347">
            <v>0</v>
          </cell>
          <cell r="AC347">
            <v>21141</v>
          </cell>
          <cell r="AD347">
            <v>131972</v>
          </cell>
          <cell r="AE347">
            <v>97381</v>
          </cell>
          <cell r="AF347">
            <v>18588</v>
          </cell>
          <cell r="AG347">
            <v>33419</v>
          </cell>
          <cell r="AH347">
            <v>149388</v>
          </cell>
          <cell r="AI347">
            <v>0</v>
          </cell>
          <cell r="AJ347">
            <v>0</v>
          </cell>
          <cell r="AK347">
            <v>16183</v>
          </cell>
          <cell r="AL347">
            <v>0</v>
          </cell>
          <cell r="AM347">
            <v>4434</v>
          </cell>
          <cell r="AN347">
            <v>0</v>
          </cell>
          <cell r="AO347">
            <v>4</v>
          </cell>
        </row>
        <row r="348">
          <cell r="A348">
            <v>902022795</v>
          </cell>
          <cell r="B348" t="str">
            <v>NORTHERN TIER REGIONAL LIBRARY</v>
          </cell>
          <cell r="C348" t="str">
            <v>SOUTHWEST</v>
          </cell>
          <cell r="D348" t="str">
            <v>PITTSBURGH</v>
          </cell>
          <cell r="E348" t="str">
            <v>ALLEGHENY</v>
          </cell>
          <cell r="F348" t="str">
            <v>Allegheny County Library Association</v>
          </cell>
          <cell r="G348">
            <v>22597</v>
          </cell>
          <cell r="H348">
            <v>11509</v>
          </cell>
          <cell r="I348">
            <v>54</v>
          </cell>
          <cell r="J348">
            <v>248869</v>
          </cell>
          <cell r="K348">
            <v>4</v>
          </cell>
          <cell r="L348">
            <v>0</v>
          </cell>
          <cell r="M348">
            <v>1.0133300000000001</v>
          </cell>
          <cell r="N348">
            <v>9.3066700000000004</v>
          </cell>
          <cell r="O348">
            <v>0.82667000000000002</v>
          </cell>
          <cell r="P348">
            <v>73994</v>
          </cell>
          <cell r="Q348">
            <v>64220</v>
          </cell>
          <cell r="R348">
            <v>44322</v>
          </cell>
          <cell r="S348">
            <v>68</v>
          </cell>
          <cell r="T348">
            <v>0</v>
          </cell>
          <cell r="U348">
            <v>56181</v>
          </cell>
          <cell r="V348">
            <v>52576</v>
          </cell>
          <cell r="W348">
            <v>0</v>
          </cell>
          <cell r="X348">
            <v>0</v>
          </cell>
          <cell r="Y348">
            <v>0</v>
          </cell>
          <cell r="Z348">
            <v>63182</v>
          </cell>
          <cell r="AA348">
            <v>590435</v>
          </cell>
          <cell r="AB348">
            <v>0</v>
          </cell>
          <cell r="AC348">
            <v>69044</v>
          </cell>
          <cell r="AD348">
            <v>722661</v>
          </cell>
          <cell r="AE348">
            <v>382069</v>
          </cell>
          <cell r="AF348">
            <v>109728</v>
          </cell>
          <cell r="AG348">
            <v>187791</v>
          </cell>
          <cell r="AH348">
            <v>679588</v>
          </cell>
          <cell r="AI348">
            <v>0</v>
          </cell>
          <cell r="AJ348">
            <v>0</v>
          </cell>
          <cell r="AK348">
            <v>53387</v>
          </cell>
          <cell r="AL348">
            <v>0</v>
          </cell>
          <cell r="AM348">
            <v>9795</v>
          </cell>
          <cell r="AN348">
            <v>0</v>
          </cell>
          <cell r="AO348">
            <v>21</v>
          </cell>
        </row>
        <row r="349">
          <cell r="A349">
            <v>902022854</v>
          </cell>
          <cell r="B349" t="str">
            <v>NORTHLAND PUBLIC LIBRARY</v>
          </cell>
          <cell r="C349" t="str">
            <v>SOUTHWEST</v>
          </cell>
          <cell r="D349" t="str">
            <v>PITTSBURGH</v>
          </cell>
          <cell r="E349" t="str">
            <v>ALLEGHENY</v>
          </cell>
          <cell r="F349" t="str">
            <v>Allegheny County Library Association</v>
          </cell>
          <cell r="G349">
            <v>81118</v>
          </cell>
          <cell r="H349">
            <v>36961</v>
          </cell>
          <cell r="I349">
            <v>69</v>
          </cell>
          <cell r="J349">
            <v>976438</v>
          </cell>
          <cell r="K349">
            <v>13.05</v>
          </cell>
          <cell r="L349">
            <v>0</v>
          </cell>
          <cell r="M349">
            <v>0</v>
          </cell>
          <cell r="N349">
            <v>32.928570000000001</v>
          </cell>
          <cell r="O349">
            <v>0.57142999999999999</v>
          </cell>
          <cell r="P349">
            <v>201993</v>
          </cell>
          <cell r="Q349">
            <v>175567</v>
          </cell>
          <cell r="R349">
            <v>44322</v>
          </cell>
          <cell r="S349">
            <v>227</v>
          </cell>
          <cell r="T349">
            <v>300</v>
          </cell>
          <cell r="U349">
            <v>121686</v>
          </cell>
          <cell r="V349">
            <v>140735</v>
          </cell>
          <cell r="W349">
            <v>0</v>
          </cell>
          <cell r="X349">
            <v>0</v>
          </cell>
          <cell r="Y349">
            <v>0</v>
          </cell>
          <cell r="Z349">
            <v>293324</v>
          </cell>
          <cell r="AA349">
            <v>1897266</v>
          </cell>
          <cell r="AB349">
            <v>0</v>
          </cell>
          <cell r="AC349">
            <v>230833</v>
          </cell>
          <cell r="AD349">
            <v>2421423</v>
          </cell>
          <cell r="AE349">
            <v>1778732</v>
          </cell>
          <cell r="AF349">
            <v>229015</v>
          </cell>
          <cell r="AG349">
            <v>351868</v>
          </cell>
          <cell r="AH349">
            <v>2359615</v>
          </cell>
          <cell r="AI349">
            <v>0</v>
          </cell>
          <cell r="AJ349">
            <v>0</v>
          </cell>
          <cell r="AK349">
            <v>245749</v>
          </cell>
          <cell r="AL349">
            <v>0</v>
          </cell>
          <cell r="AM349">
            <v>47575</v>
          </cell>
          <cell r="AN349">
            <v>0</v>
          </cell>
          <cell r="AO349">
            <v>45</v>
          </cell>
        </row>
        <row r="350">
          <cell r="A350">
            <v>902022403</v>
          </cell>
          <cell r="B350" t="str">
            <v>OAKMONT CARNEGIE LIBRARY</v>
          </cell>
          <cell r="C350" t="str">
            <v>SOUTHWEST</v>
          </cell>
          <cell r="D350" t="str">
            <v>PITTSBURGH</v>
          </cell>
          <cell r="E350" t="str">
            <v>ALLEGHENY</v>
          </cell>
          <cell r="F350" t="str">
            <v>Allegheny County Library Association</v>
          </cell>
          <cell r="G350">
            <v>6303</v>
          </cell>
          <cell r="H350">
            <v>6684</v>
          </cell>
          <cell r="I350">
            <v>56</v>
          </cell>
          <cell r="J350">
            <v>88804</v>
          </cell>
          <cell r="K350">
            <v>2.3243200000000002</v>
          </cell>
          <cell r="L350">
            <v>0</v>
          </cell>
          <cell r="M350">
            <v>1.08108</v>
          </cell>
          <cell r="N350">
            <v>4.2432400000000001</v>
          </cell>
          <cell r="O350">
            <v>8.1079999999999999E-2</v>
          </cell>
          <cell r="P350">
            <v>38673</v>
          </cell>
          <cell r="Q350">
            <v>33916</v>
          </cell>
          <cell r="R350">
            <v>44322</v>
          </cell>
          <cell r="S350">
            <v>69</v>
          </cell>
          <cell r="T350">
            <v>0</v>
          </cell>
          <cell r="U350">
            <v>18893</v>
          </cell>
          <cell r="V350">
            <v>28623</v>
          </cell>
          <cell r="W350">
            <v>0</v>
          </cell>
          <cell r="X350">
            <v>0</v>
          </cell>
          <cell r="Y350">
            <v>0</v>
          </cell>
          <cell r="Z350">
            <v>25656</v>
          </cell>
          <cell r="AA350">
            <v>338940</v>
          </cell>
          <cell r="AB350">
            <v>0</v>
          </cell>
          <cell r="AC350">
            <v>107898</v>
          </cell>
          <cell r="AD350">
            <v>472494</v>
          </cell>
          <cell r="AE350">
            <v>217158</v>
          </cell>
          <cell r="AF350">
            <v>36239</v>
          </cell>
          <cell r="AG350">
            <v>143320</v>
          </cell>
          <cell r="AH350">
            <v>396717</v>
          </cell>
          <cell r="AI350">
            <v>0</v>
          </cell>
          <cell r="AJ350">
            <v>0</v>
          </cell>
          <cell r="AK350">
            <v>22924</v>
          </cell>
          <cell r="AL350">
            <v>0</v>
          </cell>
          <cell r="AM350">
            <v>2732</v>
          </cell>
          <cell r="AN350">
            <v>0</v>
          </cell>
          <cell r="AO350">
            <v>18</v>
          </cell>
        </row>
        <row r="351">
          <cell r="A351">
            <v>902022524</v>
          </cell>
          <cell r="B351" t="str">
            <v>PENN HILLS LIBRARY</v>
          </cell>
          <cell r="C351" t="str">
            <v>SOUTHWEST</v>
          </cell>
          <cell r="D351" t="str">
            <v>PITTSBURGH</v>
          </cell>
          <cell r="E351" t="str">
            <v>ALLEGHENY</v>
          </cell>
          <cell r="F351" t="str">
            <v>Allegheny County Library Association</v>
          </cell>
          <cell r="G351">
            <v>42329</v>
          </cell>
          <cell r="H351">
            <v>18465</v>
          </cell>
          <cell r="I351">
            <v>68</v>
          </cell>
          <cell r="J351">
            <v>253134</v>
          </cell>
          <cell r="K351">
            <v>2</v>
          </cell>
          <cell r="L351">
            <v>0</v>
          </cell>
          <cell r="M351">
            <v>1</v>
          </cell>
          <cell r="N351">
            <v>15.725</v>
          </cell>
          <cell r="O351">
            <v>1.45</v>
          </cell>
          <cell r="P351">
            <v>124927</v>
          </cell>
          <cell r="Q351">
            <v>99281</v>
          </cell>
          <cell r="R351">
            <v>44322</v>
          </cell>
          <cell r="S351">
            <v>340</v>
          </cell>
          <cell r="T351">
            <v>0</v>
          </cell>
          <cell r="U351">
            <v>77371</v>
          </cell>
          <cell r="V351">
            <v>49115</v>
          </cell>
          <cell r="W351">
            <v>0</v>
          </cell>
          <cell r="X351">
            <v>0</v>
          </cell>
          <cell r="Y351">
            <v>0</v>
          </cell>
          <cell r="Z351">
            <v>157777</v>
          </cell>
          <cell r="AA351">
            <v>783248</v>
          </cell>
          <cell r="AB351">
            <v>0</v>
          </cell>
          <cell r="AC351">
            <v>55026</v>
          </cell>
          <cell r="AD351">
            <v>996051</v>
          </cell>
          <cell r="AE351">
            <v>685226</v>
          </cell>
          <cell r="AF351">
            <v>128890</v>
          </cell>
          <cell r="AG351">
            <v>173103</v>
          </cell>
          <cell r="AH351">
            <v>987219</v>
          </cell>
          <cell r="AI351">
            <v>0</v>
          </cell>
          <cell r="AJ351">
            <v>0</v>
          </cell>
          <cell r="AK351">
            <v>139429</v>
          </cell>
          <cell r="AL351">
            <v>0</v>
          </cell>
          <cell r="AM351">
            <v>16262</v>
          </cell>
          <cell r="AN351">
            <v>0</v>
          </cell>
          <cell r="AO351">
            <v>58</v>
          </cell>
        </row>
        <row r="352">
          <cell r="A352">
            <v>903022643</v>
          </cell>
          <cell r="B352" t="str">
            <v>PLEASANT HILLS PUBLIC LIBRARY</v>
          </cell>
          <cell r="C352" t="str">
            <v>SOUTHWEST</v>
          </cell>
          <cell r="D352" t="str">
            <v>PITTSBURGH</v>
          </cell>
          <cell r="E352" t="str">
            <v>ALLEGHENY</v>
          </cell>
          <cell r="F352" t="str">
            <v>Allegheny County Library Association</v>
          </cell>
          <cell r="G352">
            <v>8268</v>
          </cell>
          <cell r="H352">
            <v>7100</v>
          </cell>
          <cell r="I352">
            <v>55</v>
          </cell>
          <cell r="J352">
            <v>115484</v>
          </cell>
          <cell r="K352">
            <v>1</v>
          </cell>
          <cell r="L352">
            <v>0</v>
          </cell>
          <cell r="M352">
            <v>0</v>
          </cell>
          <cell r="N352">
            <v>6.2857099999999999</v>
          </cell>
          <cell r="O352">
            <v>0.51429000000000002</v>
          </cell>
          <cell r="P352">
            <v>57790</v>
          </cell>
          <cell r="Q352">
            <v>51580</v>
          </cell>
          <cell r="R352">
            <v>44322</v>
          </cell>
          <cell r="S352">
            <v>111</v>
          </cell>
          <cell r="T352">
            <v>0</v>
          </cell>
          <cell r="U352">
            <v>30864</v>
          </cell>
          <cell r="V352">
            <v>36980</v>
          </cell>
          <cell r="W352">
            <v>0</v>
          </cell>
          <cell r="X352">
            <v>0</v>
          </cell>
          <cell r="Y352">
            <v>0</v>
          </cell>
          <cell r="Z352">
            <v>31034</v>
          </cell>
          <cell r="AA352">
            <v>232748</v>
          </cell>
          <cell r="AB352">
            <v>0</v>
          </cell>
          <cell r="AC352">
            <v>60101</v>
          </cell>
          <cell r="AD352">
            <v>323883</v>
          </cell>
          <cell r="AE352">
            <v>223004</v>
          </cell>
          <cell r="AF352">
            <v>48980</v>
          </cell>
          <cell r="AG352">
            <v>43286</v>
          </cell>
          <cell r="AH352">
            <v>315270</v>
          </cell>
          <cell r="AI352">
            <v>0</v>
          </cell>
          <cell r="AJ352">
            <v>0</v>
          </cell>
          <cell r="AK352">
            <v>27450</v>
          </cell>
          <cell r="AL352">
            <v>0</v>
          </cell>
          <cell r="AM352">
            <v>3584</v>
          </cell>
          <cell r="AN352">
            <v>0</v>
          </cell>
          <cell r="AO352">
            <v>11</v>
          </cell>
        </row>
        <row r="353">
          <cell r="A353">
            <v>902022673</v>
          </cell>
          <cell r="B353" t="str">
            <v>PLUM BOROUGH LIBRARY</v>
          </cell>
          <cell r="C353" t="str">
            <v>SOUTHWEST</v>
          </cell>
          <cell r="D353" t="str">
            <v>PITTSBURGH</v>
          </cell>
          <cell r="E353" t="str">
            <v>ALLEGHENY</v>
          </cell>
          <cell r="F353" t="str">
            <v>Allegheny County Library Association</v>
          </cell>
          <cell r="G353">
            <v>27126</v>
          </cell>
          <cell r="H353">
            <v>7286</v>
          </cell>
          <cell r="I353">
            <v>54</v>
          </cell>
          <cell r="J353">
            <v>122542</v>
          </cell>
          <cell r="K353">
            <v>1</v>
          </cell>
          <cell r="L353">
            <v>0</v>
          </cell>
          <cell r="M353">
            <v>0</v>
          </cell>
          <cell r="N353">
            <v>5.5263200000000001</v>
          </cell>
          <cell r="O353">
            <v>1.2631600000000001</v>
          </cell>
          <cell r="P353">
            <v>41604</v>
          </cell>
          <cell r="Q353">
            <v>36338</v>
          </cell>
          <cell r="R353">
            <v>44322</v>
          </cell>
          <cell r="S353">
            <v>75</v>
          </cell>
          <cell r="T353">
            <v>0</v>
          </cell>
          <cell r="U353">
            <v>18432</v>
          </cell>
          <cell r="V353">
            <v>39398</v>
          </cell>
          <cell r="W353">
            <v>0</v>
          </cell>
          <cell r="X353">
            <v>0</v>
          </cell>
          <cell r="Y353">
            <v>0</v>
          </cell>
          <cell r="Z353">
            <v>48276</v>
          </cell>
          <cell r="AA353">
            <v>185505</v>
          </cell>
          <cell r="AB353">
            <v>15000</v>
          </cell>
          <cell r="AC353">
            <v>42310</v>
          </cell>
          <cell r="AD353">
            <v>276091</v>
          </cell>
          <cell r="AE353">
            <v>154550</v>
          </cell>
          <cell r="AF353">
            <v>38174</v>
          </cell>
          <cell r="AG353">
            <v>82941</v>
          </cell>
          <cell r="AH353">
            <v>275665</v>
          </cell>
          <cell r="AI353">
            <v>0</v>
          </cell>
          <cell r="AJ353">
            <v>0</v>
          </cell>
          <cell r="AK353">
            <v>36518</v>
          </cell>
          <cell r="AL353">
            <v>0</v>
          </cell>
          <cell r="AM353">
            <v>11758</v>
          </cell>
          <cell r="AN353">
            <v>0</v>
          </cell>
          <cell r="AO353">
            <v>9</v>
          </cell>
        </row>
        <row r="354">
          <cell r="A354">
            <v>902022824</v>
          </cell>
          <cell r="B354" t="str">
            <v>ROBINSON TOWNSHIP LIBRARY</v>
          </cell>
          <cell r="C354" t="str">
            <v>SOUTHWEST</v>
          </cell>
          <cell r="D354" t="str">
            <v>PITTSBURGH</v>
          </cell>
          <cell r="E354" t="str">
            <v>ALLEGHENY</v>
          </cell>
          <cell r="F354" t="str">
            <v>Allegheny County Library Association</v>
          </cell>
          <cell r="G354">
            <v>21026</v>
          </cell>
          <cell r="H354">
            <v>3553</v>
          </cell>
          <cell r="I354">
            <v>54</v>
          </cell>
          <cell r="J354">
            <v>101677</v>
          </cell>
          <cell r="K354">
            <v>3.1</v>
          </cell>
          <cell r="L354">
            <v>0</v>
          </cell>
          <cell r="M354">
            <v>2.7</v>
          </cell>
          <cell r="N354">
            <v>2.25</v>
          </cell>
          <cell r="O354">
            <v>0.15</v>
          </cell>
          <cell r="P354">
            <v>20843</v>
          </cell>
          <cell r="Q354">
            <v>17217</v>
          </cell>
          <cell r="R354">
            <v>44322</v>
          </cell>
          <cell r="S354">
            <v>56</v>
          </cell>
          <cell r="T354">
            <v>0</v>
          </cell>
          <cell r="U354">
            <v>19642</v>
          </cell>
          <cell r="V354">
            <v>31584</v>
          </cell>
          <cell r="W354">
            <v>0</v>
          </cell>
          <cell r="X354">
            <v>0</v>
          </cell>
          <cell r="Y354">
            <v>0</v>
          </cell>
          <cell r="Z354">
            <v>9114</v>
          </cell>
          <cell r="AA354">
            <v>234336</v>
          </cell>
          <cell r="AB354">
            <v>0</v>
          </cell>
          <cell r="AC354">
            <v>36535</v>
          </cell>
          <cell r="AD354">
            <v>279985</v>
          </cell>
          <cell r="AE354">
            <v>189332</v>
          </cell>
          <cell r="AF354">
            <v>48263</v>
          </cell>
          <cell r="AG354">
            <v>34442</v>
          </cell>
          <cell r="AH354">
            <v>272037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9114</v>
          </cell>
          <cell r="AN354">
            <v>0</v>
          </cell>
          <cell r="AO354">
            <v>8</v>
          </cell>
        </row>
        <row r="355">
          <cell r="A355">
            <v>902024253</v>
          </cell>
          <cell r="B355" t="str">
            <v>SCOTT TOWNSHIP PUBLIC LIBRARY</v>
          </cell>
          <cell r="C355" t="str">
            <v>SOUTHWEST</v>
          </cell>
          <cell r="D355" t="str">
            <v>PITTSBURGH</v>
          </cell>
          <cell r="E355" t="str">
            <v>ALLEGHENY</v>
          </cell>
          <cell r="F355" t="str">
            <v>Allegheny County Library Association</v>
          </cell>
          <cell r="G355">
            <v>17024</v>
          </cell>
          <cell r="H355">
            <v>3899</v>
          </cell>
          <cell r="I355">
            <v>47</v>
          </cell>
          <cell r="J355">
            <v>84690</v>
          </cell>
          <cell r="K355">
            <v>2.4750000000000001</v>
          </cell>
          <cell r="L355">
            <v>0</v>
          </cell>
          <cell r="M355">
            <v>3.75</v>
          </cell>
          <cell r="N355">
            <v>1.2749999999999999</v>
          </cell>
          <cell r="O355">
            <v>0.05</v>
          </cell>
          <cell r="P355">
            <v>28438</v>
          </cell>
          <cell r="Q355">
            <v>22922</v>
          </cell>
          <cell r="R355">
            <v>44322</v>
          </cell>
          <cell r="S355">
            <v>93</v>
          </cell>
          <cell r="T355">
            <v>0</v>
          </cell>
          <cell r="U355">
            <v>23805</v>
          </cell>
          <cell r="V355">
            <v>26603</v>
          </cell>
          <cell r="W355">
            <v>0</v>
          </cell>
          <cell r="X355">
            <v>0</v>
          </cell>
          <cell r="Y355">
            <v>0</v>
          </cell>
          <cell r="Z355">
            <v>31486</v>
          </cell>
          <cell r="AA355">
            <v>184669</v>
          </cell>
          <cell r="AB355">
            <v>0</v>
          </cell>
          <cell r="AC355">
            <v>26774</v>
          </cell>
          <cell r="AD355">
            <v>242929</v>
          </cell>
          <cell r="AE355">
            <v>163091</v>
          </cell>
          <cell r="AF355">
            <v>29936</v>
          </cell>
          <cell r="AG355">
            <v>33341</v>
          </cell>
          <cell r="AH355">
            <v>226368</v>
          </cell>
          <cell r="AI355">
            <v>0</v>
          </cell>
          <cell r="AJ355">
            <v>0</v>
          </cell>
          <cell r="AK355">
            <v>24107</v>
          </cell>
          <cell r="AL355">
            <v>0</v>
          </cell>
          <cell r="AM355">
            <v>7379</v>
          </cell>
          <cell r="AN355">
            <v>0</v>
          </cell>
          <cell r="AO355">
            <v>11</v>
          </cell>
        </row>
        <row r="356">
          <cell r="A356">
            <v>903022943</v>
          </cell>
          <cell r="B356" t="str">
            <v>SEWICKLEY PUBLIC LIBRARY</v>
          </cell>
          <cell r="C356" t="str">
            <v>SOUTHWEST</v>
          </cell>
          <cell r="D356" t="str">
            <v>PITTSBURGH</v>
          </cell>
          <cell r="E356" t="str">
            <v>ALLEGHENY</v>
          </cell>
          <cell r="F356" t="str">
            <v>Allegheny County Library Association</v>
          </cell>
          <cell r="G356">
            <v>13934</v>
          </cell>
          <cell r="H356">
            <v>12932</v>
          </cell>
          <cell r="I356">
            <v>69</v>
          </cell>
          <cell r="J356">
            <v>340324</v>
          </cell>
          <cell r="K356">
            <v>8</v>
          </cell>
          <cell r="L356">
            <v>0</v>
          </cell>
          <cell r="M356">
            <v>0</v>
          </cell>
          <cell r="N356">
            <v>8.6</v>
          </cell>
          <cell r="O356">
            <v>0.77142999999999995</v>
          </cell>
          <cell r="P356">
            <v>94448</v>
          </cell>
          <cell r="Q356">
            <v>79540</v>
          </cell>
          <cell r="R356">
            <v>44322</v>
          </cell>
          <cell r="S356">
            <v>218</v>
          </cell>
          <cell r="T356">
            <v>0</v>
          </cell>
          <cell r="U356">
            <v>67279</v>
          </cell>
          <cell r="V356">
            <v>62006</v>
          </cell>
          <cell r="W356">
            <v>0</v>
          </cell>
          <cell r="X356">
            <v>0</v>
          </cell>
          <cell r="Y356">
            <v>0</v>
          </cell>
          <cell r="Z356">
            <v>48622</v>
          </cell>
          <cell r="AA356">
            <v>701633</v>
          </cell>
          <cell r="AB356">
            <v>497000</v>
          </cell>
          <cell r="AC356">
            <v>226861</v>
          </cell>
          <cell r="AD356">
            <v>977116</v>
          </cell>
          <cell r="AE356">
            <v>591598</v>
          </cell>
          <cell r="AF356">
            <v>134455</v>
          </cell>
          <cell r="AG356">
            <v>262228</v>
          </cell>
          <cell r="AH356">
            <v>988281</v>
          </cell>
          <cell r="AI356">
            <v>0</v>
          </cell>
          <cell r="AJ356">
            <v>0</v>
          </cell>
          <cell r="AK356">
            <v>42582</v>
          </cell>
          <cell r="AL356">
            <v>0</v>
          </cell>
          <cell r="AM356">
            <v>6040</v>
          </cell>
          <cell r="AN356">
            <v>0</v>
          </cell>
          <cell r="AO356">
            <v>35</v>
          </cell>
        </row>
        <row r="357">
          <cell r="A357">
            <v>902023034</v>
          </cell>
          <cell r="B357" t="str">
            <v>SHALER NORTH HILLS LIBRARY</v>
          </cell>
          <cell r="C357" t="str">
            <v>SOUTHWEST</v>
          </cell>
          <cell r="D357" t="str">
            <v>PITTSBURGH</v>
          </cell>
          <cell r="E357" t="str">
            <v>ALLEGHENY</v>
          </cell>
          <cell r="F357" t="str">
            <v>Allegheny County Library Association</v>
          </cell>
          <cell r="G357">
            <v>28757</v>
          </cell>
          <cell r="H357">
            <v>16405</v>
          </cell>
          <cell r="I357">
            <v>62</v>
          </cell>
          <cell r="J357">
            <v>392101</v>
          </cell>
          <cell r="K357">
            <v>6.4249999999999998</v>
          </cell>
          <cell r="L357">
            <v>0</v>
          </cell>
          <cell r="M357">
            <v>0</v>
          </cell>
          <cell r="N357">
            <v>11.95</v>
          </cell>
          <cell r="O357">
            <v>3</v>
          </cell>
          <cell r="P357">
            <v>134162</v>
          </cell>
          <cell r="Q357">
            <v>121180</v>
          </cell>
          <cell r="R357">
            <v>44322</v>
          </cell>
          <cell r="S357">
            <v>158</v>
          </cell>
          <cell r="T357">
            <v>0</v>
          </cell>
          <cell r="U357">
            <v>62703</v>
          </cell>
          <cell r="V357">
            <v>70949</v>
          </cell>
          <cell r="W357">
            <v>0</v>
          </cell>
          <cell r="X357">
            <v>0</v>
          </cell>
          <cell r="Y357">
            <v>0</v>
          </cell>
          <cell r="Z357">
            <v>104962</v>
          </cell>
          <cell r="AA357">
            <v>805432</v>
          </cell>
          <cell r="AB357">
            <v>0</v>
          </cell>
          <cell r="AC357">
            <v>195366</v>
          </cell>
          <cell r="AD357">
            <v>1105760</v>
          </cell>
          <cell r="AE357">
            <v>613734</v>
          </cell>
          <cell r="AF357">
            <v>151361</v>
          </cell>
          <cell r="AG357">
            <v>282124</v>
          </cell>
          <cell r="AH357">
            <v>1047219</v>
          </cell>
          <cell r="AI357">
            <v>0</v>
          </cell>
          <cell r="AJ357">
            <v>0</v>
          </cell>
          <cell r="AK357">
            <v>92497</v>
          </cell>
          <cell r="AL357">
            <v>0</v>
          </cell>
          <cell r="AM357">
            <v>12465</v>
          </cell>
          <cell r="AN357">
            <v>0</v>
          </cell>
          <cell r="AO357">
            <v>27</v>
          </cell>
        </row>
        <row r="358">
          <cell r="A358">
            <v>902023094</v>
          </cell>
          <cell r="B358" t="str">
            <v>SOUTH FAYETTE TWP LIBRARY</v>
          </cell>
          <cell r="C358" t="str">
            <v>SOUTHWEST</v>
          </cell>
          <cell r="D358" t="str">
            <v>PITTSBURGH</v>
          </cell>
          <cell r="E358" t="str">
            <v>ALLEGHENY</v>
          </cell>
          <cell r="F358" t="str">
            <v>Allegheny County Library Association</v>
          </cell>
          <cell r="G358">
            <v>14416</v>
          </cell>
          <cell r="H358">
            <v>2406</v>
          </cell>
          <cell r="I358">
            <v>54</v>
          </cell>
          <cell r="J358">
            <v>81888</v>
          </cell>
          <cell r="K358">
            <v>2.3250000000000002</v>
          </cell>
          <cell r="L358">
            <v>0</v>
          </cell>
          <cell r="M358">
            <v>0</v>
          </cell>
          <cell r="N358">
            <v>1.075</v>
          </cell>
          <cell r="O358">
            <v>0.375</v>
          </cell>
          <cell r="P358">
            <v>24099</v>
          </cell>
          <cell r="Q358">
            <v>20968</v>
          </cell>
          <cell r="R358">
            <v>44322</v>
          </cell>
          <cell r="S358">
            <v>59</v>
          </cell>
          <cell r="T358">
            <v>0</v>
          </cell>
          <cell r="U358">
            <v>16053</v>
          </cell>
          <cell r="V358">
            <v>20289</v>
          </cell>
          <cell r="W358">
            <v>0</v>
          </cell>
          <cell r="X358">
            <v>0</v>
          </cell>
          <cell r="Y358">
            <v>0</v>
          </cell>
          <cell r="Z358">
            <v>23905</v>
          </cell>
          <cell r="AA358">
            <v>144045</v>
          </cell>
          <cell r="AB358">
            <v>0</v>
          </cell>
          <cell r="AC358">
            <v>27114</v>
          </cell>
          <cell r="AD358">
            <v>195064</v>
          </cell>
          <cell r="AE358">
            <v>104863</v>
          </cell>
          <cell r="AF358">
            <v>26916</v>
          </cell>
          <cell r="AG358">
            <v>38183</v>
          </cell>
          <cell r="AH358">
            <v>169962</v>
          </cell>
          <cell r="AI358">
            <v>0</v>
          </cell>
          <cell r="AJ358">
            <v>0</v>
          </cell>
          <cell r="AK358">
            <v>17656</v>
          </cell>
          <cell r="AL358">
            <v>0</v>
          </cell>
          <cell r="AM358">
            <v>6249</v>
          </cell>
          <cell r="AN358">
            <v>0</v>
          </cell>
          <cell r="AO358">
            <v>12</v>
          </cell>
        </row>
        <row r="359">
          <cell r="A359">
            <v>902023125</v>
          </cell>
          <cell r="B359" t="str">
            <v>SOUTH PARK TOWNSHIP LIBRARY</v>
          </cell>
          <cell r="C359" t="str">
            <v>SOUTHWEST</v>
          </cell>
          <cell r="D359" t="str">
            <v>PITTSBURGH</v>
          </cell>
          <cell r="E359" t="str">
            <v>ALLEGHENY</v>
          </cell>
          <cell r="F359" t="str">
            <v>Allegheny County Library Association</v>
          </cell>
          <cell r="G359">
            <v>13416</v>
          </cell>
          <cell r="H359">
            <v>6057</v>
          </cell>
          <cell r="I359">
            <v>45</v>
          </cell>
          <cell r="J359">
            <v>123637</v>
          </cell>
          <cell r="K359">
            <v>2.2999999999999998</v>
          </cell>
          <cell r="L359">
            <v>0</v>
          </cell>
          <cell r="M359">
            <v>0</v>
          </cell>
          <cell r="N359">
            <v>4.625</v>
          </cell>
          <cell r="O359">
            <v>0.25</v>
          </cell>
          <cell r="P359">
            <v>58778</v>
          </cell>
          <cell r="Q359">
            <v>46670</v>
          </cell>
          <cell r="R359">
            <v>44322</v>
          </cell>
          <cell r="S359">
            <v>80</v>
          </cell>
          <cell r="T359">
            <v>0</v>
          </cell>
          <cell r="U359">
            <v>71155</v>
          </cell>
          <cell r="V359">
            <v>19736</v>
          </cell>
          <cell r="W359">
            <v>0</v>
          </cell>
          <cell r="X359">
            <v>0</v>
          </cell>
          <cell r="Y359">
            <v>0</v>
          </cell>
          <cell r="Z359">
            <v>51363</v>
          </cell>
          <cell r="AA359">
            <v>424734</v>
          </cell>
          <cell r="AB359">
            <v>0</v>
          </cell>
          <cell r="AC359">
            <v>40692</v>
          </cell>
          <cell r="AD359">
            <v>516789</v>
          </cell>
          <cell r="AE359">
            <v>330265</v>
          </cell>
          <cell r="AF359">
            <v>102833</v>
          </cell>
          <cell r="AG359">
            <v>76843</v>
          </cell>
          <cell r="AH359">
            <v>509941</v>
          </cell>
          <cell r="AI359">
            <v>0</v>
          </cell>
          <cell r="AJ359">
            <v>0</v>
          </cell>
          <cell r="AK359">
            <v>45548</v>
          </cell>
          <cell r="AL359">
            <v>0</v>
          </cell>
          <cell r="AM359">
            <v>7402</v>
          </cell>
          <cell r="AN359">
            <v>0</v>
          </cell>
          <cell r="AO359">
            <v>13</v>
          </cell>
        </row>
        <row r="360">
          <cell r="A360">
            <v>902023183</v>
          </cell>
          <cell r="B360" t="str">
            <v>SPRINGDALE FREE PUBLIC LIBRARY</v>
          </cell>
          <cell r="C360" t="str">
            <v>SOUTHWEST</v>
          </cell>
          <cell r="D360" t="str">
            <v>PITTSBURGH</v>
          </cell>
          <cell r="E360" t="str">
            <v>ALLEGHENY</v>
          </cell>
          <cell r="F360" t="str">
            <v>Allegheny County Library Association</v>
          </cell>
          <cell r="G360">
            <v>9708</v>
          </cell>
          <cell r="H360">
            <v>2997</v>
          </cell>
          <cell r="I360">
            <v>45</v>
          </cell>
          <cell r="J360">
            <v>43740</v>
          </cell>
          <cell r="K360">
            <v>0</v>
          </cell>
          <cell r="L360">
            <v>0</v>
          </cell>
          <cell r="M360">
            <v>1.14286</v>
          </cell>
          <cell r="N360">
            <v>4.0285700000000002</v>
          </cell>
          <cell r="O360">
            <v>0.85714000000000001</v>
          </cell>
          <cell r="P360">
            <v>30351</v>
          </cell>
          <cell r="Q360">
            <v>26404</v>
          </cell>
          <cell r="R360">
            <v>44322</v>
          </cell>
          <cell r="S360">
            <v>52</v>
          </cell>
          <cell r="T360">
            <v>0</v>
          </cell>
          <cell r="U360">
            <v>12745</v>
          </cell>
          <cell r="V360">
            <v>19430</v>
          </cell>
          <cell r="W360">
            <v>0</v>
          </cell>
          <cell r="X360">
            <v>0</v>
          </cell>
          <cell r="Y360">
            <v>0</v>
          </cell>
          <cell r="Z360">
            <v>19936</v>
          </cell>
          <cell r="AA360">
            <v>66172</v>
          </cell>
          <cell r="AB360">
            <v>5000</v>
          </cell>
          <cell r="AC360">
            <v>64149</v>
          </cell>
          <cell r="AD360">
            <v>150257</v>
          </cell>
          <cell r="AE360">
            <v>88247</v>
          </cell>
          <cell r="AF360">
            <v>17141</v>
          </cell>
          <cell r="AG360">
            <v>42032</v>
          </cell>
          <cell r="AH360">
            <v>147420</v>
          </cell>
          <cell r="AI360">
            <v>0</v>
          </cell>
          <cell r="AJ360">
            <v>0</v>
          </cell>
          <cell r="AK360">
            <v>15728</v>
          </cell>
          <cell r="AL360">
            <v>0</v>
          </cell>
          <cell r="AM360">
            <v>4208</v>
          </cell>
          <cell r="AN360">
            <v>0</v>
          </cell>
          <cell r="AO360">
            <v>7</v>
          </cell>
        </row>
        <row r="361">
          <cell r="A361">
            <v>902023394</v>
          </cell>
          <cell r="B361" t="str">
            <v>UPPER ST CLAIR TWNSHP LIBRARY</v>
          </cell>
          <cell r="C361" t="str">
            <v>SOUTHWEST</v>
          </cell>
          <cell r="D361" t="str">
            <v>PITTSBURGH</v>
          </cell>
          <cell r="E361" t="str">
            <v>ALLEGHENY</v>
          </cell>
          <cell r="F361" t="str">
            <v>Allegheny County Library Association</v>
          </cell>
          <cell r="G361">
            <v>19229</v>
          </cell>
          <cell r="H361">
            <v>11390</v>
          </cell>
          <cell r="I361">
            <v>65</v>
          </cell>
          <cell r="J361">
            <v>375588</v>
          </cell>
          <cell r="K361">
            <v>8.85</v>
          </cell>
          <cell r="L361">
            <v>0</v>
          </cell>
          <cell r="M361">
            <v>0</v>
          </cell>
          <cell r="N361">
            <v>9.9</v>
          </cell>
          <cell r="O361">
            <v>1.35</v>
          </cell>
          <cell r="P361">
            <v>80787</v>
          </cell>
          <cell r="Q361">
            <v>69951</v>
          </cell>
          <cell r="R361">
            <v>44322</v>
          </cell>
          <cell r="S361">
            <v>153</v>
          </cell>
          <cell r="T361">
            <v>0</v>
          </cell>
          <cell r="U361">
            <v>61551</v>
          </cell>
          <cell r="V361">
            <v>49987</v>
          </cell>
          <cell r="W361">
            <v>0</v>
          </cell>
          <cell r="X361">
            <v>0</v>
          </cell>
          <cell r="Y361">
            <v>0</v>
          </cell>
          <cell r="Z361">
            <v>71262</v>
          </cell>
          <cell r="AA361">
            <v>881012</v>
          </cell>
          <cell r="AB361">
            <v>0</v>
          </cell>
          <cell r="AC361">
            <v>51101</v>
          </cell>
          <cell r="AD361">
            <v>1003375</v>
          </cell>
          <cell r="AE361">
            <v>800663</v>
          </cell>
          <cell r="AF361">
            <v>132022</v>
          </cell>
          <cell r="AG361">
            <v>70690</v>
          </cell>
          <cell r="AH361">
            <v>1003375</v>
          </cell>
          <cell r="AI361">
            <v>0</v>
          </cell>
          <cell r="AJ361">
            <v>0</v>
          </cell>
          <cell r="AK361">
            <v>62926</v>
          </cell>
          <cell r="AL361">
            <v>0</v>
          </cell>
          <cell r="AM361">
            <v>8336</v>
          </cell>
          <cell r="AN361">
            <v>0</v>
          </cell>
          <cell r="AO361">
            <v>15</v>
          </cell>
        </row>
        <row r="362">
          <cell r="A362">
            <v>902022373</v>
          </cell>
          <cell r="B362" t="str">
            <v>WESTERN ALLEGHENY COMM LIBRARY</v>
          </cell>
          <cell r="C362" t="str">
            <v>SOUTHWEST</v>
          </cell>
          <cell r="D362" t="str">
            <v>PITTSBURGH</v>
          </cell>
          <cell r="E362" t="str">
            <v>ALLEGHENY</v>
          </cell>
          <cell r="F362" t="str">
            <v>Allegheny County Library Association</v>
          </cell>
          <cell r="G362">
            <v>20453</v>
          </cell>
          <cell r="H362">
            <v>7154</v>
          </cell>
          <cell r="I362">
            <v>57</v>
          </cell>
          <cell r="J362">
            <v>97648</v>
          </cell>
          <cell r="K362">
            <v>4.1142899999999996</v>
          </cell>
          <cell r="L362">
            <v>0</v>
          </cell>
          <cell r="M362">
            <v>0</v>
          </cell>
          <cell r="N362">
            <v>4.1428599999999998</v>
          </cell>
          <cell r="O362">
            <v>0</v>
          </cell>
          <cell r="P362">
            <v>42952</v>
          </cell>
          <cell r="Q362">
            <v>39165</v>
          </cell>
          <cell r="R362">
            <v>44322</v>
          </cell>
          <cell r="S362">
            <v>68</v>
          </cell>
          <cell r="T362">
            <v>0</v>
          </cell>
          <cell r="U362">
            <v>19205</v>
          </cell>
          <cell r="V362">
            <v>27365</v>
          </cell>
          <cell r="W362">
            <v>0</v>
          </cell>
          <cell r="X362">
            <v>4000</v>
          </cell>
          <cell r="Y362">
            <v>0</v>
          </cell>
          <cell r="Z362">
            <v>53531</v>
          </cell>
          <cell r="AA362">
            <v>323953</v>
          </cell>
          <cell r="AB362">
            <v>0</v>
          </cell>
          <cell r="AC362">
            <v>63057</v>
          </cell>
          <cell r="AD362">
            <v>444541</v>
          </cell>
          <cell r="AE362">
            <v>235716</v>
          </cell>
          <cell r="AF362">
            <v>46256</v>
          </cell>
          <cell r="AG362">
            <v>94741</v>
          </cell>
          <cell r="AH362">
            <v>376713</v>
          </cell>
          <cell r="AI362">
            <v>952</v>
          </cell>
          <cell r="AJ362">
            <v>0</v>
          </cell>
          <cell r="AK362">
            <v>44665</v>
          </cell>
          <cell r="AL362">
            <v>0</v>
          </cell>
          <cell r="AM362">
            <v>8866</v>
          </cell>
          <cell r="AN362">
            <v>110731</v>
          </cell>
          <cell r="AO362">
            <v>8</v>
          </cell>
        </row>
        <row r="363">
          <cell r="A363">
            <v>902023723</v>
          </cell>
          <cell r="B363" t="str">
            <v>WHITEHALL PUBLIC LIBRARY</v>
          </cell>
          <cell r="C363" t="str">
            <v>SOUTHWEST</v>
          </cell>
          <cell r="D363" t="str">
            <v>PITTSBURGH</v>
          </cell>
          <cell r="E363" t="str">
            <v>ALLEGHENY</v>
          </cell>
          <cell r="F363" t="str">
            <v>Allegheny County Library Association</v>
          </cell>
          <cell r="G363">
            <v>13944</v>
          </cell>
          <cell r="H363">
            <v>7879</v>
          </cell>
          <cell r="I363">
            <v>64</v>
          </cell>
          <cell r="J363">
            <v>183658</v>
          </cell>
          <cell r="K363">
            <v>4.0285700000000002</v>
          </cell>
          <cell r="L363">
            <v>0</v>
          </cell>
          <cell r="M363">
            <v>0</v>
          </cell>
          <cell r="N363">
            <v>4.9714299999999998</v>
          </cell>
          <cell r="O363">
            <v>0.48570999999999998</v>
          </cell>
          <cell r="P363">
            <v>61373</v>
          </cell>
          <cell r="Q363">
            <v>51429</v>
          </cell>
          <cell r="R363">
            <v>44322</v>
          </cell>
          <cell r="S363">
            <v>120</v>
          </cell>
          <cell r="T363">
            <v>27</v>
          </cell>
          <cell r="U363">
            <v>54973</v>
          </cell>
          <cell r="V363">
            <v>45529</v>
          </cell>
          <cell r="W363">
            <v>0</v>
          </cell>
          <cell r="X363">
            <v>1600</v>
          </cell>
          <cell r="Y363">
            <v>0</v>
          </cell>
          <cell r="Z363">
            <v>51909</v>
          </cell>
          <cell r="AA363">
            <v>468602</v>
          </cell>
          <cell r="AB363">
            <v>0</v>
          </cell>
          <cell r="AC363">
            <v>66749</v>
          </cell>
          <cell r="AD363">
            <v>588860</v>
          </cell>
          <cell r="AE363">
            <v>407155</v>
          </cell>
          <cell r="AF363">
            <v>102375</v>
          </cell>
          <cell r="AG363">
            <v>102067</v>
          </cell>
          <cell r="AH363">
            <v>611597</v>
          </cell>
          <cell r="AI363">
            <v>1600</v>
          </cell>
          <cell r="AJ363">
            <v>0</v>
          </cell>
          <cell r="AK363">
            <v>45865</v>
          </cell>
          <cell r="AL363">
            <v>0</v>
          </cell>
          <cell r="AM363">
            <v>6044</v>
          </cell>
          <cell r="AN363">
            <v>0</v>
          </cell>
          <cell r="AO363">
            <v>16</v>
          </cell>
        </row>
        <row r="364">
          <cell r="A364">
            <v>902023783</v>
          </cell>
          <cell r="B364" t="str">
            <v>WILKINSBURG PUBLIC LIBRARY</v>
          </cell>
          <cell r="C364" t="str">
            <v>SOUTHWEST</v>
          </cell>
          <cell r="D364" t="str">
            <v>PITTSBURGH</v>
          </cell>
          <cell r="E364" t="str">
            <v>ALLEGHENY</v>
          </cell>
          <cell r="F364" t="str">
            <v>Allegheny County Library Association</v>
          </cell>
          <cell r="G364">
            <v>15930</v>
          </cell>
          <cell r="H364">
            <v>5624</v>
          </cell>
          <cell r="I364">
            <v>50</v>
          </cell>
          <cell r="J364">
            <v>109154</v>
          </cell>
          <cell r="K364">
            <v>2.25</v>
          </cell>
          <cell r="L364">
            <v>0</v>
          </cell>
          <cell r="M364">
            <v>0</v>
          </cell>
          <cell r="N364">
            <v>7.7750000000000004</v>
          </cell>
          <cell r="O364">
            <v>0.2</v>
          </cell>
          <cell r="P364">
            <v>64898</v>
          </cell>
          <cell r="Q364">
            <v>58506</v>
          </cell>
          <cell r="R364">
            <v>44322</v>
          </cell>
          <cell r="S364">
            <v>53</v>
          </cell>
          <cell r="T364">
            <v>0</v>
          </cell>
          <cell r="U364">
            <v>39503</v>
          </cell>
          <cell r="V364">
            <v>30319</v>
          </cell>
          <cell r="W364">
            <v>0</v>
          </cell>
          <cell r="X364">
            <v>0</v>
          </cell>
          <cell r="Y364">
            <v>0</v>
          </cell>
          <cell r="Z364">
            <v>91101</v>
          </cell>
          <cell r="AA364">
            <v>614343</v>
          </cell>
          <cell r="AB364">
            <v>0</v>
          </cell>
          <cell r="AC364">
            <v>5876</v>
          </cell>
          <cell r="AD364">
            <v>711320</v>
          </cell>
          <cell r="AE364">
            <v>466270</v>
          </cell>
          <cell r="AF364">
            <v>91442</v>
          </cell>
          <cell r="AG364">
            <v>149940</v>
          </cell>
          <cell r="AH364">
            <v>707652</v>
          </cell>
          <cell r="AI364">
            <v>0</v>
          </cell>
          <cell r="AJ364">
            <v>0</v>
          </cell>
          <cell r="AK364">
            <v>58649</v>
          </cell>
          <cell r="AL364">
            <v>0</v>
          </cell>
          <cell r="AM364">
            <v>29994</v>
          </cell>
          <cell r="AN364">
            <v>0</v>
          </cell>
          <cell r="AO364">
            <v>24</v>
          </cell>
        </row>
        <row r="365">
          <cell r="A365">
            <v>929540033</v>
          </cell>
          <cell r="B365" t="str">
            <v>ASHLAND PUBLIC LIBRARY</v>
          </cell>
          <cell r="C365" t="str">
            <v>NORTHEAST</v>
          </cell>
          <cell r="D365" t="str">
            <v>POTTSVILLE</v>
          </cell>
          <cell r="E365" t="str">
            <v>SCHUYLKILL</v>
          </cell>
          <cell r="F365" t="str">
            <v>-1</v>
          </cell>
          <cell r="G365">
            <v>5857</v>
          </cell>
          <cell r="H365">
            <v>2045</v>
          </cell>
          <cell r="I365">
            <v>35</v>
          </cell>
          <cell r="J365">
            <v>16708</v>
          </cell>
          <cell r="K365">
            <v>0</v>
          </cell>
          <cell r="L365">
            <v>0</v>
          </cell>
          <cell r="M365">
            <v>0.71428999999999998</v>
          </cell>
          <cell r="N365">
            <v>1.5714300000000001</v>
          </cell>
          <cell r="O365">
            <v>0</v>
          </cell>
          <cell r="P365">
            <v>19220</v>
          </cell>
          <cell r="Q365">
            <v>17805</v>
          </cell>
          <cell r="R365">
            <v>0</v>
          </cell>
          <cell r="S365">
            <v>50</v>
          </cell>
          <cell r="T365">
            <v>0</v>
          </cell>
          <cell r="U365">
            <v>146</v>
          </cell>
          <cell r="V365">
            <v>128</v>
          </cell>
          <cell r="W365">
            <v>0</v>
          </cell>
          <cell r="X365">
            <v>0</v>
          </cell>
          <cell r="Y365">
            <v>0</v>
          </cell>
          <cell r="Z365">
            <v>24250</v>
          </cell>
          <cell r="AA365">
            <v>11609</v>
          </cell>
          <cell r="AB365">
            <v>5740</v>
          </cell>
          <cell r="AC365">
            <v>45380</v>
          </cell>
          <cell r="AD365">
            <v>81239</v>
          </cell>
          <cell r="AE365">
            <v>43822</v>
          </cell>
          <cell r="AF365">
            <v>14388</v>
          </cell>
          <cell r="AG365">
            <v>25596</v>
          </cell>
          <cell r="AH365">
            <v>83806</v>
          </cell>
          <cell r="AI365">
            <v>0</v>
          </cell>
          <cell r="AJ365">
            <v>0</v>
          </cell>
          <cell r="AK365">
            <v>24250</v>
          </cell>
          <cell r="AL365">
            <v>0</v>
          </cell>
          <cell r="AM365">
            <v>0</v>
          </cell>
          <cell r="AN365">
            <v>0</v>
          </cell>
          <cell r="AO365">
            <v>7</v>
          </cell>
        </row>
        <row r="366">
          <cell r="A366">
            <v>929540545</v>
          </cell>
          <cell r="B366" t="str">
            <v>FRACKVILLE FREE PUBLIC LIBRARY</v>
          </cell>
          <cell r="C366" t="str">
            <v>NORTHEAST</v>
          </cell>
          <cell r="D366" t="str">
            <v>POTTSVILLE</v>
          </cell>
          <cell r="E366" t="str">
            <v>SCHUYLKILL</v>
          </cell>
          <cell r="F366" t="str">
            <v/>
          </cell>
          <cell r="G366">
            <v>9029</v>
          </cell>
          <cell r="H366">
            <v>2746</v>
          </cell>
          <cell r="I366">
            <v>45</v>
          </cell>
          <cell r="J366">
            <v>11792</v>
          </cell>
          <cell r="K366">
            <v>0.28571000000000002</v>
          </cell>
          <cell r="L366">
            <v>0.57142999999999999</v>
          </cell>
          <cell r="M366">
            <v>0</v>
          </cell>
          <cell r="N366">
            <v>1.4285699999999999</v>
          </cell>
          <cell r="O366">
            <v>0</v>
          </cell>
          <cell r="P366">
            <v>18173</v>
          </cell>
          <cell r="Q366">
            <v>17190</v>
          </cell>
          <cell r="R366">
            <v>118</v>
          </cell>
          <cell r="S366">
            <v>30</v>
          </cell>
          <cell r="T366">
            <v>0</v>
          </cell>
          <cell r="U366">
            <v>41</v>
          </cell>
          <cell r="V366">
            <v>133</v>
          </cell>
          <cell r="W366">
            <v>0</v>
          </cell>
          <cell r="X366">
            <v>0</v>
          </cell>
          <cell r="Y366">
            <v>0</v>
          </cell>
          <cell r="Z366">
            <v>26216</v>
          </cell>
          <cell r="AA366">
            <v>19290</v>
          </cell>
          <cell r="AB366">
            <v>6580</v>
          </cell>
          <cell r="AC366">
            <v>54133</v>
          </cell>
          <cell r="AD366">
            <v>99639</v>
          </cell>
          <cell r="AE366">
            <v>50376</v>
          </cell>
          <cell r="AF366">
            <v>11184</v>
          </cell>
          <cell r="AG366">
            <v>32555</v>
          </cell>
          <cell r="AH366">
            <v>94115</v>
          </cell>
          <cell r="AI366">
            <v>0</v>
          </cell>
          <cell r="AJ366">
            <v>0</v>
          </cell>
          <cell r="AK366">
            <v>26216</v>
          </cell>
          <cell r="AL366">
            <v>0</v>
          </cell>
          <cell r="AM366">
            <v>0</v>
          </cell>
          <cell r="AN366">
            <v>0</v>
          </cell>
          <cell r="AO366">
            <v>9</v>
          </cell>
        </row>
        <row r="367">
          <cell r="A367">
            <v>929540783</v>
          </cell>
          <cell r="B367" t="str">
            <v>MAHANOY CITY PUBLIC LIBRARY</v>
          </cell>
          <cell r="C367" t="str">
            <v>NORTHEAST</v>
          </cell>
          <cell r="D367" t="str">
            <v>POTTSVILLE</v>
          </cell>
          <cell r="E367" t="str">
            <v>SCHUYLKILL</v>
          </cell>
          <cell r="F367" t="str">
            <v>-1</v>
          </cell>
          <cell r="G367">
            <v>10987</v>
          </cell>
          <cell r="H367">
            <v>4001</v>
          </cell>
          <cell r="I367">
            <v>45</v>
          </cell>
          <cell r="J367">
            <v>3896</v>
          </cell>
          <cell r="K367">
            <v>0</v>
          </cell>
          <cell r="L367">
            <v>0.57142999999999999</v>
          </cell>
          <cell r="M367">
            <v>0</v>
          </cell>
          <cell r="N367">
            <v>0.71428999999999998</v>
          </cell>
          <cell r="O367">
            <v>0</v>
          </cell>
          <cell r="P367">
            <v>20684</v>
          </cell>
          <cell r="Q367">
            <v>20243</v>
          </cell>
          <cell r="R367">
            <v>4</v>
          </cell>
          <cell r="S367">
            <v>51</v>
          </cell>
          <cell r="T367">
            <v>0</v>
          </cell>
          <cell r="U367">
            <v>151</v>
          </cell>
          <cell r="V367">
            <v>127</v>
          </cell>
          <cell r="W367">
            <v>0</v>
          </cell>
          <cell r="X367">
            <v>0</v>
          </cell>
          <cell r="Y367">
            <v>0</v>
          </cell>
          <cell r="Z367">
            <v>15572</v>
          </cell>
          <cell r="AA367">
            <v>29686</v>
          </cell>
          <cell r="AB367">
            <v>18750</v>
          </cell>
          <cell r="AC367">
            <v>26082</v>
          </cell>
          <cell r="AD367">
            <v>71340</v>
          </cell>
          <cell r="AE367">
            <v>33770</v>
          </cell>
          <cell r="AF367">
            <v>3896</v>
          </cell>
          <cell r="AG367">
            <v>37948</v>
          </cell>
          <cell r="AH367">
            <v>75614</v>
          </cell>
          <cell r="AI367">
            <v>0</v>
          </cell>
          <cell r="AJ367">
            <v>0</v>
          </cell>
          <cell r="AK367">
            <v>15572</v>
          </cell>
          <cell r="AL367">
            <v>0</v>
          </cell>
          <cell r="AM367">
            <v>0</v>
          </cell>
          <cell r="AN367">
            <v>0</v>
          </cell>
          <cell r="AO367">
            <v>9</v>
          </cell>
        </row>
        <row r="368">
          <cell r="A368">
            <v>916490483</v>
          </cell>
          <cell r="B368" t="str">
            <v>MOUNT CARMEL PUBLIC LIBRARY</v>
          </cell>
          <cell r="C368" t="str">
            <v>NORTHEAST</v>
          </cell>
          <cell r="D368" t="str">
            <v>POTTSVILLE</v>
          </cell>
          <cell r="E368" t="str">
            <v>NORTHUMBERLAND</v>
          </cell>
          <cell r="F368" t="str">
            <v/>
          </cell>
          <cell r="G368">
            <v>12577</v>
          </cell>
          <cell r="H368">
            <v>8133</v>
          </cell>
          <cell r="I368">
            <v>45</v>
          </cell>
          <cell r="J368">
            <v>66505</v>
          </cell>
          <cell r="K368">
            <v>0</v>
          </cell>
          <cell r="L368">
            <v>0</v>
          </cell>
          <cell r="M368">
            <v>1.14286</v>
          </cell>
          <cell r="N368">
            <v>2</v>
          </cell>
          <cell r="O368">
            <v>0</v>
          </cell>
          <cell r="P368">
            <v>60674</v>
          </cell>
          <cell r="Q368">
            <v>57529</v>
          </cell>
          <cell r="R368">
            <v>0</v>
          </cell>
          <cell r="S368">
            <v>55</v>
          </cell>
          <cell r="T368">
            <v>0</v>
          </cell>
          <cell r="U368">
            <v>0</v>
          </cell>
          <cell r="V368">
            <v>175</v>
          </cell>
          <cell r="W368">
            <v>2987</v>
          </cell>
          <cell r="X368">
            <v>2987</v>
          </cell>
          <cell r="Y368">
            <v>0</v>
          </cell>
          <cell r="Z368">
            <v>35889</v>
          </cell>
          <cell r="AA368">
            <v>9137</v>
          </cell>
          <cell r="AB368">
            <v>4000</v>
          </cell>
          <cell r="AC368">
            <v>86993</v>
          </cell>
          <cell r="AD368">
            <v>135006</v>
          </cell>
          <cell r="AE368">
            <v>68550</v>
          </cell>
          <cell r="AF368">
            <v>17580</v>
          </cell>
          <cell r="AG368">
            <v>78884</v>
          </cell>
          <cell r="AH368">
            <v>165014</v>
          </cell>
          <cell r="AI368">
            <v>0</v>
          </cell>
          <cell r="AJ368">
            <v>2987</v>
          </cell>
          <cell r="AK368">
            <v>35889</v>
          </cell>
          <cell r="AL368">
            <v>0</v>
          </cell>
          <cell r="AM368">
            <v>0</v>
          </cell>
          <cell r="AN368">
            <v>0</v>
          </cell>
          <cell r="AO368">
            <v>5</v>
          </cell>
        </row>
        <row r="369">
          <cell r="A369">
            <v>916490605</v>
          </cell>
          <cell r="B369" t="str">
            <v>RALPHO TOWNSHIP PUBLIC LIBRARY</v>
          </cell>
          <cell r="C369" t="str">
            <v>NORTHEAST</v>
          </cell>
          <cell r="D369" t="str">
            <v>POTTSVILLE</v>
          </cell>
          <cell r="E369" t="str">
            <v>NORTHUMBERLAND</v>
          </cell>
          <cell r="F369" t="str">
            <v/>
          </cell>
          <cell r="G369">
            <v>4321</v>
          </cell>
          <cell r="H369">
            <v>3813</v>
          </cell>
          <cell r="I369">
            <v>41</v>
          </cell>
          <cell r="J369">
            <v>27893</v>
          </cell>
          <cell r="K369">
            <v>0</v>
          </cell>
          <cell r="L369">
            <v>0</v>
          </cell>
          <cell r="M369">
            <v>1</v>
          </cell>
          <cell r="N369">
            <v>0.42857000000000001</v>
          </cell>
          <cell r="O369">
            <v>0</v>
          </cell>
          <cell r="P369">
            <v>23740</v>
          </cell>
          <cell r="Q369">
            <v>23450</v>
          </cell>
          <cell r="R369">
            <v>0</v>
          </cell>
          <cell r="S369">
            <v>37</v>
          </cell>
          <cell r="T369">
            <v>0</v>
          </cell>
          <cell r="U369">
            <v>163</v>
          </cell>
          <cell r="V369">
            <v>334</v>
          </cell>
          <cell r="W369">
            <v>0</v>
          </cell>
          <cell r="X369">
            <v>0</v>
          </cell>
          <cell r="Y369">
            <v>0</v>
          </cell>
          <cell r="Z369">
            <v>6718</v>
          </cell>
          <cell r="AA369">
            <v>14322</v>
          </cell>
          <cell r="AB369">
            <v>0</v>
          </cell>
          <cell r="AC369">
            <v>21320</v>
          </cell>
          <cell r="AD369">
            <v>42360</v>
          </cell>
          <cell r="AE369">
            <v>28825</v>
          </cell>
          <cell r="AF369">
            <v>5792</v>
          </cell>
          <cell r="AG369">
            <v>4926</v>
          </cell>
          <cell r="AH369">
            <v>39543</v>
          </cell>
          <cell r="AI369">
            <v>0</v>
          </cell>
          <cell r="AJ369">
            <v>0</v>
          </cell>
          <cell r="AK369">
            <v>6718</v>
          </cell>
          <cell r="AL369">
            <v>0</v>
          </cell>
          <cell r="AM369">
            <v>0</v>
          </cell>
          <cell r="AN369">
            <v>0</v>
          </cell>
          <cell r="AO369">
            <v>2</v>
          </cell>
        </row>
        <row r="370">
          <cell r="A370">
            <v>929541473</v>
          </cell>
          <cell r="B370" t="str">
            <v>RINGTOWN AREA LIBRARY</v>
          </cell>
          <cell r="C370" t="str">
            <v>NORTHEAST</v>
          </cell>
          <cell r="D370" t="str">
            <v>POTTSVILLE</v>
          </cell>
          <cell r="E370" t="str">
            <v>SCHUYLKILL</v>
          </cell>
          <cell r="F370" t="str">
            <v/>
          </cell>
          <cell r="G370">
            <v>2091</v>
          </cell>
          <cell r="H370">
            <v>438</v>
          </cell>
          <cell r="I370">
            <v>30</v>
          </cell>
          <cell r="J370">
            <v>9459</v>
          </cell>
          <cell r="K370">
            <v>0</v>
          </cell>
          <cell r="L370">
            <v>0</v>
          </cell>
          <cell r="M370">
            <v>0.71428999999999998</v>
          </cell>
          <cell r="N370">
            <v>0.48570999999999998</v>
          </cell>
          <cell r="O370">
            <v>0</v>
          </cell>
          <cell r="P370">
            <v>14216</v>
          </cell>
          <cell r="Q370">
            <v>13205</v>
          </cell>
          <cell r="R370">
            <v>0</v>
          </cell>
          <cell r="S370">
            <v>35</v>
          </cell>
          <cell r="T370">
            <v>0</v>
          </cell>
          <cell r="U370">
            <v>96</v>
          </cell>
          <cell r="V370">
            <v>67</v>
          </cell>
          <cell r="W370">
            <v>0</v>
          </cell>
          <cell r="X370">
            <v>0</v>
          </cell>
          <cell r="Y370">
            <v>0</v>
          </cell>
          <cell r="Z370">
            <v>9376</v>
          </cell>
          <cell r="AA370">
            <v>11782</v>
          </cell>
          <cell r="AB370">
            <v>1680</v>
          </cell>
          <cell r="AC370">
            <v>26745</v>
          </cell>
          <cell r="AD370">
            <v>47903</v>
          </cell>
          <cell r="AE370">
            <v>28021</v>
          </cell>
          <cell r="AF370">
            <v>5670</v>
          </cell>
          <cell r="AG370">
            <v>14436</v>
          </cell>
          <cell r="AH370">
            <v>48127</v>
          </cell>
          <cell r="AI370">
            <v>0</v>
          </cell>
          <cell r="AJ370">
            <v>0</v>
          </cell>
          <cell r="AK370">
            <v>9376</v>
          </cell>
          <cell r="AL370">
            <v>0</v>
          </cell>
          <cell r="AM370">
            <v>0</v>
          </cell>
          <cell r="AN370">
            <v>0</v>
          </cell>
          <cell r="AO370">
            <v>5</v>
          </cell>
        </row>
        <row r="371">
          <cell r="A371">
            <v>929540933</v>
          </cell>
          <cell r="B371" t="str">
            <v>MINERSVILLE PUBLIC LIBRARY</v>
          </cell>
          <cell r="C371" t="str">
            <v>NORTHEAST</v>
          </cell>
          <cell r="D371" t="str">
            <v>POTTSVILLE</v>
          </cell>
          <cell r="E371" t="str">
            <v>SCHUYLKILL</v>
          </cell>
          <cell r="F371" t="str">
            <v>Schuylkill County Library System</v>
          </cell>
          <cell r="G371">
            <v>4397</v>
          </cell>
          <cell r="H371">
            <v>1042</v>
          </cell>
          <cell r="I371">
            <v>30</v>
          </cell>
          <cell r="J371">
            <v>24047</v>
          </cell>
          <cell r="K371">
            <v>0</v>
          </cell>
          <cell r="L371">
            <v>0</v>
          </cell>
          <cell r="M371">
            <v>0.85714000000000001</v>
          </cell>
          <cell r="N371">
            <v>1</v>
          </cell>
          <cell r="O371">
            <v>8.5709999999999995E-2</v>
          </cell>
          <cell r="P371">
            <v>16890</v>
          </cell>
          <cell r="Q371">
            <v>15818</v>
          </cell>
          <cell r="R371">
            <v>0</v>
          </cell>
          <cell r="S371">
            <v>40</v>
          </cell>
          <cell r="T371">
            <v>0</v>
          </cell>
          <cell r="U371">
            <v>57</v>
          </cell>
          <cell r="V371">
            <v>76</v>
          </cell>
          <cell r="W371">
            <v>0</v>
          </cell>
          <cell r="X371">
            <v>0</v>
          </cell>
          <cell r="Y371">
            <v>0</v>
          </cell>
          <cell r="Z371">
            <v>14410.75</v>
          </cell>
          <cell r="AA371">
            <v>12392.61</v>
          </cell>
          <cell r="AB371">
            <v>0</v>
          </cell>
          <cell r="AC371">
            <v>35358</v>
          </cell>
          <cell r="AD371">
            <v>62161.36</v>
          </cell>
          <cell r="AE371">
            <v>31184.45</v>
          </cell>
          <cell r="AF371">
            <v>8911.61</v>
          </cell>
          <cell r="AG371">
            <v>18080.45</v>
          </cell>
          <cell r="AH371">
            <v>58176.51</v>
          </cell>
          <cell r="AI371">
            <v>0</v>
          </cell>
          <cell r="AJ371">
            <v>0</v>
          </cell>
          <cell r="AK371">
            <v>14411</v>
          </cell>
          <cell r="AL371">
            <v>0</v>
          </cell>
          <cell r="AM371">
            <v>0</v>
          </cell>
          <cell r="AN371">
            <v>0</v>
          </cell>
          <cell r="AO371">
            <v>7</v>
          </cell>
        </row>
        <row r="372">
          <cell r="A372">
            <v>929541173</v>
          </cell>
          <cell r="B372" t="str">
            <v>ORWIGSBURG AREA FR PUB LIBRARY</v>
          </cell>
          <cell r="C372" t="str">
            <v>NORTHEAST</v>
          </cell>
          <cell r="D372" t="str">
            <v>POTTSVILLE</v>
          </cell>
          <cell r="E372" t="str">
            <v>SCHUYLKILL</v>
          </cell>
          <cell r="F372" t="str">
            <v>Schuylkill County Library System</v>
          </cell>
          <cell r="G372">
            <v>6426</v>
          </cell>
          <cell r="H372">
            <v>2882</v>
          </cell>
          <cell r="I372">
            <v>50</v>
          </cell>
          <cell r="J372">
            <v>36870</v>
          </cell>
          <cell r="K372">
            <v>0</v>
          </cell>
          <cell r="L372">
            <v>0</v>
          </cell>
          <cell r="M372">
            <v>1</v>
          </cell>
          <cell r="N372">
            <v>1.2</v>
          </cell>
          <cell r="O372">
            <v>0.31429000000000001</v>
          </cell>
          <cell r="P372">
            <v>29721</v>
          </cell>
          <cell r="Q372">
            <v>26470</v>
          </cell>
          <cell r="R372">
            <v>138</v>
          </cell>
          <cell r="S372">
            <v>91</v>
          </cell>
          <cell r="T372">
            <v>0</v>
          </cell>
          <cell r="U372">
            <v>69</v>
          </cell>
          <cell r="V372">
            <v>595</v>
          </cell>
          <cell r="W372">
            <v>0</v>
          </cell>
          <cell r="X372">
            <v>0</v>
          </cell>
          <cell r="Y372">
            <v>0</v>
          </cell>
          <cell r="Z372">
            <v>19451</v>
          </cell>
          <cell r="AA372">
            <v>9160</v>
          </cell>
          <cell r="AB372">
            <v>0</v>
          </cell>
          <cell r="AC372">
            <v>60635</v>
          </cell>
          <cell r="AD372">
            <v>89246</v>
          </cell>
          <cell r="AE372">
            <v>52138</v>
          </cell>
          <cell r="AF372">
            <v>12190</v>
          </cell>
          <cell r="AG372">
            <v>40198</v>
          </cell>
          <cell r="AH372">
            <v>104526</v>
          </cell>
          <cell r="AI372">
            <v>0</v>
          </cell>
          <cell r="AJ372">
            <v>0</v>
          </cell>
          <cell r="AK372">
            <v>19451</v>
          </cell>
          <cell r="AL372">
            <v>0</v>
          </cell>
          <cell r="AM372">
            <v>0</v>
          </cell>
          <cell r="AN372">
            <v>0</v>
          </cell>
          <cell r="AO372">
            <v>5</v>
          </cell>
        </row>
        <row r="373">
          <cell r="A373">
            <v>929541293</v>
          </cell>
          <cell r="B373" t="str">
            <v>PORT CARBON PUBLIC LIBRARY</v>
          </cell>
          <cell r="C373" t="str">
            <v>NORTHEAST</v>
          </cell>
          <cell r="D373" t="str">
            <v>POTTSVILLE</v>
          </cell>
          <cell r="E373" t="str">
            <v>SCHUYLKILL</v>
          </cell>
          <cell r="F373" t="str">
            <v>Schuylkill County Library System</v>
          </cell>
          <cell r="G373">
            <v>1889</v>
          </cell>
          <cell r="H373">
            <v>1715</v>
          </cell>
          <cell r="I373">
            <v>35</v>
          </cell>
          <cell r="J373">
            <v>15432</v>
          </cell>
          <cell r="K373">
            <v>0</v>
          </cell>
          <cell r="L373">
            <v>0</v>
          </cell>
          <cell r="M373">
            <v>0.62856999999999996</v>
          </cell>
          <cell r="N373">
            <v>0.4</v>
          </cell>
          <cell r="O373">
            <v>0.34286</v>
          </cell>
          <cell r="P373">
            <v>17397</v>
          </cell>
          <cell r="Q373">
            <v>15863</v>
          </cell>
          <cell r="R373">
            <v>0</v>
          </cell>
          <cell r="S373">
            <v>19</v>
          </cell>
          <cell r="T373">
            <v>0</v>
          </cell>
          <cell r="U373">
            <v>14</v>
          </cell>
          <cell r="V373">
            <v>7</v>
          </cell>
          <cell r="W373">
            <v>0</v>
          </cell>
          <cell r="X373">
            <v>0</v>
          </cell>
          <cell r="Y373">
            <v>0</v>
          </cell>
          <cell r="Z373">
            <v>7970</v>
          </cell>
          <cell r="AA373">
            <v>2960</v>
          </cell>
          <cell r="AB373">
            <v>2300</v>
          </cell>
          <cell r="AC373">
            <v>13875</v>
          </cell>
          <cell r="AD373">
            <v>24805</v>
          </cell>
          <cell r="AE373">
            <v>15765</v>
          </cell>
          <cell r="AF373">
            <v>4623</v>
          </cell>
          <cell r="AG373">
            <v>4567</v>
          </cell>
          <cell r="AH373">
            <v>24955</v>
          </cell>
          <cell r="AI373">
            <v>0</v>
          </cell>
          <cell r="AJ373">
            <v>0</v>
          </cell>
          <cell r="AK373">
            <v>7970</v>
          </cell>
          <cell r="AL373">
            <v>0</v>
          </cell>
          <cell r="AM373">
            <v>0</v>
          </cell>
          <cell r="AN373">
            <v>0</v>
          </cell>
          <cell r="AO373">
            <v>4</v>
          </cell>
        </row>
        <row r="374">
          <cell r="A374">
            <v>929541382</v>
          </cell>
          <cell r="B374" t="str">
            <v>POTTSVILLE FREE PUBLIC LIBRARY</v>
          </cell>
          <cell r="C374" t="str">
            <v>NORTHEAST</v>
          </cell>
          <cell r="D374" t="str">
            <v>POTTSVILLE</v>
          </cell>
          <cell r="E374" t="str">
            <v>SCHUYLKILL</v>
          </cell>
          <cell r="F374" t="str">
            <v>Schuylkill County Library System</v>
          </cell>
          <cell r="G374">
            <v>62118</v>
          </cell>
          <cell r="H374">
            <v>7429</v>
          </cell>
          <cell r="I374">
            <v>61.5</v>
          </cell>
          <cell r="J374">
            <v>78953</v>
          </cell>
          <cell r="K374">
            <v>5.0133299999999998</v>
          </cell>
          <cell r="L374">
            <v>0</v>
          </cell>
          <cell r="M374">
            <v>0.37333</v>
          </cell>
          <cell r="N374">
            <v>5.0666700000000002</v>
          </cell>
          <cell r="O374">
            <v>0.8</v>
          </cell>
          <cell r="P374">
            <v>112651</v>
          </cell>
          <cell r="Q374">
            <v>93376</v>
          </cell>
          <cell r="R374">
            <v>54</v>
          </cell>
          <cell r="S374">
            <v>145</v>
          </cell>
          <cell r="T374">
            <v>0</v>
          </cell>
          <cell r="U374">
            <v>906</v>
          </cell>
          <cell r="V374">
            <v>2056</v>
          </cell>
          <cell r="W374">
            <v>7904</v>
          </cell>
          <cell r="X374">
            <v>11804</v>
          </cell>
          <cell r="Y374">
            <v>0</v>
          </cell>
          <cell r="Z374">
            <v>331330</v>
          </cell>
          <cell r="AA374">
            <v>127996</v>
          </cell>
          <cell r="AB374">
            <v>55000</v>
          </cell>
          <cell r="AC374">
            <v>191027</v>
          </cell>
          <cell r="AD374">
            <v>662157</v>
          </cell>
          <cell r="AE374">
            <v>457251</v>
          </cell>
          <cell r="AF374">
            <v>78253</v>
          </cell>
          <cell r="AG374">
            <v>139778</v>
          </cell>
          <cell r="AH374">
            <v>675282</v>
          </cell>
          <cell r="AI374">
            <v>3067</v>
          </cell>
          <cell r="AJ374">
            <v>7904</v>
          </cell>
          <cell r="AK374">
            <v>331332</v>
          </cell>
          <cell r="AL374">
            <v>0</v>
          </cell>
          <cell r="AM374">
            <v>0</v>
          </cell>
          <cell r="AN374">
            <v>0</v>
          </cell>
          <cell r="AO374">
            <v>18</v>
          </cell>
        </row>
        <row r="375">
          <cell r="A375" t="e">
            <v>#VALUE!</v>
          </cell>
          <cell r="B375" t="str">
            <v>SCHUYLKILL SYS ADMIN UNIT</v>
          </cell>
          <cell r="C375" t="str">
            <v/>
          </cell>
          <cell r="D375" t="str">
            <v>POTTSVILLE</v>
          </cell>
          <cell r="E375" t="str">
            <v>SCHUYLKILL</v>
          </cell>
          <cell r="F375" t="str">
            <v/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</row>
        <row r="376">
          <cell r="A376">
            <v>929541623</v>
          </cell>
          <cell r="B376" t="str">
            <v>SHENANDOAH AREA FREE PUBLIC LIBRARY</v>
          </cell>
          <cell r="C376" t="str">
            <v>NORTHEAST</v>
          </cell>
          <cell r="D376" t="str">
            <v>POTTSVILLE</v>
          </cell>
          <cell r="E376" t="str">
            <v>SCHUYLKILL</v>
          </cell>
          <cell r="F376" t="str">
            <v>Schuylkill County Library System</v>
          </cell>
          <cell r="G376">
            <v>5071</v>
          </cell>
          <cell r="H376">
            <v>3128</v>
          </cell>
          <cell r="I376">
            <v>40</v>
          </cell>
          <cell r="J376">
            <v>13039</v>
          </cell>
          <cell r="K376">
            <v>0</v>
          </cell>
          <cell r="L376">
            <v>0</v>
          </cell>
          <cell r="M376">
            <v>1</v>
          </cell>
          <cell r="N376">
            <v>0.25</v>
          </cell>
          <cell r="O376">
            <v>0.15</v>
          </cell>
          <cell r="P376">
            <v>13343</v>
          </cell>
          <cell r="Q376">
            <v>9476</v>
          </cell>
          <cell r="R376">
            <v>0</v>
          </cell>
          <cell r="S376">
            <v>26</v>
          </cell>
          <cell r="T376">
            <v>0</v>
          </cell>
          <cell r="U376">
            <v>0</v>
          </cell>
          <cell r="V376">
            <v>0</v>
          </cell>
          <cell r="W376">
            <v>3475</v>
          </cell>
          <cell r="X376">
            <v>3475</v>
          </cell>
          <cell r="Y376">
            <v>0</v>
          </cell>
          <cell r="Z376">
            <v>11199</v>
          </cell>
          <cell r="AA376">
            <v>660</v>
          </cell>
          <cell r="AB376">
            <v>0</v>
          </cell>
          <cell r="AC376">
            <v>10794</v>
          </cell>
          <cell r="AD376">
            <v>26128</v>
          </cell>
          <cell r="AE376">
            <v>24251</v>
          </cell>
          <cell r="AF376">
            <v>7795</v>
          </cell>
          <cell r="AG376">
            <v>12090</v>
          </cell>
          <cell r="AH376">
            <v>44136</v>
          </cell>
          <cell r="AI376">
            <v>0</v>
          </cell>
          <cell r="AJ376">
            <v>3475</v>
          </cell>
          <cell r="AK376">
            <v>11199</v>
          </cell>
          <cell r="AL376">
            <v>0</v>
          </cell>
          <cell r="AM376">
            <v>0</v>
          </cell>
          <cell r="AN376">
            <v>0</v>
          </cell>
          <cell r="AO376">
            <v>6</v>
          </cell>
        </row>
        <row r="377">
          <cell r="A377">
            <v>929541743</v>
          </cell>
          <cell r="B377" t="str">
            <v>TOWER-PORTER COMMUNITY LIBRARY</v>
          </cell>
          <cell r="C377" t="str">
            <v>NORTHEAST</v>
          </cell>
          <cell r="D377" t="str">
            <v>POTTSVILLE</v>
          </cell>
          <cell r="E377" t="str">
            <v>SCHUYLKILL</v>
          </cell>
          <cell r="F377" t="str">
            <v>Schuylkill County Library System</v>
          </cell>
          <cell r="G377">
            <v>3522</v>
          </cell>
          <cell r="H377">
            <v>852</v>
          </cell>
          <cell r="I377">
            <v>35</v>
          </cell>
          <cell r="J377">
            <v>3540</v>
          </cell>
          <cell r="K377">
            <v>0</v>
          </cell>
          <cell r="L377">
            <v>0</v>
          </cell>
          <cell r="M377">
            <v>0.57142999999999999</v>
          </cell>
          <cell r="N377">
            <v>0</v>
          </cell>
          <cell r="O377">
            <v>0.91429000000000005</v>
          </cell>
          <cell r="P377">
            <v>11304</v>
          </cell>
          <cell r="Q377">
            <v>11063</v>
          </cell>
          <cell r="R377">
            <v>0</v>
          </cell>
          <cell r="S377">
            <v>10</v>
          </cell>
          <cell r="T377">
            <v>0</v>
          </cell>
          <cell r="U377">
            <v>0</v>
          </cell>
          <cell r="V377">
            <v>75</v>
          </cell>
          <cell r="W377">
            <v>0</v>
          </cell>
          <cell r="X377">
            <v>0</v>
          </cell>
          <cell r="Y377">
            <v>0</v>
          </cell>
          <cell r="Z377">
            <v>7933</v>
          </cell>
          <cell r="AA377">
            <v>5160</v>
          </cell>
          <cell r="AB377">
            <v>0</v>
          </cell>
          <cell r="AC377">
            <v>6510</v>
          </cell>
          <cell r="AD377">
            <v>19603</v>
          </cell>
          <cell r="AE377">
            <v>7535</v>
          </cell>
          <cell r="AF377">
            <v>4557</v>
          </cell>
          <cell r="AG377">
            <v>7938</v>
          </cell>
          <cell r="AH377">
            <v>20030</v>
          </cell>
          <cell r="AI377">
            <v>0</v>
          </cell>
          <cell r="AJ377">
            <v>0</v>
          </cell>
          <cell r="AK377">
            <v>7933</v>
          </cell>
          <cell r="AL377">
            <v>0</v>
          </cell>
          <cell r="AM377">
            <v>0</v>
          </cell>
          <cell r="AN377">
            <v>0</v>
          </cell>
          <cell r="AO377">
            <v>5</v>
          </cell>
        </row>
        <row r="378">
          <cell r="A378">
            <v>929541773</v>
          </cell>
          <cell r="B378" t="str">
            <v>TREMONT AREA FREE PUBLIC LIBRARY</v>
          </cell>
          <cell r="C378" t="str">
            <v>NORTHEAST</v>
          </cell>
          <cell r="D378" t="str">
            <v>POTTSVILLE</v>
          </cell>
          <cell r="E378" t="str">
            <v>SCHUYLKILL</v>
          </cell>
          <cell r="F378" t="str">
            <v>Schuylkill County Library System</v>
          </cell>
          <cell r="G378">
            <v>1752</v>
          </cell>
          <cell r="H378">
            <v>935</v>
          </cell>
          <cell r="I378">
            <v>35</v>
          </cell>
          <cell r="J378">
            <v>4002</v>
          </cell>
          <cell r="K378">
            <v>0</v>
          </cell>
          <cell r="L378">
            <v>0</v>
          </cell>
          <cell r="M378">
            <v>0.57142999999999999</v>
          </cell>
          <cell r="N378">
            <v>0.42857000000000001</v>
          </cell>
          <cell r="O378">
            <v>0</v>
          </cell>
          <cell r="P378">
            <v>13642</v>
          </cell>
          <cell r="Q378">
            <v>12664</v>
          </cell>
          <cell r="R378">
            <v>0</v>
          </cell>
          <cell r="S378">
            <v>18</v>
          </cell>
          <cell r="T378">
            <v>0</v>
          </cell>
          <cell r="U378">
            <v>22</v>
          </cell>
          <cell r="V378">
            <v>65</v>
          </cell>
          <cell r="W378">
            <v>0</v>
          </cell>
          <cell r="X378">
            <v>0</v>
          </cell>
          <cell r="Y378">
            <v>0</v>
          </cell>
          <cell r="Z378">
            <v>7372</v>
          </cell>
          <cell r="AA378">
            <v>4141</v>
          </cell>
          <cell r="AB378">
            <v>350</v>
          </cell>
          <cell r="AC378">
            <v>16801</v>
          </cell>
          <cell r="AD378">
            <v>28314</v>
          </cell>
          <cell r="AE378">
            <v>14892</v>
          </cell>
          <cell r="AF378">
            <v>3894</v>
          </cell>
          <cell r="AG378">
            <v>7886</v>
          </cell>
          <cell r="AH378">
            <v>26672</v>
          </cell>
          <cell r="AI378">
            <v>0</v>
          </cell>
          <cell r="AJ378">
            <v>0</v>
          </cell>
          <cell r="AK378">
            <v>7372</v>
          </cell>
          <cell r="AL378">
            <v>0</v>
          </cell>
          <cell r="AM378">
            <v>0</v>
          </cell>
          <cell r="AN378">
            <v>0</v>
          </cell>
          <cell r="AO378">
            <v>3</v>
          </cell>
        </row>
        <row r="379">
          <cell r="A379">
            <v>929540665</v>
          </cell>
          <cell r="B379" t="str">
            <v>TRI VALLEY FREE PUBLIC LIBRARY</v>
          </cell>
          <cell r="C379" t="str">
            <v>NORTHEAST</v>
          </cell>
          <cell r="D379" t="str">
            <v>POTTSVILLE</v>
          </cell>
          <cell r="E379" t="str">
            <v>SCHUYLKILL</v>
          </cell>
          <cell r="F379" t="str">
            <v>Schuylkill County Library System</v>
          </cell>
          <cell r="G379">
            <v>3516</v>
          </cell>
          <cell r="H379">
            <v>1124</v>
          </cell>
          <cell r="I379">
            <v>37</v>
          </cell>
          <cell r="J379">
            <v>18025</v>
          </cell>
          <cell r="K379">
            <v>1</v>
          </cell>
          <cell r="L379">
            <v>0</v>
          </cell>
          <cell r="M379">
            <v>0</v>
          </cell>
          <cell r="N379">
            <v>0.75675999999999999</v>
          </cell>
          <cell r="O379">
            <v>0.29730000000000001</v>
          </cell>
          <cell r="P379">
            <v>20848</v>
          </cell>
          <cell r="Q379">
            <v>18392</v>
          </cell>
          <cell r="R379">
            <v>0</v>
          </cell>
          <cell r="S379">
            <v>46</v>
          </cell>
          <cell r="T379">
            <v>0</v>
          </cell>
          <cell r="U379">
            <v>171</v>
          </cell>
          <cell r="V379">
            <v>398</v>
          </cell>
          <cell r="W379">
            <v>6786</v>
          </cell>
          <cell r="X379">
            <v>6786</v>
          </cell>
          <cell r="Y379">
            <v>0</v>
          </cell>
          <cell r="Z379">
            <v>11784</v>
          </cell>
          <cell r="AA379">
            <v>3350</v>
          </cell>
          <cell r="AB379">
            <v>440</v>
          </cell>
          <cell r="AC379">
            <v>33291</v>
          </cell>
          <cell r="AD379">
            <v>55211</v>
          </cell>
          <cell r="AE379">
            <v>33594</v>
          </cell>
          <cell r="AF379">
            <v>2753</v>
          </cell>
          <cell r="AG379">
            <v>16870</v>
          </cell>
          <cell r="AH379">
            <v>53217</v>
          </cell>
          <cell r="AI379">
            <v>0</v>
          </cell>
          <cell r="AJ379">
            <v>6786</v>
          </cell>
          <cell r="AK379">
            <v>11784</v>
          </cell>
          <cell r="AL379">
            <v>0</v>
          </cell>
          <cell r="AM379">
            <v>0</v>
          </cell>
          <cell r="AN379">
            <v>0</v>
          </cell>
          <cell r="AO379">
            <v>5</v>
          </cell>
        </row>
        <row r="380">
          <cell r="A380">
            <v>929541563</v>
          </cell>
          <cell r="B380" t="str">
            <v>SCHUYLKILL HAVEN FR PUB LIB</v>
          </cell>
          <cell r="C380" t="str">
            <v>NORTHEAST</v>
          </cell>
          <cell r="D380" t="str">
            <v>POTTSVILLE</v>
          </cell>
          <cell r="E380" t="str">
            <v>SCHUYLKILL</v>
          </cell>
          <cell r="F380" t="str">
            <v>-1</v>
          </cell>
          <cell r="G380">
            <v>8429</v>
          </cell>
          <cell r="H380">
            <v>7916</v>
          </cell>
          <cell r="I380">
            <v>47</v>
          </cell>
          <cell r="J380">
            <v>44853</v>
          </cell>
          <cell r="K380">
            <v>0</v>
          </cell>
          <cell r="L380">
            <v>0</v>
          </cell>
          <cell r="M380">
            <v>1</v>
          </cell>
          <cell r="N380">
            <v>2.125</v>
          </cell>
          <cell r="O380">
            <v>0</v>
          </cell>
          <cell r="P380">
            <v>36215</v>
          </cell>
          <cell r="Q380">
            <v>34573</v>
          </cell>
          <cell r="R380">
            <v>0</v>
          </cell>
          <cell r="S380">
            <v>41</v>
          </cell>
          <cell r="T380">
            <v>0</v>
          </cell>
          <cell r="U380">
            <v>80</v>
          </cell>
          <cell r="V380">
            <v>358</v>
          </cell>
          <cell r="W380">
            <v>0</v>
          </cell>
          <cell r="X380">
            <v>0</v>
          </cell>
          <cell r="Y380">
            <v>0</v>
          </cell>
          <cell r="Z380">
            <v>27715</v>
          </cell>
          <cell r="AA380">
            <v>34250</v>
          </cell>
          <cell r="AB380">
            <v>5600</v>
          </cell>
          <cell r="AC380">
            <v>22707</v>
          </cell>
          <cell r="AD380">
            <v>84672</v>
          </cell>
          <cell r="AE380">
            <v>80900</v>
          </cell>
          <cell r="AF380">
            <v>12977</v>
          </cell>
          <cell r="AG380">
            <v>31828</v>
          </cell>
          <cell r="AH380">
            <v>125705</v>
          </cell>
          <cell r="AI380">
            <v>0</v>
          </cell>
          <cell r="AJ380">
            <v>0</v>
          </cell>
          <cell r="AK380">
            <v>27715</v>
          </cell>
          <cell r="AL380">
            <v>0</v>
          </cell>
          <cell r="AM380">
            <v>0</v>
          </cell>
          <cell r="AN380">
            <v>0</v>
          </cell>
          <cell r="AO380">
            <v>11</v>
          </cell>
        </row>
        <row r="381">
          <cell r="A381">
            <v>916490722</v>
          </cell>
          <cell r="B381" t="str">
            <v>SHAMOKIN &amp; COAL TWP PUB LIB</v>
          </cell>
          <cell r="C381" t="str">
            <v>NORTHEAST</v>
          </cell>
          <cell r="D381" t="str">
            <v>POTTSVILLE</v>
          </cell>
          <cell r="E381" t="str">
            <v>NORTHUMBERLAND</v>
          </cell>
          <cell r="F381" t="str">
            <v>-1</v>
          </cell>
          <cell r="G381">
            <v>20912</v>
          </cell>
          <cell r="H381">
            <v>7026</v>
          </cell>
          <cell r="I381">
            <v>46</v>
          </cell>
          <cell r="J381">
            <v>59891</v>
          </cell>
          <cell r="K381">
            <v>1</v>
          </cell>
          <cell r="L381">
            <v>0</v>
          </cell>
          <cell r="M381">
            <v>0</v>
          </cell>
          <cell r="N381">
            <v>4</v>
          </cell>
          <cell r="O381">
            <v>0.34286</v>
          </cell>
          <cell r="P381">
            <v>55784</v>
          </cell>
          <cell r="Q381">
            <v>50921</v>
          </cell>
          <cell r="R381">
            <v>0</v>
          </cell>
          <cell r="S381">
            <v>91</v>
          </cell>
          <cell r="T381">
            <v>4</v>
          </cell>
          <cell r="U381">
            <v>584</v>
          </cell>
          <cell r="V381">
            <v>168</v>
          </cell>
          <cell r="W381">
            <v>14558</v>
          </cell>
          <cell r="X381">
            <v>14558</v>
          </cell>
          <cell r="Y381">
            <v>0</v>
          </cell>
          <cell r="Z381">
            <v>36086</v>
          </cell>
          <cell r="AA381">
            <v>23025</v>
          </cell>
          <cell r="AB381">
            <v>0</v>
          </cell>
          <cell r="AC381">
            <v>80518</v>
          </cell>
          <cell r="AD381">
            <v>154187</v>
          </cell>
          <cell r="AE381">
            <v>114271</v>
          </cell>
          <cell r="AF381">
            <v>19339</v>
          </cell>
          <cell r="AG381">
            <v>30822</v>
          </cell>
          <cell r="AH381">
            <v>164432</v>
          </cell>
          <cell r="AI381">
            <v>0</v>
          </cell>
          <cell r="AJ381">
            <v>14558</v>
          </cell>
          <cell r="AK381">
            <v>36086</v>
          </cell>
          <cell r="AL381">
            <v>0</v>
          </cell>
          <cell r="AM381">
            <v>0</v>
          </cell>
          <cell r="AN381">
            <v>0</v>
          </cell>
          <cell r="AO381">
            <v>8</v>
          </cell>
        </row>
        <row r="382">
          <cell r="A382">
            <v>929541713</v>
          </cell>
          <cell r="B382" t="str">
            <v>TAMAQUA PUBLIC LIBRARY</v>
          </cell>
          <cell r="C382" t="str">
            <v>NORTHEAST</v>
          </cell>
          <cell r="D382" t="str">
            <v>POTTSVILLE</v>
          </cell>
          <cell r="E382" t="str">
            <v>SCHUYLKILL</v>
          </cell>
          <cell r="F382" t="str">
            <v>-1</v>
          </cell>
          <cell r="G382">
            <v>17144</v>
          </cell>
          <cell r="H382">
            <v>5304</v>
          </cell>
          <cell r="I382">
            <v>46</v>
          </cell>
          <cell r="J382">
            <v>30141</v>
          </cell>
          <cell r="K382">
            <v>0</v>
          </cell>
          <cell r="L382">
            <v>0</v>
          </cell>
          <cell r="M382">
            <v>1.14286</v>
          </cell>
          <cell r="N382">
            <v>4.1428599999999998</v>
          </cell>
          <cell r="O382">
            <v>0</v>
          </cell>
          <cell r="P382">
            <v>47662</v>
          </cell>
          <cell r="Q382">
            <v>45974</v>
          </cell>
          <cell r="R382">
            <v>0</v>
          </cell>
          <cell r="S382">
            <v>87</v>
          </cell>
          <cell r="T382">
            <v>0</v>
          </cell>
          <cell r="U382">
            <v>174</v>
          </cell>
          <cell r="V382">
            <v>251</v>
          </cell>
          <cell r="W382">
            <v>12039</v>
          </cell>
          <cell r="X382">
            <v>12039</v>
          </cell>
          <cell r="Y382">
            <v>0</v>
          </cell>
          <cell r="Z382">
            <v>32351</v>
          </cell>
          <cell r="AA382">
            <v>14279</v>
          </cell>
          <cell r="AB382">
            <v>3500</v>
          </cell>
          <cell r="AC382">
            <v>157876</v>
          </cell>
          <cell r="AD382">
            <v>216545</v>
          </cell>
          <cell r="AE382">
            <v>117447</v>
          </cell>
          <cell r="AF382">
            <v>26294</v>
          </cell>
          <cell r="AG382">
            <v>41044</v>
          </cell>
          <cell r="AH382">
            <v>184785</v>
          </cell>
          <cell r="AI382">
            <v>0</v>
          </cell>
          <cell r="AJ382">
            <v>12039</v>
          </cell>
          <cell r="AK382">
            <v>32351</v>
          </cell>
          <cell r="AL382">
            <v>0</v>
          </cell>
          <cell r="AM382">
            <v>0</v>
          </cell>
          <cell r="AN382">
            <v>0</v>
          </cell>
          <cell r="AO382">
            <v>12</v>
          </cell>
        </row>
        <row r="383">
          <cell r="A383">
            <v>914061463</v>
          </cell>
          <cell r="B383" t="str">
            <v>BERKS SYS ADM UNIT</v>
          </cell>
          <cell r="C383" t="str">
            <v>LEHIGH VALLEY</v>
          </cell>
          <cell r="D383" t="str">
            <v>READING</v>
          </cell>
          <cell r="E383" t="str">
            <v>BERKS</v>
          </cell>
          <cell r="F383" t="str">
            <v>Berks County Public Libraries</v>
          </cell>
          <cell r="G383">
            <v>39986</v>
          </cell>
          <cell r="H383">
            <v>1727</v>
          </cell>
          <cell r="I383">
            <v>40</v>
          </cell>
          <cell r="J383">
            <v>14256</v>
          </cell>
          <cell r="K383">
            <v>1.08571</v>
          </cell>
          <cell r="L383">
            <v>0</v>
          </cell>
          <cell r="M383">
            <v>2.1428600000000002</v>
          </cell>
          <cell r="N383">
            <v>8.8571399999999993</v>
          </cell>
          <cell r="O383">
            <v>0</v>
          </cell>
          <cell r="P383">
            <v>36264</v>
          </cell>
          <cell r="Q383">
            <v>28190</v>
          </cell>
          <cell r="R383">
            <v>4734</v>
          </cell>
          <cell r="S383">
            <v>22</v>
          </cell>
          <cell r="T383">
            <v>0</v>
          </cell>
          <cell r="U383">
            <v>9263</v>
          </cell>
          <cell r="V383">
            <v>1061</v>
          </cell>
          <cell r="W383">
            <v>0</v>
          </cell>
          <cell r="X383">
            <v>1567</v>
          </cell>
          <cell r="Y383">
            <v>0</v>
          </cell>
          <cell r="Z383">
            <v>164379</v>
          </cell>
          <cell r="AA383">
            <v>1344916</v>
          </cell>
          <cell r="AB383">
            <v>0</v>
          </cell>
          <cell r="AC383">
            <v>51</v>
          </cell>
          <cell r="AD383">
            <v>1510913</v>
          </cell>
          <cell r="AE383">
            <v>1328837</v>
          </cell>
          <cell r="AF383">
            <v>39174</v>
          </cell>
          <cell r="AG383">
            <v>142903</v>
          </cell>
          <cell r="AH383">
            <v>1510914</v>
          </cell>
          <cell r="AI383">
            <v>1567</v>
          </cell>
          <cell r="AJ383">
            <v>0</v>
          </cell>
          <cell r="AK383">
            <v>164379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</row>
        <row r="384">
          <cell r="A384">
            <v>914060213</v>
          </cell>
          <cell r="B384" t="str">
            <v>BERNVILLE AREA COMMUNITY LIB</v>
          </cell>
          <cell r="C384" t="str">
            <v>LEHIGH VALLEY</v>
          </cell>
          <cell r="D384" t="str">
            <v>READING</v>
          </cell>
          <cell r="E384" t="str">
            <v>BERKS</v>
          </cell>
          <cell r="F384" t="str">
            <v>Berks County Public Libraries</v>
          </cell>
          <cell r="G384">
            <v>4881</v>
          </cell>
          <cell r="H384">
            <v>1815</v>
          </cell>
          <cell r="I384">
            <v>39</v>
          </cell>
          <cell r="J384">
            <v>52504</v>
          </cell>
          <cell r="K384">
            <v>0</v>
          </cell>
          <cell r="L384">
            <v>0</v>
          </cell>
          <cell r="M384">
            <v>1.4285699999999999</v>
          </cell>
          <cell r="N384">
            <v>0.8</v>
          </cell>
          <cell r="O384">
            <v>8.5709999999999995E-2</v>
          </cell>
          <cell r="P384">
            <v>19195</v>
          </cell>
          <cell r="Q384">
            <v>15129</v>
          </cell>
          <cell r="R384">
            <v>4734</v>
          </cell>
          <cell r="S384">
            <v>81</v>
          </cell>
          <cell r="T384">
            <v>0</v>
          </cell>
          <cell r="U384">
            <v>11935</v>
          </cell>
          <cell r="V384">
            <v>9922</v>
          </cell>
          <cell r="W384">
            <v>0</v>
          </cell>
          <cell r="X384">
            <v>3433</v>
          </cell>
          <cell r="Y384">
            <v>0</v>
          </cell>
          <cell r="Z384">
            <v>6245</v>
          </cell>
          <cell r="AA384">
            <v>65446</v>
          </cell>
          <cell r="AB384">
            <v>0</v>
          </cell>
          <cell r="AC384">
            <v>15924</v>
          </cell>
          <cell r="AD384">
            <v>91048</v>
          </cell>
          <cell r="AE384">
            <v>48093</v>
          </cell>
          <cell r="AF384">
            <v>16471</v>
          </cell>
          <cell r="AG384">
            <v>22316</v>
          </cell>
          <cell r="AH384">
            <v>86880</v>
          </cell>
          <cell r="AI384">
            <v>3433</v>
          </cell>
          <cell r="AJ384">
            <v>0</v>
          </cell>
          <cell r="AK384">
            <v>6245</v>
          </cell>
          <cell r="AL384">
            <v>0</v>
          </cell>
          <cell r="AM384">
            <v>0</v>
          </cell>
          <cell r="AN384">
            <v>0</v>
          </cell>
          <cell r="AO384">
            <v>9</v>
          </cell>
        </row>
        <row r="385">
          <cell r="A385">
            <v>914060245</v>
          </cell>
          <cell r="B385" t="str">
            <v>BETHEL TULPEHOCKEN PUBLIC LIBRARY</v>
          </cell>
          <cell r="C385" t="str">
            <v>LEHIGH VALLEY</v>
          </cell>
          <cell r="D385" t="str">
            <v>READING</v>
          </cell>
          <cell r="E385" t="str">
            <v>BERKS</v>
          </cell>
          <cell r="F385" t="str">
            <v>Berks County Public Libraries</v>
          </cell>
          <cell r="G385">
            <v>7386</v>
          </cell>
          <cell r="H385">
            <v>2463</v>
          </cell>
          <cell r="I385">
            <v>47</v>
          </cell>
          <cell r="J385">
            <v>133202</v>
          </cell>
          <cell r="K385">
            <v>0.85714000000000001</v>
          </cell>
          <cell r="L385">
            <v>0</v>
          </cell>
          <cell r="M385">
            <v>0</v>
          </cell>
          <cell r="N385">
            <v>2.2285699999999999</v>
          </cell>
          <cell r="O385">
            <v>0.11429</v>
          </cell>
          <cell r="P385">
            <v>23958</v>
          </cell>
          <cell r="Q385">
            <v>18449</v>
          </cell>
          <cell r="R385">
            <v>4740</v>
          </cell>
          <cell r="S385">
            <v>76</v>
          </cell>
          <cell r="T385">
            <v>0</v>
          </cell>
          <cell r="U385">
            <v>12261</v>
          </cell>
          <cell r="V385">
            <v>20162</v>
          </cell>
          <cell r="W385">
            <v>0</v>
          </cell>
          <cell r="X385">
            <v>0</v>
          </cell>
          <cell r="Y385">
            <v>0</v>
          </cell>
          <cell r="Z385">
            <v>31957</v>
          </cell>
          <cell r="AA385">
            <v>69146</v>
          </cell>
          <cell r="AB385">
            <v>0</v>
          </cell>
          <cell r="AC385">
            <v>47404</v>
          </cell>
          <cell r="AD385">
            <v>148507</v>
          </cell>
          <cell r="AE385">
            <v>84954</v>
          </cell>
          <cell r="AF385">
            <v>28455</v>
          </cell>
          <cell r="AG385">
            <v>14924</v>
          </cell>
          <cell r="AH385">
            <v>128333</v>
          </cell>
          <cell r="AI385">
            <v>0</v>
          </cell>
          <cell r="AJ385">
            <v>0</v>
          </cell>
          <cell r="AK385">
            <v>31957</v>
          </cell>
          <cell r="AL385">
            <v>0</v>
          </cell>
          <cell r="AM385">
            <v>0</v>
          </cell>
          <cell r="AN385">
            <v>0</v>
          </cell>
          <cell r="AO385">
            <v>7</v>
          </cell>
        </row>
        <row r="386">
          <cell r="A386">
            <v>914060273</v>
          </cell>
          <cell r="B386" t="str">
            <v>BOONE AREA LIBRARY</v>
          </cell>
          <cell r="C386" t="str">
            <v>LEHIGH VALLEY</v>
          </cell>
          <cell r="D386" t="str">
            <v>READING</v>
          </cell>
          <cell r="E386" t="str">
            <v>BERKS</v>
          </cell>
          <cell r="F386" t="str">
            <v>Berks County Public Libraries</v>
          </cell>
          <cell r="G386">
            <v>21249</v>
          </cell>
          <cell r="H386">
            <v>3541</v>
          </cell>
          <cell r="I386">
            <v>45</v>
          </cell>
          <cell r="J386">
            <v>99285</v>
          </cell>
          <cell r="K386">
            <v>0</v>
          </cell>
          <cell r="L386">
            <v>0</v>
          </cell>
          <cell r="M386">
            <v>1</v>
          </cell>
          <cell r="N386">
            <v>3.7142900000000001</v>
          </cell>
          <cell r="O386">
            <v>0.51429000000000002</v>
          </cell>
          <cell r="P386">
            <v>27259</v>
          </cell>
          <cell r="Q386">
            <v>21550</v>
          </cell>
          <cell r="R386">
            <v>4734</v>
          </cell>
          <cell r="S386">
            <v>120</v>
          </cell>
          <cell r="T386">
            <v>0</v>
          </cell>
          <cell r="U386">
            <v>15537</v>
          </cell>
          <cell r="V386">
            <v>19860</v>
          </cell>
          <cell r="W386">
            <v>0</v>
          </cell>
          <cell r="X386">
            <v>0</v>
          </cell>
          <cell r="Y386">
            <v>0</v>
          </cell>
          <cell r="Z386">
            <v>40330</v>
          </cell>
          <cell r="AA386">
            <v>98224</v>
          </cell>
          <cell r="AB386">
            <v>0</v>
          </cell>
          <cell r="AC386">
            <v>62582</v>
          </cell>
          <cell r="AD386">
            <v>201136</v>
          </cell>
          <cell r="AE386">
            <v>108880</v>
          </cell>
          <cell r="AF386">
            <v>30975</v>
          </cell>
          <cell r="AG386">
            <v>68187</v>
          </cell>
          <cell r="AH386">
            <v>208042</v>
          </cell>
          <cell r="AI386">
            <v>0</v>
          </cell>
          <cell r="AJ386">
            <v>0</v>
          </cell>
          <cell r="AK386">
            <v>40330</v>
          </cell>
          <cell r="AL386">
            <v>0</v>
          </cell>
          <cell r="AM386">
            <v>0</v>
          </cell>
          <cell r="AN386">
            <v>0</v>
          </cell>
          <cell r="AO386">
            <v>31</v>
          </cell>
        </row>
        <row r="387">
          <cell r="A387">
            <v>914060303</v>
          </cell>
          <cell r="B387" t="str">
            <v>BOYERTOWN COMMUNITY LIBRARY</v>
          </cell>
          <cell r="C387" t="str">
            <v>LEHIGH VALLEY</v>
          </cell>
          <cell r="D387" t="str">
            <v>READING</v>
          </cell>
          <cell r="E387" t="str">
            <v>BERKS</v>
          </cell>
          <cell r="F387" t="str">
            <v>Berks County Public Libraries</v>
          </cell>
          <cell r="G387">
            <v>15634</v>
          </cell>
          <cell r="H387">
            <v>8341</v>
          </cell>
          <cell r="I387">
            <v>51</v>
          </cell>
          <cell r="J387">
            <v>173554</v>
          </cell>
          <cell r="K387">
            <v>0</v>
          </cell>
          <cell r="L387">
            <v>1</v>
          </cell>
          <cell r="M387">
            <v>1</v>
          </cell>
          <cell r="N387">
            <v>5</v>
          </cell>
          <cell r="O387">
            <v>0.4</v>
          </cell>
          <cell r="P387">
            <v>39251</v>
          </cell>
          <cell r="Q387">
            <v>33688</v>
          </cell>
          <cell r="R387">
            <v>4734</v>
          </cell>
          <cell r="S387">
            <v>78</v>
          </cell>
          <cell r="T387">
            <v>0</v>
          </cell>
          <cell r="U387">
            <v>16420</v>
          </cell>
          <cell r="V387">
            <v>39298</v>
          </cell>
          <cell r="W387">
            <v>0</v>
          </cell>
          <cell r="X387">
            <v>0</v>
          </cell>
          <cell r="Y387">
            <v>0</v>
          </cell>
          <cell r="Z387">
            <v>55934.36</v>
          </cell>
          <cell r="AA387">
            <v>72826</v>
          </cell>
          <cell r="AB387">
            <v>0</v>
          </cell>
          <cell r="AC387">
            <v>140651</v>
          </cell>
          <cell r="AD387">
            <v>269411.36</v>
          </cell>
          <cell r="AE387">
            <v>165628</v>
          </cell>
          <cell r="AF387">
            <v>27375</v>
          </cell>
          <cell r="AG387">
            <v>36528</v>
          </cell>
          <cell r="AH387">
            <v>229531</v>
          </cell>
          <cell r="AI387">
            <v>0</v>
          </cell>
          <cell r="AJ387">
            <v>0</v>
          </cell>
          <cell r="AK387">
            <v>55934</v>
          </cell>
          <cell r="AL387">
            <v>0</v>
          </cell>
          <cell r="AM387">
            <v>0</v>
          </cell>
          <cell r="AN387">
            <v>0</v>
          </cell>
          <cell r="AO387">
            <v>15</v>
          </cell>
        </row>
        <row r="388">
          <cell r="A388">
            <v>914061893</v>
          </cell>
          <cell r="B388" t="str">
            <v>BRANDYWINE COMMUNITY LIBRARY</v>
          </cell>
          <cell r="C388" t="str">
            <v>LEHIGH VALLEY</v>
          </cell>
          <cell r="D388" t="str">
            <v>READING</v>
          </cell>
          <cell r="E388" t="str">
            <v>BERKS</v>
          </cell>
          <cell r="F388" t="str">
            <v>Berks County Public Libraries</v>
          </cell>
          <cell r="G388">
            <v>12863</v>
          </cell>
          <cell r="H388">
            <v>2873</v>
          </cell>
          <cell r="I388">
            <v>47</v>
          </cell>
          <cell r="J388">
            <v>82115</v>
          </cell>
          <cell r="K388">
            <v>0</v>
          </cell>
          <cell r="L388">
            <v>0</v>
          </cell>
          <cell r="M388">
            <v>1</v>
          </cell>
          <cell r="N388">
            <v>2.05714</v>
          </cell>
          <cell r="O388">
            <v>0.28571000000000002</v>
          </cell>
          <cell r="P388">
            <v>33478</v>
          </cell>
          <cell r="Q388">
            <v>27255</v>
          </cell>
          <cell r="R388">
            <v>4734</v>
          </cell>
          <cell r="S388">
            <v>85</v>
          </cell>
          <cell r="T388">
            <v>0</v>
          </cell>
          <cell r="U388">
            <v>19599</v>
          </cell>
          <cell r="V388">
            <v>16333</v>
          </cell>
          <cell r="W388">
            <v>431</v>
          </cell>
          <cell r="X388">
            <v>431</v>
          </cell>
          <cell r="Y388">
            <v>0</v>
          </cell>
          <cell r="Z388">
            <v>22991</v>
          </cell>
          <cell r="AA388">
            <v>78482</v>
          </cell>
          <cell r="AB388">
            <v>0</v>
          </cell>
          <cell r="AC388">
            <v>37319</v>
          </cell>
          <cell r="AD388">
            <v>139223</v>
          </cell>
          <cell r="AE388">
            <v>79694</v>
          </cell>
          <cell r="AF388">
            <v>14638</v>
          </cell>
          <cell r="AG388">
            <v>27129</v>
          </cell>
          <cell r="AH388">
            <v>121461</v>
          </cell>
          <cell r="AI388">
            <v>0</v>
          </cell>
          <cell r="AJ388">
            <v>431</v>
          </cell>
          <cell r="AK388">
            <v>22991</v>
          </cell>
          <cell r="AL388">
            <v>0</v>
          </cell>
          <cell r="AM388">
            <v>0</v>
          </cell>
          <cell r="AN388">
            <v>0</v>
          </cell>
          <cell r="AO388">
            <v>9</v>
          </cell>
        </row>
        <row r="389">
          <cell r="A389">
            <v>914060605</v>
          </cell>
          <cell r="B389" t="str">
            <v>EXETER COMMUNITY LIBRARY</v>
          </cell>
          <cell r="C389" t="str">
            <v>LEHIGH VALLEY</v>
          </cell>
          <cell r="D389" t="str">
            <v>READING</v>
          </cell>
          <cell r="E389" t="str">
            <v>BERKS</v>
          </cell>
          <cell r="F389" t="str">
            <v>Berks County Public Libraries</v>
          </cell>
          <cell r="G389">
            <v>27359</v>
          </cell>
          <cell r="H389">
            <v>10371</v>
          </cell>
          <cell r="I389">
            <v>54</v>
          </cell>
          <cell r="J389">
            <v>316430</v>
          </cell>
          <cell r="K389">
            <v>0</v>
          </cell>
          <cell r="L389">
            <v>1</v>
          </cell>
          <cell r="M389">
            <v>1</v>
          </cell>
          <cell r="N389">
            <v>4.875</v>
          </cell>
          <cell r="O389">
            <v>0.75</v>
          </cell>
          <cell r="P389">
            <v>43961</v>
          </cell>
          <cell r="Q389">
            <v>30346</v>
          </cell>
          <cell r="R389">
            <v>4734</v>
          </cell>
          <cell r="S389">
            <v>16</v>
          </cell>
          <cell r="T389">
            <v>0</v>
          </cell>
          <cell r="U389">
            <v>24552</v>
          </cell>
          <cell r="V389">
            <v>52263</v>
          </cell>
          <cell r="W389">
            <v>0</v>
          </cell>
          <cell r="X389">
            <v>0</v>
          </cell>
          <cell r="Y389">
            <v>0</v>
          </cell>
          <cell r="Z389">
            <v>123095</v>
          </cell>
          <cell r="AA389">
            <v>177664</v>
          </cell>
          <cell r="AB389">
            <v>0</v>
          </cell>
          <cell r="AC389">
            <v>118426</v>
          </cell>
          <cell r="AD389">
            <v>419185</v>
          </cell>
          <cell r="AE389">
            <v>263590</v>
          </cell>
          <cell r="AF389">
            <v>74152</v>
          </cell>
          <cell r="AG389">
            <v>269556</v>
          </cell>
          <cell r="AH389">
            <v>607298</v>
          </cell>
          <cell r="AI389">
            <v>0</v>
          </cell>
          <cell r="AJ389">
            <v>0</v>
          </cell>
          <cell r="AK389">
            <v>123095</v>
          </cell>
          <cell r="AL389">
            <v>0</v>
          </cell>
          <cell r="AM389">
            <v>0</v>
          </cell>
          <cell r="AN389">
            <v>0</v>
          </cell>
          <cell r="AO389">
            <v>28</v>
          </cell>
        </row>
        <row r="390">
          <cell r="A390">
            <v>914060633</v>
          </cell>
          <cell r="B390" t="str">
            <v>FLEETWOOD AREA PUBLIC LIBRARY</v>
          </cell>
          <cell r="C390" t="str">
            <v>LEHIGH VALLEY</v>
          </cell>
          <cell r="D390" t="str">
            <v>READING</v>
          </cell>
          <cell r="E390" t="str">
            <v>BERKS</v>
          </cell>
          <cell r="F390" t="str">
            <v>Berks County Public Libraries</v>
          </cell>
          <cell r="G390">
            <v>16608</v>
          </cell>
          <cell r="H390">
            <v>3157</v>
          </cell>
          <cell r="I390">
            <v>50</v>
          </cell>
          <cell r="J390">
            <v>73448</v>
          </cell>
          <cell r="K390">
            <v>0</v>
          </cell>
          <cell r="L390">
            <v>0</v>
          </cell>
          <cell r="M390">
            <v>0.82857000000000003</v>
          </cell>
          <cell r="N390">
            <v>1.11429</v>
          </cell>
          <cell r="O390">
            <v>0.34286</v>
          </cell>
          <cell r="P390">
            <v>26689</v>
          </cell>
          <cell r="Q390">
            <v>22071</v>
          </cell>
          <cell r="R390">
            <v>4734</v>
          </cell>
          <cell r="S390">
            <v>32</v>
          </cell>
          <cell r="T390">
            <v>0</v>
          </cell>
          <cell r="U390">
            <v>11271</v>
          </cell>
          <cell r="V390">
            <v>17157</v>
          </cell>
          <cell r="W390">
            <v>0</v>
          </cell>
          <cell r="X390">
            <v>0</v>
          </cell>
          <cell r="Y390">
            <v>0</v>
          </cell>
          <cell r="Z390">
            <v>17938</v>
          </cell>
          <cell r="AA390">
            <v>80662</v>
          </cell>
          <cell r="AB390">
            <v>0</v>
          </cell>
          <cell r="AC390">
            <v>24438</v>
          </cell>
          <cell r="AD390">
            <v>123038</v>
          </cell>
          <cell r="AE390">
            <v>60614</v>
          </cell>
          <cell r="AF390">
            <v>17649</v>
          </cell>
          <cell r="AG390">
            <v>35284</v>
          </cell>
          <cell r="AH390">
            <v>113547</v>
          </cell>
          <cell r="AI390">
            <v>0</v>
          </cell>
          <cell r="AJ390">
            <v>0</v>
          </cell>
          <cell r="AK390">
            <v>17938</v>
          </cell>
          <cell r="AL390">
            <v>0</v>
          </cell>
          <cell r="AM390">
            <v>0</v>
          </cell>
          <cell r="AN390">
            <v>0</v>
          </cell>
          <cell r="AO390">
            <v>9</v>
          </cell>
        </row>
        <row r="391">
          <cell r="A391">
            <v>914060693</v>
          </cell>
          <cell r="B391" t="str">
            <v>HAMBURG PUBLIC LIBRARY</v>
          </cell>
          <cell r="C391" t="str">
            <v>LEHIGH VALLEY</v>
          </cell>
          <cell r="D391" t="str">
            <v>READING</v>
          </cell>
          <cell r="E391" t="str">
            <v>BERKS</v>
          </cell>
          <cell r="F391" t="str">
            <v>Berks County Public Libraries</v>
          </cell>
          <cell r="G391">
            <v>15891</v>
          </cell>
          <cell r="H391">
            <v>2903</v>
          </cell>
          <cell r="I391">
            <v>47</v>
          </cell>
          <cell r="J391">
            <v>71592</v>
          </cell>
          <cell r="K391">
            <v>1</v>
          </cell>
          <cell r="L391">
            <v>0</v>
          </cell>
          <cell r="M391">
            <v>1</v>
          </cell>
          <cell r="N391">
            <v>0.5</v>
          </cell>
          <cell r="O391">
            <v>0.44444</v>
          </cell>
          <cell r="P391">
            <v>18580</v>
          </cell>
          <cell r="Q391">
            <v>14965</v>
          </cell>
          <cell r="R391">
            <v>4735</v>
          </cell>
          <cell r="S391">
            <v>78</v>
          </cell>
          <cell r="T391">
            <v>0</v>
          </cell>
          <cell r="U391">
            <v>13471</v>
          </cell>
          <cell r="V391">
            <v>13601</v>
          </cell>
          <cell r="W391">
            <v>0</v>
          </cell>
          <cell r="X391">
            <v>0</v>
          </cell>
          <cell r="Y391">
            <v>0</v>
          </cell>
          <cell r="Z391">
            <v>29624</v>
          </cell>
          <cell r="AA391">
            <v>98347</v>
          </cell>
          <cell r="AB391">
            <v>5000</v>
          </cell>
          <cell r="AC391">
            <v>47647</v>
          </cell>
          <cell r="AD391">
            <v>175618</v>
          </cell>
          <cell r="AE391">
            <v>100002</v>
          </cell>
          <cell r="AF391">
            <v>31337</v>
          </cell>
          <cell r="AG391">
            <v>37155</v>
          </cell>
          <cell r="AH391">
            <v>168494</v>
          </cell>
          <cell r="AI391">
            <v>0</v>
          </cell>
          <cell r="AJ391">
            <v>0</v>
          </cell>
          <cell r="AK391">
            <v>29624</v>
          </cell>
          <cell r="AL391">
            <v>0</v>
          </cell>
          <cell r="AM391">
            <v>0</v>
          </cell>
          <cell r="AN391">
            <v>0</v>
          </cell>
          <cell r="AO391">
            <v>13</v>
          </cell>
        </row>
        <row r="392">
          <cell r="A392">
            <v>914060843</v>
          </cell>
          <cell r="B392" t="str">
            <v>KUTZTOWN COMMUNITY LIBRARY</v>
          </cell>
          <cell r="C392" t="str">
            <v>LEHIGH VALLEY</v>
          </cell>
          <cell r="D392" t="str">
            <v>READING</v>
          </cell>
          <cell r="E392" t="str">
            <v>BERKS</v>
          </cell>
          <cell r="F392" t="str">
            <v>Berks County Public Libraries</v>
          </cell>
          <cell r="G392">
            <v>17121</v>
          </cell>
          <cell r="H392">
            <v>3864</v>
          </cell>
          <cell r="I392">
            <v>49.5</v>
          </cell>
          <cell r="J392">
            <v>106782</v>
          </cell>
          <cell r="K392">
            <v>1.425</v>
          </cell>
          <cell r="L392">
            <v>0</v>
          </cell>
          <cell r="M392">
            <v>0.55000000000000004</v>
          </cell>
          <cell r="N392">
            <v>1.9</v>
          </cell>
          <cell r="O392">
            <v>0.3</v>
          </cell>
          <cell r="P392">
            <v>27943</v>
          </cell>
          <cell r="Q392">
            <v>22252</v>
          </cell>
          <cell r="R392">
            <v>3734</v>
          </cell>
          <cell r="S392">
            <v>56</v>
          </cell>
          <cell r="T392">
            <v>1</v>
          </cell>
          <cell r="U392">
            <v>17701</v>
          </cell>
          <cell r="V392">
            <v>19674</v>
          </cell>
          <cell r="W392">
            <v>0</v>
          </cell>
          <cell r="X392">
            <v>0</v>
          </cell>
          <cell r="Y392">
            <v>0</v>
          </cell>
          <cell r="Z392">
            <v>26746</v>
          </cell>
          <cell r="AA392">
            <v>109855</v>
          </cell>
          <cell r="AB392">
            <v>0</v>
          </cell>
          <cell r="AC392">
            <v>70423</v>
          </cell>
          <cell r="AD392">
            <v>207024</v>
          </cell>
          <cell r="AE392">
            <v>129955</v>
          </cell>
          <cell r="AF392">
            <v>27057</v>
          </cell>
          <cell r="AG392">
            <v>37953</v>
          </cell>
          <cell r="AH392">
            <v>194965</v>
          </cell>
          <cell r="AI392">
            <v>0</v>
          </cell>
          <cell r="AJ392">
            <v>0</v>
          </cell>
          <cell r="AK392">
            <v>26746</v>
          </cell>
          <cell r="AL392">
            <v>0</v>
          </cell>
          <cell r="AM392">
            <v>0</v>
          </cell>
          <cell r="AN392">
            <v>0</v>
          </cell>
          <cell r="AO392">
            <v>17</v>
          </cell>
        </row>
        <row r="393">
          <cell r="A393">
            <v>914061173</v>
          </cell>
          <cell r="B393" t="str">
            <v>MIFFLIN COMMUNITY LIBRARY</v>
          </cell>
          <cell r="C393" t="str">
            <v>LEHIGH VALLEY</v>
          </cell>
          <cell r="D393" t="str">
            <v>READING</v>
          </cell>
          <cell r="E393" t="str">
            <v>BERKS</v>
          </cell>
          <cell r="F393" t="str">
            <v>Berks County Public Libraries</v>
          </cell>
          <cell r="G393">
            <v>26340</v>
          </cell>
          <cell r="H393">
            <v>6514</v>
          </cell>
          <cell r="I393">
            <v>52</v>
          </cell>
          <cell r="J393">
            <v>135468</v>
          </cell>
          <cell r="K393">
            <v>1.5142899999999999</v>
          </cell>
          <cell r="L393">
            <v>0</v>
          </cell>
          <cell r="M393">
            <v>0</v>
          </cell>
          <cell r="N393">
            <v>3.4857100000000001</v>
          </cell>
          <cell r="O393">
            <v>1.3428599999999999</v>
          </cell>
          <cell r="P393">
            <v>30429</v>
          </cell>
          <cell r="Q393">
            <v>25685</v>
          </cell>
          <cell r="R393">
            <v>4734</v>
          </cell>
          <cell r="S393">
            <v>73</v>
          </cell>
          <cell r="T393">
            <v>0</v>
          </cell>
          <cell r="U393">
            <v>15122</v>
          </cell>
          <cell r="V393">
            <v>28050</v>
          </cell>
          <cell r="W393">
            <v>5684</v>
          </cell>
          <cell r="X393">
            <v>5684</v>
          </cell>
          <cell r="Y393">
            <v>0</v>
          </cell>
          <cell r="Z393">
            <v>56978</v>
          </cell>
          <cell r="AA393">
            <v>129448</v>
          </cell>
          <cell r="AB393">
            <v>0</v>
          </cell>
          <cell r="AC393">
            <v>49420</v>
          </cell>
          <cell r="AD393">
            <v>241530</v>
          </cell>
          <cell r="AE393">
            <v>146424</v>
          </cell>
          <cell r="AF393">
            <v>31630</v>
          </cell>
          <cell r="AG393">
            <v>54659</v>
          </cell>
          <cell r="AH393">
            <v>232713</v>
          </cell>
          <cell r="AI393">
            <v>0</v>
          </cell>
          <cell r="AJ393">
            <v>5684</v>
          </cell>
          <cell r="AK393">
            <v>56978</v>
          </cell>
          <cell r="AL393">
            <v>0</v>
          </cell>
          <cell r="AM393">
            <v>0</v>
          </cell>
          <cell r="AN393">
            <v>46342</v>
          </cell>
          <cell r="AO393">
            <v>23</v>
          </cell>
        </row>
        <row r="394">
          <cell r="A394">
            <v>914061833</v>
          </cell>
          <cell r="B394" t="str">
            <v>MUHLENBERG COMMUNITY LIBRARY</v>
          </cell>
          <cell r="C394" t="str">
            <v>LEHIGH VALLEY</v>
          </cell>
          <cell r="D394" t="str">
            <v>READING</v>
          </cell>
          <cell r="E394" t="str">
            <v>BERKS</v>
          </cell>
          <cell r="F394" t="str">
            <v>Berks County Public Libraries</v>
          </cell>
          <cell r="G394">
            <v>27290</v>
          </cell>
          <cell r="H394">
            <v>5028</v>
          </cell>
          <cell r="I394">
            <v>49</v>
          </cell>
          <cell r="J394">
            <v>118837</v>
          </cell>
          <cell r="K394">
            <v>2</v>
          </cell>
          <cell r="L394">
            <v>0</v>
          </cell>
          <cell r="M394">
            <v>0</v>
          </cell>
          <cell r="N394">
            <v>3.2</v>
          </cell>
          <cell r="O394">
            <v>0.47499999999999998</v>
          </cell>
          <cell r="P394">
            <v>31469</v>
          </cell>
          <cell r="Q394">
            <v>27335</v>
          </cell>
          <cell r="R394">
            <v>3740</v>
          </cell>
          <cell r="S394">
            <v>107</v>
          </cell>
          <cell r="T394">
            <v>0</v>
          </cell>
          <cell r="U394">
            <v>14555</v>
          </cell>
          <cell r="V394">
            <v>24225</v>
          </cell>
          <cell r="W394">
            <v>0</v>
          </cell>
          <cell r="X394">
            <v>3700</v>
          </cell>
          <cell r="Y394">
            <v>0</v>
          </cell>
          <cell r="Z394">
            <v>59804</v>
          </cell>
          <cell r="AA394">
            <v>114566</v>
          </cell>
          <cell r="AB394">
            <v>0</v>
          </cell>
          <cell r="AC394">
            <v>63375</v>
          </cell>
          <cell r="AD394">
            <v>241445</v>
          </cell>
          <cell r="AE394">
            <v>178983</v>
          </cell>
          <cell r="AF394">
            <v>31118</v>
          </cell>
          <cell r="AG394">
            <v>55283</v>
          </cell>
          <cell r="AH394">
            <v>265384</v>
          </cell>
          <cell r="AI394">
            <v>3700</v>
          </cell>
          <cell r="AJ394">
            <v>0</v>
          </cell>
          <cell r="AK394">
            <v>59804</v>
          </cell>
          <cell r="AL394">
            <v>0</v>
          </cell>
          <cell r="AM394">
            <v>0</v>
          </cell>
          <cell r="AN394">
            <v>0</v>
          </cell>
          <cell r="AO394">
            <v>24</v>
          </cell>
        </row>
        <row r="395">
          <cell r="A395">
            <v>914061442</v>
          </cell>
          <cell r="B395" t="str">
            <v>READING PUBLIC LIBRARY</v>
          </cell>
          <cell r="C395" t="str">
            <v>LEHIGH VALLEY</v>
          </cell>
          <cell r="D395" t="str">
            <v>READING</v>
          </cell>
          <cell r="E395" t="str">
            <v>BERKS</v>
          </cell>
          <cell r="F395" t="str">
            <v>Berks County Public Libraries</v>
          </cell>
          <cell r="G395">
            <v>88082</v>
          </cell>
          <cell r="H395">
            <v>23581</v>
          </cell>
          <cell r="I395">
            <v>50</v>
          </cell>
          <cell r="J395">
            <v>474803</v>
          </cell>
          <cell r="K395">
            <v>8</v>
          </cell>
          <cell r="L395">
            <v>3.0133299999999998</v>
          </cell>
          <cell r="M395">
            <v>0</v>
          </cell>
          <cell r="N395">
            <v>23.813330000000001</v>
          </cell>
          <cell r="O395">
            <v>1.0133300000000001</v>
          </cell>
          <cell r="P395">
            <v>339062</v>
          </cell>
          <cell r="Q395">
            <v>248227</v>
          </cell>
          <cell r="R395">
            <v>4530</v>
          </cell>
          <cell r="S395">
            <v>189</v>
          </cell>
          <cell r="T395">
            <v>3</v>
          </cell>
          <cell r="U395">
            <v>69221</v>
          </cell>
          <cell r="V395">
            <v>3533</v>
          </cell>
          <cell r="W395">
            <v>0</v>
          </cell>
          <cell r="X395">
            <v>11500</v>
          </cell>
          <cell r="Y395">
            <v>0</v>
          </cell>
          <cell r="Z395">
            <v>751991</v>
          </cell>
          <cell r="AA395">
            <v>1268055</v>
          </cell>
          <cell r="AB395">
            <v>0</v>
          </cell>
          <cell r="AC395">
            <v>146894</v>
          </cell>
          <cell r="AD395">
            <v>2178440</v>
          </cell>
          <cell r="AE395">
            <v>1735646</v>
          </cell>
          <cell r="AF395">
            <v>505418</v>
          </cell>
          <cell r="AG395">
            <v>477624</v>
          </cell>
          <cell r="AH395">
            <v>2718688</v>
          </cell>
          <cell r="AI395">
            <v>11500</v>
          </cell>
          <cell r="AJ395">
            <v>0</v>
          </cell>
          <cell r="AK395">
            <v>751991</v>
          </cell>
          <cell r="AL395">
            <v>0</v>
          </cell>
          <cell r="AM395">
            <v>0</v>
          </cell>
          <cell r="AN395">
            <v>0</v>
          </cell>
          <cell r="AO395">
            <v>62</v>
          </cell>
        </row>
        <row r="396">
          <cell r="A396">
            <v>914061533</v>
          </cell>
          <cell r="B396" t="str">
            <v>ROBESONIA COMMUNITY LIBRARY</v>
          </cell>
          <cell r="C396" t="str">
            <v>LEHIGH VALLEY</v>
          </cell>
          <cell r="D396" t="str">
            <v>READING</v>
          </cell>
          <cell r="E396" t="str">
            <v>BERKS</v>
          </cell>
          <cell r="F396" t="str">
            <v>Berks County Public Libraries</v>
          </cell>
          <cell r="G396">
            <v>4999</v>
          </cell>
          <cell r="H396">
            <v>1712</v>
          </cell>
          <cell r="I396">
            <v>50</v>
          </cell>
          <cell r="J396">
            <v>57988</v>
          </cell>
          <cell r="K396">
            <v>0.85714000000000001</v>
          </cell>
          <cell r="L396">
            <v>0</v>
          </cell>
          <cell r="M396">
            <v>0</v>
          </cell>
          <cell r="N396">
            <v>1.88571</v>
          </cell>
          <cell r="O396">
            <v>0.34286</v>
          </cell>
          <cell r="P396">
            <v>21536</v>
          </cell>
          <cell r="Q396">
            <v>18247</v>
          </cell>
          <cell r="R396">
            <v>4738</v>
          </cell>
          <cell r="S396">
            <v>52</v>
          </cell>
          <cell r="T396">
            <v>0</v>
          </cell>
          <cell r="U396">
            <v>12397</v>
          </cell>
          <cell r="V396">
            <v>9319</v>
          </cell>
          <cell r="W396">
            <v>0</v>
          </cell>
          <cell r="X396">
            <v>0</v>
          </cell>
          <cell r="Y396">
            <v>0</v>
          </cell>
          <cell r="Z396">
            <v>12381</v>
          </cell>
          <cell r="AA396">
            <v>72271</v>
          </cell>
          <cell r="AB396">
            <v>0</v>
          </cell>
          <cell r="AC396">
            <v>25830</v>
          </cell>
          <cell r="AD396">
            <v>110482</v>
          </cell>
          <cell r="AE396">
            <v>75059</v>
          </cell>
          <cell r="AF396">
            <v>19306</v>
          </cell>
          <cell r="AG396">
            <v>8493</v>
          </cell>
          <cell r="AH396">
            <v>102858</v>
          </cell>
          <cell r="AI396">
            <v>0</v>
          </cell>
          <cell r="AJ396">
            <v>0</v>
          </cell>
          <cell r="AK396">
            <v>12381</v>
          </cell>
          <cell r="AL396">
            <v>0</v>
          </cell>
          <cell r="AM396">
            <v>0</v>
          </cell>
          <cell r="AN396">
            <v>0</v>
          </cell>
          <cell r="AO396">
            <v>6</v>
          </cell>
        </row>
        <row r="397">
          <cell r="A397">
            <v>914060903</v>
          </cell>
          <cell r="B397" t="str">
            <v>SCHUYLKILL VALLEY COMMUNITY LIBRARY</v>
          </cell>
          <cell r="C397" t="str">
            <v>LEHIGH VALLEY</v>
          </cell>
          <cell r="D397" t="str">
            <v>READING</v>
          </cell>
          <cell r="E397" t="str">
            <v>BERKS</v>
          </cell>
          <cell r="F397" t="str">
            <v>Berks County Public Libraries</v>
          </cell>
          <cell r="G397">
            <v>14784</v>
          </cell>
          <cell r="H397">
            <v>2149</v>
          </cell>
          <cell r="I397">
            <v>45</v>
          </cell>
          <cell r="J397">
            <v>47875</v>
          </cell>
          <cell r="K397">
            <v>0</v>
          </cell>
          <cell r="L397">
            <v>1.2</v>
          </cell>
          <cell r="M397">
            <v>0</v>
          </cell>
          <cell r="N397">
            <v>1.94286</v>
          </cell>
          <cell r="O397">
            <v>0.22857</v>
          </cell>
          <cell r="P397">
            <v>17870</v>
          </cell>
          <cell r="Q397">
            <v>15268</v>
          </cell>
          <cell r="R397">
            <v>4734</v>
          </cell>
          <cell r="S397">
            <v>61</v>
          </cell>
          <cell r="T397">
            <v>0</v>
          </cell>
          <cell r="U397">
            <v>6649</v>
          </cell>
          <cell r="V397">
            <v>12931</v>
          </cell>
          <cell r="W397">
            <v>0</v>
          </cell>
          <cell r="X397">
            <v>0</v>
          </cell>
          <cell r="Y397">
            <v>0</v>
          </cell>
          <cell r="Z397">
            <v>7853</v>
          </cell>
          <cell r="AA397">
            <v>71498</v>
          </cell>
          <cell r="AB397">
            <v>0</v>
          </cell>
          <cell r="AC397">
            <v>30411</v>
          </cell>
          <cell r="AD397">
            <v>109762</v>
          </cell>
          <cell r="AE397">
            <v>63258</v>
          </cell>
          <cell r="AF397">
            <v>11414</v>
          </cell>
          <cell r="AG397">
            <v>19262</v>
          </cell>
          <cell r="AH397">
            <v>93934</v>
          </cell>
          <cell r="AI397">
            <v>0</v>
          </cell>
          <cell r="AJ397">
            <v>0</v>
          </cell>
          <cell r="AK397">
            <v>7853</v>
          </cell>
          <cell r="AL397">
            <v>0</v>
          </cell>
          <cell r="AM397">
            <v>0</v>
          </cell>
          <cell r="AN397">
            <v>0</v>
          </cell>
          <cell r="AO397">
            <v>6</v>
          </cell>
        </row>
        <row r="398">
          <cell r="A398">
            <v>914061683</v>
          </cell>
          <cell r="B398" t="str">
            <v>SINKING SPRING PUBLIC LIBRARY</v>
          </cell>
          <cell r="C398" t="str">
            <v>LEHIGH VALLEY</v>
          </cell>
          <cell r="D398" t="str">
            <v>READING</v>
          </cell>
          <cell r="E398" t="str">
            <v>BERKS</v>
          </cell>
          <cell r="F398" t="str">
            <v>Berks County Public Libraries</v>
          </cell>
          <cell r="G398">
            <v>4008</v>
          </cell>
          <cell r="H398">
            <v>2949</v>
          </cell>
          <cell r="I398">
            <v>51</v>
          </cell>
          <cell r="J398">
            <v>82415</v>
          </cell>
          <cell r="K398">
            <v>8.5709999999999995E-2</v>
          </cell>
          <cell r="L398">
            <v>1</v>
          </cell>
          <cell r="M398">
            <v>0.2</v>
          </cell>
          <cell r="N398">
            <v>1.82857</v>
          </cell>
          <cell r="O398">
            <v>0.57142999999999999</v>
          </cell>
          <cell r="P398">
            <v>21466</v>
          </cell>
          <cell r="Q398">
            <v>17753</v>
          </cell>
          <cell r="R398">
            <v>4734</v>
          </cell>
          <cell r="S398">
            <v>66</v>
          </cell>
          <cell r="T398">
            <v>0</v>
          </cell>
          <cell r="U398">
            <v>10899</v>
          </cell>
          <cell r="V398">
            <v>13418</v>
          </cell>
          <cell r="W398">
            <v>0</v>
          </cell>
          <cell r="X398">
            <v>0</v>
          </cell>
          <cell r="Y398">
            <v>0</v>
          </cell>
          <cell r="Z398">
            <v>20336</v>
          </cell>
          <cell r="AA398">
            <v>99588</v>
          </cell>
          <cell r="AB398">
            <v>0</v>
          </cell>
          <cell r="AC398">
            <v>45858</v>
          </cell>
          <cell r="AD398">
            <v>165782</v>
          </cell>
          <cell r="AE398">
            <v>114823</v>
          </cell>
          <cell r="AF398">
            <v>20139</v>
          </cell>
          <cell r="AG398">
            <v>28602</v>
          </cell>
          <cell r="AH398">
            <v>163564</v>
          </cell>
          <cell r="AI398">
            <v>0</v>
          </cell>
          <cell r="AJ398">
            <v>0</v>
          </cell>
          <cell r="AK398">
            <v>20336</v>
          </cell>
          <cell r="AL398">
            <v>0</v>
          </cell>
          <cell r="AM398">
            <v>0</v>
          </cell>
          <cell r="AN398">
            <v>0</v>
          </cell>
          <cell r="AO398">
            <v>5</v>
          </cell>
        </row>
        <row r="399">
          <cell r="A399">
            <v>914060001</v>
          </cell>
          <cell r="B399" t="str">
            <v>SPRING TOWNSHIP LIBRARY</v>
          </cell>
          <cell r="C399" t="str">
            <v>LEHIGH VALLEY</v>
          </cell>
          <cell r="D399" t="str">
            <v>READING</v>
          </cell>
          <cell r="E399" t="str">
            <v>BERKS</v>
          </cell>
          <cell r="F399" t="str">
            <v>Berks County Public Libraries</v>
          </cell>
          <cell r="G399">
            <v>27119</v>
          </cell>
          <cell r="H399">
            <v>6735</v>
          </cell>
          <cell r="I399">
            <v>56</v>
          </cell>
          <cell r="J399">
            <v>167266</v>
          </cell>
          <cell r="K399">
            <v>1</v>
          </cell>
          <cell r="L399">
            <v>0</v>
          </cell>
          <cell r="M399">
            <v>1.7625</v>
          </cell>
          <cell r="N399">
            <v>4.45</v>
          </cell>
          <cell r="O399">
            <v>1.425</v>
          </cell>
          <cell r="P399">
            <v>34043</v>
          </cell>
          <cell r="Q399">
            <v>26973</v>
          </cell>
          <cell r="R399">
            <v>4740</v>
          </cell>
          <cell r="S399">
            <v>103</v>
          </cell>
          <cell r="T399">
            <v>0</v>
          </cell>
          <cell r="U399">
            <v>22021</v>
          </cell>
          <cell r="V399">
            <v>35438</v>
          </cell>
          <cell r="W399">
            <v>10088</v>
          </cell>
          <cell r="X399">
            <v>10088</v>
          </cell>
          <cell r="Y399">
            <v>0</v>
          </cell>
          <cell r="Z399">
            <v>129847.39</v>
          </cell>
          <cell r="AA399">
            <v>201086</v>
          </cell>
          <cell r="AB399">
            <v>0</v>
          </cell>
          <cell r="AC399">
            <v>60588</v>
          </cell>
          <cell r="AD399">
            <v>401609.39</v>
          </cell>
          <cell r="AE399">
            <v>237535</v>
          </cell>
          <cell r="AF399">
            <v>49251</v>
          </cell>
          <cell r="AG399">
            <v>112937</v>
          </cell>
          <cell r="AH399">
            <v>399723</v>
          </cell>
          <cell r="AI399">
            <v>0</v>
          </cell>
          <cell r="AJ399">
            <v>10088</v>
          </cell>
          <cell r="AK399">
            <v>129847</v>
          </cell>
          <cell r="AL399">
            <v>0</v>
          </cell>
          <cell r="AM399">
            <v>0</v>
          </cell>
          <cell r="AN399">
            <v>0</v>
          </cell>
          <cell r="AO399">
            <v>39</v>
          </cell>
        </row>
        <row r="400">
          <cell r="A400">
            <v>914060365</v>
          </cell>
          <cell r="B400" t="str">
            <v>VILLAGE LIBRARY OF MORGANTOWN</v>
          </cell>
          <cell r="C400" t="str">
            <v>LEHIGH VALLEY</v>
          </cell>
          <cell r="D400" t="str">
            <v>READING</v>
          </cell>
          <cell r="E400" t="str">
            <v>BERKS</v>
          </cell>
          <cell r="F400" t="str">
            <v>Berks County Public Libraries</v>
          </cell>
          <cell r="G400">
            <v>11293</v>
          </cell>
          <cell r="H400">
            <v>3265</v>
          </cell>
          <cell r="I400">
            <v>45</v>
          </cell>
          <cell r="J400">
            <v>80903</v>
          </cell>
          <cell r="K400">
            <v>0</v>
          </cell>
          <cell r="L400">
            <v>1</v>
          </cell>
          <cell r="M400">
            <v>2.7777799999999999</v>
          </cell>
          <cell r="N400">
            <v>0.11111</v>
          </cell>
          <cell r="O400">
            <v>0.5</v>
          </cell>
          <cell r="P400">
            <v>29686</v>
          </cell>
          <cell r="Q400">
            <v>23940</v>
          </cell>
          <cell r="R400">
            <v>4734</v>
          </cell>
          <cell r="S400">
            <v>62</v>
          </cell>
          <cell r="T400">
            <v>0</v>
          </cell>
          <cell r="U400">
            <v>11676</v>
          </cell>
          <cell r="V400">
            <v>15999</v>
          </cell>
          <cell r="W400">
            <v>5347</v>
          </cell>
          <cell r="X400">
            <v>5347</v>
          </cell>
          <cell r="Y400">
            <v>0</v>
          </cell>
          <cell r="Z400">
            <v>27657</v>
          </cell>
          <cell r="AA400">
            <v>76685</v>
          </cell>
          <cell r="AB400">
            <v>0</v>
          </cell>
          <cell r="AC400">
            <v>38593</v>
          </cell>
          <cell r="AD400">
            <v>148282</v>
          </cell>
          <cell r="AE400">
            <v>98571</v>
          </cell>
          <cell r="AF400">
            <v>15246</v>
          </cell>
          <cell r="AG400">
            <v>32566</v>
          </cell>
          <cell r="AH400">
            <v>146383</v>
          </cell>
          <cell r="AI400">
            <v>0</v>
          </cell>
          <cell r="AJ400">
            <v>5347</v>
          </cell>
          <cell r="AK400">
            <v>27657</v>
          </cell>
          <cell r="AL400">
            <v>0</v>
          </cell>
          <cell r="AM400">
            <v>0</v>
          </cell>
          <cell r="AN400">
            <v>0</v>
          </cell>
          <cell r="AO400">
            <v>10</v>
          </cell>
        </row>
        <row r="401">
          <cell r="A401">
            <v>914062073</v>
          </cell>
          <cell r="B401" t="str">
            <v>WERNERSVILLE PUBLIC LIBRARY</v>
          </cell>
          <cell r="C401" t="str">
            <v>LEHIGH VALLEY</v>
          </cell>
          <cell r="D401" t="str">
            <v>READING</v>
          </cell>
          <cell r="E401" t="str">
            <v>BERKS</v>
          </cell>
          <cell r="F401" t="str">
            <v>Berks County Public Libraries</v>
          </cell>
          <cell r="G401">
            <v>15278</v>
          </cell>
          <cell r="H401">
            <v>2187</v>
          </cell>
          <cell r="I401">
            <v>43</v>
          </cell>
          <cell r="J401">
            <v>64674</v>
          </cell>
          <cell r="K401">
            <v>0</v>
          </cell>
          <cell r="L401">
            <v>0</v>
          </cell>
          <cell r="M401">
            <v>1</v>
          </cell>
          <cell r="N401">
            <v>1.925</v>
          </cell>
          <cell r="O401">
            <v>0.35</v>
          </cell>
          <cell r="P401">
            <v>20820</v>
          </cell>
          <cell r="Q401">
            <v>17534</v>
          </cell>
          <cell r="R401">
            <v>4746</v>
          </cell>
          <cell r="S401">
            <v>30</v>
          </cell>
          <cell r="T401">
            <v>0</v>
          </cell>
          <cell r="U401">
            <v>9412</v>
          </cell>
          <cell r="V401">
            <v>10847</v>
          </cell>
          <cell r="W401">
            <v>0</v>
          </cell>
          <cell r="X401">
            <v>0</v>
          </cell>
          <cell r="Y401">
            <v>0</v>
          </cell>
          <cell r="Z401">
            <v>12605</v>
          </cell>
          <cell r="AA401">
            <v>78730</v>
          </cell>
          <cell r="AB401">
            <v>0</v>
          </cell>
          <cell r="AC401">
            <v>27351</v>
          </cell>
          <cell r="AD401">
            <v>118686</v>
          </cell>
          <cell r="AE401">
            <v>91831</v>
          </cell>
          <cell r="AF401">
            <v>13692</v>
          </cell>
          <cell r="AG401">
            <v>8044</v>
          </cell>
          <cell r="AH401">
            <v>113567</v>
          </cell>
          <cell r="AI401">
            <v>0</v>
          </cell>
          <cell r="AJ401">
            <v>0</v>
          </cell>
          <cell r="AK401">
            <v>12605</v>
          </cell>
          <cell r="AL401">
            <v>0</v>
          </cell>
          <cell r="AM401">
            <v>0</v>
          </cell>
          <cell r="AN401">
            <v>0</v>
          </cell>
          <cell r="AO401">
            <v>6</v>
          </cell>
        </row>
        <row r="402">
          <cell r="A402" t="e">
            <v>#VALUE!</v>
          </cell>
          <cell r="B402" t="str">
            <v>WEST LAWN-WYOMISSING HILLS LIB</v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</row>
        <row r="403">
          <cell r="A403">
            <v>914062193</v>
          </cell>
          <cell r="B403" t="str">
            <v>WOMELSDORF COMMUNITY LIBRARY</v>
          </cell>
          <cell r="C403" t="str">
            <v>LEHIGH VALLEY</v>
          </cell>
          <cell r="D403" t="str">
            <v>READING</v>
          </cell>
          <cell r="E403" t="str">
            <v>BERKS</v>
          </cell>
          <cell r="F403" t="str">
            <v>Berks County Public Libraries</v>
          </cell>
          <cell r="G403">
            <v>2810</v>
          </cell>
          <cell r="H403">
            <v>2202</v>
          </cell>
          <cell r="I403">
            <v>42</v>
          </cell>
          <cell r="J403">
            <v>61100</v>
          </cell>
          <cell r="K403">
            <v>0</v>
          </cell>
          <cell r="L403">
            <v>0</v>
          </cell>
          <cell r="M403">
            <v>0.77142999999999995</v>
          </cell>
          <cell r="N403">
            <v>1.7142900000000001</v>
          </cell>
          <cell r="O403">
            <v>0.28571000000000002</v>
          </cell>
          <cell r="P403">
            <v>19484</v>
          </cell>
          <cell r="Q403">
            <v>16125</v>
          </cell>
          <cell r="R403">
            <v>4734</v>
          </cell>
          <cell r="S403">
            <v>68</v>
          </cell>
          <cell r="T403">
            <v>0</v>
          </cell>
          <cell r="U403">
            <v>10783</v>
          </cell>
          <cell r="V403">
            <v>10955</v>
          </cell>
          <cell r="W403">
            <v>0</v>
          </cell>
          <cell r="X403">
            <v>0</v>
          </cell>
          <cell r="Y403">
            <v>0</v>
          </cell>
          <cell r="Z403">
            <v>12263</v>
          </cell>
          <cell r="AA403">
            <v>74973</v>
          </cell>
          <cell r="AB403">
            <v>0</v>
          </cell>
          <cell r="AC403">
            <v>31950</v>
          </cell>
          <cell r="AD403">
            <v>119186</v>
          </cell>
          <cell r="AE403">
            <v>58597</v>
          </cell>
          <cell r="AF403">
            <v>20328</v>
          </cell>
          <cell r="AG403">
            <v>41399</v>
          </cell>
          <cell r="AH403">
            <v>120324</v>
          </cell>
          <cell r="AI403">
            <v>0</v>
          </cell>
          <cell r="AJ403">
            <v>0</v>
          </cell>
          <cell r="AK403">
            <v>12263</v>
          </cell>
          <cell r="AL403">
            <v>0</v>
          </cell>
          <cell r="AM403">
            <v>0</v>
          </cell>
          <cell r="AN403">
            <v>0</v>
          </cell>
          <cell r="AO403">
            <v>19</v>
          </cell>
        </row>
        <row r="404">
          <cell r="A404">
            <v>914062223</v>
          </cell>
          <cell r="B404" t="str">
            <v>WYOMISSING PUBLIC LIBRARY</v>
          </cell>
          <cell r="C404" t="str">
            <v>LEHIGH VALLEY</v>
          </cell>
          <cell r="D404" t="str">
            <v>READING</v>
          </cell>
          <cell r="E404" t="str">
            <v>BERKS</v>
          </cell>
          <cell r="F404" t="str">
            <v>-1</v>
          </cell>
          <cell r="G404">
            <v>10461</v>
          </cell>
          <cell r="H404">
            <v>7714</v>
          </cell>
          <cell r="I404">
            <v>59</v>
          </cell>
          <cell r="J404">
            <v>88824</v>
          </cell>
          <cell r="K404">
            <v>3</v>
          </cell>
          <cell r="L404">
            <v>0</v>
          </cell>
          <cell r="M404">
            <v>0</v>
          </cell>
          <cell r="N404">
            <v>1.925</v>
          </cell>
          <cell r="O404">
            <v>0.25</v>
          </cell>
          <cell r="P404">
            <v>33501</v>
          </cell>
          <cell r="Q404">
            <v>27812</v>
          </cell>
          <cell r="R404">
            <v>0</v>
          </cell>
          <cell r="S404">
            <v>53</v>
          </cell>
          <cell r="T404">
            <v>0</v>
          </cell>
          <cell r="U404">
            <v>55</v>
          </cell>
          <cell r="V404">
            <v>343</v>
          </cell>
          <cell r="W404">
            <v>0</v>
          </cell>
          <cell r="X404">
            <v>0</v>
          </cell>
          <cell r="Y404">
            <v>0</v>
          </cell>
          <cell r="Z404">
            <v>41060</v>
          </cell>
          <cell r="AA404">
            <v>175000</v>
          </cell>
          <cell r="AB404">
            <v>0</v>
          </cell>
          <cell r="AC404">
            <v>137541</v>
          </cell>
          <cell r="AD404">
            <v>353601</v>
          </cell>
          <cell r="AE404">
            <v>211646</v>
          </cell>
          <cell r="AF404">
            <v>41422</v>
          </cell>
          <cell r="AG404">
            <v>77036</v>
          </cell>
          <cell r="AH404">
            <v>330104</v>
          </cell>
          <cell r="AI404">
            <v>0</v>
          </cell>
          <cell r="AJ404">
            <v>0</v>
          </cell>
          <cell r="AK404">
            <v>41060</v>
          </cell>
          <cell r="AL404">
            <v>0</v>
          </cell>
          <cell r="AM404">
            <v>0</v>
          </cell>
          <cell r="AN404">
            <v>0</v>
          </cell>
          <cell r="AO404">
            <v>6</v>
          </cell>
        </row>
        <row r="405">
          <cell r="A405">
            <v>909120063</v>
          </cell>
          <cell r="B405" t="str">
            <v>BARBARA MOSCATO BROWN MEMORIAL LIBRARY</v>
          </cell>
          <cell r="C405" t="str">
            <v>NORTHWEST</v>
          </cell>
          <cell r="D405" t="str">
            <v>SENECA</v>
          </cell>
          <cell r="E405" t="str">
            <v>CAMERON</v>
          </cell>
          <cell r="F405" t="str">
            <v>-1</v>
          </cell>
          <cell r="G405">
            <v>5085</v>
          </cell>
          <cell r="H405">
            <v>4700</v>
          </cell>
          <cell r="I405">
            <v>40</v>
          </cell>
          <cell r="J405">
            <v>27227</v>
          </cell>
          <cell r="K405">
            <v>0</v>
          </cell>
          <cell r="L405">
            <v>0</v>
          </cell>
          <cell r="M405">
            <v>1.14286</v>
          </cell>
          <cell r="N405">
            <v>2.2857099999999999</v>
          </cell>
          <cell r="O405">
            <v>0</v>
          </cell>
          <cell r="P405">
            <v>30079</v>
          </cell>
          <cell r="Q405">
            <v>28447</v>
          </cell>
          <cell r="R405">
            <v>0</v>
          </cell>
          <cell r="S405">
            <v>64</v>
          </cell>
          <cell r="T405">
            <v>0</v>
          </cell>
          <cell r="U405">
            <v>206</v>
          </cell>
          <cell r="V405">
            <v>50</v>
          </cell>
          <cell r="W405">
            <v>0</v>
          </cell>
          <cell r="X405">
            <v>0</v>
          </cell>
          <cell r="Y405">
            <v>0</v>
          </cell>
          <cell r="Z405">
            <v>67170</v>
          </cell>
          <cell r="AA405">
            <v>75416</v>
          </cell>
          <cell r="AB405">
            <v>0</v>
          </cell>
          <cell r="AC405">
            <v>11888</v>
          </cell>
          <cell r="AD405">
            <v>154474</v>
          </cell>
          <cell r="AE405">
            <v>99151</v>
          </cell>
          <cell r="AF405">
            <v>33100</v>
          </cell>
          <cell r="AG405">
            <v>38153</v>
          </cell>
          <cell r="AH405">
            <v>170404</v>
          </cell>
          <cell r="AI405">
            <v>0</v>
          </cell>
          <cell r="AJ405">
            <v>0</v>
          </cell>
          <cell r="AK405">
            <v>67170</v>
          </cell>
          <cell r="AL405">
            <v>0</v>
          </cell>
          <cell r="AM405">
            <v>0</v>
          </cell>
          <cell r="AN405">
            <v>0</v>
          </cell>
          <cell r="AO405">
            <v>9</v>
          </cell>
        </row>
        <row r="406">
          <cell r="A406">
            <v>909420062</v>
          </cell>
          <cell r="B406" t="str">
            <v>BRADFORD AREA PUBLIC LIBRARY</v>
          </cell>
          <cell r="C406" t="str">
            <v>NORTHWEST</v>
          </cell>
          <cell r="D406" t="str">
            <v>SENECA</v>
          </cell>
          <cell r="E406" t="str">
            <v>MCKEAN</v>
          </cell>
          <cell r="F406" t="str">
            <v>-1</v>
          </cell>
          <cell r="G406">
            <v>21133</v>
          </cell>
          <cell r="H406">
            <v>8380</v>
          </cell>
          <cell r="I406">
            <v>46</v>
          </cell>
          <cell r="J406">
            <v>48767</v>
          </cell>
          <cell r="K406">
            <v>1.14286</v>
          </cell>
          <cell r="L406">
            <v>0</v>
          </cell>
          <cell r="M406">
            <v>1.4285699999999999</v>
          </cell>
          <cell r="N406">
            <v>5.0571400000000004</v>
          </cell>
          <cell r="O406">
            <v>0.74285999999999996</v>
          </cell>
          <cell r="P406">
            <v>50240</v>
          </cell>
          <cell r="Q406">
            <v>47135</v>
          </cell>
          <cell r="R406">
            <v>2356</v>
          </cell>
          <cell r="S406">
            <v>54</v>
          </cell>
          <cell r="T406">
            <v>67</v>
          </cell>
          <cell r="U406">
            <v>298</v>
          </cell>
          <cell r="V406">
            <v>657</v>
          </cell>
          <cell r="W406">
            <v>0</v>
          </cell>
          <cell r="X406">
            <v>0</v>
          </cell>
          <cell r="Y406">
            <v>0</v>
          </cell>
          <cell r="Z406">
            <v>63289</v>
          </cell>
          <cell r="AA406">
            <v>91450</v>
          </cell>
          <cell r="AB406">
            <v>50000</v>
          </cell>
          <cell r="AC406">
            <v>193050</v>
          </cell>
          <cell r="AD406">
            <v>347789</v>
          </cell>
          <cell r="AE406">
            <v>127901</v>
          </cell>
          <cell r="AF406">
            <v>30638</v>
          </cell>
          <cell r="AG406">
            <v>146390</v>
          </cell>
          <cell r="AH406">
            <v>304929</v>
          </cell>
          <cell r="AI406">
            <v>0</v>
          </cell>
          <cell r="AJ406">
            <v>0</v>
          </cell>
          <cell r="AK406">
            <v>63289</v>
          </cell>
          <cell r="AL406">
            <v>0</v>
          </cell>
          <cell r="AM406">
            <v>0</v>
          </cell>
          <cell r="AN406">
            <v>0</v>
          </cell>
          <cell r="AO406">
            <v>14</v>
          </cell>
        </row>
        <row r="407">
          <cell r="A407">
            <v>909420344</v>
          </cell>
          <cell r="B407" t="str">
            <v>FRIENDS MEMORIAL LIBRARY</v>
          </cell>
          <cell r="C407" t="str">
            <v>NORTHWEST</v>
          </cell>
          <cell r="D407" t="str">
            <v>SENECA</v>
          </cell>
          <cell r="E407" t="str">
            <v>MCKEAN</v>
          </cell>
          <cell r="F407" t="str">
            <v>-1</v>
          </cell>
          <cell r="G407">
            <v>5380</v>
          </cell>
          <cell r="H407">
            <v>3750</v>
          </cell>
          <cell r="I407">
            <v>26</v>
          </cell>
          <cell r="J407">
            <v>11120</v>
          </cell>
          <cell r="K407">
            <v>0</v>
          </cell>
          <cell r="L407">
            <v>0</v>
          </cell>
          <cell r="M407">
            <v>0.71428999999999998</v>
          </cell>
          <cell r="N407">
            <v>0.28571000000000002</v>
          </cell>
          <cell r="O407">
            <v>0.57142999999999999</v>
          </cell>
          <cell r="P407">
            <v>13595</v>
          </cell>
          <cell r="Q407">
            <v>12124</v>
          </cell>
          <cell r="R407">
            <v>2356</v>
          </cell>
          <cell r="S407">
            <v>43</v>
          </cell>
          <cell r="T407">
            <v>0</v>
          </cell>
          <cell r="U407">
            <v>134</v>
          </cell>
          <cell r="V407">
            <v>201</v>
          </cell>
          <cell r="W407">
            <v>0</v>
          </cell>
          <cell r="X407">
            <v>4000</v>
          </cell>
          <cell r="Y407">
            <v>0</v>
          </cell>
          <cell r="Z407">
            <v>9396</v>
          </cell>
          <cell r="AA407">
            <v>7200</v>
          </cell>
          <cell r="AB407">
            <v>0</v>
          </cell>
          <cell r="AC407">
            <v>35115</v>
          </cell>
          <cell r="AD407">
            <v>55711</v>
          </cell>
          <cell r="AE407">
            <v>31018</v>
          </cell>
          <cell r="AF407">
            <v>12755</v>
          </cell>
          <cell r="AG407">
            <v>21376</v>
          </cell>
          <cell r="AH407">
            <v>65149</v>
          </cell>
          <cell r="AI407">
            <v>4000</v>
          </cell>
          <cell r="AJ407">
            <v>0</v>
          </cell>
          <cell r="AK407">
            <v>9396</v>
          </cell>
          <cell r="AL407">
            <v>0</v>
          </cell>
          <cell r="AM407">
            <v>0</v>
          </cell>
          <cell r="AN407">
            <v>0</v>
          </cell>
          <cell r="AO407">
            <v>3</v>
          </cell>
        </row>
        <row r="408">
          <cell r="A408">
            <v>909420633</v>
          </cell>
          <cell r="B408" t="str">
            <v>HAMLIN MEMORIAL LIBRARY</v>
          </cell>
          <cell r="C408" t="str">
            <v>NORTHWEST</v>
          </cell>
          <cell r="D408" t="str">
            <v>SENECA</v>
          </cell>
          <cell r="E408" t="str">
            <v>MCKEAN</v>
          </cell>
          <cell r="F408" t="str">
            <v>-1</v>
          </cell>
          <cell r="G408">
            <v>5400</v>
          </cell>
          <cell r="H408">
            <v>3143</v>
          </cell>
          <cell r="I408">
            <v>32</v>
          </cell>
          <cell r="J408">
            <v>22723</v>
          </cell>
          <cell r="K408">
            <v>0</v>
          </cell>
          <cell r="L408">
            <v>0</v>
          </cell>
          <cell r="M408">
            <v>1</v>
          </cell>
          <cell r="N408">
            <v>0.52632000000000001</v>
          </cell>
          <cell r="O408">
            <v>7.8950000000000006E-2</v>
          </cell>
          <cell r="P408">
            <v>28114</v>
          </cell>
          <cell r="Q408">
            <v>26188</v>
          </cell>
          <cell r="R408">
            <v>2356</v>
          </cell>
          <cell r="S408">
            <v>34</v>
          </cell>
          <cell r="T408">
            <v>0</v>
          </cell>
          <cell r="U408">
            <v>1119</v>
          </cell>
          <cell r="V408">
            <v>766</v>
          </cell>
          <cell r="W408">
            <v>0</v>
          </cell>
          <cell r="X408">
            <v>0</v>
          </cell>
          <cell r="Y408">
            <v>0</v>
          </cell>
          <cell r="Z408">
            <v>9053</v>
          </cell>
          <cell r="AA408">
            <v>5831</v>
          </cell>
          <cell r="AB408">
            <v>300</v>
          </cell>
          <cell r="AC408">
            <v>154824</v>
          </cell>
          <cell r="AD408">
            <v>169708</v>
          </cell>
          <cell r="AE408">
            <v>27871</v>
          </cell>
          <cell r="AF408">
            <v>8406</v>
          </cell>
          <cell r="AG408">
            <v>54465</v>
          </cell>
          <cell r="AH408">
            <v>90742</v>
          </cell>
          <cell r="AI408">
            <v>336</v>
          </cell>
          <cell r="AJ408">
            <v>0</v>
          </cell>
          <cell r="AK408">
            <v>9053</v>
          </cell>
          <cell r="AL408">
            <v>0</v>
          </cell>
          <cell r="AM408">
            <v>0</v>
          </cell>
          <cell r="AN408">
            <v>0</v>
          </cell>
          <cell r="AO408">
            <v>7</v>
          </cell>
        </row>
        <row r="409">
          <cell r="A409">
            <v>909240213</v>
          </cell>
          <cell r="B409" t="str">
            <v>JOHNSONBURG PUBLIC LIBRARY</v>
          </cell>
          <cell r="C409" t="str">
            <v>NORTHWEST</v>
          </cell>
          <cell r="D409" t="str">
            <v>SENECA</v>
          </cell>
          <cell r="E409" t="str">
            <v>ELK</v>
          </cell>
          <cell r="F409" t="str">
            <v>-1</v>
          </cell>
          <cell r="G409">
            <v>2483</v>
          </cell>
          <cell r="H409">
            <v>3132</v>
          </cell>
          <cell r="I409">
            <v>44</v>
          </cell>
          <cell r="J409">
            <v>10075</v>
          </cell>
          <cell r="K409">
            <v>0</v>
          </cell>
          <cell r="L409">
            <v>0</v>
          </cell>
          <cell r="M409">
            <v>1</v>
          </cell>
          <cell r="N409">
            <v>0.45713999999999999</v>
          </cell>
          <cell r="O409">
            <v>0.17143</v>
          </cell>
          <cell r="P409">
            <v>25175</v>
          </cell>
          <cell r="Q409">
            <v>21860</v>
          </cell>
          <cell r="R409">
            <v>1193</v>
          </cell>
          <cell r="S409">
            <v>29</v>
          </cell>
          <cell r="T409">
            <v>1</v>
          </cell>
          <cell r="U409">
            <v>111</v>
          </cell>
          <cell r="V409">
            <v>23</v>
          </cell>
          <cell r="W409">
            <v>0</v>
          </cell>
          <cell r="X409">
            <v>2917</v>
          </cell>
          <cell r="Y409">
            <v>2029</v>
          </cell>
          <cell r="Z409">
            <v>14611</v>
          </cell>
          <cell r="AA409">
            <v>33000</v>
          </cell>
          <cell r="AB409">
            <v>0</v>
          </cell>
          <cell r="AC409">
            <v>31638</v>
          </cell>
          <cell r="AD409">
            <v>82166</v>
          </cell>
          <cell r="AE409">
            <v>39464</v>
          </cell>
          <cell r="AF409">
            <v>17510</v>
          </cell>
          <cell r="AG409">
            <v>21073</v>
          </cell>
          <cell r="AH409">
            <v>78047</v>
          </cell>
          <cell r="AI409">
            <v>3965</v>
          </cell>
          <cell r="AJ409">
            <v>0</v>
          </cell>
          <cell r="AK409">
            <v>12582</v>
          </cell>
          <cell r="AL409">
            <v>0</v>
          </cell>
          <cell r="AM409">
            <v>2029</v>
          </cell>
          <cell r="AN409">
            <v>3364</v>
          </cell>
          <cell r="AO409">
            <v>5</v>
          </cell>
        </row>
        <row r="410">
          <cell r="A410">
            <v>906270243</v>
          </cell>
          <cell r="B410" t="str">
            <v>MARIENVILLE AREA LIBRARY</v>
          </cell>
          <cell r="C410" t="str">
            <v>NORTHWEST</v>
          </cell>
          <cell r="D410" t="str">
            <v>SENECA</v>
          </cell>
          <cell r="E410" t="str">
            <v>FOREST</v>
          </cell>
          <cell r="F410" t="str">
            <v>-1</v>
          </cell>
          <cell r="G410">
            <v>4395</v>
          </cell>
          <cell r="H410">
            <v>1435</v>
          </cell>
          <cell r="I410">
            <v>35</v>
          </cell>
          <cell r="J410">
            <v>8166</v>
          </cell>
          <cell r="K410">
            <v>0</v>
          </cell>
          <cell r="L410">
            <v>0</v>
          </cell>
          <cell r="M410">
            <v>1</v>
          </cell>
          <cell r="N410">
            <v>0.34286</v>
          </cell>
          <cell r="O410">
            <v>0</v>
          </cell>
          <cell r="P410">
            <v>15100</v>
          </cell>
          <cell r="Q410">
            <v>13819</v>
          </cell>
          <cell r="R410">
            <v>2356</v>
          </cell>
          <cell r="S410">
            <v>40</v>
          </cell>
          <cell r="T410">
            <v>0</v>
          </cell>
          <cell r="U410">
            <v>168</v>
          </cell>
          <cell r="V410">
            <v>364</v>
          </cell>
          <cell r="W410">
            <v>0</v>
          </cell>
          <cell r="X410">
            <v>3678</v>
          </cell>
          <cell r="Y410">
            <v>0</v>
          </cell>
          <cell r="Z410">
            <v>20668</v>
          </cell>
          <cell r="AA410">
            <v>18163</v>
          </cell>
          <cell r="AB410">
            <v>0</v>
          </cell>
          <cell r="AC410">
            <v>6097</v>
          </cell>
          <cell r="AD410">
            <v>48606</v>
          </cell>
          <cell r="AE410">
            <v>29746</v>
          </cell>
          <cell r="AF410">
            <v>7553</v>
          </cell>
          <cell r="AG410">
            <v>14141</v>
          </cell>
          <cell r="AH410">
            <v>51440</v>
          </cell>
          <cell r="AI410">
            <v>0</v>
          </cell>
          <cell r="AJ410">
            <v>0</v>
          </cell>
          <cell r="AK410">
            <v>20668</v>
          </cell>
          <cell r="AL410">
            <v>0</v>
          </cell>
          <cell r="AM410">
            <v>0</v>
          </cell>
          <cell r="AN410">
            <v>0</v>
          </cell>
          <cell r="AO410">
            <v>5</v>
          </cell>
        </row>
        <row r="411">
          <cell r="A411">
            <v>909420483</v>
          </cell>
          <cell r="B411" t="str">
            <v>MOUNT JEWETT MEMORIAL LIBRARY</v>
          </cell>
          <cell r="C411" t="str">
            <v>NORTHWEST</v>
          </cell>
          <cell r="D411" t="str">
            <v>SENECA</v>
          </cell>
          <cell r="E411" t="str">
            <v>MCKEAN</v>
          </cell>
          <cell r="F411" t="str">
            <v>-1</v>
          </cell>
          <cell r="G411">
            <v>1653</v>
          </cell>
          <cell r="H411">
            <v>1423</v>
          </cell>
          <cell r="I411">
            <v>39</v>
          </cell>
          <cell r="J411">
            <v>4948</v>
          </cell>
          <cell r="K411">
            <v>0</v>
          </cell>
          <cell r="L411">
            <v>0</v>
          </cell>
          <cell r="M411">
            <v>0.57142999999999999</v>
          </cell>
          <cell r="N411">
            <v>0</v>
          </cell>
          <cell r="O411">
            <v>0.42857000000000001</v>
          </cell>
          <cell r="P411">
            <v>14604</v>
          </cell>
          <cell r="Q411">
            <v>14467</v>
          </cell>
          <cell r="R411">
            <v>0</v>
          </cell>
          <cell r="S411">
            <v>12</v>
          </cell>
          <cell r="T411">
            <v>0</v>
          </cell>
          <cell r="U411">
            <v>68</v>
          </cell>
          <cell r="V411">
            <v>101</v>
          </cell>
          <cell r="W411">
            <v>0</v>
          </cell>
          <cell r="X411">
            <v>0</v>
          </cell>
          <cell r="Y411">
            <v>0</v>
          </cell>
          <cell r="Z411">
            <v>4308</v>
          </cell>
          <cell r="AA411">
            <v>9040</v>
          </cell>
          <cell r="AB411">
            <v>300</v>
          </cell>
          <cell r="AC411">
            <v>17077</v>
          </cell>
          <cell r="AD411">
            <v>30425</v>
          </cell>
          <cell r="AE411">
            <v>8440</v>
          </cell>
          <cell r="AF411">
            <v>3890</v>
          </cell>
          <cell r="AG411">
            <v>10170</v>
          </cell>
          <cell r="AH411">
            <v>22500</v>
          </cell>
          <cell r="AI411">
            <v>0</v>
          </cell>
          <cell r="AJ411">
            <v>0</v>
          </cell>
          <cell r="AK411">
            <v>4308</v>
          </cell>
          <cell r="AL411">
            <v>0</v>
          </cell>
          <cell r="AM411">
            <v>0</v>
          </cell>
          <cell r="AN411">
            <v>0</v>
          </cell>
          <cell r="AO411">
            <v>4</v>
          </cell>
        </row>
        <row r="412">
          <cell r="A412">
            <v>909240303</v>
          </cell>
          <cell r="B412" t="str">
            <v>RIDGWAY FREE PUBLIC LIBRARY</v>
          </cell>
          <cell r="C412" t="str">
            <v>NORTHWEST</v>
          </cell>
          <cell r="D412" t="str">
            <v>SENECA</v>
          </cell>
          <cell r="E412" t="str">
            <v>ELK</v>
          </cell>
          <cell r="F412" t="str">
            <v>-1</v>
          </cell>
          <cell r="G412">
            <v>8286</v>
          </cell>
          <cell r="H412">
            <v>4798</v>
          </cell>
          <cell r="I412">
            <v>44</v>
          </cell>
          <cell r="J412">
            <v>35070</v>
          </cell>
          <cell r="K412">
            <v>0</v>
          </cell>
          <cell r="L412">
            <v>0</v>
          </cell>
          <cell r="M412">
            <v>1</v>
          </cell>
          <cell r="N412">
            <v>1.825</v>
          </cell>
          <cell r="O412">
            <v>0</v>
          </cell>
          <cell r="P412">
            <v>21167</v>
          </cell>
          <cell r="Q412">
            <v>17256</v>
          </cell>
          <cell r="R412">
            <v>2356</v>
          </cell>
          <cell r="S412">
            <v>41</v>
          </cell>
          <cell r="T412">
            <v>0</v>
          </cell>
          <cell r="U412">
            <v>56</v>
          </cell>
          <cell r="V412">
            <v>60</v>
          </cell>
          <cell r="W412">
            <v>0</v>
          </cell>
          <cell r="X412">
            <v>0</v>
          </cell>
          <cell r="Y412">
            <v>1299</v>
          </cell>
          <cell r="Z412">
            <v>24198</v>
          </cell>
          <cell r="AA412">
            <v>29513</v>
          </cell>
          <cell r="AB412">
            <v>5000</v>
          </cell>
          <cell r="AC412">
            <v>66963</v>
          </cell>
          <cell r="AD412">
            <v>120674</v>
          </cell>
          <cell r="AE412">
            <v>60749</v>
          </cell>
          <cell r="AF412">
            <v>11360</v>
          </cell>
          <cell r="AG412">
            <v>36681</v>
          </cell>
          <cell r="AH412">
            <v>108790</v>
          </cell>
          <cell r="AI412">
            <v>0</v>
          </cell>
          <cell r="AJ412">
            <v>0</v>
          </cell>
          <cell r="AK412">
            <v>22899</v>
          </cell>
          <cell r="AL412">
            <v>0</v>
          </cell>
          <cell r="AM412">
            <v>1299</v>
          </cell>
          <cell r="AN412">
            <v>0</v>
          </cell>
          <cell r="AO412">
            <v>7</v>
          </cell>
        </row>
        <row r="413">
          <cell r="A413">
            <v>909240393</v>
          </cell>
          <cell r="B413" t="str">
            <v>SAINT MARYS PUBLIC LIBRARY</v>
          </cell>
          <cell r="C413" t="str">
            <v>NORTHWEST</v>
          </cell>
          <cell r="D413" t="str">
            <v>SENECA</v>
          </cell>
          <cell r="E413" t="str">
            <v>ELK</v>
          </cell>
          <cell r="F413" t="str">
            <v>-1</v>
          </cell>
          <cell r="G413">
            <v>13070</v>
          </cell>
          <cell r="H413">
            <v>6608</v>
          </cell>
          <cell r="I413">
            <v>47</v>
          </cell>
          <cell r="J413">
            <v>88997</v>
          </cell>
          <cell r="K413">
            <v>0</v>
          </cell>
          <cell r="L413">
            <v>0</v>
          </cell>
          <cell r="M413">
            <v>0.98684000000000005</v>
          </cell>
          <cell r="N413">
            <v>4.2105300000000003</v>
          </cell>
          <cell r="O413">
            <v>0</v>
          </cell>
          <cell r="P413">
            <v>62164</v>
          </cell>
          <cell r="Q413">
            <v>56731</v>
          </cell>
          <cell r="R413">
            <v>2356</v>
          </cell>
          <cell r="S413">
            <v>96</v>
          </cell>
          <cell r="T413">
            <v>0</v>
          </cell>
          <cell r="U413">
            <v>352</v>
          </cell>
          <cell r="V413">
            <v>582</v>
          </cell>
          <cell r="W413">
            <v>0</v>
          </cell>
          <cell r="X413">
            <v>0</v>
          </cell>
          <cell r="Y413">
            <v>2285</v>
          </cell>
          <cell r="Z413">
            <v>48230</v>
          </cell>
          <cell r="AA413">
            <v>126700</v>
          </cell>
          <cell r="AB413">
            <v>0</v>
          </cell>
          <cell r="AC413">
            <v>47945</v>
          </cell>
          <cell r="AD413">
            <v>222875</v>
          </cell>
          <cell r="AE413">
            <v>143407</v>
          </cell>
          <cell r="AF413">
            <v>30391</v>
          </cell>
          <cell r="AG413">
            <v>76249</v>
          </cell>
          <cell r="AH413">
            <v>250047</v>
          </cell>
          <cell r="AI413">
            <v>0</v>
          </cell>
          <cell r="AJ413">
            <v>0</v>
          </cell>
          <cell r="AK413">
            <v>45945</v>
          </cell>
          <cell r="AL413">
            <v>0</v>
          </cell>
          <cell r="AM413">
            <v>2285</v>
          </cell>
          <cell r="AN413">
            <v>0</v>
          </cell>
          <cell r="AO413">
            <v>17</v>
          </cell>
        </row>
        <row r="414">
          <cell r="A414">
            <v>909420573</v>
          </cell>
          <cell r="B414" t="str">
            <v>SAMUEL W SMITH MEM PUB LIBRARY</v>
          </cell>
          <cell r="C414" t="str">
            <v>NORTHWEST</v>
          </cell>
          <cell r="D414" t="str">
            <v>SENECA</v>
          </cell>
          <cell r="E414" t="str">
            <v>MCKEAN</v>
          </cell>
          <cell r="F414" t="str">
            <v>-1</v>
          </cell>
          <cell r="G414">
            <v>8436</v>
          </cell>
          <cell r="H414">
            <v>2185</v>
          </cell>
          <cell r="I414">
            <v>45</v>
          </cell>
          <cell r="J414">
            <v>29911</v>
          </cell>
          <cell r="K414">
            <v>1</v>
          </cell>
          <cell r="L414">
            <v>0</v>
          </cell>
          <cell r="M414">
            <v>0</v>
          </cell>
          <cell r="N414">
            <v>2.0857100000000002</v>
          </cell>
          <cell r="O414">
            <v>0</v>
          </cell>
          <cell r="P414">
            <v>29858</v>
          </cell>
          <cell r="Q414">
            <v>24507</v>
          </cell>
          <cell r="R414">
            <v>1134</v>
          </cell>
          <cell r="S414">
            <v>41</v>
          </cell>
          <cell r="T414">
            <v>0</v>
          </cell>
          <cell r="U414">
            <v>650</v>
          </cell>
          <cell r="V414">
            <v>281</v>
          </cell>
          <cell r="W414">
            <v>0</v>
          </cell>
          <cell r="X414">
            <v>0</v>
          </cell>
          <cell r="Y414">
            <v>0</v>
          </cell>
          <cell r="Z414">
            <v>28973</v>
          </cell>
          <cell r="AA414">
            <v>22371</v>
          </cell>
          <cell r="AB414">
            <v>0</v>
          </cell>
          <cell r="AC414">
            <v>57456</v>
          </cell>
          <cell r="AD414">
            <v>108800</v>
          </cell>
          <cell r="AE414">
            <v>83753</v>
          </cell>
          <cell r="AF414">
            <v>15446</v>
          </cell>
          <cell r="AG414">
            <v>30813</v>
          </cell>
          <cell r="AH414">
            <v>130012</v>
          </cell>
          <cell r="AI414">
            <v>0</v>
          </cell>
          <cell r="AJ414">
            <v>0</v>
          </cell>
          <cell r="AK414">
            <v>28973</v>
          </cell>
          <cell r="AL414">
            <v>0</v>
          </cell>
          <cell r="AM414">
            <v>0</v>
          </cell>
          <cell r="AN414">
            <v>562269</v>
          </cell>
          <cell r="AO414">
            <v>8</v>
          </cell>
        </row>
        <row r="415">
          <cell r="A415">
            <v>906270185</v>
          </cell>
          <cell r="B415" t="str">
            <v>SARAH S BOVARD MEM LIBRARY</v>
          </cell>
          <cell r="C415" t="str">
            <v>NORTHWEST</v>
          </cell>
          <cell r="D415" t="str">
            <v>SENECA</v>
          </cell>
          <cell r="E415" t="str">
            <v>FOREST</v>
          </cell>
          <cell r="F415" t="str">
            <v>-1</v>
          </cell>
          <cell r="G415">
            <v>3321</v>
          </cell>
          <cell r="H415">
            <v>3485</v>
          </cell>
          <cell r="I415">
            <v>35</v>
          </cell>
          <cell r="J415">
            <v>17825</v>
          </cell>
          <cell r="K415">
            <v>0</v>
          </cell>
          <cell r="L415">
            <v>0</v>
          </cell>
          <cell r="M415">
            <v>1</v>
          </cell>
          <cell r="N415">
            <v>0.45</v>
          </cell>
          <cell r="O415">
            <v>0.625</v>
          </cell>
          <cell r="P415">
            <v>26913</v>
          </cell>
          <cell r="Q415">
            <v>22900</v>
          </cell>
          <cell r="R415">
            <v>2356</v>
          </cell>
          <cell r="S415">
            <v>30</v>
          </cell>
          <cell r="T415">
            <v>1</v>
          </cell>
          <cell r="U415">
            <v>95</v>
          </cell>
          <cell r="V415">
            <v>228</v>
          </cell>
          <cell r="W415">
            <v>3632</v>
          </cell>
          <cell r="X415">
            <v>7709</v>
          </cell>
          <cell r="Y415">
            <v>0</v>
          </cell>
          <cell r="Z415">
            <v>25141</v>
          </cell>
          <cell r="AA415">
            <v>23853</v>
          </cell>
          <cell r="AB415">
            <v>0</v>
          </cell>
          <cell r="AC415">
            <v>13910</v>
          </cell>
          <cell r="AD415">
            <v>70613</v>
          </cell>
          <cell r="AE415">
            <v>52855</v>
          </cell>
          <cell r="AF415">
            <v>7882</v>
          </cell>
          <cell r="AG415">
            <v>14925</v>
          </cell>
          <cell r="AH415">
            <v>75662</v>
          </cell>
          <cell r="AI415">
            <v>0</v>
          </cell>
          <cell r="AJ415">
            <v>3632</v>
          </cell>
          <cell r="AK415">
            <v>25141</v>
          </cell>
          <cell r="AL415">
            <v>0</v>
          </cell>
          <cell r="AM415">
            <v>0</v>
          </cell>
          <cell r="AN415">
            <v>0</v>
          </cell>
          <cell r="AO415">
            <v>9</v>
          </cell>
        </row>
        <row r="416">
          <cell r="A416">
            <v>905620545</v>
          </cell>
          <cell r="B416" t="str">
            <v>SHEFFIELD TOWNSHIP LIBRARY</v>
          </cell>
          <cell r="C416" t="str">
            <v>NORTHWEST</v>
          </cell>
          <cell r="D416" t="str">
            <v>SENECA</v>
          </cell>
          <cell r="E416" t="str">
            <v>WARREN</v>
          </cell>
          <cell r="F416" t="str">
            <v>-1</v>
          </cell>
          <cell r="G416">
            <v>2337</v>
          </cell>
          <cell r="H416">
            <v>1691</v>
          </cell>
          <cell r="I416">
            <v>26</v>
          </cell>
          <cell r="J416">
            <v>20053</v>
          </cell>
          <cell r="K416">
            <v>0</v>
          </cell>
          <cell r="L416">
            <v>0</v>
          </cell>
          <cell r="M416">
            <v>0.57142999999999999</v>
          </cell>
          <cell r="N416">
            <v>0.28571000000000002</v>
          </cell>
          <cell r="O416">
            <v>0.17143</v>
          </cell>
          <cell r="P416">
            <v>22545</v>
          </cell>
          <cell r="Q416">
            <v>20999</v>
          </cell>
          <cell r="R416">
            <v>2356</v>
          </cell>
          <cell r="S416">
            <v>24</v>
          </cell>
          <cell r="T416">
            <v>0</v>
          </cell>
          <cell r="U416">
            <v>134</v>
          </cell>
          <cell r="V416">
            <v>124</v>
          </cell>
          <cell r="W416">
            <v>0</v>
          </cell>
          <cell r="X416">
            <v>0</v>
          </cell>
          <cell r="Y416">
            <v>0</v>
          </cell>
          <cell r="Z416">
            <v>5188</v>
          </cell>
          <cell r="AA416">
            <v>19850</v>
          </cell>
          <cell r="AB416">
            <v>0</v>
          </cell>
          <cell r="AC416">
            <v>6030</v>
          </cell>
          <cell r="AD416">
            <v>31068</v>
          </cell>
          <cell r="AE416">
            <v>19856</v>
          </cell>
          <cell r="AF416">
            <v>6684</v>
          </cell>
          <cell r="AG416">
            <v>5075</v>
          </cell>
          <cell r="AH416">
            <v>31615</v>
          </cell>
          <cell r="AI416">
            <v>0</v>
          </cell>
          <cell r="AJ416">
            <v>0</v>
          </cell>
          <cell r="AK416">
            <v>5188</v>
          </cell>
          <cell r="AL416">
            <v>0</v>
          </cell>
          <cell r="AM416">
            <v>0</v>
          </cell>
          <cell r="AN416">
            <v>0</v>
          </cell>
          <cell r="AO416">
            <v>3</v>
          </cell>
        </row>
        <row r="417">
          <cell r="A417">
            <v>905620633</v>
          </cell>
          <cell r="B417" t="str">
            <v>SUGAR GROVE FREE LIBRARY</v>
          </cell>
          <cell r="C417" t="str">
            <v>NORTHWEST</v>
          </cell>
          <cell r="D417" t="str">
            <v>SENECA</v>
          </cell>
          <cell r="E417" t="str">
            <v>WARREN</v>
          </cell>
          <cell r="F417" t="str">
            <v>-1</v>
          </cell>
          <cell r="G417">
            <v>5270</v>
          </cell>
          <cell r="H417">
            <v>2472</v>
          </cell>
          <cell r="I417">
            <v>22</v>
          </cell>
          <cell r="J417">
            <v>9204</v>
          </cell>
          <cell r="K417">
            <v>0</v>
          </cell>
          <cell r="L417">
            <v>0</v>
          </cell>
          <cell r="M417">
            <v>0.62856999999999996</v>
          </cell>
          <cell r="N417">
            <v>0.62856999999999996</v>
          </cell>
          <cell r="O417">
            <v>0</v>
          </cell>
          <cell r="P417">
            <v>20145</v>
          </cell>
          <cell r="Q417">
            <v>12548</v>
          </cell>
          <cell r="R417">
            <v>2356</v>
          </cell>
          <cell r="S417">
            <v>26</v>
          </cell>
          <cell r="T417">
            <v>0</v>
          </cell>
          <cell r="U417">
            <v>232</v>
          </cell>
          <cell r="V417">
            <v>309</v>
          </cell>
          <cell r="W417">
            <v>0</v>
          </cell>
          <cell r="X417">
            <v>0</v>
          </cell>
          <cell r="Y417">
            <v>0</v>
          </cell>
          <cell r="Z417">
            <v>13487</v>
          </cell>
          <cell r="AA417">
            <v>14700</v>
          </cell>
          <cell r="AB417">
            <v>0</v>
          </cell>
          <cell r="AC417">
            <v>29238</v>
          </cell>
          <cell r="AD417">
            <v>57425</v>
          </cell>
          <cell r="AE417">
            <v>27484</v>
          </cell>
          <cell r="AF417">
            <v>8545</v>
          </cell>
          <cell r="AG417">
            <v>17027</v>
          </cell>
          <cell r="AH417">
            <v>53056</v>
          </cell>
          <cell r="AI417">
            <v>0</v>
          </cell>
          <cell r="AJ417">
            <v>0</v>
          </cell>
          <cell r="AK417">
            <v>13487</v>
          </cell>
          <cell r="AL417">
            <v>0</v>
          </cell>
          <cell r="AM417">
            <v>0</v>
          </cell>
          <cell r="AN417">
            <v>0</v>
          </cell>
          <cell r="AO417">
            <v>8</v>
          </cell>
        </row>
        <row r="418">
          <cell r="A418">
            <v>905620693</v>
          </cell>
          <cell r="B418" t="str">
            <v>TIDIOUTE LIBRARY ASSOCIATION, INC.</v>
          </cell>
          <cell r="C418" t="str">
            <v>NORTHWEST</v>
          </cell>
          <cell r="D418" t="str">
            <v>SENECA</v>
          </cell>
          <cell r="E418" t="str">
            <v>WARREN</v>
          </cell>
          <cell r="F418" t="str">
            <v>-1</v>
          </cell>
          <cell r="G418">
            <v>688</v>
          </cell>
          <cell r="H418">
            <v>887</v>
          </cell>
          <cell r="I418">
            <v>26</v>
          </cell>
          <cell r="J418">
            <v>8704</v>
          </cell>
          <cell r="K418">
            <v>0</v>
          </cell>
          <cell r="L418">
            <v>0</v>
          </cell>
          <cell r="M418">
            <v>0.74285999999999996</v>
          </cell>
          <cell r="N418">
            <v>0</v>
          </cell>
          <cell r="O418">
            <v>0</v>
          </cell>
          <cell r="P418">
            <v>19196</v>
          </cell>
          <cell r="Q418">
            <v>16547</v>
          </cell>
          <cell r="R418">
            <v>2356</v>
          </cell>
          <cell r="S418">
            <v>37</v>
          </cell>
          <cell r="T418">
            <v>0</v>
          </cell>
          <cell r="U418">
            <v>49</v>
          </cell>
          <cell r="V418">
            <v>303</v>
          </cell>
          <cell r="W418">
            <v>0</v>
          </cell>
          <cell r="X418">
            <v>0</v>
          </cell>
          <cell r="Y418">
            <v>0</v>
          </cell>
          <cell r="Z418">
            <v>2897</v>
          </cell>
          <cell r="AA418">
            <v>9200</v>
          </cell>
          <cell r="AB418">
            <v>0</v>
          </cell>
          <cell r="AC418">
            <v>5105</v>
          </cell>
          <cell r="AD418">
            <v>17202</v>
          </cell>
          <cell r="AE418">
            <v>19967</v>
          </cell>
          <cell r="AF418">
            <v>6776</v>
          </cell>
          <cell r="AG418">
            <v>13024</v>
          </cell>
          <cell r="AH418">
            <v>39767</v>
          </cell>
          <cell r="AI418">
            <v>0</v>
          </cell>
          <cell r="AJ418">
            <v>0</v>
          </cell>
          <cell r="AK418">
            <v>2897</v>
          </cell>
          <cell r="AL418">
            <v>0</v>
          </cell>
          <cell r="AM418">
            <v>0</v>
          </cell>
          <cell r="AN418">
            <v>0</v>
          </cell>
          <cell r="AO418">
            <v>4</v>
          </cell>
        </row>
        <row r="419">
          <cell r="A419">
            <v>905620753</v>
          </cell>
          <cell r="B419" t="str">
            <v>WARREN LIBRARY ASSOCIATION</v>
          </cell>
          <cell r="C419" t="str">
            <v>NORTHWEST</v>
          </cell>
          <cell r="D419" t="str">
            <v>SENECA</v>
          </cell>
          <cell r="E419" t="str">
            <v>WARREN</v>
          </cell>
          <cell r="F419" t="str">
            <v>-1</v>
          </cell>
          <cell r="G419">
            <v>28502</v>
          </cell>
          <cell r="H419">
            <v>18320</v>
          </cell>
          <cell r="I419">
            <v>54</v>
          </cell>
          <cell r="J419">
            <v>377325</v>
          </cell>
          <cell r="K419">
            <v>5.4166699999999999</v>
          </cell>
          <cell r="L419">
            <v>0.5</v>
          </cell>
          <cell r="M419">
            <v>0</v>
          </cell>
          <cell r="N419">
            <v>12.38889</v>
          </cell>
          <cell r="O419">
            <v>1.4444399999999999</v>
          </cell>
          <cell r="P419">
            <v>169495</v>
          </cell>
          <cell r="Q419">
            <v>156629</v>
          </cell>
          <cell r="R419">
            <v>2356</v>
          </cell>
          <cell r="S419">
            <v>181</v>
          </cell>
          <cell r="T419">
            <v>0</v>
          </cell>
          <cell r="U419">
            <v>3153</v>
          </cell>
          <cell r="V419">
            <v>3358</v>
          </cell>
          <cell r="W419">
            <v>0</v>
          </cell>
          <cell r="X419">
            <v>12100</v>
          </cell>
          <cell r="Y419">
            <v>0</v>
          </cell>
          <cell r="Z419">
            <v>356862</v>
          </cell>
          <cell r="AA419">
            <v>200000</v>
          </cell>
          <cell r="AB419">
            <v>0</v>
          </cell>
          <cell r="AC419">
            <v>225834</v>
          </cell>
          <cell r="AD419">
            <v>794796</v>
          </cell>
          <cell r="AE419">
            <v>733368</v>
          </cell>
          <cell r="AF419">
            <v>125220</v>
          </cell>
          <cell r="AG419">
            <v>184910</v>
          </cell>
          <cell r="AH419">
            <v>1043498</v>
          </cell>
          <cell r="AI419">
            <v>12100</v>
          </cell>
          <cell r="AJ419">
            <v>0</v>
          </cell>
          <cell r="AK419">
            <v>356021</v>
          </cell>
          <cell r="AL419">
            <v>0</v>
          </cell>
          <cell r="AM419">
            <v>0</v>
          </cell>
          <cell r="AN419">
            <v>0</v>
          </cell>
          <cell r="AO419">
            <v>19</v>
          </cell>
        </row>
        <row r="420">
          <cell r="A420">
            <v>909240245</v>
          </cell>
          <cell r="B420" t="str">
            <v>WILCOX PUBLIC LIBRARY</v>
          </cell>
          <cell r="C420" t="str">
            <v>NORTHWEST</v>
          </cell>
          <cell r="D420" t="str">
            <v>SENECA</v>
          </cell>
          <cell r="E420" t="str">
            <v>ELK</v>
          </cell>
          <cell r="F420" t="str">
            <v>-1</v>
          </cell>
          <cell r="G420">
            <v>1624</v>
          </cell>
          <cell r="H420">
            <v>692</v>
          </cell>
          <cell r="I420">
            <v>26</v>
          </cell>
          <cell r="J420">
            <v>4649</v>
          </cell>
          <cell r="K420">
            <v>0</v>
          </cell>
          <cell r="L420">
            <v>0</v>
          </cell>
          <cell r="M420">
            <v>0.57142999999999999</v>
          </cell>
          <cell r="N420">
            <v>0</v>
          </cell>
          <cell r="O420">
            <v>0.17143</v>
          </cell>
          <cell r="P420">
            <v>14437</v>
          </cell>
          <cell r="Q420">
            <v>10799</v>
          </cell>
          <cell r="R420">
            <v>2356</v>
          </cell>
          <cell r="S420">
            <v>10</v>
          </cell>
          <cell r="T420">
            <v>0</v>
          </cell>
          <cell r="U420">
            <v>15</v>
          </cell>
          <cell r="V420">
            <v>29</v>
          </cell>
          <cell r="W420">
            <v>0</v>
          </cell>
          <cell r="X420">
            <v>0</v>
          </cell>
          <cell r="Y420">
            <v>1122</v>
          </cell>
          <cell r="Z420">
            <v>6517</v>
          </cell>
          <cell r="AA420">
            <v>11559</v>
          </cell>
          <cell r="AB420">
            <v>0</v>
          </cell>
          <cell r="AC420">
            <v>11325</v>
          </cell>
          <cell r="AD420">
            <v>29401</v>
          </cell>
          <cell r="AE420">
            <v>12833</v>
          </cell>
          <cell r="AF420">
            <v>4203</v>
          </cell>
          <cell r="AG420">
            <v>13936</v>
          </cell>
          <cell r="AH420">
            <v>30972</v>
          </cell>
          <cell r="AI420">
            <v>0</v>
          </cell>
          <cell r="AJ420">
            <v>0</v>
          </cell>
          <cell r="AK420">
            <v>5395</v>
          </cell>
          <cell r="AL420">
            <v>0</v>
          </cell>
          <cell r="AM420">
            <v>1122</v>
          </cell>
          <cell r="AN420">
            <v>0</v>
          </cell>
          <cell r="AO420">
            <v>3</v>
          </cell>
        </row>
        <row r="421">
          <cell r="A421">
            <v>905620813</v>
          </cell>
          <cell r="B421" t="str">
            <v>YOUNGSVILLE PUBLIC LIBRARY</v>
          </cell>
          <cell r="C421" t="str">
            <v>NORTHWEST</v>
          </cell>
          <cell r="D421" t="str">
            <v>SENECA</v>
          </cell>
          <cell r="E421" t="str">
            <v>WARREN</v>
          </cell>
          <cell r="F421" t="str">
            <v>-1</v>
          </cell>
          <cell r="G421">
            <v>5018</v>
          </cell>
          <cell r="H421">
            <v>2884</v>
          </cell>
          <cell r="I421">
            <v>26</v>
          </cell>
          <cell r="J421">
            <v>17551</v>
          </cell>
          <cell r="K421">
            <v>0</v>
          </cell>
          <cell r="L421">
            <v>0</v>
          </cell>
          <cell r="M421">
            <v>0.85714000000000001</v>
          </cell>
          <cell r="N421">
            <v>0.42857000000000001</v>
          </cell>
          <cell r="O421">
            <v>0.11429</v>
          </cell>
          <cell r="P421">
            <v>18068</v>
          </cell>
          <cell r="Q421">
            <v>14051</v>
          </cell>
          <cell r="R421">
            <v>2356</v>
          </cell>
          <cell r="S421">
            <v>68</v>
          </cell>
          <cell r="T421">
            <v>0</v>
          </cell>
          <cell r="U421">
            <v>67</v>
          </cell>
          <cell r="V421">
            <v>112</v>
          </cell>
          <cell r="W421">
            <v>0</v>
          </cell>
          <cell r="X421">
            <v>0</v>
          </cell>
          <cell r="Y421">
            <v>0</v>
          </cell>
          <cell r="Z421">
            <v>8848</v>
          </cell>
          <cell r="AA421">
            <v>20048</v>
          </cell>
          <cell r="AB421">
            <v>0</v>
          </cell>
          <cell r="AC421">
            <v>25600</v>
          </cell>
          <cell r="AD421">
            <v>54496</v>
          </cell>
          <cell r="AE421">
            <v>28920</v>
          </cell>
          <cell r="AF421">
            <v>4607</v>
          </cell>
          <cell r="AG421">
            <v>16943</v>
          </cell>
          <cell r="AH421">
            <v>50470</v>
          </cell>
          <cell r="AI421">
            <v>0</v>
          </cell>
          <cell r="AJ421">
            <v>0</v>
          </cell>
          <cell r="AK421">
            <v>8848</v>
          </cell>
          <cell r="AL421">
            <v>0</v>
          </cell>
          <cell r="AM421">
            <v>0</v>
          </cell>
          <cell r="AN421">
            <v>0</v>
          </cell>
          <cell r="AO421">
            <v>6</v>
          </cell>
        </row>
        <row r="422">
          <cell r="A422">
            <v>901260063</v>
          </cell>
          <cell r="B422" t="str">
            <v>BROWNSVILLE FREE PUBLIC LIBRARY</v>
          </cell>
          <cell r="C422" t="str">
            <v>SOUTHWEST</v>
          </cell>
          <cell r="D422" t="str">
            <v>WASHINGTON</v>
          </cell>
          <cell r="E422" t="str">
            <v>FAYETTE</v>
          </cell>
          <cell r="F422" t="str">
            <v>-1</v>
          </cell>
          <cell r="G422">
            <v>15055</v>
          </cell>
          <cell r="H422">
            <v>2218</v>
          </cell>
          <cell r="I422">
            <v>45</v>
          </cell>
          <cell r="J422">
            <v>8869</v>
          </cell>
          <cell r="K422">
            <v>0</v>
          </cell>
          <cell r="L422">
            <v>0</v>
          </cell>
          <cell r="M422">
            <v>1</v>
          </cell>
          <cell r="N422">
            <v>1.125</v>
          </cell>
          <cell r="O422">
            <v>0</v>
          </cell>
          <cell r="P422">
            <v>20779</v>
          </cell>
          <cell r="Q422">
            <v>19863</v>
          </cell>
          <cell r="R422">
            <v>1155</v>
          </cell>
          <cell r="S422">
            <v>38</v>
          </cell>
          <cell r="T422">
            <v>0</v>
          </cell>
          <cell r="U422">
            <v>84</v>
          </cell>
          <cell r="V422">
            <v>196</v>
          </cell>
          <cell r="W422">
            <v>0</v>
          </cell>
          <cell r="X422">
            <v>0</v>
          </cell>
          <cell r="Y422">
            <v>0</v>
          </cell>
          <cell r="Z422">
            <v>24801</v>
          </cell>
          <cell r="AA422">
            <v>10610</v>
          </cell>
          <cell r="AB422">
            <v>0</v>
          </cell>
          <cell r="AC422">
            <v>13617</v>
          </cell>
          <cell r="AD422">
            <v>49028</v>
          </cell>
          <cell r="AE422">
            <v>51517</v>
          </cell>
          <cell r="AF422">
            <v>4235</v>
          </cell>
          <cell r="AG422">
            <v>22566</v>
          </cell>
          <cell r="AH422">
            <v>78318</v>
          </cell>
          <cell r="AI422">
            <v>0</v>
          </cell>
          <cell r="AJ422">
            <v>0</v>
          </cell>
          <cell r="AK422">
            <v>24801</v>
          </cell>
          <cell r="AL422">
            <v>0</v>
          </cell>
          <cell r="AM422">
            <v>5000</v>
          </cell>
          <cell r="AN422">
            <v>0</v>
          </cell>
          <cell r="AO422">
            <v>3</v>
          </cell>
        </row>
        <row r="423">
          <cell r="A423">
            <v>901260152</v>
          </cell>
          <cell r="B423" t="str">
            <v>CARNEGIE FREE LIBRARY</v>
          </cell>
          <cell r="C423" t="str">
            <v>SOUTHWEST</v>
          </cell>
          <cell r="D423" t="str">
            <v>WASHINGTON</v>
          </cell>
          <cell r="E423" t="str">
            <v>FAYETTE</v>
          </cell>
          <cell r="F423" t="str">
            <v>-1</v>
          </cell>
          <cell r="G423">
            <v>34479</v>
          </cell>
          <cell r="H423">
            <v>8722</v>
          </cell>
          <cell r="I423">
            <v>50</v>
          </cell>
          <cell r="J423">
            <v>21301</v>
          </cell>
          <cell r="K423">
            <v>1.14286</v>
          </cell>
          <cell r="L423">
            <v>0</v>
          </cell>
          <cell r="M423">
            <v>2.1428600000000002</v>
          </cell>
          <cell r="N423">
            <v>6.1428599999999998</v>
          </cell>
          <cell r="O423">
            <v>0.28571000000000002</v>
          </cell>
          <cell r="P423">
            <v>34695</v>
          </cell>
          <cell r="Q423">
            <v>33878</v>
          </cell>
          <cell r="R423">
            <v>1240</v>
          </cell>
          <cell r="S423">
            <v>27</v>
          </cell>
          <cell r="T423">
            <v>0</v>
          </cell>
          <cell r="U423">
            <v>25</v>
          </cell>
          <cell r="V423">
            <v>201</v>
          </cell>
          <cell r="W423">
            <v>2316</v>
          </cell>
          <cell r="X423">
            <v>2316</v>
          </cell>
          <cell r="Y423">
            <v>0</v>
          </cell>
          <cell r="Z423">
            <v>59801</v>
          </cell>
          <cell r="AA423">
            <v>45460</v>
          </cell>
          <cell r="AB423">
            <v>11250</v>
          </cell>
          <cell r="AC423">
            <v>428014</v>
          </cell>
          <cell r="AD423">
            <v>535591</v>
          </cell>
          <cell r="AE423">
            <v>85569</v>
          </cell>
          <cell r="AF423">
            <v>8030</v>
          </cell>
          <cell r="AG423">
            <v>76480</v>
          </cell>
          <cell r="AH423">
            <v>170079</v>
          </cell>
          <cell r="AI423">
            <v>0</v>
          </cell>
          <cell r="AJ423">
            <v>2316</v>
          </cell>
          <cell r="AK423">
            <v>59801</v>
          </cell>
          <cell r="AL423">
            <v>0</v>
          </cell>
          <cell r="AM423">
            <v>0</v>
          </cell>
          <cell r="AN423">
            <v>0</v>
          </cell>
          <cell r="AO423">
            <v>14</v>
          </cell>
        </row>
        <row r="424">
          <cell r="A424">
            <v>901260633</v>
          </cell>
          <cell r="B424" t="str">
            <v>GERMAN MASONTOWN PUB LIBRARY</v>
          </cell>
          <cell r="C424" t="str">
            <v>SOUTHWEST</v>
          </cell>
          <cell r="D424" t="str">
            <v>WASHINGTON</v>
          </cell>
          <cell r="E424" t="str">
            <v>FAYETTE</v>
          </cell>
          <cell r="F424" t="str">
            <v>-1</v>
          </cell>
          <cell r="G424">
            <v>10352</v>
          </cell>
          <cell r="H424">
            <v>5402</v>
          </cell>
          <cell r="I424">
            <v>32</v>
          </cell>
          <cell r="J424">
            <v>17826</v>
          </cell>
          <cell r="K424">
            <v>0.91429000000000005</v>
          </cell>
          <cell r="L424">
            <v>0</v>
          </cell>
          <cell r="M424">
            <v>0</v>
          </cell>
          <cell r="N424">
            <v>1.7142900000000001</v>
          </cell>
          <cell r="O424">
            <v>0</v>
          </cell>
          <cell r="P424">
            <v>26181</v>
          </cell>
          <cell r="Q424">
            <v>24788</v>
          </cell>
          <cell r="R424">
            <v>0</v>
          </cell>
          <cell r="S424">
            <v>45</v>
          </cell>
          <cell r="T424">
            <v>0</v>
          </cell>
          <cell r="U424">
            <v>85</v>
          </cell>
          <cell r="V424">
            <v>158</v>
          </cell>
          <cell r="W424">
            <v>0</v>
          </cell>
          <cell r="X424">
            <v>0</v>
          </cell>
          <cell r="Y424">
            <v>0</v>
          </cell>
          <cell r="Z424">
            <v>19485</v>
          </cell>
          <cell r="AA424">
            <v>27638</v>
          </cell>
          <cell r="AB424">
            <v>6808</v>
          </cell>
          <cell r="AC424">
            <v>23500</v>
          </cell>
          <cell r="AD424">
            <v>70623</v>
          </cell>
          <cell r="AE424">
            <v>47893</v>
          </cell>
          <cell r="AF424">
            <v>7177</v>
          </cell>
          <cell r="AG424">
            <v>21709</v>
          </cell>
          <cell r="AH424">
            <v>76779</v>
          </cell>
          <cell r="AI424">
            <v>0</v>
          </cell>
          <cell r="AJ424">
            <v>0</v>
          </cell>
          <cell r="AK424">
            <v>19485</v>
          </cell>
          <cell r="AL424">
            <v>0</v>
          </cell>
          <cell r="AM424">
            <v>0</v>
          </cell>
          <cell r="AN424">
            <v>0</v>
          </cell>
          <cell r="AO424">
            <v>8</v>
          </cell>
        </row>
        <row r="425">
          <cell r="A425">
            <v>901300753</v>
          </cell>
          <cell r="B425" t="str">
            <v>EVA K BOWLBY PUBLIC LIBRARY</v>
          </cell>
          <cell r="C425" t="str">
            <v>SOUTHWEST</v>
          </cell>
          <cell r="D425" t="str">
            <v>WASHINGTON</v>
          </cell>
          <cell r="E425" t="str">
            <v>GREENE</v>
          </cell>
          <cell r="F425" t="str">
            <v>Greene County Library System</v>
          </cell>
          <cell r="G425">
            <v>26468</v>
          </cell>
          <cell r="H425">
            <v>4266</v>
          </cell>
          <cell r="I425">
            <v>50</v>
          </cell>
          <cell r="J425">
            <v>49069</v>
          </cell>
          <cell r="K425">
            <v>1</v>
          </cell>
          <cell r="L425">
            <v>0</v>
          </cell>
          <cell r="M425">
            <v>0.85714000000000001</v>
          </cell>
          <cell r="N425">
            <v>8.0285700000000002</v>
          </cell>
          <cell r="O425">
            <v>2.5428600000000001</v>
          </cell>
          <cell r="P425">
            <v>60230</v>
          </cell>
          <cell r="Q425">
            <v>54316</v>
          </cell>
          <cell r="R425">
            <v>0</v>
          </cell>
          <cell r="S425">
            <v>79</v>
          </cell>
          <cell r="T425">
            <v>0</v>
          </cell>
          <cell r="U425">
            <v>111</v>
          </cell>
          <cell r="V425">
            <v>491</v>
          </cell>
          <cell r="W425">
            <v>8310</v>
          </cell>
          <cell r="X425">
            <v>8310</v>
          </cell>
          <cell r="Y425">
            <v>2145</v>
          </cell>
          <cell r="Z425">
            <v>78574</v>
          </cell>
          <cell r="AA425">
            <v>39486</v>
          </cell>
          <cell r="AB425">
            <v>0</v>
          </cell>
          <cell r="AC425">
            <v>322237</v>
          </cell>
          <cell r="AD425">
            <v>448607</v>
          </cell>
          <cell r="AE425">
            <v>260336</v>
          </cell>
          <cell r="AF425">
            <v>57127</v>
          </cell>
          <cell r="AG425">
            <v>117938</v>
          </cell>
          <cell r="AH425">
            <v>435401</v>
          </cell>
          <cell r="AI425">
            <v>0</v>
          </cell>
          <cell r="AJ425">
            <v>8310</v>
          </cell>
          <cell r="AK425">
            <v>76429</v>
          </cell>
          <cell r="AL425">
            <v>0</v>
          </cell>
          <cell r="AM425">
            <v>2145</v>
          </cell>
          <cell r="AN425">
            <v>0</v>
          </cell>
          <cell r="AO425">
            <v>22</v>
          </cell>
        </row>
        <row r="426">
          <cell r="A426">
            <v>901300063</v>
          </cell>
          <cell r="B426" t="str">
            <v>FLENNIKEN PUBLIC LIBRARY</v>
          </cell>
          <cell r="C426" t="str">
            <v>SOUTHWEST</v>
          </cell>
          <cell r="D426" t="str">
            <v>WASHINGTON</v>
          </cell>
          <cell r="E426" t="str">
            <v>GREENE</v>
          </cell>
          <cell r="F426" t="str">
            <v>Greene County Library System</v>
          </cell>
          <cell r="G426">
            <v>12218</v>
          </cell>
          <cell r="H426">
            <v>5327</v>
          </cell>
          <cell r="I426">
            <v>50</v>
          </cell>
          <cell r="J426">
            <v>22070</v>
          </cell>
          <cell r="K426">
            <v>2</v>
          </cell>
          <cell r="L426">
            <v>0</v>
          </cell>
          <cell r="M426">
            <v>0.42857000000000001</v>
          </cell>
          <cell r="N426">
            <v>0.45713999999999999</v>
          </cell>
          <cell r="O426">
            <v>0.88571</v>
          </cell>
          <cell r="P426">
            <v>30292</v>
          </cell>
          <cell r="Q426">
            <v>26328</v>
          </cell>
          <cell r="R426">
            <v>11</v>
          </cell>
          <cell r="S426">
            <v>63</v>
          </cell>
          <cell r="T426">
            <v>0</v>
          </cell>
          <cell r="U426">
            <v>413</v>
          </cell>
          <cell r="V426">
            <v>125</v>
          </cell>
          <cell r="W426">
            <v>8257</v>
          </cell>
          <cell r="X426">
            <v>8257</v>
          </cell>
          <cell r="Y426">
            <v>0</v>
          </cell>
          <cell r="Z426">
            <v>51797</v>
          </cell>
          <cell r="AA426">
            <v>29124</v>
          </cell>
          <cell r="AB426">
            <v>0</v>
          </cell>
          <cell r="AC426">
            <v>92903</v>
          </cell>
          <cell r="AD426">
            <v>182081</v>
          </cell>
          <cell r="AE426">
            <v>93219</v>
          </cell>
          <cell r="AF426">
            <v>24159</v>
          </cell>
          <cell r="AG426">
            <v>51928</v>
          </cell>
          <cell r="AH426">
            <v>169306</v>
          </cell>
          <cell r="AI426">
            <v>0</v>
          </cell>
          <cell r="AJ426">
            <v>8257</v>
          </cell>
          <cell r="AK426">
            <v>50953</v>
          </cell>
          <cell r="AL426">
            <v>0</v>
          </cell>
          <cell r="AM426">
            <v>844</v>
          </cell>
          <cell r="AN426">
            <v>18000</v>
          </cell>
          <cell r="AO426">
            <v>10</v>
          </cell>
        </row>
        <row r="427">
          <cell r="A427">
            <v>901300725</v>
          </cell>
          <cell r="B427" t="str">
            <v>GREENE SYS ADMIN UNIT</v>
          </cell>
          <cell r="C427" t="str">
            <v>SOUTHWEST</v>
          </cell>
          <cell r="D427" t="str">
            <v>WASHINGTON</v>
          </cell>
          <cell r="E427" t="str">
            <v>GREENE</v>
          </cell>
          <cell r="F427" t="str">
            <v>Greene County Library System</v>
          </cell>
          <cell r="G427">
            <v>0</v>
          </cell>
          <cell r="H427">
            <v>888</v>
          </cell>
          <cell r="I427">
            <v>20</v>
          </cell>
          <cell r="J427">
            <v>4807</v>
          </cell>
          <cell r="K427">
            <v>0.8</v>
          </cell>
          <cell r="L427">
            <v>0</v>
          </cell>
          <cell r="M427">
            <v>0</v>
          </cell>
          <cell r="N427">
            <v>1.2</v>
          </cell>
          <cell r="O427">
            <v>8.5709999999999995E-2</v>
          </cell>
          <cell r="P427">
            <v>6970</v>
          </cell>
          <cell r="Q427">
            <v>6316</v>
          </cell>
          <cell r="R427">
            <v>1155</v>
          </cell>
          <cell r="S427">
            <v>10</v>
          </cell>
          <cell r="T427">
            <v>0</v>
          </cell>
          <cell r="U427">
            <v>0</v>
          </cell>
          <cell r="V427">
            <v>1</v>
          </cell>
          <cell r="W427">
            <v>0</v>
          </cell>
          <cell r="X427">
            <v>0</v>
          </cell>
          <cell r="Y427">
            <v>0</v>
          </cell>
          <cell r="Z427">
            <v>31085.21</v>
          </cell>
          <cell r="AA427">
            <v>47723.38</v>
          </cell>
          <cell r="AB427">
            <v>0</v>
          </cell>
          <cell r="AC427">
            <v>0</v>
          </cell>
          <cell r="AD427">
            <v>78808.59</v>
          </cell>
          <cell r="AE427">
            <v>58249.58</v>
          </cell>
          <cell r="AF427">
            <v>9983.51</v>
          </cell>
          <cell r="AG427">
            <v>14005.11</v>
          </cell>
          <cell r="AH427">
            <v>82238.2</v>
          </cell>
          <cell r="AI427">
            <v>0</v>
          </cell>
          <cell r="AJ427">
            <v>0</v>
          </cell>
          <cell r="AK427">
            <v>31085</v>
          </cell>
          <cell r="AL427">
            <v>0</v>
          </cell>
          <cell r="AM427">
            <v>0</v>
          </cell>
          <cell r="AN427">
            <v>0</v>
          </cell>
          <cell r="AO427">
            <v>4</v>
          </cell>
        </row>
        <row r="428">
          <cell r="A428">
            <v>901261142</v>
          </cell>
          <cell r="B428" t="str">
            <v>UNIONTOWN PUBLIC LIBRARY</v>
          </cell>
          <cell r="C428" t="str">
            <v>SOUTHWEST</v>
          </cell>
          <cell r="D428" t="str">
            <v>WASHINGTON</v>
          </cell>
          <cell r="E428" t="str">
            <v>FAYETTE</v>
          </cell>
          <cell r="F428" t="str">
            <v>-1</v>
          </cell>
          <cell r="G428">
            <v>10372</v>
          </cell>
          <cell r="H428">
            <v>6482</v>
          </cell>
          <cell r="I428">
            <v>45</v>
          </cell>
          <cell r="J428">
            <v>74671</v>
          </cell>
          <cell r="K428">
            <v>2</v>
          </cell>
          <cell r="L428">
            <v>0</v>
          </cell>
          <cell r="M428">
            <v>0</v>
          </cell>
          <cell r="N428">
            <v>4</v>
          </cell>
          <cell r="O428">
            <v>0</v>
          </cell>
          <cell r="P428">
            <v>104492</v>
          </cell>
          <cell r="Q428">
            <v>101791</v>
          </cell>
          <cell r="R428">
            <v>1155</v>
          </cell>
          <cell r="S428">
            <v>62</v>
          </cell>
          <cell r="T428">
            <v>0</v>
          </cell>
          <cell r="U428">
            <v>484</v>
          </cell>
          <cell r="V428">
            <v>1209</v>
          </cell>
          <cell r="W428">
            <v>0</v>
          </cell>
          <cell r="X428">
            <v>0</v>
          </cell>
          <cell r="Y428">
            <v>0</v>
          </cell>
          <cell r="Z428">
            <v>43151</v>
          </cell>
          <cell r="AA428">
            <v>226957</v>
          </cell>
          <cell r="AB428">
            <v>125008</v>
          </cell>
          <cell r="AC428">
            <v>168008</v>
          </cell>
          <cell r="AD428">
            <v>438116</v>
          </cell>
          <cell r="AE428">
            <v>256037</v>
          </cell>
          <cell r="AF428">
            <v>101028</v>
          </cell>
          <cell r="AG428">
            <v>27782</v>
          </cell>
          <cell r="AH428">
            <v>384847</v>
          </cell>
          <cell r="AI428">
            <v>0</v>
          </cell>
          <cell r="AJ428">
            <v>0</v>
          </cell>
          <cell r="AK428">
            <v>43151</v>
          </cell>
          <cell r="AL428">
            <v>0</v>
          </cell>
          <cell r="AM428">
            <v>11997</v>
          </cell>
          <cell r="AN428">
            <v>0</v>
          </cell>
          <cell r="AO428">
            <v>15</v>
          </cell>
        </row>
        <row r="429">
          <cell r="A429">
            <v>901631953</v>
          </cell>
          <cell r="B429" t="str">
            <v>AVELLA AREA LIBRARY CENTER</v>
          </cell>
          <cell r="C429" t="str">
            <v>SOUTHWEST</v>
          </cell>
          <cell r="D429" t="str">
            <v>WASHINGTON</v>
          </cell>
          <cell r="E429" t="str">
            <v>WASHINGTON</v>
          </cell>
          <cell r="F429" t="str">
            <v>Washington County Library System</v>
          </cell>
          <cell r="G429">
            <v>4209</v>
          </cell>
          <cell r="H429">
            <v>1732</v>
          </cell>
          <cell r="I429">
            <v>35</v>
          </cell>
          <cell r="J429">
            <v>9476</v>
          </cell>
          <cell r="K429">
            <v>0</v>
          </cell>
          <cell r="L429">
            <v>0</v>
          </cell>
          <cell r="M429">
            <v>0.6</v>
          </cell>
          <cell r="N429">
            <v>0.4</v>
          </cell>
          <cell r="O429">
            <v>5.7140000000000003E-2</v>
          </cell>
          <cell r="P429">
            <v>22945</v>
          </cell>
          <cell r="Q429">
            <v>14876</v>
          </cell>
          <cell r="R429">
            <v>1240</v>
          </cell>
          <cell r="S429">
            <v>12</v>
          </cell>
          <cell r="T429">
            <v>0</v>
          </cell>
          <cell r="U429">
            <v>91</v>
          </cell>
          <cell r="V429">
            <v>54</v>
          </cell>
          <cell r="W429">
            <v>0</v>
          </cell>
          <cell r="X429">
            <v>0</v>
          </cell>
          <cell r="Y429">
            <v>0</v>
          </cell>
          <cell r="Z429">
            <v>16109</v>
          </cell>
          <cell r="AA429">
            <v>10500</v>
          </cell>
          <cell r="AB429">
            <v>2000</v>
          </cell>
          <cell r="AC429">
            <v>14290</v>
          </cell>
          <cell r="AD429">
            <v>40899</v>
          </cell>
          <cell r="AE429">
            <v>22111</v>
          </cell>
          <cell r="AF429">
            <v>6202</v>
          </cell>
          <cell r="AG429">
            <v>11632</v>
          </cell>
          <cell r="AH429">
            <v>39945</v>
          </cell>
          <cell r="AI429">
            <v>0</v>
          </cell>
          <cell r="AJ429">
            <v>0</v>
          </cell>
          <cell r="AK429">
            <v>16109</v>
          </cell>
          <cell r="AL429">
            <v>0</v>
          </cell>
          <cell r="AM429">
            <v>0</v>
          </cell>
          <cell r="AN429">
            <v>0</v>
          </cell>
          <cell r="AO429">
            <v>3</v>
          </cell>
        </row>
        <row r="430">
          <cell r="A430">
            <v>901630123</v>
          </cell>
          <cell r="B430" t="str">
            <v>BENTLEYVILLE PUBLIC LIBRARY</v>
          </cell>
          <cell r="C430" t="str">
            <v>SOUTHWEST</v>
          </cell>
          <cell r="D430" t="str">
            <v>WASHINGTON</v>
          </cell>
          <cell r="E430" t="str">
            <v>WASHINGTON</v>
          </cell>
          <cell r="F430" t="str">
            <v>Washington County Library System</v>
          </cell>
          <cell r="G430">
            <v>8553</v>
          </cell>
          <cell r="H430">
            <v>2622</v>
          </cell>
          <cell r="I430">
            <v>45</v>
          </cell>
          <cell r="J430">
            <v>17246</v>
          </cell>
          <cell r="K430">
            <v>0</v>
          </cell>
          <cell r="L430">
            <v>0</v>
          </cell>
          <cell r="M430">
            <v>1</v>
          </cell>
          <cell r="N430">
            <v>1.7142900000000001</v>
          </cell>
          <cell r="O430">
            <v>0</v>
          </cell>
          <cell r="P430">
            <v>22740</v>
          </cell>
          <cell r="Q430">
            <v>22523</v>
          </cell>
          <cell r="R430">
            <v>1240</v>
          </cell>
          <cell r="S430">
            <v>18</v>
          </cell>
          <cell r="T430">
            <v>0</v>
          </cell>
          <cell r="U430">
            <v>170</v>
          </cell>
          <cell r="V430">
            <v>256</v>
          </cell>
          <cell r="W430">
            <v>0</v>
          </cell>
          <cell r="X430">
            <v>0</v>
          </cell>
          <cell r="Y430">
            <v>0</v>
          </cell>
          <cell r="Z430">
            <v>19544</v>
          </cell>
          <cell r="AA430">
            <v>11620</v>
          </cell>
          <cell r="AB430">
            <v>1850</v>
          </cell>
          <cell r="AC430">
            <v>21779</v>
          </cell>
          <cell r="AD430">
            <v>52943</v>
          </cell>
          <cell r="AE430">
            <v>50755</v>
          </cell>
          <cell r="AF430">
            <v>6816</v>
          </cell>
          <cell r="AG430">
            <v>0</v>
          </cell>
          <cell r="AH430">
            <v>57571</v>
          </cell>
          <cell r="AI430">
            <v>0</v>
          </cell>
          <cell r="AJ430">
            <v>0</v>
          </cell>
          <cell r="AK430">
            <v>19544</v>
          </cell>
          <cell r="AL430">
            <v>0</v>
          </cell>
          <cell r="AM430">
            <v>0</v>
          </cell>
          <cell r="AN430">
            <v>0</v>
          </cell>
          <cell r="AO430">
            <v>4</v>
          </cell>
        </row>
        <row r="431">
          <cell r="A431">
            <v>901630213</v>
          </cell>
          <cell r="B431" t="str">
            <v>BURGETTSTOWN COMMUNITY LIBRARY</v>
          </cell>
          <cell r="C431" t="str">
            <v>SOUTHWEST</v>
          </cell>
          <cell r="D431" t="str">
            <v>WASHINGTON</v>
          </cell>
          <cell r="E431" t="str">
            <v>WASHINGTON</v>
          </cell>
          <cell r="F431" t="str">
            <v>Washington County Library System</v>
          </cell>
          <cell r="G431">
            <v>9699</v>
          </cell>
          <cell r="H431">
            <v>3475</v>
          </cell>
          <cell r="I431">
            <v>48</v>
          </cell>
          <cell r="J431">
            <v>22003</v>
          </cell>
          <cell r="K431">
            <v>0</v>
          </cell>
          <cell r="L431">
            <v>0</v>
          </cell>
          <cell r="M431">
            <v>1</v>
          </cell>
          <cell r="N431">
            <v>0.57142999999999999</v>
          </cell>
          <cell r="O431">
            <v>0.57142999999999999</v>
          </cell>
          <cell r="P431">
            <v>21347</v>
          </cell>
          <cell r="Q431">
            <v>20658</v>
          </cell>
          <cell r="R431">
            <v>1240</v>
          </cell>
          <cell r="S431">
            <v>18</v>
          </cell>
          <cell r="T431">
            <v>18</v>
          </cell>
          <cell r="U431">
            <v>17</v>
          </cell>
          <cell r="V431">
            <v>36</v>
          </cell>
          <cell r="W431">
            <v>4825</v>
          </cell>
          <cell r="X431">
            <v>4825</v>
          </cell>
          <cell r="Y431">
            <v>0</v>
          </cell>
          <cell r="Z431">
            <v>34399</v>
          </cell>
          <cell r="AA431">
            <v>9420</v>
          </cell>
          <cell r="AB431">
            <v>0</v>
          </cell>
          <cell r="AC431">
            <v>92831</v>
          </cell>
          <cell r="AD431">
            <v>141475</v>
          </cell>
          <cell r="AE431">
            <v>50160</v>
          </cell>
          <cell r="AF431">
            <v>9197</v>
          </cell>
          <cell r="AG431">
            <v>60684</v>
          </cell>
          <cell r="AH431">
            <v>120041</v>
          </cell>
          <cell r="AI431">
            <v>0</v>
          </cell>
          <cell r="AJ431">
            <v>4825</v>
          </cell>
          <cell r="AK431">
            <v>21899</v>
          </cell>
          <cell r="AL431">
            <v>12500</v>
          </cell>
          <cell r="AM431">
            <v>0</v>
          </cell>
          <cell r="AN431">
            <v>0</v>
          </cell>
          <cell r="AO431">
            <v>14</v>
          </cell>
        </row>
        <row r="432">
          <cell r="A432">
            <v>901630243</v>
          </cell>
          <cell r="B432" t="str">
            <v>CALIFORNIA AREA PUBLIC LIBRARY</v>
          </cell>
          <cell r="C432" t="str">
            <v>SOUTHWEST</v>
          </cell>
          <cell r="D432" t="str">
            <v>WASHINGTON</v>
          </cell>
          <cell r="E432" t="str">
            <v>WASHINGTON</v>
          </cell>
          <cell r="F432" t="str">
            <v>Washington County Library System</v>
          </cell>
          <cell r="G432">
            <v>10640</v>
          </cell>
          <cell r="H432">
            <v>2531</v>
          </cell>
          <cell r="I432">
            <v>45</v>
          </cell>
          <cell r="J432">
            <v>10210</v>
          </cell>
          <cell r="K432">
            <v>0</v>
          </cell>
          <cell r="L432">
            <v>0</v>
          </cell>
          <cell r="M432">
            <v>0</v>
          </cell>
          <cell r="N432">
            <v>1.2857099999999999</v>
          </cell>
          <cell r="O432">
            <v>0</v>
          </cell>
          <cell r="P432">
            <v>13418</v>
          </cell>
          <cell r="Q432">
            <v>13329</v>
          </cell>
          <cell r="R432">
            <v>1251</v>
          </cell>
          <cell r="S432">
            <v>25</v>
          </cell>
          <cell r="T432">
            <v>0</v>
          </cell>
          <cell r="U432">
            <v>73</v>
          </cell>
          <cell r="V432">
            <v>10</v>
          </cell>
          <cell r="W432">
            <v>4774</v>
          </cell>
          <cell r="X432">
            <v>4774</v>
          </cell>
          <cell r="Y432">
            <v>0</v>
          </cell>
          <cell r="Z432">
            <v>20803</v>
          </cell>
          <cell r="AA432">
            <v>11198</v>
          </cell>
          <cell r="AB432">
            <v>0</v>
          </cell>
          <cell r="AC432">
            <v>25999</v>
          </cell>
          <cell r="AD432">
            <v>62774</v>
          </cell>
          <cell r="AE432">
            <v>34783</v>
          </cell>
          <cell r="AF432">
            <v>3899</v>
          </cell>
          <cell r="AG432">
            <v>24836</v>
          </cell>
          <cell r="AH432">
            <v>63518</v>
          </cell>
          <cell r="AI432">
            <v>0</v>
          </cell>
          <cell r="AJ432">
            <v>4774</v>
          </cell>
          <cell r="AK432">
            <v>20803</v>
          </cell>
          <cell r="AL432">
            <v>0</v>
          </cell>
          <cell r="AM432">
            <v>0</v>
          </cell>
          <cell r="AN432">
            <v>0</v>
          </cell>
          <cell r="AO432">
            <v>10</v>
          </cell>
        </row>
        <row r="433">
          <cell r="A433">
            <v>901630993</v>
          </cell>
          <cell r="B433" t="str">
            <v>CHARTIERS-HOUSTON COM LIBRARY</v>
          </cell>
          <cell r="C433" t="str">
            <v>SOUTHWEST</v>
          </cell>
          <cell r="D433" t="str">
            <v>WASHINGTON</v>
          </cell>
          <cell r="E433" t="str">
            <v>WASHINGTON</v>
          </cell>
          <cell r="F433" t="str">
            <v>Washington County Library System</v>
          </cell>
          <cell r="G433">
            <v>9114</v>
          </cell>
          <cell r="H433">
            <v>3103</v>
          </cell>
          <cell r="I433">
            <v>56</v>
          </cell>
          <cell r="J433">
            <v>25824</v>
          </cell>
          <cell r="K433">
            <v>0</v>
          </cell>
          <cell r="L433">
            <v>0</v>
          </cell>
          <cell r="M433">
            <v>1</v>
          </cell>
          <cell r="N433">
            <v>3.1428600000000002</v>
          </cell>
          <cell r="O433">
            <v>0.22857</v>
          </cell>
          <cell r="P433">
            <v>35649</v>
          </cell>
          <cell r="Q433">
            <v>34837</v>
          </cell>
          <cell r="R433">
            <v>1245</v>
          </cell>
          <cell r="S433">
            <v>29</v>
          </cell>
          <cell r="T433">
            <v>0</v>
          </cell>
          <cell r="U433">
            <v>204</v>
          </cell>
          <cell r="V433">
            <v>300</v>
          </cell>
          <cell r="W433">
            <v>0</v>
          </cell>
          <cell r="X433">
            <v>0</v>
          </cell>
          <cell r="Y433">
            <v>0</v>
          </cell>
          <cell r="Z433">
            <v>35087</v>
          </cell>
          <cell r="AA433">
            <v>74449</v>
          </cell>
          <cell r="AB433">
            <v>50000</v>
          </cell>
          <cell r="AC433">
            <v>17815</v>
          </cell>
          <cell r="AD433">
            <v>127351</v>
          </cell>
          <cell r="AE433">
            <v>79136</v>
          </cell>
          <cell r="AF433">
            <v>16963</v>
          </cell>
          <cell r="AG433">
            <v>27805</v>
          </cell>
          <cell r="AH433">
            <v>123904</v>
          </cell>
          <cell r="AI433">
            <v>0</v>
          </cell>
          <cell r="AJ433">
            <v>0</v>
          </cell>
          <cell r="AK433">
            <v>35087</v>
          </cell>
          <cell r="AL433">
            <v>0</v>
          </cell>
          <cell r="AM433">
            <v>0</v>
          </cell>
          <cell r="AN433">
            <v>0</v>
          </cell>
          <cell r="AO433">
            <v>6</v>
          </cell>
        </row>
        <row r="434">
          <cell r="A434">
            <v>901630813</v>
          </cell>
          <cell r="B434" t="str">
            <v>CITIZENS LIBRARY</v>
          </cell>
          <cell r="C434" t="str">
            <v>SOUTHWEST</v>
          </cell>
          <cell r="D434" t="str">
            <v>WASHINGTON</v>
          </cell>
          <cell r="E434" t="str">
            <v>WASHINGTON</v>
          </cell>
          <cell r="F434" t="str">
            <v>Washington County Library System</v>
          </cell>
          <cell r="G434">
            <v>54719</v>
          </cell>
          <cell r="H434">
            <v>21647</v>
          </cell>
          <cell r="I434">
            <v>55</v>
          </cell>
          <cell r="J434">
            <v>129633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0.28571000000000002</v>
          </cell>
          <cell r="P434">
            <v>111701</v>
          </cell>
          <cell r="Q434">
            <v>102663</v>
          </cell>
          <cell r="R434">
            <v>1024</v>
          </cell>
          <cell r="S434">
            <v>209</v>
          </cell>
          <cell r="T434">
            <v>0</v>
          </cell>
          <cell r="U434">
            <v>876</v>
          </cell>
          <cell r="V434">
            <v>1073</v>
          </cell>
          <cell r="W434">
            <v>0</v>
          </cell>
          <cell r="X434">
            <v>0</v>
          </cell>
          <cell r="Y434">
            <v>0</v>
          </cell>
          <cell r="Z434">
            <v>486623</v>
          </cell>
          <cell r="AA434">
            <v>186069</v>
          </cell>
          <cell r="AB434">
            <v>64750</v>
          </cell>
          <cell r="AC434">
            <v>258104</v>
          </cell>
          <cell r="AD434">
            <v>930796</v>
          </cell>
          <cell r="AE434">
            <v>612680</v>
          </cell>
          <cell r="AF434">
            <v>128072</v>
          </cell>
          <cell r="AG434">
            <v>257572</v>
          </cell>
          <cell r="AH434">
            <v>998324</v>
          </cell>
          <cell r="AI434">
            <v>0</v>
          </cell>
          <cell r="AJ434">
            <v>0</v>
          </cell>
          <cell r="AK434">
            <v>581767</v>
          </cell>
          <cell r="AL434">
            <v>0</v>
          </cell>
          <cell r="AM434">
            <v>10000</v>
          </cell>
          <cell r="AN434">
            <v>0</v>
          </cell>
          <cell r="AO434">
            <v>15</v>
          </cell>
        </row>
        <row r="435">
          <cell r="A435">
            <v>901630663</v>
          </cell>
          <cell r="B435" t="str">
            <v>DONORA PUBLIC LIBRARY</v>
          </cell>
          <cell r="C435" t="str">
            <v>SOUTHWEST</v>
          </cell>
          <cell r="D435" t="str">
            <v>WASHINGTON</v>
          </cell>
          <cell r="E435" t="str">
            <v>WASHINGTON</v>
          </cell>
          <cell r="F435" t="str">
            <v>Washington County Library System</v>
          </cell>
          <cell r="G435">
            <v>9727</v>
          </cell>
          <cell r="H435">
            <v>4797</v>
          </cell>
          <cell r="I435">
            <v>45</v>
          </cell>
          <cell r="J435">
            <v>8037</v>
          </cell>
          <cell r="K435">
            <v>0.57142999999999999</v>
          </cell>
          <cell r="L435">
            <v>0</v>
          </cell>
          <cell r="M435">
            <v>0.57142999999999999</v>
          </cell>
          <cell r="N435">
            <v>2.2285699999999999</v>
          </cell>
          <cell r="O435">
            <v>0</v>
          </cell>
          <cell r="P435">
            <v>28239</v>
          </cell>
          <cell r="Q435">
            <v>26207</v>
          </cell>
          <cell r="R435">
            <v>1240</v>
          </cell>
          <cell r="S435">
            <v>40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36339</v>
          </cell>
          <cell r="AA435">
            <v>11641</v>
          </cell>
          <cell r="AB435">
            <v>0</v>
          </cell>
          <cell r="AC435">
            <v>63160</v>
          </cell>
          <cell r="AD435">
            <v>111140</v>
          </cell>
          <cell r="AE435">
            <v>53495</v>
          </cell>
          <cell r="AF435">
            <v>5794</v>
          </cell>
          <cell r="AG435">
            <v>80572</v>
          </cell>
          <cell r="AH435">
            <v>139861</v>
          </cell>
          <cell r="AI435">
            <v>0</v>
          </cell>
          <cell r="AJ435">
            <v>0</v>
          </cell>
          <cell r="AK435">
            <v>36339</v>
          </cell>
          <cell r="AL435">
            <v>0</v>
          </cell>
          <cell r="AM435">
            <v>0</v>
          </cell>
          <cell r="AN435">
            <v>0</v>
          </cell>
          <cell r="AO435">
            <v>10</v>
          </cell>
        </row>
        <row r="436">
          <cell r="A436">
            <v>901630273</v>
          </cell>
          <cell r="B436" t="str">
            <v>FRANK SARRIS PUBLIC LIBRARY</v>
          </cell>
          <cell r="C436" t="str">
            <v>SOUTHWEST</v>
          </cell>
          <cell r="D436" t="str">
            <v>WASHINGTON</v>
          </cell>
          <cell r="E436" t="str">
            <v>WASHINGTON</v>
          </cell>
          <cell r="F436" t="str">
            <v>Washington County Library System</v>
          </cell>
          <cell r="G436">
            <v>33671</v>
          </cell>
          <cell r="H436">
            <v>25217</v>
          </cell>
          <cell r="I436">
            <v>49</v>
          </cell>
          <cell r="J436">
            <v>58742</v>
          </cell>
          <cell r="K436">
            <v>2.3428599999999999</v>
          </cell>
          <cell r="L436">
            <v>0</v>
          </cell>
          <cell r="M436">
            <v>0</v>
          </cell>
          <cell r="N436">
            <v>6.6285699999999999</v>
          </cell>
          <cell r="O436">
            <v>0</v>
          </cell>
          <cell r="P436">
            <v>71292</v>
          </cell>
          <cell r="Q436">
            <v>69547</v>
          </cell>
          <cell r="R436">
            <v>10</v>
          </cell>
          <cell r="S436">
            <v>93</v>
          </cell>
          <cell r="T436">
            <v>55</v>
          </cell>
          <cell r="U436">
            <v>170</v>
          </cell>
          <cell r="V436">
            <v>575</v>
          </cell>
          <cell r="W436">
            <v>0</v>
          </cell>
          <cell r="X436">
            <v>0</v>
          </cell>
          <cell r="Y436">
            <v>0</v>
          </cell>
          <cell r="Z436">
            <v>62078</v>
          </cell>
          <cell r="AA436">
            <v>245110</v>
          </cell>
          <cell r="AB436">
            <v>122529</v>
          </cell>
          <cell r="AC436">
            <v>592322</v>
          </cell>
          <cell r="AD436">
            <v>899510</v>
          </cell>
          <cell r="AE436">
            <v>200200</v>
          </cell>
          <cell r="AF436">
            <v>43982</v>
          </cell>
          <cell r="AG436">
            <v>127251</v>
          </cell>
          <cell r="AH436">
            <v>371433</v>
          </cell>
          <cell r="AI436">
            <v>0</v>
          </cell>
          <cell r="AJ436">
            <v>0</v>
          </cell>
          <cell r="AK436">
            <v>62078</v>
          </cell>
          <cell r="AL436">
            <v>0</v>
          </cell>
          <cell r="AM436">
            <v>0</v>
          </cell>
          <cell r="AN436">
            <v>0</v>
          </cell>
          <cell r="AO436">
            <v>24</v>
          </cell>
        </row>
        <row r="437">
          <cell r="A437">
            <v>901630913</v>
          </cell>
          <cell r="B437" t="str">
            <v>FREDERICKTOWN AREA PUBLIC LIBRARY</v>
          </cell>
          <cell r="C437" t="str">
            <v>SOUTHWEST</v>
          </cell>
          <cell r="D437" t="str">
            <v>WASHINGTON</v>
          </cell>
          <cell r="E437" t="str">
            <v>WASHINGTON</v>
          </cell>
          <cell r="F437" t="str">
            <v>Washington County Library System</v>
          </cell>
          <cell r="G437">
            <v>6805</v>
          </cell>
          <cell r="H437">
            <v>2962</v>
          </cell>
          <cell r="I437">
            <v>46</v>
          </cell>
          <cell r="J437">
            <v>10267</v>
          </cell>
          <cell r="K437">
            <v>0</v>
          </cell>
          <cell r="L437">
            <v>0</v>
          </cell>
          <cell r="M437">
            <v>0.74285999999999996</v>
          </cell>
          <cell r="N437">
            <v>1.31429</v>
          </cell>
          <cell r="O437">
            <v>0</v>
          </cell>
          <cell r="P437">
            <v>13856</v>
          </cell>
          <cell r="Q437">
            <v>12952</v>
          </cell>
          <cell r="R437">
            <v>0</v>
          </cell>
          <cell r="S437">
            <v>16</v>
          </cell>
          <cell r="T437">
            <v>0</v>
          </cell>
          <cell r="U437">
            <v>168</v>
          </cell>
          <cell r="V437">
            <v>337</v>
          </cell>
          <cell r="W437">
            <v>0</v>
          </cell>
          <cell r="X437">
            <v>0</v>
          </cell>
          <cell r="Y437">
            <v>0</v>
          </cell>
          <cell r="Z437">
            <v>16884</v>
          </cell>
          <cell r="AA437">
            <v>28491</v>
          </cell>
          <cell r="AB437">
            <v>1500</v>
          </cell>
          <cell r="AC437">
            <v>22482</v>
          </cell>
          <cell r="AD437">
            <v>67857</v>
          </cell>
          <cell r="AE437">
            <v>44223</v>
          </cell>
          <cell r="AF437">
            <v>14702</v>
          </cell>
          <cell r="AG437">
            <v>20788</v>
          </cell>
          <cell r="AH437">
            <v>79713</v>
          </cell>
          <cell r="AI437">
            <v>0</v>
          </cell>
          <cell r="AJ437">
            <v>0</v>
          </cell>
          <cell r="AK437">
            <v>16884</v>
          </cell>
          <cell r="AL437">
            <v>0</v>
          </cell>
          <cell r="AM437">
            <v>0</v>
          </cell>
          <cell r="AN437">
            <v>0</v>
          </cell>
          <cell r="AO437">
            <v>6</v>
          </cell>
        </row>
        <row r="438">
          <cell r="A438">
            <v>901631143</v>
          </cell>
          <cell r="B438" t="str">
            <v>HERITAGE PUBLIC LIBRARY</v>
          </cell>
          <cell r="C438" t="str">
            <v>SOUTHWEST</v>
          </cell>
          <cell r="D438" t="str">
            <v>WASHINGTON</v>
          </cell>
          <cell r="E438" t="str">
            <v>WASHINGTON</v>
          </cell>
          <cell r="F438" t="str">
            <v>Washington County Library System</v>
          </cell>
          <cell r="G438">
            <v>8508</v>
          </cell>
          <cell r="H438">
            <v>4578</v>
          </cell>
          <cell r="I438">
            <v>45</v>
          </cell>
          <cell r="J438">
            <v>16536</v>
          </cell>
          <cell r="K438">
            <v>0</v>
          </cell>
          <cell r="L438">
            <v>0</v>
          </cell>
          <cell r="M438">
            <v>0</v>
          </cell>
          <cell r="N438">
            <v>3.2857099999999999</v>
          </cell>
          <cell r="O438">
            <v>0</v>
          </cell>
          <cell r="P438">
            <v>22759</v>
          </cell>
          <cell r="Q438">
            <v>24086</v>
          </cell>
          <cell r="R438">
            <v>1240</v>
          </cell>
          <cell r="S438">
            <v>64</v>
          </cell>
          <cell r="T438">
            <v>0</v>
          </cell>
          <cell r="U438">
            <v>142</v>
          </cell>
          <cell r="V438">
            <v>324</v>
          </cell>
          <cell r="W438">
            <v>0</v>
          </cell>
          <cell r="X438">
            <v>0</v>
          </cell>
          <cell r="Y438">
            <v>0</v>
          </cell>
          <cell r="Z438">
            <v>20024</v>
          </cell>
          <cell r="AA438">
            <v>19349</v>
          </cell>
          <cell r="AB438">
            <v>4500</v>
          </cell>
          <cell r="AC438">
            <v>38313</v>
          </cell>
          <cell r="AD438">
            <v>77686</v>
          </cell>
          <cell r="AE438">
            <v>47860</v>
          </cell>
          <cell r="AF438">
            <v>7000</v>
          </cell>
          <cell r="AG438">
            <v>25917</v>
          </cell>
          <cell r="AH438">
            <v>80777</v>
          </cell>
          <cell r="AI438">
            <v>0</v>
          </cell>
          <cell r="AJ438">
            <v>0</v>
          </cell>
          <cell r="AK438">
            <v>20024</v>
          </cell>
          <cell r="AL438">
            <v>0</v>
          </cell>
          <cell r="AM438">
            <v>0</v>
          </cell>
          <cell r="AN438">
            <v>0</v>
          </cell>
          <cell r="AO438">
            <v>7</v>
          </cell>
        </row>
        <row r="439">
          <cell r="A439">
            <v>901630423</v>
          </cell>
          <cell r="B439" t="str">
            <v>JOHN K TENER LIBRARY</v>
          </cell>
          <cell r="C439" t="str">
            <v>SOUTHWEST</v>
          </cell>
          <cell r="D439" t="str">
            <v>WASHINGTON</v>
          </cell>
          <cell r="E439" t="str">
            <v>WASHINGTON</v>
          </cell>
          <cell r="F439" t="str">
            <v>Washington County Library System</v>
          </cell>
          <cell r="G439">
            <v>12024</v>
          </cell>
          <cell r="H439">
            <v>7065</v>
          </cell>
          <cell r="I439">
            <v>46</v>
          </cell>
          <cell r="J439">
            <v>62322</v>
          </cell>
          <cell r="K439">
            <v>0</v>
          </cell>
          <cell r="L439">
            <v>0</v>
          </cell>
          <cell r="M439">
            <v>1</v>
          </cell>
          <cell r="N439">
            <v>0.97143000000000002</v>
          </cell>
          <cell r="O439">
            <v>0.42857000000000001</v>
          </cell>
          <cell r="P439">
            <v>28532</v>
          </cell>
          <cell r="Q439">
            <v>28532</v>
          </cell>
          <cell r="R439">
            <v>1255</v>
          </cell>
          <cell r="S439">
            <v>50</v>
          </cell>
          <cell r="T439">
            <v>0</v>
          </cell>
          <cell r="U439">
            <v>164</v>
          </cell>
          <cell r="V439">
            <v>379</v>
          </cell>
          <cell r="W439">
            <v>0</v>
          </cell>
          <cell r="X439">
            <v>0</v>
          </cell>
          <cell r="Y439">
            <v>0</v>
          </cell>
          <cell r="Z439">
            <v>27006</v>
          </cell>
          <cell r="AA439">
            <v>14603</v>
          </cell>
          <cell r="AB439">
            <v>3000</v>
          </cell>
          <cell r="AC439">
            <v>41740</v>
          </cell>
          <cell r="AD439">
            <v>83349</v>
          </cell>
          <cell r="AE439">
            <v>73599</v>
          </cell>
          <cell r="AF439">
            <v>14914</v>
          </cell>
          <cell r="AG439">
            <v>48283</v>
          </cell>
          <cell r="AH439">
            <v>136796</v>
          </cell>
          <cell r="AI439">
            <v>0</v>
          </cell>
          <cell r="AJ439">
            <v>0</v>
          </cell>
          <cell r="AK439">
            <v>27006</v>
          </cell>
          <cell r="AL439">
            <v>0</v>
          </cell>
          <cell r="AM439">
            <v>0</v>
          </cell>
          <cell r="AN439">
            <v>0</v>
          </cell>
          <cell r="AO439">
            <v>12</v>
          </cell>
        </row>
        <row r="440">
          <cell r="A440">
            <v>901631113</v>
          </cell>
          <cell r="B440" t="str">
            <v>MARIANNA COMMUNITY PUBLIC LIB</v>
          </cell>
          <cell r="C440" t="str">
            <v>SOUTHWEST</v>
          </cell>
          <cell r="D440" t="str">
            <v>WASHINGTON</v>
          </cell>
          <cell r="E440" t="str">
            <v>WASHINGTON</v>
          </cell>
          <cell r="F440" t="str">
            <v>Washington County Library System</v>
          </cell>
          <cell r="G440">
            <v>1954</v>
          </cell>
          <cell r="H440">
            <v>1096</v>
          </cell>
          <cell r="I440">
            <v>35</v>
          </cell>
          <cell r="J440">
            <v>4903</v>
          </cell>
          <cell r="K440">
            <v>0</v>
          </cell>
          <cell r="L440">
            <v>0</v>
          </cell>
          <cell r="M440">
            <v>0.85714000000000001</v>
          </cell>
          <cell r="N440">
            <v>0.57142999999999999</v>
          </cell>
          <cell r="O440">
            <v>0</v>
          </cell>
          <cell r="P440">
            <v>10197</v>
          </cell>
          <cell r="Q440">
            <v>8045</v>
          </cell>
          <cell r="R440">
            <v>1240</v>
          </cell>
          <cell r="S440">
            <v>52</v>
          </cell>
          <cell r="T440">
            <v>0</v>
          </cell>
          <cell r="U440">
            <v>12</v>
          </cell>
          <cell r="V440">
            <v>28</v>
          </cell>
          <cell r="W440">
            <v>0</v>
          </cell>
          <cell r="X440">
            <v>0</v>
          </cell>
          <cell r="Y440">
            <v>0</v>
          </cell>
          <cell r="Z440">
            <v>11619</v>
          </cell>
          <cell r="AA440">
            <v>9388</v>
          </cell>
          <cell r="AB440">
            <v>1500</v>
          </cell>
          <cell r="AC440">
            <v>13004</v>
          </cell>
          <cell r="AD440">
            <v>34011</v>
          </cell>
          <cell r="AE440">
            <v>20523</v>
          </cell>
          <cell r="AF440">
            <v>5387</v>
          </cell>
          <cell r="AG440">
            <v>10391</v>
          </cell>
          <cell r="AH440">
            <v>36301</v>
          </cell>
          <cell r="AI440">
            <v>0</v>
          </cell>
          <cell r="AJ440">
            <v>0</v>
          </cell>
          <cell r="AK440">
            <v>11619</v>
          </cell>
          <cell r="AL440">
            <v>0</v>
          </cell>
          <cell r="AM440">
            <v>0</v>
          </cell>
          <cell r="AN440">
            <v>0</v>
          </cell>
          <cell r="AO440">
            <v>3</v>
          </cell>
        </row>
        <row r="441">
          <cell r="A441">
            <v>901631202</v>
          </cell>
          <cell r="B441" t="str">
            <v>MONONGAHELA AREA LIBRARY</v>
          </cell>
          <cell r="C441" t="str">
            <v>SOUTHWEST</v>
          </cell>
          <cell r="D441" t="str">
            <v>WASHINGTON</v>
          </cell>
          <cell r="E441" t="str">
            <v>WASHINGTON</v>
          </cell>
          <cell r="F441" t="str">
            <v>Washington County Library System</v>
          </cell>
          <cell r="G441">
            <v>16375</v>
          </cell>
          <cell r="H441">
            <v>2814</v>
          </cell>
          <cell r="I441">
            <v>45</v>
          </cell>
          <cell r="J441">
            <v>21749</v>
          </cell>
          <cell r="K441">
            <v>0</v>
          </cell>
          <cell r="L441">
            <v>0</v>
          </cell>
          <cell r="M441">
            <v>1</v>
          </cell>
          <cell r="N441">
            <v>1.97143</v>
          </cell>
          <cell r="O441">
            <v>0.14285999999999999</v>
          </cell>
          <cell r="P441">
            <v>31180</v>
          </cell>
          <cell r="Q441">
            <v>29949</v>
          </cell>
          <cell r="R441">
            <v>1155</v>
          </cell>
          <cell r="S441">
            <v>12</v>
          </cell>
          <cell r="T441">
            <v>0</v>
          </cell>
          <cell r="U441">
            <v>155</v>
          </cell>
          <cell r="V441">
            <v>265</v>
          </cell>
          <cell r="W441">
            <v>0</v>
          </cell>
          <cell r="X441">
            <v>0</v>
          </cell>
          <cell r="Y441">
            <v>0</v>
          </cell>
          <cell r="Z441">
            <v>45491</v>
          </cell>
          <cell r="AA441">
            <v>34388</v>
          </cell>
          <cell r="AB441">
            <v>0</v>
          </cell>
          <cell r="AC441">
            <v>53784</v>
          </cell>
          <cell r="AD441">
            <v>133663</v>
          </cell>
          <cell r="AE441">
            <v>56373</v>
          </cell>
          <cell r="AF441">
            <v>13861</v>
          </cell>
          <cell r="AG441">
            <v>65618</v>
          </cell>
          <cell r="AH441">
            <v>135852</v>
          </cell>
          <cell r="AI441">
            <v>0</v>
          </cell>
          <cell r="AJ441">
            <v>0</v>
          </cell>
          <cell r="AK441">
            <v>32991</v>
          </cell>
          <cell r="AL441">
            <v>0</v>
          </cell>
          <cell r="AM441">
            <v>0</v>
          </cell>
          <cell r="AN441">
            <v>0</v>
          </cell>
          <cell r="AO441">
            <v>8</v>
          </cell>
        </row>
        <row r="442">
          <cell r="A442">
            <v>901631475</v>
          </cell>
          <cell r="B442" t="str">
            <v>PETERS TOWNSHIP PUBLIC LIBRARY</v>
          </cell>
          <cell r="C442" t="str">
            <v>SOUTHWEST</v>
          </cell>
          <cell r="D442" t="str">
            <v>WASHINGTON</v>
          </cell>
          <cell r="E442" t="str">
            <v>WASHINGTON</v>
          </cell>
          <cell r="F442" t="str">
            <v>Washington County Library System</v>
          </cell>
          <cell r="G442">
            <v>21213</v>
          </cell>
          <cell r="H442">
            <v>35711</v>
          </cell>
          <cell r="I442">
            <v>67</v>
          </cell>
          <cell r="J442">
            <v>345862</v>
          </cell>
          <cell r="K442">
            <v>6</v>
          </cell>
          <cell r="L442">
            <v>0</v>
          </cell>
          <cell r="M442">
            <v>0</v>
          </cell>
          <cell r="N442">
            <v>10</v>
          </cell>
          <cell r="O442">
            <v>0</v>
          </cell>
          <cell r="P442">
            <v>150989</v>
          </cell>
          <cell r="Q442">
            <v>119737</v>
          </cell>
          <cell r="R442">
            <v>1904</v>
          </cell>
          <cell r="S442">
            <v>165</v>
          </cell>
          <cell r="T442">
            <v>0</v>
          </cell>
          <cell r="U442">
            <v>169</v>
          </cell>
          <cell r="V442">
            <v>631</v>
          </cell>
          <cell r="W442">
            <v>0</v>
          </cell>
          <cell r="X442">
            <v>0</v>
          </cell>
          <cell r="Y442">
            <v>0</v>
          </cell>
          <cell r="Z442">
            <v>78116</v>
          </cell>
          <cell r="AA442">
            <v>784897</v>
          </cell>
          <cell r="AB442">
            <v>0</v>
          </cell>
          <cell r="AC442">
            <v>61492</v>
          </cell>
          <cell r="AD442">
            <v>924505</v>
          </cell>
          <cell r="AE442">
            <v>601157</v>
          </cell>
          <cell r="AF442">
            <v>181657</v>
          </cell>
          <cell r="AG442">
            <v>82605</v>
          </cell>
          <cell r="AH442">
            <v>865419</v>
          </cell>
          <cell r="AI442">
            <v>0</v>
          </cell>
          <cell r="AJ442">
            <v>0</v>
          </cell>
          <cell r="AK442">
            <v>78116</v>
          </cell>
          <cell r="AL442">
            <v>0</v>
          </cell>
          <cell r="AM442">
            <v>0</v>
          </cell>
          <cell r="AN442">
            <v>0</v>
          </cell>
          <cell r="AO442">
            <v>30</v>
          </cell>
        </row>
        <row r="443">
          <cell r="A443">
            <v>901630783</v>
          </cell>
          <cell r="B443" t="str">
            <v>WASHINGTON SYS ADMIN UNIT</v>
          </cell>
          <cell r="C443" t="str">
            <v>SOUTHWEST</v>
          </cell>
          <cell r="D443" t="str">
            <v>WASHINGTON</v>
          </cell>
          <cell r="E443" t="str">
            <v>WASHINGTON</v>
          </cell>
          <cell r="F443" t="str">
            <v>Washington County Library System</v>
          </cell>
          <cell r="G443">
            <v>0</v>
          </cell>
          <cell r="H443">
            <v>0</v>
          </cell>
          <cell r="I443">
            <v>54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1297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24716</v>
          </cell>
          <cell r="AA443">
            <v>21701</v>
          </cell>
          <cell r="AB443">
            <v>0</v>
          </cell>
          <cell r="AC443">
            <v>129</v>
          </cell>
          <cell r="AD443">
            <v>46546</v>
          </cell>
          <cell r="AE443">
            <v>3416</v>
          </cell>
          <cell r="AF443">
            <v>25492</v>
          </cell>
          <cell r="AG443">
            <v>0</v>
          </cell>
          <cell r="AH443">
            <v>28908</v>
          </cell>
          <cell r="AI443">
            <v>0</v>
          </cell>
          <cell r="AJ443">
            <v>0</v>
          </cell>
          <cell r="AK443">
            <v>24716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</row>
        <row r="444">
          <cell r="A444">
            <v>907650753</v>
          </cell>
          <cell r="B444" t="str">
            <v>ADAMS MEMORIAL LIBRARY</v>
          </cell>
          <cell r="C444" t="str">
            <v>SOUTHWEST</v>
          </cell>
          <cell r="D444" t="str">
            <v>WESTMORELAND</v>
          </cell>
          <cell r="E444" t="str">
            <v>WESTMORELAND</v>
          </cell>
          <cell r="F444" t="str">
            <v>Westmoreland County Federated Library System</v>
          </cell>
          <cell r="G444">
            <v>51544</v>
          </cell>
          <cell r="H444">
            <v>17365</v>
          </cell>
          <cell r="I444">
            <v>45</v>
          </cell>
          <cell r="J444">
            <v>224155</v>
          </cell>
          <cell r="K444">
            <v>4</v>
          </cell>
          <cell r="L444">
            <v>0</v>
          </cell>
          <cell r="M444">
            <v>2.1333299999999999</v>
          </cell>
          <cell r="N444">
            <v>11.386670000000001</v>
          </cell>
          <cell r="O444">
            <v>0.26667000000000002</v>
          </cell>
          <cell r="P444">
            <v>102565</v>
          </cell>
          <cell r="Q444">
            <v>90223</v>
          </cell>
          <cell r="R444">
            <v>37</v>
          </cell>
          <cell r="S444">
            <v>29</v>
          </cell>
          <cell r="T444">
            <v>0</v>
          </cell>
          <cell r="U444">
            <v>14613</v>
          </cell>
          <cell r="V444">
            <v>23542</v>
          </cell>
          <cell r="W444">
            <v>0</v>
          </cell>
          <cell r="X444">
            <v>5497</v>
          </cell>
          <cell r="Y444">
            <v>1215</v>
          </cell>
          <cell r="Z444">
            <v>182882</v>
          </cell>
          <cell r="AA444">
            <v>139847</v>
          </cell>
          <cell r="AB444">
            <v>42653</v>
          </cell>
          <cell r="AC444">
            <v>440188</v>
          </cell>
          <cell r="AD444">
            <v>768414</v>
          </cell>
          <cell r="AE444">
            <v>494996</v>
          </cell>
          <cell r="AF444">
            <v>65402</v>
          </cell>
          <cell r="AG444">
            <v>141724</v>
          </cell>
          <cell r="AH444">
            <v>702122</v>
          </cell>
          <cell r="AI444">
            <v>0</v>
          </cell>
          <cell r="AJ444">
            <v>5497</v>
          </cell>
          <cell r="AK444">
            <v>181667</v>
          </cell>
          <cell r="AL444">
            <v>0</v>
          </cell>
          <cell r="AM444">
            <v>1215</v>
          </cell>
          <cell r="AN444">
            <v>0</v>
          </cell>
          <cell r="AO444">
            <v>32</v>
          </cell>
        </row>
        <row r="445">
          <cell r="A445">
            <v>907651173</v>
          </cell>
          <cell r="B445" t="str">
            <v>BELLE VERNON PUBLIC LIBRARY</v>
          </cell>
          <cell r="C445" t="str">
            <v>SOUTHWEST</v>
          </cell>
          <cell r="D445" t="str">
            <v>WESTMORELAND</v>
          </cell>
          <cell r="E445" t="str">
            <v>WESTMORELAND</v>
          </cell>
          <cell r="F445" t="str">
            <v>Westmoreland County Federated Library System</v>
          </cell>
          <cell r="G445">
            <v>7562</v>
          </cell>
          <cell r="H445">
            <v>1375</v>
          </cell>
          <cell r="I445">
            <v>35</v>
          </cell>
          <cell r="J445">
            <v>10589</v>
          </cell>
          <cell r="K445">
            <v>0</v>
          </cell>
          <cell r="L445">
            <v>0</v>
          </cell>
          <cell r="M445">
            <v>0.57142999999999999</v>
          </cell>
          <cell r="N445">
            <v>1</v>
          </cell>
          <cell r="O445">
            <v>0</v>
          </cell>
          <cell r="P445">
            <v>17824</v>
          </cell>
          <cell r="Q445">
            <v>17156</v>
          </cell>
          <cell r="R445">
            <v>0</v>
          </cell>
          <cell r="S445">
            <v>17</v>
          </cell>
          <cell r="T445">
            <v>0</v>
          </cell>
          <cell r="U445">
            <v>3674</v>
          </cell>
          <cell r="V445">
            <v>2597</v>
          </cell>
          <cell r="W445">
            <v>0</v>
          </cell>
          <cell r="X445">
            <v>0</v>
          </cell>
          <cell r="Y445">
            <v>0</v>
          </cell>
          <cell r="Z445">
            <v>15567</v>
          </cell>
          <cell r="AA445">
            <v>5282</v>
          </cell>
          <cell r="AB445">
            <v>0</v>
          </cell>
          <cell r="AC445">
            <v>12331</v>
          </cell>
          <cell r="AD445">
            <v>33180</v>
          </cell>
          <cell r="AE445">
            <v>29830</v>
          </cell>
          <cell r="AF445">
            <v>5768</v>
          </cell>
          <cell r="AG445">
            <v>3807</v>
          </cell>
          <cell r="AH445">
            <v>39405</v>
          </cell>
          <cell r="AI445">
            <v>0</v>
          </cell>
          <cell r="AJ445">
            <v>0</v>
          </cell>
          <cell r="AK445">
            <v>15567</v>
          </cell>
          <cell r="AL445">
            <v>0</v>
          </cell>
          <cell r="AM445">
            <v>0</v>
          </cell>
          <cell r="AN445">
            <v>0</v>
          </cell>
          <cell r="AO445">
            <v>2</v>
          </cell>
        </row>
        <row r="446">
          <cell r="A446">
            <v>907650273</v>
          </cell>
          <cell r="B446" t="str">
            <v>DELMONT PUBLIC LIBRARY</v>
          </cell>
          <cell r="C446" t="str">
            <v>SOUTHWEST</v>
          </cell>
          <cell r="D446" t="str">
            <v>WESTMORELAND</v>
          </cell>
          <cell r="E446" t="str">
            <v>WESTMORELAND</v>
          </cell>
          <cell r="F446" t="str">
            <v>Westmoreland County Federated Library System</v>
          </cell>
          <cell r="G446">
            <v>3697</v>
          </cell>
          <cell r="H446">
            <v>2872</v>
          </cell>
          <cell r="I446">
            <v>43</v>
          </cell>
          <cell r="J446">
            <v>39148</v>
          </cell>
          <cell r="K446">
            <v>0</v>
          </cell>
          <cell r="L446">
            <v>0</v>
          </cell>
          <cell r="M446">
            <v>0.91429000000000005</v>
          </cell>
          <cell r="N446">
            <v>1.3428599999999999</v>
          </cell>
          <cell r="O446">
            <v>1.14286</v>
          </cell>
          <cell r="P446">
            <v>20932</v>
          </cell>
          <cell r="Q446">
            <v>18314</v>
          </cell>
          <cell r="R446">
            <v>0</v>
          </cell>
          <cell r="S446">
            <v>14</v>
          </cell>
          <cell r="T446">
            <v>0</v>
          </cell>
          <cell r="U446">
            <v>3820</v>
          </cell>
          <cell r="V446">
            <v>6176</v>
          </cell>
          <cell r="W446">
            <v>0</v>
          </cell>
          <cell r="X446">
            <v>0</v>
          </cell>
          <cell r="Y446">
            <v>0</v>
          </cell>
          <cell r="Z446">
            <v>6317</v>
          </cell>
          <cell r="AA446">
            <v>5749</v>
          </cell>
          <cell r="AB446">
            <v>0</v>
          </cell>
          <cell r="AC446">
            <v>51987</v>
          </cell>
          <cell r="AD446">
            <v>64053</v>
          </cell>
          <cell r="AE446">
            <v>38235</v>
          </cell>
          <cell r="AF446">
            <v>7505</v>
          </cell>
          <cell r="AG446">
            <v>19871</v>
          </cell>
          <cell r="AH446">
            <v>65611</v>
          </cell>
          <cell r="AI446">
            <v>0</v>
          </cell>
          <cell r="AJ446">
            <v>0</v>
          </cell>
          <cell r="AK446">
            <v>6317</v>
          </cell>
          <cell r="AL446">
            <v>0</v>
          </cell>
          <cell r="AM446">
            <v>0</v>
          </cell>
          <cell r="AN446">
            <v>0</v>
          </cell>
          <cell r="AO446">
            <v>4</v>
          </cell>
        </row>
        <row r="447">
          <cell r="A447">
            <v>907650572</v>
          </cell>
          <cell r="B447" t="str">
            <v>GREENSBURG HEMPFIELD AREA LIB</v>
          </cell>
          <cell r="C447" t="str">
            <v>SOUTHWEST</v>
          </cell>
          <cell r="D447" t="str">
            <v>WESTMORELAND</v>
          </cell>
          <cell r="E447" t="str">
            <v>WESTMORELAND</v>
          </cell>
          <cell r="F447" t="str">
            <v>Westmoreland County Federated Library System</v>
          </cell>
          <cell r="G447">
            <v>75481</v>
          </cell>
          <cell r="H447">
            <v>24607</v>
          </cell>
          <cell r="I447">
            <v>47</v>
          </cell>
          <cell r="J447">
            <v>177582</v>
          </cell>
          <cell r="K447">
            <v>5.2857099999999999</v>
          </cell>
          <cell r="L447">
            <v>0</v>
          </cell>
          <cell r="M447">
            <v>0</v>
          </cell>
          <cell r="N447">
            <v>8.9142899999999994</v>
          </cell>
          <cell r="O447">
            <v>2.4857100000000001</v>
          </cell>
          <cell r="P447">
            <v>104659</v>
          </cell>
          <cell r="Q447">
            <v>91661</v>
          </cell>
          <cell r="R447">
            <v>47</v>
          </cell>
          <cell r="S447">
            <v>97</v>
          </cell>
          <cell r="T447">
            <v>0</v>
          </cell>
          <cell r="U447">
            <v>16955</v>
          </cell>
          <cell r="V447">
            <v>16178</v>
          </cell>
          <cell r="W447">
            <v>0</v>
          </cell>
          <cell r="X447">
            <v>0</v>
          </cell>
          <cell r="Y447">
            <v>0</v>
          </cell>
          <cell r="Z447">
            <v>123122</v>
          </cell>
          <cell r="AA447">
            <v>94129</v>
          </cell>
          <cell r="AB447">
            <v>7300</v>
          </cell>
          <cell r="AC447">
            <v>299426</v>
          </cell>
          <cell r="AD447">
            <v>516677</v>
          </cell>
          <cell r="AE447">
            <v>426612</v>
          </cell>
          <cell r="AF447">
            <v>65025</v>
          </cell>
          <cell r="AG447">
            <v>135935</v>
          </cell>
          <cell r="AH447">
            <v>627572</v>
          </cell>
          <cell r="AI447">
            <v>0</v>
          </cell>
          <cell r="AJ447">
            <v>0</v>
          </cell>
          <cell r="AK447">
            <v>123122</v>
          </cell>
          <cell r="AL447">
            <v>0</v>
          </cell>
          <cell r="AM447">
            <v>0</v>
          </cell>
          <cell r="AN447">
            <v>0</v>
          </cell>
          <cell r="AO447">
            <v>20</v>
          </cell>
        </row>
        <row r="448">
          <cell r="A448">
            <v>907650722</v>
          </cell>
          <cell r="B448" t="str">
            <v>JEANNETTE PUBLIC LIBRARY</v>
          </cell>
          <cell r="C448" t="str">
            <v>SOUTHWEST</v>
          </cell>
          <cell r="D448" t="str">
            <v>WESTMORELAND</v>
          </cell>
          <cell r="E448" t="str">
            <v>WESTMORELAND</v>
          </cell>
          <cell r="F448" t="str">
            <v>Westmoreland County Federated Library System</v>
          </cell>
          <cell r="G448">
            <v>14384</v>
          </cell>
          <cell r="H448">
            <v>4885</v>
          </cell>
          <cell r="I448">
            <v>35</v>
          </cell>
          <cell r="J448">
            <v>31499</v>
          </cell>
          <cell r="K448">
            <v>0.88571</v>
          </cell>
          <cell r="L448">
            <v>0</v>
          </cell>
          <cell r="M448">
            <v>0</v>
          </cell>
          <cell r="N448">
            <v>2.2285699999999999</v>
          </cell>
          <cell r="O448">
            <v>0.11429</v>
          </cell>
          <cell r="P448">
            <v>46954</v>
          </cell>
          <cell r="Q448">
            <v>39999</v>
          </cell>
          <cell r="R448">
            <v>0</v>
          </cell>
          <cell r="S448">
            <v>107</v>
          </cell>
          <cell r="T448">
            <v>0</v>
          </cell>
          <cell r="U448">
            <v>8201</v>
          </cell>
          <cell r="V448">
            <v>4125</v>
          </cell>
          <cell r="W448">
            <v>0</v>
          </cell>
          <cell r="X448">
            <v>0</v>
          </cell>
          <cell r="Y448">
            <v>0</v>
          </cell>
          <cell r="Z448">
            <v>41956</v>
          </cell>
          <cell r="AA448">
            <v>16856</v>
          </cell>
          <cell r="AB448">
            <v>2000</v>
          </cell>
          <cell r="AC448">
            <v>80532</v>
          </cell>
          <cell r="AD448">
            <v>139344</v>
          </cell>
          <cell r="AE448">
            <v>92809</v>
          </cell>
          <cell r="AF448">
            <v>35410</v>
          </cell>
          <cell r="AG448">
            <v>45459</v>
          </cell>
          <cell r="AH448">
            <v>173678</v>
          </cell>
          <cell r="AI448">
            <v>0</v>
          </cell>
          <cell r="AJ448">
            <v>0</v>
          </cell>
          <cell r="AK448">
            <v>41956</v>
          </cell>
          <cell r="AL448">
            <v>0</v>
          </cell>
          <cell r="AM448">
            <v>0</v>
          </cell>
          <cell r="AN448">
            <v>0</v>
          </cell>
          <cell r="AO448">
            <v>8</v>
          </cell>
        </row>
        <row r="449">
          <cell r="A449">
            <v>907650783</v>
          </cell>
          <cell r="B449" t="str">
            <v>LIGONIER VALLEY LIBRARY</v>
          </cell>
          <cell r="C449" t="str">
            <v>SOUTHWEST</v>
          </cell>
          <cell r="D449" t="str">
            <v>WESTMORELAND</v>
          </cell>
          <cell r="E449" t="str">
            <v>WESTMORELAND</v>
          </cell>
          <cell r="F449" t="str">
            <v>Westmoreland County Federated Library System</v>
          </cell>
          <cell r="G449">
            <v>13482</v>
          </cell>
          <cell r="H449">
            <v>7768</v>
          </cell>
          <cell r="I449">
            <v>61</v>
          </cell>
          <cell r="J449">
            <v>108876</v>
          </cell>
          <cell r="K449">
            <v>0</v>
          </cell>
          <cell r="L449">
            <v>0</v>
          </cell>
          <cell r="M449">
            <v>1</v>
          </cell>
          <cell r="N449">
            <v>8.0749999999999993</v>
          </cell>
          <cell r="O449">
            <v>0</v>
          </cell>
          <cell r="P449">
            <v>71192</v>
          </cell>
          <cell r="Q449">
            <v>64606</v>
          </cell>
          <cell r="R449">
            <v>0</v>
          </cell>
          <cell r="S449">
            <v>67</v>
          </cell>
          <cell r="T449">
            <v>0</v>
          </cell>
          <cell r="U449">
            <v>19856</v>
          </cell>
          <cell r="V449">
            <v>13093</v>
          </cell>
          <cell r="W449">
            <v>0</v>
          </cell>
          <cell r="X449">
            <v>0</v>
          </cell>
          <cell r="Y449">
            <v>0</v>
          </cell>
          <cell r="Z449">
            <v>65526</v>
          </cell>
          <cell r="AA449">
            <v>9067</v>
          </cell>
          <cell r="AB449">
            <v>0</v>
          </cell>
          <cell r="AC449">
            <v>135496</v>
          </cell>
          <cell r="AD449">
            <v>210089</v>
          </cell>
          <cell r="AE449">
            <v>330683</v>
          </cell>
          <cell r="AF449">
            <v>59365</v>
          </cell>
          <cell r="AG449">
            <v>85738</v>
          </cell>
          <cell r="AH449">
            <v>475786</v>
          </cell>
          <cell r="AI449">
            <v>0</v>
          </cell>
          <cell r="AJ449">
            <v>0</v>
          </cell>
          <cell r="AK449">
            <v>65526</v>
          </cell>
          <cell r="AL449">
            <v>0</v>
          </cell>
          <cell r="AM449">
            <v>0</v>
          </cell>
          <cell r="AN449">
            <v>0</v>
          </cell>
          <cell r="AO449">
            <v>14</v>
          </cell>
        </row>
        <row r="450">
          <cell r="A450">
            <v>907650933</v>
          </cell>
          <cell r="B450" t="str">
            <v>MANOR PUBLIC LIBRARY</v>
          </cell>
          <cell r="C450" t="str">
            <v>SOUTHWEST</v>
          </cell>
          <cell r="D450" t="str">
            <v>WESTMORELAND</v>
          </cell>
          <cell r="E450" t="str">
            <v>WESTMORELAND</v>
          </cell>
          <cell r="F450" t="str">
            <v>Westmoreland County Federated Library System</v>
          </cell>
          <cell r="G450">
            <v>3239</v>
          </cell>
          <cell r="H450">
            <v>588</v>
          </cell>
          <cell r="I450">
            <v>35</v>
          </cell>
          <cell r="J450">
            <v>7819</v>
          </cell>
          <cell r="K450">
            <v>0.68571000000000004</v>
          </cell>
          <cell r="L450">
            <v>0</v>
          </cell>
          <cell r="M450">
            <v>0.31429000000000001</v>
          </cell>
          <cell r="N450">
            <v>0</v>
          </cell>
          <cell r="O450">
            <v>0.22857</v>
          </cell>
          <cell r="P450">
            <v>12157</v>
          </cell>
          <cell r="Q450">
            <v>11538</v>
          </cell>
          <cell r="R450">
            <v>0</v>
          </cell>
          <cell r="S450">
            <v>20</v>
          </cell>
          <cell r="T450">
            <v>0</v>
          </cell>
          <cell r="U450">
            <v>2173</v>
          </cell>
          <cell r="V450">
            <v>1058</v>
          </cell>
          <cell r="W450">
            <v>0</v>
          </cell>
          <cell r="X450">
            <v>0</v>
          </cell>
          <cell r="Y450">
            <v>0</v>
          </cell>
          <cell r="Z450">
            <v>9519</v>
          </cell>
          <cell r="AA450">
            <v>9988</v>
          </cell>
          <cell r="AB450">
            <v>0</v>
          </cell>
          <cell r="AC450">
            <v>15309</v>
          </cell>
          <cell r="AD450">
            <v>34816</v>
          </cell>
          <cell r="AE450">
            <v>22363</v>
          </cell>
          <cell r="AF450">
            <v>5188</v>
          </cell>
          <cell r="AG450">
            <v>8599</v>
          </cell>
          <cell r="AH450">
            <v>36150</v>
          </cell>
          <cell r="AI450">
            <v>0</v>
          </cell>
          <cell r="AJ450">
            <v>0</v>
          </cell>
          <cell r="AK450">
            <v>9519</v>
          </cell>
          <cell r="AL450">
            <v>0</v>
          </cell>
          <cell r="AM450">
            <v>0</v>
          </cell>
          <cell r="AN450">
            <v>0</v>
          </cell>
          <cell r="AO450">
            <v>4</v>
          </cell>
        </row>
        <row r="451">
          <cell r="A451">
            <v>907650962</v>
          </cell>
          <cell r="B451" t="str">
            <v>MONESSEN PUBLIC LIBRARY</v>
          </cell>
          <cell r="C451" t="str">
            <v>SOUTHWEST</v>
          </cell>
          <cell r="D451" t="str">
            <v>WESTMORELAND</v>
          </cell>
          <cell r="E451" t="str">
            <v>WESTMORELAND</v>
          </cell>
          <cell r="F451" t="str">
            <v>Westmoreland County Federated Library System</v>
          </cell>
          <cell r="G451">
            <v>16548</v>
          </cell>
          <cell r="H451">
            <v>6237</v>
          </cell>
          <cell r="I451">
            <v>45</v>
          </cell>
          <cell r="J451">
            <v>20803</v>
          </cell>
          <cell r="K451">
            <v>3.0666699999999998</v>
          </cell>
          <cell r="L451">
            <v>0</v>
          </cell>
          <cell r="M451">
            <v>0</v>
          </cell>
          <cell r="N451">
            <v>2</v>
          </cell>
          <cell r="O451">
            <v>0.26667000000000002</v>
          </cell>
          <cell r="P451">
            <v>73020</v>
          </cell>
          <cell r="Q451">
            <v>63152</v>
          </cell>
          <cell r="R451">
            <v>0</v>
          </cell>
          <cell r="S451">
            <v>50</v>
          </cell>
          <cell r="T451">
            <v>0</v>
          </cell>
          <cell r="U451">
            <v>7671</v>
          </cell>
          <cell r="V451">
            <v>2219</v>
          </cell>
          <cell r="W451">
            <v>8412</v>
          </cell>
          <cell r="X451">
            <v>8412</v>
          </cell>
          <cell r="Y451">
            <v>0</v>
          </cell>
          <cell r="Z451">
            <v>63177</v>
          </cell>
          <cell r="AA451">
            <v>64106</v>
          </cell>
          <cell r="AB451">
            <v>0</v>
          </cell>
          <cell r="AC451">
            <v>104085</v>
          </cell>
          <cell r="AD451">
            <v>239780</v>
          </cell>
          <cell r="AE451">
            <v>131484</v>
          </cell>
          <cell r="AF451">
            <v>35368</v>
          </cell>
          <cell r="AG451">
            <v>103822</v>
          </cell>
          <cell r="AH451">
            <v>270674</v>
          </cell>
          <cell r="AI451">
            <v>0</v>
          </cell>
          <cell r="AJ451">
            <v>8412</v>
          </cell>
          <cell r="AK451">
            <v>63177</v>
          </cell>
          <cell r="AL451">
            <v>0</v>
          </cell>
          <cell r="AM451">
            <v>0</v>
          </cell>
          <cell r="AN451">
            <v>0</v>
          </cell>
          <cell r="AO451">
            <v>12</v>
          </cell>
        </row>
        <row r="452">
          <cell r="A452">
            <v>907650993</v>
          </cell>
          <cell r="B452" t="str">
            <v>MT PLEASANT FR PUB LIB ASSOC</v>
          </cell>
          <cell r="C452" t="str">
            <v>SOUTHWEST</v>
          </cell>
          <cell r="D452" t="str">
            <v>WESTMORELAND</v>
          </cell>
          <cell r="E452" t="str">
            <v>WESTMORELAND</v>
          </cell>
          <cell r="F452" t="str">
            <v>Westmoreland County Federated Library System</v>
          </cell>
          <cell r="G452">
            <v>15365</v>
          </cell>
          <cell r="H452">
            <v>4727</v>
          </cell>
          <cell r="I452">
            <v>45</v>
          </cell>
          <cell r="J452">
            <v>33906</v>
          </cell>
          <cell r="K452">
            <v>0.31429000000000001</v>
          </cell>
          <cell r="L452">
            <v>0</v>
          </cell>
          <cell r="M452">
            <v>1.5714300000000001</v>
          </cell>
          <cell r="N452">
            <v>1.5142899999999999</v>
          </cell>
          <cell r="O452">
            <v>0.14285999999999999</v>
          </cell>
          <cell r="P452">
            <v>24951</v>
          </cell>
          <cell r="Q452">
            <v>24600</v>
          </cell>
          <cell r="R452">
            <v>0</v>
          </cell>
          <cell r="S452">
            <v>69</v>
          </cell>
          <cell r="T452">
            <v>0</v>
          </cell>
          <cell r="U452">
            <v>4215</v>
          </cell>
          <cell r="V452">
            <v>9463</v>
          </cell>
          <cell r="W452">
            <v>0</v>
          </cell>
          <cell r="X452">
            <v>0</v>
          </cell>
          <cell r="Y452">
            <v>0</v>
          </cell>
          <cell r="Z452">
            <v>22878</v>
          </cell>
          <cell r="AA452">
            <v>12754</v>
          </cell>
          <cell r="AB452">
            <v>0</v>
          </cell>
          <cell r="AC452">
            <v>69787</v>
          </cell>
          <cell r="AD452">
            <v>105419</v>
          </cell>
          <cell r="AE452">
            <v>72038</v>
          </cell>
          <cell r="AF452">
            <v>14657</v>
          </cell>
          <cell r="AG452">
            <v>23202</v>
          </cell>
          <cell r="AH452">
            <v>109897</v>
          </cell>
          <cell r="AI452">
            <v>0</v>
          </cell>
          <cell r="AJ452">
            <v>0</v>
          </cell>
          <cell r="AK452">
            <v>22878</v>
          </cell>
          <cell r="AL452">
            <v>0</v>
          </cell>
          <cell r="AM452">
            <v>0</v>
          </cell>
          <cell r="AN452">
            <v>0</v>
          </cell>
          <cell r="AO452">
            <v>8</v>
          </cell>
        </row>
        <row r="453">
          <cell r="A453">
            <v>907650545</v>
          </cell>
          <cell r="B453" t="str">
            <v>MURRYSVILLE COMMUNITY LIBRARY</v>
          </cell>
          <cell r="C453" t="str">
            <v>SOUTHWEST</v>
          </cell>
          <cell r="D453" t="str">
            <v>WESTMORELAND</v>
          </cell>
          <cell r="E453" t="str">
            <v>WESTMORELAND</v>
          </cell>
          <cell r="F453" t="str">
            <v>Westmoreland County Federated Library System</v>
          </cell>
          <cell r="G453">
            <v>28418</v>
          </cell>
          <cell r="H453">
            <v>9984</v>
          </cell>
          <cell r="I453">
            <v>59</v>
          </cell>
          <cell r="J453">
            <v>142238</v>
          </cell>
          <cell r="K453">
            <v>2.94286</v>
          </cell>
          <cell r="L453">
            <v>0</v>
          </cell>
          <cell r="M453">
            <v>3</v>
          </cell>
          <cell r="N453">
            <v>2.4285700000000001</v>
          </cell>
          <cell r="O453">
            <v>0.28571000000000002</v>
          </cell>
          <cell r="P453">
            <v>62866</v>
          </cell>
          <cell r="Q453">
            <v>58502</v>
          </cell>
          <cell r="R453">
            <v>45</v>
          </cell>
          <cell r="S453">
            <v>130</v>
          </cell>
          <cell r="T453">
            <v>0</v>
          </cell>
          <cell r="U453">
            <v>9849</v>
          </cell>
          <cell r="V453">
            <v>16293</v>
          </cell>
          <cell r="W453">
            <v>0</v>
          </cell>
          <cell r="X453">
            <v>0</v>
          </cell>
          <cell r="Y453">
            <v>0</v>
          </cell>
          <cell r="Z453">
            <v>79613</v>
          </cell>
          <cell r="AA453">
            <v>254191</v>
          </cell>
          <cell r="AB453">
            <v>0</v>
          </cell>
          <cell r="AC453">
            <v>77689</v>
          </cell>
          <cell r="AD453">
            <v>411493</v>
          </cell>
          <cell r="AE453">
            <v>278209</v>
          </cell>
          <cell r="AF453">
            <v>56353</v>
          </cell>
          <cell r="AG453">
            <v>67647</v>
          </cell>
          <cell r="AH453">
            <v>402209</v>
          </cell>
          <cell r="AI453">
            <v>0</v>
          </cell>
          <cell r="AJ453">
            <v>0</v>
          </cell>
          <cell r="AK453">
            <v>79613</v>
          </cell>
          <cell r="AL453">
            <v>0</v>
          </cell>
          <cell r="AM453">
            <v>0</v>
          </cell>
          <cell r="AN453">
            <v>70518</v>
          </cell>
          <cell r="AO453">
            <v>7</v>
          </cell>
        </row>
        <row r="454">
          <cell r="A454">
            <v>907651083</v>
          </cell>
          <cell r="B454" t="str">
            <v>NEW FLORENCE COMMUNITY LIBRARY</v>
          </cell>
          <cell r="C454" t="str">
            <v>SOUTHWEST</v>
          </cell>
          <cell r="D454" t="str">
            <v>WESTMORELAND</v>
          </cell>
          <cell r="E454" t="str">
            <v>WESTMORELAND</v>
          </cell>
          <cell r="F454" t="str">
            <v>Westmoreland County Federated Library System</v>
          </cell>
          <cell r="G454">
            <v>2702</v>
          </cell>
          <cell r="H454">
            <v>1928</v>
          </cell>
          <cell r="I454">
            <v>40</v>
          </cell>
          <cell r="J454">
            <v>24864</v>
          </cell>
          <cell r="K454">
            <v>0</v>
          </cell>
          <cell r="L454">
            <v>0</v>
          </cell>
          <cell r="M454">
            <v>1</v>
          </cell>
          <cell r="N454">
            <v>0.83333000000000002</v>
          </cell>
          <cell r="O454">
            <v>0</v>
          </cell>
          <cell r="P454">
            <v>22034</v>
          </cell>
          <cell r="Q454">
            <v>20808</v>
          </cell>
          <cell r="R454">
            <v>0</v>
          </cell>
          <cell r="S454">
            <v>14</v>
          </cell>
          <cell r="T454">
            <v>0</v>
          </cell>
          <cell r="U454">
            <v>5745</v>
          </cell>
          <cell r="V454">
            <v>8119</v>
          </cell>
          <cell r="W454">
            <v>7195</v>
          </cell>
          <cell r="X454">
            <v>7195</v>
          </cell>
          <cell r="Y454">
            <v>0</v>
          </cell>
          <cell r="Z454">
            <v>10661</v>
          </cell>
          <cell r="AA454">
            <v>6767</v>
          </cell>
          <cell r="AB454">
            <v>0</v>
          </cell>
          <cell r="AC454">
            <v>37194</v>
          </cell>
          <cell r="AD454">
            <v>61817</v>
          </cell>
          <cell r="AE454">
            <v>41519</v>
          </cell>
          <cell r="AF454">
            <v>8214</v>
          </cell>
          <cell r="AG454">
            <v>18501</v>
          </cell>
          <cell r="AH454">
            <v>68234</v>
          </cell>
          <cell r="AI454">
            <v>0</v>
          </cell>
          <cell r="AJ454">
            <v>7195</v>
          </cell>
          <cell r="AK454">
            <v>10661</v>
          </cell>
          <cell r="AL454">
            <v>0</v>
          </cell>
          <cell r="AM454">
            <v>0</v>
          </cell>
          <cell r="AN454">
            <v>0</v>
          </cell>
          <cell r="AO454">
            <v>6</v>
          </cell>
        </row>
        <row r="455">
          <cell r="A455">
            <v>907650693</v>
          </cell>
          <cell r="B455" t="str">
            <v>NORWIN PUB LIB ASSOC</v>
          </cell>
          <cell r="C455" t="str">
            <v>SOUTHWEST</v>
          </cell>
          <cell r="D455" t="str">
            <v>WESTMORELAND</v>
          </cell>
          <cell r="E455" t="str">
            <v>WESTMORELAND</v>
          </cell>
          <cell r="F455" t="str">
            <v>Westmoreland County Federated Library System</v>
          </cell>
          <cell r="G455">
            <v>35428</v>
          </cell>
          <cell r="H455">
            <v>21487</v>
          </cell>
          <cell r="I455">
            <v>58</v>
          </cell>
          <cell r="J455">
            <v>156819</v>
          </cell>
          <cell r="K455">
            <v>1.75</v>
          </cell>
          <cell r="L455">
            <v>0</v>
          </cell>
          <cell r="M455">
            <v>1</v>
          </cell>
          <cell r="N455">
            <v>6.95</v>
          </cell>
          <cell r="O455">
            <v>0.5</v>
          </cell>
          <cell r="P455">
            <v>71051</v>
          </cell>
          <cell r="Q455">
            <v>65367</v>
          </cell>
          <cell r="R455">
            <v>26</v>
          </cell>
          <cell r="S455">
            <v>92</v>
          </cell>
          <cell r="T455">
            <v>0</v>
          </cell>
          <cell r="U455">
            <v>13436</v>
          </cell>
          <cell r="V455">
            <v>8142</v>
          </cell>
          <cell r="W455">
            <v>0</v>
          </cell>
          <cell r="X455">
            <v>0</v>
          </cell>
          <cell r="Y455">
            <v>0</v>
          </cell>
          <cell r="Z455">
            <v>103953</v>
          </cell>
          <cell r="AA455">
            <v>460957</v>
          </cell>
          <cell r="AB455">
            <v>454429</v>
          </cell>
          <cell r="AC455">
            <v>87782</v>
          </cell>
          <cell r="AD455">
            <v>652692</v>
          </cell>
          <cell r="AE455">
            <v>288640</v>
          </cell>
          <cell r="AF455">
            <v>97158</v>
          </cell>
          <cell r="AG455">
            <v>305489</v>
          </cell>
          <cell r="AH455">
            <v>691287</v>
          </cell>
          <cell r="AI455">
            <v>0</v>
          </cell>
          <cell r="AJ455">
            <v>0</v>
          </cell>
          <cell r="AK455">
            <v>103953</v>
          </cell>
          <cell r="AL455">
            <v>0</v>
          </cell>
          <cell r="AM455">
            <v>0</v>
          </cell>
          <cell r="AN455">
            <v>0</v>
          </cell>
          <cell r="AO455">
            <v>28</v>
          </cell>
        </row>
        <row r="456">
          <cell r="A456">
            <v>907651293</v>
          </cell>
          <cell r="B456" t="str">
            <v>PENN AREA LIBRARY</v>
          </cell>
          <cell r="C456" t="str">
            <v>SOUTHWEST</v>
          </cell>
          <cell r="D456" t="str">
            <v>WESTMORELAND</v>
          </cell>
          <cell r="E456" t="str">
            <v>WESTMORELAND</v>
          </cell>
          <cell r="F456" t="str">
            <v>Westmoreland County Federated Library System</v>
          </cell>
          <cell r="G456">
            <v>20480</v>
          </cell>
          <cell r="H456">
            <v>10930</v>
          </cell>
          <cell r="I456">
            <v>60</v>
          </cell>
          <cell r="J456">
            <v>110110</v>
          </cell>
          <cell r="K456">
            <v>1</v>
          </cell>
          <cell r="L456">
            <v>0</v>
          </cell>
          <cell r="M456">
            <v>0</v>
          </cell>
          <cell r="N456">
            <v>5.5</v>
          </cell>
          <cell r="O456">
            <v>0.47499999999999998</v>
          </cell>
          <cell r="P456">
            <v>48146</v>
          </cell>
          <cell r="Q456">
            <v>46063</v>
          </cell>
          <cell r="R456">
            <v>27</v>
          </cell>
          <cell r="S456">
            <v>81</v>
          </cell>
          <cell r="T456">
            <v>0</v>
          </cell>
          <cell r="U456">
            <v>9781</v>
          </cell>
          <cell r="V456">
            <v>5448</v>
          </cell>
          <cell r="W456">
            <v>0</v>
          </cell>
          <cell r="X456">
            <v>0</v>
          </cell>
          <cell r="Y456">
            <v>0</v>
          </cell>
          <cell r="Z456">
            <v>58787</v>
          </cell>
          <cell r="AA456">
            <v>163446</v>
          </cell>
          <cell r="AB456">
            <v>8000</v>
          </cell>
          <cell r="AC456">
            <v>28163</v>
          </cell>
          <cell r="AD456">
            <v>250396</v>
          </cell>
          <cell r="AE456">
            <v>170525</v>
          </cell>
          <cell r="AF456">
            <v>40254</v>
          </cell>
          <cell r="AG456">
            <v>49417</v>
          </cell>
          <cell r="AH456">
            <v>260196</v>
          </cell>
          <cell r="AI456">
            <v>0</v>
          </cell>
          <cell r="AJ456">
            <v>0</v>
          </cell>
          <cell r="AK456">
            <v>58787</v>
          </cell>
          <cell r="AL456">
            <v>0</v>
          </cell>
          <cell r="AM456">
            <v>0</v>
          </cell>
          <cell r="AN456">
            <v>0</v>
          </cell>
          <cell r="AO456">
            <v>23</v>
          </cell>
        </row>
        <row r="457">
          <cell r="A457">
            <v>907651112</v>
          </cell>
          <cell r="B457" t="str">
            <v>PEOPLES LIBRARY</v>
          </cell>
          <cell r="C457" t="str">
            <v>SOUTHWEST</v>
          </cell>
          <cell r="D457" t="str">
            <v>WESTMORELAND</v>
          </cell>
          <cell r="E457" t="str">
            <v>WESTMORELAND</v>
          </cell>
          <cell r="F457" t="str">
            <v>Westmoreland County Federated Library System</v>
          </cell>
          <cell r="G457">
            <v>42318</v>
          </cell>
          <cell r="H457">
            <v>12851</v>
          </cell>
          <cell r="I457">
            <v>42</v>
          </cell>
          <cell r="J457">
            <v>80051</v>
          </cell>
          <cell r="K457">
            <v>1.8918900000000001</v>
          </cell>
          <cell r="L457">
            <v>0</v>
          </cell>
          <cell r="M457">
            <v>0</v>
          </cell>
          <cell r="N457">
            <v>8.3783799999999999</v>
          </cell>
          <cell r="O457">
            <v>1.2162200000000001</v>
          </cell>
          <cell r="P457">
            <v>63188</v>
          </cell>
          <cell r="Q457">
            <v>55783</v>
          </cell>
          <cell r="R457">
            <v>218</v>
          </cell>
          <cell r="S457">
            <v>52</v>
          </cell>
          <cell r="T457">
            <v>0</v>
          </cell>
          <cell r="U457">
            <v>5511</v>
          </cell>
          <cell r="V457">
            <v>8510</v>
          </cell>
          <cell r="W457">
            <v>0</v>
          </cell>
          <cell r="X457">
            <v>0</v>
          </cell>
          <cell r="Y457">
            <v>0</v>
          </cell>
          <cell r="Z457">
            <v>94042</v>
          </cell>
          <cell r="AA457">
            <v>108903</v>
          </cell>
          <cell r="AB457">
            <v>11000</v>
          </cell>
          <cell r="AC457">
            <v>115547</v>
          </cell>
          <cell r="AD457">
            <v>318492</v>
          </cell>
          <cell r="AE457">
            <v>200375</v>
          </cell>
          <cell r="AF457">
            <v>9709</v>
          </cell>
          <cell r="AG457">
            <v>123284</v>
          </cell>
          <cell r="AH457">
            <v>333368</v>
          </cell>
          <cell r="AI457">
            <v>0</v>
          </cell>
          <cell r="AJ457">
            <v>0</v>
          </cell>
          <cell r="AK457">
            <v>94042</v>
          </cell>
          <cell r="AL457">
            <v>0</v>
          </cell>
          <cell r="AM457">
            <v>0</v>
          </cell>
          <cell r="AN457">
            <v>0</v>
          </cell>
          <cell r="AO457">
            <v>20</v>
          </cell>
        </row>
        <row r="458">
          <cell r="A458">
            <v>907651354</v>
          </cell>
          <cell r="B458" t="str">
            <v>ROSTRAVER PUBLIC LIBRARY</v>
          </cell>
          <cell r="C458" t="str">
            <v>SOUTHWEST</v>
          </cell>
          <cell r="D458" t="str">
            <v>WESTMORELAND</v>
          </cell>
          <cell r="E458" t="str">
            <v>WESTMORELAND</v>
          </cell>
          <cell r="F458" t="str">
            <v>Westmoreland County Federated Library System</v>
          </cell>
          <cell r="G458">
            <v>11968</v>
          </cell>
          <cell r="H458">
            <v>4566</v>
          </cell>
          <cell r="I458">
            <v>47</v>
          </cell>
          <cell r="J458">
            <v>36365</v>
          </cell>
          <cell r="K458">
            <v>0</v>
          </cell>
          <cell r="L458">
            <v>0</v>
          </cell>
          <cell r="M458">
            <v>1.4857100000000001</v>
          </cell>
          <cell r="N458">
            <v>1.97143</v>
          </cell>
          <cell r="O458">
            <v>0.57142999999999999</v>
          </cell>
          <cell r="P458">
            <v>30422</v>
          </cell>
          <cell r="Q458">
            <v>30422</v>
          </cell>
          <cell r="R458">
            <v>0</v>
          </cell>
          <cell r="S458">
            <v>22</v>
          </cell>
          <cell r="T458">
            <v>0</v>
          </cell>
          <cell r="U458">
            <v>3765</v>
          </cell>
          <cell r="V458">
            <v>3563</v>
          </cell>
          <cell r="W458">
            <v>0</v>
          </cell>
          <cell r="X458">
            <v>0</v>
          </cell>
          <cell r="Y458">
            <v>0</v>
          </cell>
          <cell r="Z458">
            <v>17832</v>
          </cell>
          <cell r="AA458">
            <v>28273</v>
          </cell>
          <cell r="AB458">
            <v>0</v>
          </cell>
          <cell r="AC458">
            <v>57575</v>
          </cell>
          <cell r="AD458">
            <v>103680</v>
          </cell>
          <cell r="AE458">
            <v>56702</v>
          </cell>
          <cell r="AF458">
            <v>10031</v>
          </cell>
          <cell r="AG458">
            <v>52482</v>
          </cell>
          <cell r="AH458">
            <v>119215</v>
          </cell>
          <cell r="AI458">
            <v>0</v>
          </cell>
          <cell r="AJ458">
            <v>0</v>
          </cell>
          <cell r="AK458">
            <v>17832</v>
          </cell>
          <cell r="AL458">
            <v>0</v>
          </cell>
          <cell r="AM458">
            <v>0</v>
          </cell>
          <cell r="AN458">
            <v>0</v>
          </cell>
          <cell r="AO458">
            <v>11</v>
          </cell>
        </row>
        <row r="459">
          <cell r="A459">
            <v>907651413</v>
          </cell>
          <cell r="B459" t="str">
            <v>SCOTTDALE PUBLIC LIBRARY</v>
          </cell>
          <cell r="C459" t="str">
            <v>SOUTHWEST</v>
          </cell>
          <cell r="D459" t="str">
            <v>WESTMORELAND</v>
          </cell>
          <cell r="E459" t="str">
            <v>WESTMORELAND</v>
          </cell>
          <cell r="F459" t="str">
            <v>Westmoreland County Federated Library System</v>
          </cell>
          <cell r="G459">
            <v>15199</v>
          </cell>
          <cell r="H459">
            <v>5488</v>
          </cell>
          <cell r="I459">
            <v>45</v>
          </cell>
          <cell r="J459">
            <v>51306</v>
          </cell>
          <cell r="K459">
            <v>1</v>
          </cell>
          <cell r="L459">
            <v>0</v>
          </cell>
          <cell r="M459">
            <v>0</v>
          </cell>
          <cell r="N459">
            <v>3.05714</v>
          </cell>
          <cell r="O459">
            <v>0.71428999999999998</v>
          </cell>
          <cell r="P459">
            <v>40297</v>
          </cell>
          <cell r="Q459">
            <v>37740</v>
          </cell>
          <cell r="R459">
            <v>0</v>
          </cell>
          <cell r="S459">
            <v>73</v>
          </cell>
          <cell r="T459">
            <v>0</v>
          </cell>
          <cell r="U459">
            <v>4414</v>
          </cell>
          <cell r="V459">
            <v>5345</v>
          </cell>
          <cell r="W459">
            <v>5125</v>
          </cell>
          <cell r="X459">
            <v>5125</v>
          </cell>
          <cell r="Y459">
            <v>0</v>
          </cell>
          <cell r="Z459">
            <v>20240</v>
          </cell>
          <cell r="AA459">
            <v>39329</v>
          </cell>
          <cell r="AB459">
            <v>2000</v>
          </cell>
          <cell r="AC459">
            <v>80576</v>
          </cell>
          <cell r="AD459">
            <v>145270</v>
          </cell>
          <cell r="AE459">
            <v>108590</v>
          </cell>
          <cell r="AF459">
            <v>21258</v>
          </cell>
          <cell r="AG459">
            <v>34004</v>
          </cell>
          <cell r="AH459">
            <v>163852</v>
          </cell>
          <cell r="AI459">
            <v>0</v>
          </cell>
          <cell r="AJ459">
            <v>5125</v>
          </cell>
          <cell r="AK459">
            <v>20240</v>
          </cell>
          <cell r="AL459">
            <v>0</v>
          </cell>
          <cell r="AM459">
            <v>0</v>
          </cell>
          <cell r="AN459">
            <v>0</v>
          </cell>
          <cell r="AO459">
            <v>17</v>
          </cell>
        </row>
        <row r="460">
          <cell r="A460">
            <v>907651475</v>
          </cell>
          <cell r="B460" t="str">
            <v>SEWICKLEY TOWNSHIP PUBLIC LIBRARY</v>
          </cell>
          <cell r="C460" t="str">
            <v>SOUTHWEST</v>
          </cell>
          <cell r="D460" t="str">
            <v>WESTMORELAND</v>
          </cell>
          <cell r="E460" t="str">
            <v>WESTMORELAND</v>
          </cell>
          <cell r="F460" t="str">
            <v>Westmoreland County Federated Library System</v>
          </cell>
          <cell r="G460">
            <v>5996</v>
          </cell>
          <cell r="H460">
            <v>1929</v>
          </cell>
          <cell r="I460">
            <v>38</v>
          </cell>
          <cell r="J460">
            <v>25152</v>
          </cell>
          <cell r="K460">
            <v>0.6</v>
          </cell>
          <cell r="L460">
            <v>0</v>
          </cell>
          <cell r="M460">
            <v>0.34286</v>
          </cell>
          <cell r="N460">
            <v>0.34286</v>
          </cell>
          <cell r="O460">
            <v>0.17143</v>
          </cell>
          <cell r="P460">
            <v>19564</v>
          </cell>
          <cell r="Q460">
            <v>18303</v>
          </cell>
          <cell r="R460">
            <v>3</v>
          </cell>
          <cell r="S460">
            <v>34</v>
          </cell>
          <cell r="T460">
            <v>0</v>
          </cell>
          <cell r="U460">
            <v>6954</v>
          </cell>
          <cell r="V460">
            <v>3867</v>
          </cell>
          <cell r="W460">
            <v>0</v>
          </cell>
          <cell r="X460">
            <v>0</v>
          </cell>
          <cell r="Y460">
            <v>0</v>
          </cell>
          <cell r="Z460">
            <v>11596</v>
          </cell>
          <cell r="AA460">
            <v>2872</v>
          </cell>
          <cell r="AB460">
            <v>0</v>
          </cell>
          <cell r="AC460">
            <v>48344</v>
          </cell>
          <cell r="AD460">
            <v>62812</v>
          </cell>
          <cell r="AE460">
            <v>33390</v>
          </cell>
          <cell r="AF460">
            <v>8363</v>
          </cell>
          <cell r="AG460">
            <v>24432</v>
          </cell>
          <cell r="AH460">
            <v>66185</v>
          </cell>
          <cell r="AI460">
            <v>0</v>
          </cell>
          <cell r="AJ460">
            <v>0</v>
          </cell>
          <cell r="AK460">
            <v>11596</v>
          </cell>
          <cell r="AL460">
            <v>0</v>
          </cell>
          <cell r="AM460">
            <v>0</v>
          </cell>
          <cell r="AN460">
            <v>0</v>
          </cell>
          <cell r="AO460">
            <v>5</v>
          </cell>
        </row>
        <row r="461">
          <cell r="A461">
            <v>907651683</v>
          </cell>
          <cell r="B461" t="str">
            <v>TRAFFORD COMMUNITY PUBLIC LIB</v>
          </cell>
          <cell r="C461" t="str">
            <v>SOUTHWEST</v>
          </cell>
          <cell r="D461" t="str">
            <v>WESTMORELAND</v>
          </cell>
          <cell r="E461" t="str">
            <v>WESTMORELAND</v>
          </cell>
          <cell r="F461" t="str">
            <v>Westmoreland County Federated Library System</v>
          </cell>
          <cell r="G461">
            <v>3174</v>
          </cell>
          <cell r="H461">
            <v>807</v>
          </cell>
          <cell r="I461">
            <v>35</v>
          </cell>
          <cell r="J461">
            <v>5630</v>
          </cell>
          <cell r="K461">
            <v>0</v>
          </cell>
          <cell r="L461">
            <v>0</v>
          </cell>
          <cell r="M461">
            <v>0.57142999999999999</v>
          </cell>
          <cell r="N461">
            <v>0</v>
          </cell>
          <cell r="O461">
            <v>0.51429000000000002</v>
          </cell>
          <cell r="P461">
            <v>11029</v>
          </cell>
          <cell r="Q461">
            <v>2516</v>
          </cell>
          <cell r="R461">
            <v>0</v>
          </cell>
          <cell r="S461">
            <v>36</v>
          </cell>
          <cell r="T461">
            <v>0</v>
          </cell>
          <cell r="U461">
            <v>847</v>
          </cell>
          <cell r="V461">
            <v>885</v>
          </cell>
          <cell r="W461">
            <v>0</v>
          </cell>
          <cell r="X461">
            <v>0</v>
          </cell>
          <cell r="Y461">
            <v>0</v>
          </cell>
          <cell r="Z461">
            <v>6886</v>
          </cell>
          <cell r="AA461">
            <v>6437</v>
          </cell>
          <cell r="AB461">
            <v>4000</v>
          </cell>
          <cell r="AC461">
            <v>20780</v>
          </cell>
          <cell r="AD461">
            <v>34103</v>
          </cell>
          <cell r="AE461">
            <v>13100</v>
          </cell>
          <cell r="AF461">
            <v>2143</v>
          </cell>
          <cell r="AG461">
            <v>9069</v>
          </cell>
          <cell r="AH461">
            <v>24312</v>
          </cell>
          <cell r="AI461">
            <v>0</v>
          </cell>
          <cell r="AJ461">
            <v>0</v>
          </cell>
          <cell r="AK461">
            <v>6886</v>
          </cell>
          <cell r="AL461">
            <v>0</v>
          </cell>
          <cell r="AM461">
            <v>0</v>
          </cell>
          <cell r="AN461">
            <v>0</v>
          </cell>
          <cell r="AO461">
            <v>9</v>
          </cell>
        </row>
        <row r="462">
          <cell r="A462">
            <v>907651773</v>
          </cell>
          <cell r="B462" t="str">
            <v>VANDERGRIFT PUB LIBRARY ASSOC</v>
          </cell>
          <cell r="C462" t="str">
            <v>SOUTHWEST</v>
          </cell>
          <cell r="D462" t="str">
            <v>WESTMORELAND</v>
          </cell>
          <cell r="E462" t="str">
            <v>WESTMORELAND</v>
          </cell>
          <cell r="F462" t="str">
            <v>Westmoreland County Federated Library System</v>
          </cell>
          <cell r="G462">
            <v>6688</v>
          </cell>
          <cell r="H462">
            <v>2944</v>
          </cell>
          <cell r="I462">
            <v>45</v>
          </cell>
          <cell r="J462">
            <v>24271</v>
          </cell>
          <cell r="K462">
            <v>0</v>
          </cell>
          <cell r="L462">
            <v>0</v>
          </cell>
          <cell r="M462">
            <v>1</v>
          </cell>
          <cell r="N462">
            <v>1.5714300000000001</v>
          </cell>
          <cell r="O462">
            <v>0</v>
          </cell>
          <cell r="P462">
            <v>18720</v>
          </cell>
          <cell r="Q462">
            <v>17390</v>
          </cell>
          <cell r="R462">
            <v>0</v>
          </cell>
          <cell r="S462">
            <v>15</v>
          </cell>
          <cell r="T462">
            <v>0</v>
          </cell>
          <cell r="U462">
            <v>2868</v>
          </cell>
          <cell r="V462">
            <v>4234</v>
          </cell>
          <cell r="W462">
            <v>0</v>
          </cell>
          <cell r="X462">
            <v>0</v>
          </cell>
          <cell r="Y462">
            <v>0</v>
          </cell>
          <cell r="Z462">
            <v>16412</v>
          </cell>
          <cell r="AA462">
            <v>29746</v>
          </cell>
          <cell r="AB462">
            <v>0</v>
          </cell>
          <cell r="AC462">
            <v>23408</v>
          </cell>
          <cell r="AD462">
            <v>69566</v>
          </cell>
          <cell r="AE462">
            <v>41045</v>
          </cell>
          <cell r="AF462">
            <v>14168</v>
          </cell>
          <cell r="AG462">
            <v>14917</v>
          </cell>
          <cell r="AH462">
            <v>70130</v>
          </cell>
          <cell r="AI462">
            <v>0</v>
          </cell>
          <cell r="AJ462">
            <v>0</v>
          </cell>
          <cell r="AK462">
            <v>16412</v>
          </cell>
          <cell r="AL462">
            <v>0</v>
          </cell>
          <cell r="AM462">
            <v>0</v>
          </cell>
          <cell r="AN462">
            <v>0</v>
          </cell>
          <cell r="AO462">
            <v>6</v>
          </cell>
        </row>
        <row r="463">
          <cell r="A463">
            <v>907650985</v>
          </cell>
          <cell r="B463" t="str">
            <v>WESTMORELAND SYS ADMIN UNIT</v>
          </cell>
          <cell r="C463" t="str">
            <v>SOUTHWEST</v>
          </cell>
          <cell r="D463" t="str">
            <v>WESTMORELAND</v>
          </cell>
          <cell r="E463" t="str">
            <v>WESTMORELAND</v>
          </cell>
          <cell r="F463" t="str">
            <v>Westmoreland County Federated Library System</v>
          </cell>
          <cell r="G463">
            <v>0</v>
          </cell>
          <cell r="H463">
            <v>701</v>
          </cell>
          <cell r="I463">
            <v>43</v>
          </cell>
          <cell r="J463">
            <v>50926</v>
          </cell>
          <cell r="K463">
            <v>1.0133300000000001</v>
          </cell>
          <cell r="L463">
            <v>0</v>
          </cell>
          <cell r="M463">
            <v>0</v>
          </cell>
          <cell r="N463">
            <v>3.68</v>
          </cell>
          <cell r="O463">
            <v>0</v>
          </cell>
          <cell r="P463">
            <v>3259</v>
          </cell>
          <cell r="Q463">
            <v>116</v>
          </cell>
          <cell r="R463">
            <v>3140</v>
          </cell>
          <cell r="S463">
            <v>1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600</v>
          </cell>
          <cell r="Y463">
            <v>0</v>
          </cell>
          <cell r="Z463">
            <v>420668</v>
          </cell>
          <cell r="AA463">
            <v>190156</v>
          </cell>
          <cell r="AB463">
            <v>0</v>
          </cell>
          <cell r="AC463">
            <v>8833</v>
          </cell>
          <cell r="AD463">
            <v>620257</v>
          </cell>
          <cell r="AE463">
            <v>255823</v>
          </cell>
          <cell r="AF463">
            <v>183650</v>
          </cell>
          <cell r="AG463">
            <v>217626</v>
          </cell>
          <cell r="AH463">
            <v>657099</v>
          </cell>
          <cell r="AI463">
            <v>600</v>
          </cell>
          <cell r="AJ463">
            <v>0</v>
          </cell>
          <cell r="AK463">
            <v>420668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</row>
        <row r="464">
          <cell r="A464" t="e">
            <v>#VALUE!</v>
          </cell>
          <cell r="B464" t="str">
            <v>YOUNGWOOD AREA PUB LIB INC (No data post 2008)</v>
          </cell>
          <cell r="C464" t="str">
            <v/>
          </cell>
          <cell r="D464" t="str">
            <v/>
          </cell>
          <cell r="E464" t="str">
            <v/>
          </cell>
          <cell r="F464" t="str">
            <v/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</row>
        <row r="465">
          <cell r="A465">
            <v>918400303</v>
          </cell>
          <cell r="B465" t="str">
            <v>BACK MOUNTAIN MEMORIAL LIBRARY</v>
          </cell>
          <cell r="C465" t="str">
            <v>NORTHEAST</v>
          </cell>
          <cell r="D465" t="str">
            <v>WILKES-BARRE</v>
          </cell>
          <cell r="E465" t="str">
            <v>LUZERNE</v>
          </cell>
          <cell r="F465" t="str">
            <v>Luzerne County Library System</v>
          </cell>
          <cell r="G465">
            <v>36485</v>
          </cell>
          <cell r="H465">
            <v>22852</v>
          </cell>
          <cell r="I465">
            <v>60</v>
          </cell>
          <cell r="J465">
            <v>139495</v>
          </cell>
          <cell r="K465">
            <v>1.05714</v>
          </cell>
          <cell r="L465">
            <v>0</v>
          </cell>
          <cell r="M465">
            <v>0</v>
          </cell>
          <cell r="N465">
            <v>6.4285699999999997</v>
          </cell>
          <cell r="O465">
            <v>0.45713999999999999</v>
          </cell>
          <cell r="P465">
            <v>71403</v>
          </cell>
          <cell r="Q465">
            <v>57968</v>
          </cell>
          <cell r="R465">
            <v>23</v>
          </cell>
          <cell r="S465">
            <v>120</v>
          </cell>
          <cell r="T465">
            <v>0</v>
          </cell>
          <cell r="U465">
            <v>3973</v>
          </cell>
          <cell r="V465">
            <v>2799</v>
          </cell>
          <cell r="W465">
            <v>0</v>
          </cell>
          <cell r="X465">
            <v>0</v>
          </cell>
          <cell r="Y465">
            <v>0</v>
          </cell>
          <cell r="Z465">
            <v>67403</v>
          </cell>
          <cell r="AA465">
            <v>122311</v>
          </cell>
          <cell r="AB465">
            <v>9400</v>
          </cell>
          <cell r="AC465">
            <v>416843</v>
          </cell>
          <cell r="AD465">
            <v>606557</v>
          </cell>
          <cell r="AE465">
            <v>238584</v>
          </cell>
          <cell r="AF465">
            <v>53448</v>
          </cell>
          <cell r="AG465">
            <v>207079</v>
          </cell>
          <cell r="AH465">
            <v>499111</v>
          </cell>
          <cell r="AI465">
            <v>0</v>
          </cell>
          <cell r="AJ465">
            <v>0</v>
          </cell>
          <cell r="AK465">
            <v>67403</v>
          </cell>
          <cell r="AL465">
            <v>0</v>
          </cell>
          <cell r="AM465">
            <v>0</v>
          </cell>
          <cell r="AN465">
            <v>0</v>
          </cell>
          <cell r="AO465">
            <v>6</v>
          </cell>
        </row>
        <row r="466">
          <cell r="A466">
            <v>918400842</v>
          </cell>
          <cell r="B466" t="str">
            <v>HAZLETON AREA PUBLIC LIBRARY</v>
          </cell>
          <cell r="C466" t="str">
            <v>NORTHEAST</v>
          </cell>
          <cell r="D466" t="str">
            <v>WILKES-BARRE</v>
          </cell>
          <cell r="E466" t="str">
            <v>LUZERNE</v>
          </cell>
          <cell r="F466" t="str">
            <v>Luzerne County Library System</v>
          </cell>
          <cell r="G466">
            <v>72891</v>
          </cell>
          <cell r="H466">
            <v>17770</v>
          </cell>
          <cell r="I466">
            <v>59</v>
          </cell>
          <cell r="J466">
            <v>113542</v>
          </cell>
          <cell r="K466">
            <v>1.0133300000000001</v>
          </cell>
          <cell r="L466">
            <v>0</v>
          </cell>
          <cell r="M466">
            <v>1.0133300000000001</v>
          </cell>
          <cell r="N466">
            <v>18.266670000000001</v>
          </cell>
          <cell r="O466">
            <v>0</v>
          </cell>
          <cell r="P466">
            <v>169003</v>
          </cell>
          <cell r="Q466">
            <v>164526</v>
          </cell>
          <cell r="R466">
            <v>0</v>
          </cell>
          <cell r="S466">
            <v>164</v>
          </cell>
          <cell r="T466">
            <v>0</v>
          </cell>
          <cell r="U466">
            <v>5999</v>
          </cell>
          <cell r="V466">
            <v>4859</v>
          </cell>
          <cell r="W466">
            <v>0</v>
          </cell>
          <cell r="X466">
            <v>0</v>
          </cell>
          <cell r="Y466">
            <v>0</v>
          </cell>
          <cell r="Z466">
            <v>217789</v>
          </cell>
          <cell r="AA466">
            <v>818212</v>
          </cell>
          <cell r="AB466">
            <v>631775</v>
          </cell>
          <cell r="AC466">
            <v>57647</v>
          </cell>
          <cell r="AD466">
            <v>1093648</v>
          </cell>
          <cell r="AE466">
            <v>865939</v>
          </cell>
          <cell r="AF466">
            <v>146774</v>
          </cell>
          <cell r="AG466">
            <v>251092</v>
          </cell>
          <cell r="AH466">
            <v>1263805</v>
          </cell>
          <cell r="AI466">
            <v>0</v>
          </cell>
          <cell r="AJ466">
            <v>0</v>
          </cell>
          <cell r="AK466">
            <v>217789</v>
          </cell>
          <cell r="AL466">
            <v>0</v>
          </cell>
          <cell r="AM466">
            <v>0</v>
          </cell>
          <cell r="AN466">
            <v>1929</v>
          </cell>
          <cell r="AO466">
            <v>14</v>
          </cell>
        </row>
        <row r="467">
          <cell r="A467">
            <v>918401083</v>
          </cell>
          <cell r="B467" t="str">
            <v>HOYT LIBRARY</v>
          </cell>
          <cell r="C467" t="str">
            <v>NORTHEAST</v>
          </cell>
          <cell r="D467" t="str">
            <v>WILKES-BARRE</v>
          </cell>
          <cell r="E467" t="str">
            <v>LUZERNE</v>
          </cell>
          <cell r="F467" t="str">
            <v>Luzerne County Library System</v>
          </cell>
          <cell r="G467">
            <v>31830</v>
          </cell>
          <cell r="H467">
            <v>20760</v>
          </cell>
          <cell r="I467">
            <v>45</v>
          </cell>
          <cell r="J467">
            <v>101833</v>
          </cell>
          <cell r="K467">
            <v>1</v>
          </cell>
          <cell r="L467">
            <v>0</v>
          </cell>
          <cell r="M467">
            <v>0</v>
          </cell>
          <cell r="N467">
            <v>10.62857</v>
          </cell>
          <cell r="O467">
            <v>0</v>
          </cell>
          <cell r="P467">
            <v>66222</v>
          </cell>
          <cell r="Q467">
            <v>59548</v>
          </cell>
          <cell r="R467">
            <v>0</v>
          </cell>
          <cell r="S467">
            <v>131</v>
          </cell>
          <cell r="T467">
            <v>0</v>
          </cell>
          <cell r="U467">
            <v>5159</v>
          </cell>
          <cell r="V467">
            <v>6568</v>
          </cell>
          <cell r="W467">
            <v>10371</v>
          </cell>
          <cell r="X467">
            <v>10371</v>
          </cell>
          <cell r="Y467">
            <v>0</v>
          </cell>
          <cell r="Z467">
            <v>109184</v>
          </cell>
          <cell r="AA467">
            <v>271380</v>
          </cell>
          <cell r="AB467">
            <v>85740</v>
          </cell>
          <cell r="AC467">
            <v>675352</v>
          </cell>
          <cell r="AD467">
            <v>1066287</v>
          </cell>
          <cell r="AE467">
            <v>342677</v>
          </cell>
          <cell r="AF467">
            <v>67733</v>
          </cell>
          <cell r="AG467">
            <v>183258</v>
          </cell>
          <cell r="AH467">
            <v>593668</v>
          </cell>
          <cell r="AI467">
            <v>0</v>
          </cell>
          <cell r="AJ467">
            <v>10371</v>
          </cell>
          <cell r="AK467">
            <v>109184</v>
          </cell>
          <cell r="AL467">
            <v>0</v>
          </cell>
          <cell r="AM467">
            <v>0</v>
          </cell>
          <cell r="AN467">
            <v>0</v>
          </cell>
          <cell r="AO467">
            <v>30</v>
          </cell>
        </row>
        <row r="468">
          <cell r="A468">
            <v>918402102</v>
          </cell>
          <cell r="B468" t="str">
            <v>LUZERNE SYS ADMIN UNIT</v>
          </cell>
          <cell r="C468" t="str">
            <v>NORTHEAST</v>
          </cell>
          <cell r="D468" t="str">
            <v>WILKES-BARRE</v>
          </cell>
          <cell r="E468" t="str">
            <v>LUZERNE</v>
          </cell>
          <cell r="F468" t="str">
            <v>Luzerne County Library System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38251</v>
          </cell>
          <cell r="AA468">
            <v>42308</v>
          </cell>
          <cell r="AB468">
            <v>0</v>
          </cell>
          <cell r="AC468">
            <v>22552</v>
          </cell>
          <cell r="AD468">
            <v>103111</v>
          </cell>
          <cell r="AE468">
            <v>50434</v>
          </cell>
          <cell r="AF468">
            <v>1194</v>
          </cell>
          <cell r="AG468">
            <v>102638</v>
          </cell>
          <cell r="AH468">
            <v>154266</v>
          </cell>
          <cell r="AI468">
            <v>0</v>
          </cell>
          <cell r="AJ468">
            <v>0</v>
          </cell>
          <cell r="AK468">
            <v>38251</v>
          </cell>
          <cell r="AL468">
            <v>0</v>
          </cell>
          <cell r="AM468">
            <v>0</v>
          </cell>
          <cell r="AN468">
            <v>0</v>
          </cell>
          <cell r="AO468">
            <v>-1</v>
          </cell>
        </row>
        <row r="469">
          <cell r="A469">
            <v>918401175</v>
          </cell>
          <cell r="B469" t="str">
            <v>MARIAN SUTHERLAND KIRBY LIB</v>
          </cell>
          <cell r="C469" t="str">
            <v>NORTHEAST</v>
          </cell>
          <cell r="D469" t="str">
            <v>WILKES-BARRE</v>
          </cell>
          <cell r="E469" t="str">
            <v>LUZERNE</v>
          </cell>
          <cell r="F469" t="str">
            <v>Luzerne County Library System</v>
          </cell>
          <cell r="G469">
            <v>18242</v>
          </cell>
          <cell r="H469">
            <v>6385</v>
          </cell>
          <cell r="I469">
            <v>45</v>
          </cell>
          <cell r="J469">
            <v>49808</v>
          </cell>
          <cell r="K469">
            <v>0</v>
          </cell>
          <cell r="L469">
            <v>0</v>
          </cell>
          <cell r="M469">
            <v>0</v>
          </cell>
          <cell r="N469">
            <v>3.1428600000000002</v>
          </cell>
          <cell r="O469">
            <v>0</v>
          </cell>
          <cell r="P469">
            <v>31848</v>
          </cell>
          <cell r="Q469">
            <v>28622</v>
          </cell>
          <cell r="R469">
            <v>0</v>
          </cell>
          <cell r="S469">
            <v>66</v>
          </cell>
          <cell r="T469">
            <v>0</v>
          </cell>
          <cell r="U469">
            <v>3181</v>
          </cell>
          <cell r="V469">
            <v>4490</v>
          </cell>
          <cell r="W469">
            <v>0</v>
          </cell>
          <cell r="X469">
            <v>0</v>
          </cell>
          <cell r="Y469">
            <v>0</v>
          </cell>
          <cell r="Z469">
            <v>33260</v>
          </cell>
          <cell r="AA469">
            <v>58985</v>
          </cell>
          <cell r="AB469">
            <v>0</v>
          </cell>
          <cell r="AC469">
            <v>204891</v>
          </cell>
          <cell r="AD469">
            <v>297136</v>
          </cell>
          <cell r="AE469">
            <v>114371</v>
          </cell>
          <cell r="AF469">
            <v>31422</v>
          </cell>
          <cell r="AG469">
            <v>78170</v>
          </cell>
          <cell r="AH469">
            <v>223963</v>
          </cell>
          <cell r="AI469">
            <v>0</v>
          </cell>
          <cell r="AJ469">
            <v>0</v>
          </cell>
          <cell r="AK469">
            <v>33260</v>
          </cell>
          <cell r="AL469">
            <v>0</v>
          </cell>
          <cell r="AM469">
            <v>0</v>
          </cell>
          <cell r="AN469">
            <v>0</v>
          </cell>
          <cell r="AO469">
            <v>8</v>
          </cell>
        </row>
        <row r="470">
          <cell r="A470">
            <v>918401322</v>
          </cell>
          <cell r="B470" t="str">
            <v>MILL MEMORIAL LIBRARY</v>
          </cell>
          <cell r="C470" t="str">
            <v>NORTHEAST</v>
          </cell>
          <cell r="D470" t="str">
            <v>WILKES-BARRE</v>
          </cell>
          <cell r="E470" t="str">
            <v>LUZERNE</v>
          </cell>
          <cell r="F470" t="str">
            <v>Luzerne County Library System</v>
          </cell>
          <cell r="G470">
            <v>22226</v>
          </cell>
          <cell r="H470">
            <v>10041</v>
          </cell>
          <cell r="I470">
            <v>45</v>
          </cell>
          <cell r="J470">
            <v>34451</v>
          </cell>
          <cell r="K470">
            <v>1.08571</v>
          </cell>
          <cell r="L470">
            <v>0</v>
          </cell>
          <cell r="M470">
            <v>0</v>
          </cell>
          <cell r="N470">
            <v>4.9142900000000003</v>
          </cell>
          <cell r="O470">
            <v>0.17143</v>
          </cell>
          <cell r="P470">
            <v>42602</v>
          </cell>
          <cell r="Q470">
            <v>41796</v>
          </cell>
          <cell r="R470">
            <v>0</v>
          </cell>
          <cell r="S470">
            <v>53</v>
          </cell>
          <cell r="T470">
            <v>0</v>
          </cell>
          <cell r="U470">
            <v>2892</v>
          </cell>
          <cell r="V470">
            <v>1556</v>
          </cell>
          <cell r="W470">
            <v>0</v>
          </cell>
          <cell r="X470">
            <v>0</v>
          </cell>
          <cell r="Y470">
            <v>0</v>
          </cell>
          <cell r="Z470">
            <v>39911</v>
          </cell>
          <cell r="AA470">
            <v>68337</v>
          </cell>
          <cell r="AB470">
            <v>0</v>
          </cell>
          <cell r="AC470">
            <v>83869</v>
          </cell>
          <cell r="AD470">
            <v>192117</v>
          </cell>
          <cell r="AE470">
            <v>126126</v>
          </cell>
          <cell r="AF470">
            <v>21241</v>
          </cell>
          <cell r="AG470">
            <v>36703</v>
          </cell>
          <cell r="AH470">
            <v>184070</v>
          </cell>
          <cell r="AI470">
            <v>0</v>
          </cell>
          <cell r="AJ470">
            <v>0</v>
          </cell>
          <cell r="AK470">
            <v>39911</v>
          </cell>
          <cell r="AL470">
            <v>0</v>
          </cell>
          <cell r="AM470">
            <v>0</v>
          </cell>
          <cell r="AN470">
            <v>0</v>
          </cell>
          <cell r="AO470">
            <v>9</v>
          </cell>
        </row>
        <row r="471">
          <cell r="A471">
            <v>918402073</v>
          </cell>
          <cell r="B471" t="str">
            <v>OSTERHOUT FREE LIBRARY</v>
          </cell>
          <cell r="C471" t="str">
            <v>NORTHEAST</v>
          </cell>
          <cell r="D471" t="str">
            <v>WILKES-BARRE</v>
          </cell>
          <cell r="E471" t="str">
            <v>LUZERNE</v>
          </cell>
          <cell r="F471" t="str">
            <v>Luzerne County Library System</v>
          </cell>
          <cell r="G471">
            <v>119358</v>
          </cell>
          <cell r="H471">
            <v>33011</v>
          </cell>
          <cell r="I471">
            <v>65</v>
          </cell>
          <cell r="J471">
            <v>224119</v>
          </cell>
          <cell r="K471">
            <v>8</v>
          </cell>
          <cell r="L471">
            <v>0</v>
          </cell>
          <cell r="M471">
            <v>1</v>
          </cell>
          <cell r="N471">
            <v>20.72973</v>
          </cell>
          <cell r="O471">
            <v>1.08108</v>
          </cell>
          <cell r="P471">
            <v>213905</v>
          </cell>
          <cell r="Q471">
            <v>189652</v>
          </cell>
          <cell r="R471">
            <v>0</v>
          </cell>
          <cell r="S471">
            <v>166</v>
          </cell>
          <cell r="T471">
            <v>0</v>
          </cell>
          <cell r="U471">
            <v>9244</v>
          </cell>
          <cell r="V471">
            <v>2701</v>
          </cell>
          <cell r="W471">
            <v>0</v>
          </cell>
          <cell r="X471">
            <v>14785</v>
          </cell>
          <cell r="Y471">
            <v>0</v>
          </cell>
          <cell r="Z471">
            <v>606897</v>
          </cell>
          <cell r="AA471">
            <v>261398</v>
          </cell>
          <cell r="AB471">
            <v>12500</v>
          </cell>
          <cell r="AC471">
            <v>1338368</v>
          </cell>
          <cell r="AD471">
            <v>2221448</v>
          </cell>
          <cell r="AE471">
            <v>1269331</v>
          </cell>
          <cell r="AF471">
            <v>162645</v>
          </cell>
          <cell r="AG471">
            <v>457689</v>
          </cell>
          <cell r="AH471">
            <v>1889665</v>
          </cell>
          <cell r="AI471">
            <v>14785</v>
          </cell>
          <cell r="AJ471">
            <v>0</v>
          </cell>
          <cell r="AK471">
            <v>723018</v>
          </cell>
          <cell r="AL471">
            <v>0</v>
          </cell>
          <cell r="AM471">
            <v>0</v>
          </cell>
          <cell r="AN471">
            <v>0</v>
          </cell>
          <cell r="AO471">
            <v>42</v>
          </cell>
        </row>
        <row r="472">
          <cell r="A472">
            <v>918401502</v>
          </cell>
          <cell r="B472" t="str">
            <v>PITTSTON MEMORIAL LIBRARY</v>
          </cell>
          <cell r="C472" t="str">
            <v>NORTHEAST</v>
          </cell>
          <cell r="D472" t="str">
            <v>WILKES-BARRE</v>
          </cell>
          <cell r="E472" t="str">
            <v>LUZERNE</v>
          </cell>
          <cell r="F472" t="str">
            <v>Luzerne County Library System</v>
          </cell>
          <cell r="G472">
            <v>7739</v>
          </cell>
          <cell r="H472">
            <v>0</v>
          </cell>
          <cell r="I472">
            <v>47</v>
          </cell>
          <cell r="J472">
            <v>79492</v>
          </cell>
          <cell r="K472">
            <v>1</v>
          </cell>
          <cell r="L472">
            <v>0</v>
          </cell>
          <cell r="M472">
            <v>1.125</v>
          </cell>
          <cell r="N472">
            <v>2.1</v>
          </cell>
          <cell r="O472">
            <v>1.175</v>
          </cell>
          <cell r="P472">
            <v>34157</v>
          </cell>
          <cell r="Q472">
            <v>30268</v>
          </cell>
          <cell r="R472">
            <v>6</v>
          </cell>
          <cell r="S472">
            <v>70</v>
          </cell>
          <cell r="T472">
            <v>0</v>
          </cell>
          <cell r="U472">
            <v>379</v>
          </cell>
          <cell r="V472">
            <v>716</v>
          </cell>
          <cell r="W472">
            <v>6764</v>
          </cell>
          <cell r="X472">
            <v>6764</v>
          </cell>
          <cell r="Y472">
            <v>0</v>
          </cell>
          <cell r="Z472">
            <v>41958</v>
          </cell>
          <cell r="AA472">
            <v>84344</v>
          </cell>
          <cell r="AB472">
            <v>8210</v>
          </cell>
          <cell r="AC472">
            <v>98352</v>
          </cell>
          <cell r="AD472">
            <v>231418</v>
          </cell>
          <cell r="AE472">
            <v>109463</v>
          </cell>
          <cell r="AF472">
            <v>27836</v>
          </cell>
          <cell r="AG472">
            <v>92674</v>
          </cell>
          <cell r="AH472">
            <v>229973</v>
          </cell>
          <cell r="AI472">
            <v>0</v>
          </cell>
          <cell r="AJ472">
            <v>6764</v>
          </cell>
          <cell r="AK472">
            <v>26958</v>
          </cell>
          <cell r="AL472">
            <v>15000</v>
          </cell>
          <cell r="AM472">
            <v>0</v>
          </cell>
          <cell r="AN472">
            <v>0</v>
          </cell>
          <cell r="AO472">
            <v>27</v>
          </cell>
        </row>
        <row r="473">
          <cell r="A473">
            <v>918401593</v>
          </cell>
          <cell r="B473" t="str">
            <v>PLYMOUTH PUBLIC LIBRARY</v>
          </cell>
          <cell r="C473" t="str">
            <v>NORTHEAST</v>
          </cell>
          <cell r="D473" t="str">
            <v>WILKES-BARRE</v>
          </cell>
          <cell r="E473" t="str">
            <v>LUZERNE</v>
          </cell>
          <cell r="F473" t="str">
            <v>Luzerne County Library System</v>
          </cell>
          <cell r="G473">
            <v>10431</v>
          </cell>
          <cell r="H473">
            <v>4120</v>
          </cell>
          <cell r="I473">
            <v>40</v>
          </cell>
          <cell r="J473">
            <v>19817</v>
          </cell>
          <cell r="K473">
            <v>0</v>
          </cell>
          <cell r="L473">
            <v>0</v>
          </cell>
          <cell r="M473">
            <v>1</v>
          </cell>
          <cell r="N473">
            <v>1.5277799999999999</v>
          </cell>
          <cell r="O473">
            <v>0</v>
          </cell>
          <cell r="P473">
            <v>35562</v>
          </cell>
          <cell r="Q473">
            <v>28455</v>
          </cell>
          <cell r="R473">
            <v>560</v>
          </cell>
          <cell r="S473">
            <v>65</v>
          </cell>
          <cell r="T473">
            <v>0</v>
          </cell>
          <cell r="U473">
            <v>982</v>
          </cell>
          <cell r="V473">
            <v>44</v>
          </cell>
          <cell r="W473">
            <v>0</v>
          </cell>
          <cell r="X473">
            <v>0</v>
          </cell>
          <cell r="Y473">
            <v>0</v>
          </cell>
          <cell r="Z473">
            <v>37588</v>
          </cell>
          <cell r="AA473">
            <v>67612</v>
          </cell>
          <cell r="AB473">
            <v>28680</v>
          </cell>
          <cell r="AC473">
            <v>19111</v>
          </cell>
          <cell r="AD473">
            <v>124311</v>
          </cell>
          <cell r="AE473">
            <v>69611</v>
          </cell>
          <cell r="AF473">
            <v>15827</v>
          </cell>
          <cell r="AG473">
            <v>30052</v>
          </cell>
          <cell r="AH473">
            <v>115490</v>
          </cell>
          <cell r="AI473">
            <v>0</v>
          </cell>
          <cell r="AJ473">
            <v>0</v>
          </cell>
          <cell r="AK473">
            <v>37588</v>
          </cell>
          <cell r="AL473">
            <v>0</v>
          </cell>
          <cell r="AM473">
            <v>0</v>
          </cell>
          <cell r="AN473">
            <v>0</v>
          </cell>
          <cell r="AO473">
            <v>12</v>
          </cell>
        </row>
        <row r="474">
          <cell r="A474">
            <v>918402013</v>
          </cell>
          <cell r="B474" t="str">
            <v>WEST PITTSTON LIBRARY</v>
          </cell>
          <cell r="C474" t="str">
            <v>NORTHEAST</v>
          </cell>
          <cell r="D474" t="str">
            <v>WILKES-BARRE</v>
          </cell>
          <cell r="E474" t="str">
            <v>LUZERNE</v>
          </cell>
          <cell r="F474" t="str">
            <v>Luzerne County Library System</v>
          </cell>
          <cell r="G474">
            <v>4868</v>
          </cell>
          <cell r="H474">
            <v>2903</v>
          </cell>
          <cell r="I474">
            <v>45</v>
          </cell>
          <cell r="J474">
            <v>28213</v>
          </cell>
          <cell r="K474">
            <v>1</v>
          </cell>
          <cell r="L474">
            <v>0</v>
          </cell>
          <cell r="M474">
            <v>0</v>
          </cell>
          <cell r="N474">
            <v>3.0857100000000002</v>
          </cell>
          <cell r="O474">
            <v>0</v>
          </cell>
          <cell r="P474">
            <v>11640</v>
          </cell>
          <cell r="Q474">
            <v>9631</v>
          </cell>
          <cell r="R474">
            <v>0</v>
          </cell>
          <cell r="S474">
            <v>60</v>
          </cell>
          <cell r="T474">
            <v>0</v>
          </cell>
          <cell r="U474">
            <v>619</v>
          </cell>
          <cell r="V474">
            <v>1257</v>
          </cell>
          <cell r="W474">
            <v>0</v>
          </cell>
          <cell r="X474">
            <v>0</v>
          </cell>
          <cell r="Y474">
            <v>0</v>
          </cell>
          <cell r="Z474">
            <v>18971</v>
          </cell>
          <cell r="AA474">
            <v>26669</v>
          </cell>
          <cell r="AB474">
            <v>2000</v>
          </cell>
          <cell r="AC474">
            <v>127778</v>
          </cell>
          <cell r="AD474">
            <v>173418</v>
          </cell>
          <cell r="AE474">
            <v>102437</v>
          </cell>
          <cell r="AF474">
            <v>30375</v>
          </cell>
          <cell r="AG474">
            <v>51402</v>
          </cell>
          <cell r="AH474">
            <v>184214</v>
          </cell>
          <cell r="AI474">
            <v>0</v>
          </cell>
          <cell r="AJ474">
            <v>0</v>
          </cell>
          <cell r="AK474">
            <v>18971</v>
          </cell>
          <cell r="AL474">
            <v>0</v>
          </cell>
          <cell r="AM474">
            <v>0</v>
          </cell>
          <cell r="AN474">
            <v>0</v>
          </cell>
          <cell r="AO474">
            <v>10</v>
          </cell>
        </row>
        <row r="475">
          <cell r="A475">
            <v>918402193</v>
          </cell>
          <cell r="B475" t="str">
            <v>WYOMING FREE LIBRARY</v>
          </cell>
          <cell r="C475" t="str">
            <v>NORTHEAST</v>
          </cell>
          <cell r="D475" t="str">
            <v>WILKES-BARRE</v>
          </cell>
          <cell r="E475" t="str">
            <v>LUZERNE</v>
          </cell>
          <cell r="F475" t="str">
            <v>Luzerne County Library System</v>
          </cell>
          <cell r="G475">
            <v>5798</v>
          </cell>
          <cell r="H475">
            <v>3015</v>
          </cell>
          <cell r="I475">
            <v>47</v>
          </cell>
          <cell r="J475">
            <v>30625</v>
          </cell>
          <cell r="K475">
            <v>0</v>
          </cell>
          <cell r="L475">
            <v>0</v>
          </cell>
          <cell r="M475">
            <v>1</v>
          </cell>
          <cell r="N475">
            <v>0.71428999999999998</v>
          </cell>
          <cell r="O475">
            <v>0.17143</v>
          </cell>
          <cell r="P475">
            <v>24367</v>
          </cell>
          <cell r="Q475">
            <v>21556</v>
          </cell>
          <cell r="R475">
            <v>0</v>
          </cell>
          <cell r="S475">
            <v>27</v>
          </cell>
          <cell r="T475">
            <v>0</v>
          </cell>
          <cell r="U475">
            <v>1794</v>
          </cell>
          <cell r="V475">
            <v>1632</v>
          </cell>
          <cell r="W475">
            <v>0</v>
          </cell>
          <cell r="X475">
            <v>0</v>
          </cell>
          <cell r="Y475">
            <v>0</v>
          </cell>
          <cell r="Z475">
            <v>14723</v>
          </cell>
          <cell r="AA475">
            <v>26512</v>
          </cell>
          <cell r="AB475">
            <v>2000</v>
          </cell>
          <cell r="AC475">
            <v>10833</v>
          </cell>
          <cell r="AD475">
            <v>52068</v>
          </cell>
          <cell r="AE475">
            <v>57506</v>
          </cell>
          <cell r="AF475">
            <v>21294</v>
          </cell>
          <cell r="AG475">
            <v>22889</v>
          </cell>
          <cell r="AH475">
            <v>101689</v>
          </cell>
          <cell r="AI475">
            <v>0</v>
          </cell>
          <cell r="AJ475">
            <v>0</v>
          </cell>
          <cell r="AK475">
            <v>14723</v>
          </cell>
          <cell r="AL475">
            <v>0</v>
          </cell>
          <cell r="AM475">
            <v>0</v>
          </cell>
          <cell r="AN475">
            <v>0</v>
          </cell>
          <cell r="AO475">
            <v>12</v>
          </cell>
        </row>
        <row r="476">
          <cell r="A476">
            <v>912010453</v>
          </cell>
          <cell r="B476" t="str">
            <v>ADAMS SYS ADMIN UNIT</v>
          </cell>
          <cell r="C476" t="str">
            <v>CAPITAL</v>
          </cell>
          <cell r="D476" t="str">
            <v>YORK</v>
          </cell>
          <cell r="E476" t="str">
            <v>ADAMS</v>
          </cell>
          <cell r="F476" t="str">
            <v>Adams County Library System</v>
          </cell>
          <cell r="G476">
            <v>91576</v>
          </cell>
          <cell r="H476">
            <v>65237</v>
          </cell>
          <cell r="I476">
            <v>66</v>
          </cell>
          <cell r="J476">
            <v>656101</v>
          </cell>
          <cell r="K476">
            <v>7</v>
          </cell>
          <cell r="L476">
            <v>0</v>
          </cell>
          <cell r="M476">
            <v>1</v>
          </cell>
          <cell r="N476">
            <v>26.975000000000001</v>
          </cell>
          <cell r="O476">
            <v>0.17499999999999999</v>
          </cell>
          <cell r="P476">
            <v>166943</v>
          </cell>
          <cell r="Q476">
            <v>143552</v>
          </cell>
          <cell r="R476">
            <v>1120</v>
          </cell>
          <cell r="S476">
            <v>142</v>
          </cell>
          <cell r="T476">
            <v>0</v>
          </cell>
          <cell r="U476">
            <v>8021</v>
          </cell>
          <cell r="V476">
            <v>15326</v>
          </cell>
          <cell r="W476">
            <v>0</v>
          </cell>
          <cell r="X476">
            <v>0</v>
          </cell>
          <cell r="Y476">
            <v>0</v>
          </cell>
          <cell r="Z476">
            <v>559444</v>
          </cell>
          <cell r="AA476">
            <v>998782</v>
          </cell>
          <cell r="AB476">
            <v>1000</v>
          </cell>
          <cell r="AC476">
            <v>370730</v>
          </cell>
          <cell r="AD476">
            <v>1928956</v>
          </cell>
          <cell r="AE476">
            <v>1236229</v>
          </cell>
          <cell r="AF476">
            <v>316993</v>
          </cell>
          <cell r="AG476">
            <v>475054</v>
          </cell>
          <cell r="AH476">
            <v>2028276</v>
          </cell>
          <cell r="AI476">
            <v>0</v>
          </cell>
          <cell r="AJ476">
            <v>0</v>
          </cell>
          <cell r="AK476">
            <v>555444</v>
          </cell>
          <cell r="AL476">
            <v>0</v>
          </cell>
          <cell r="AM476">
            <v>4000</v>
          </cell>
          <cell r="AN476">
            <v>0</v>
          </cell>
          <cell r="AO476">
            <v>45</v>
          </cell>
        </row>
        <row r="477">
          <cell r="A477">
            <v>912010303</v>
          </cell>
          <cell r="B477" t="str">
            <v>EAST BERLIN COMMUNITY LIBRARY</v>
          </cell>
          <cell r="C477" t="str">
            <v>CAPITAL</v>
          </cell>
          <cell r="D477" t="str">
            <v>YORK</v>
          </cell>
          <cell r="E477" t="str">
            <v>ADAMS</v>
          </cell>
          <cell r="F477" t="str">
            <v>Adams County Library System</v>
          </cell>
          <cell r="G477">
            <v>9831</v>
          </cell>
          <cell r="H477">
            <v>6665</v>
          </cell>
          <cell r="I477">
            <v>46</v>
          </cell>
          <cell r="J477">
            <v>87399</v>
          </cell>
          <cell r="K477">
            <v>1</v>
          </cell>
          <cell r="L477">
            <v>0</v>
          </cell>
          <cell r="M477">
            <v>0</v>
          </cell>
          <cell r="N477">
            <v>2.5249999999999999</v>
          </cell>
          <cell r="O477">
            <v>0.8</v>
          </cell>
          <cell r="P477">
            <v>19584</v>
          </cell>
          <cell r="Q477">
            <v>16002</v>
          </cell>
          <cell r="R477">
            <v>0</v>
          </cell>
          <cell r="S477">
            <v>31</v>
          </cell>
          <cell r="T477">
            <v>0</v>
          </cell>
          <cell r="U477">
            <v>11922</v>
          </cell>
          <cell r="V477">
            <v>7528</v>
          </cell>
          <cell r="W477">
            <v>0</v>
          </cell>
          <cell r="X477">
            <v>0</v>
          </cell>
          <cell r="Y477">
            <v>0</v>
          </cell>
          <cell r="Z477">
            <v>26230</v>
          </cell>
          <cell r="AA477">
            <v>103484</v>
          </cell>
          <cell r="AB477">
            <v>600</v>
          </cell>
          <cell r="AC477">
            <v>30634</v>
          </cell>
          <cell r="AD477">
            <v>160348</v>
          </cell>
          <cell r="AE477">
            <v>106439</v>
          </cell>
          <cell r="AF477">
            <v>25149</v>
          </cell>
          <cell r="AG477">
            <v>76801</v>
          </cell>
          <cell r="AH477">
            <v>208389</v>
          </cell>
          <cell r="AI477">
            <v>0</v>
          </cell>
          <cell r="AJ477">
            <v>0</v>
          </cell>
          <cell r="AK477">
            <v>26230</v>
          </cell>
          <cell r="AL477">
            <v>0</v>
          </cell>
          <cell r="AM477">
            <v>0</v>
          </cell>
          <cell r="AN477">
            <v>63904</v>
          </cell>
          <cell r="AO477">
            <v>7</v>
          </cell>
        </row>
        <row r="478">
          <cell r="A478">
            <v>912670603</v>
          </cell>
          <cell r="B478" t="str">
            <v>A HUFNAGEL PUBLIC LIBRARY OF GLEN ROCK</v>
          </cell>
          <cell r="C478" t="str">
            <v>CAPITAL</v>
          </cell>
          <cell r="D478" t="str">
            <v>YORK</v>
          </cell>
          <cell r="E478" t="str">
            <v>YORK</v>
          </cell>
          <cell r="F478" t="str">
            <v>York County Library System</v>
          </cell>
          <cell r="G478">
            <v>5821</v>
          </cell>
          <cell r="H478">
            <v>3224</v>
          </cell>
          <cell r="I478">
            <v>37</v>
          </cell>
          <cell r="J478">
            <v>24195</v>
          </cell>
          <cell r="K478">
            <v>0</v>
          </cell>
          <cell r="L478">
            <v>0</v>
          </cell>
          <cell r="M478">
            <v>0</v>
          </cell>
          <cell r="N478">
            <v>0.98667000000000005</v>
          </cell>
          <cell r="O478">
            <v>0.56000000000000005</v>
          </cell>
          <cell r="P478">
            <v>17090</v>
          </cell>
          <cell r="Q478">
            <v>16468</v>
          </cell>
          <cell r="R478">
            <v>0</v>
          </cell>
          <cell r="S478">
            <v>51</v>
          </cell>
          <cell r="T478">
            <v>0</v>
          </cell>
          <cell r="U478">
            <v>3886</v>
          </cell>
          <cell r="V478">
            <v>2701</v>
          </cell>
          <cell r="W478">
            <v>0</v>
          </cell>
          <cell r="X478">
            <v>0</v>
          </cell>
          <cell r="Y478">
            <v>0</v>
          </cell>
          <cell r="Z478">
            <v>24334</v>
          </cell>
          <cell r="AA478">
            <v>29327</v>
          </cell>
          <cell r="AB478">
            <v>1000</v>
          </cell>
          <cell r="AC478">
            <v>39567</v>
          </cell>
          <cell r="AD478">
            <v>93228</v>
          </cell>
          <cell r="AE478">
            <v>63679</v>
          </cell>
          <cell r="AF478">
            <v>12456</v>
          </cell>
          <cell r="AG478">
            <v>19377</v>
          </cell>
          <cell r="AH478">
            <v>95512</v>
          </cell>
          <cell r="AI478">
            <v>0</v>
          </cell>
          <cell r="AJ478">
            <v>0</v>
          </cell>
          <cell r="AK478">
            <v>24334</v>
          </cell>
          <cell r="AL478">
            <v>0</v>
          </cell>
          <cell r="AM478">
            <v>0</v>
          </cell>
          <cell r="AN478">
            <v>0</v>
          </cell>
          <cell r="AO478">
            <v>11</v>
          </cell>
        </row>
        <row r="479">
          <cell r="A479">
            <v>912670243</v>
          </cell>
          <cell r="B479" t="str">
            <v>DILLSBURG AREA PUBLIC LIBRARY</v>
          </cell>
          <cell r="C479" t="str">
            <v>CAPITAL</v>
          </cell>
          <cell r="D479" t="str">
            <v>YORK</v>
          </cell>
          <cell r="E479" t="str">
            <v>YORK</v>
          </cell>
          <cell r="F479" t="str">
            <v>York County Library System</v>
          </cell>
          <cell r="G479">
            <v>21073</v>
          </cell>
          <cell r="H479">
            <v>7852</v>
          </cell>
          <cell r="I479">
            <v>52</v>
          </cell>
          <cell r="J479">
            <v>65293</v>
          </cell>
          <cell r="K479">
            <v>1.25</v>
          </cell>
          <cell r="L479">
            <v>0</v>
          </cell>
          <cell r="M479">
            <v>0</v>
          </cell>
          <cell r="N479">
            <v>2.2999999999999998</v>
          </cell>
          <cell r="O479">
            <v>2.5</v>
          </cell>
          <cell r="P479">
            <v>35819</v>
          </cell>
          <cell r="Q479">
            <v>33581</v>
          </cell>
          <cell r="R479">
            <v>0</v>
          </cell>
          <cell r="S479">
            <v>16</v>
          </cell>
          <cell r="T479">
            <v>0</v>
          </cell>
          <cell r="U479">
            <v>5035</v>
          </cell>
          <cell r="V479">
            <v>4471</v>
          </cell>
          <cell r="W479">
            <v>0</v>
          </cell>
          <cell r="X479">
            <v>0</v>
          </cell>
          <cell r="Y479">
            <v>0</v>
          </cell>
          <cell r="Z479">
            <v>40096</v>
          </cell>
          <cell r="AA479">
            <v>39311</v>
          </cell>
          <cell r="AB479">
            <v>0</v>
          </cell>
          <cell r="AC479">
            <v>82961</v>
          </cell>
          <cell r="AD479">
            <v>162368</v>
          </cell>
          <cell r="AE479">
            <v>93113</v>
          </cell>
          <cell r="AF479">
            <v>16558</v>
          </cell>
          <cell r="AG479">
            <v>35225</v>
          </cell>
          <cell r="AH479">
            <v>144896</v>
          </cell>
          <cell r="AI479">
            <v>0</v>
          </cell>
          <cell r="AJ479">
            <v>0</v>
          </cell>
          <cell r="AK479">
            <v>40096</v>
          </cell>
          <cell r="AL479">
            <v>0</v>
          </cell>
          <cell r="AM479">
            <v>0</v>
          </cell>
          <cell r="AN479">
            <v>0</v>
          </cell>
          <cell r="AO479">
            <v>6</v>
          </cell>
        </row>
        <row r="480">
          <cell r="A480">
            <v>912671623</v>
          </cell>
          <cell r="B480" t="str">
            <v>GLATFELTER MEMORIAL LIBRARY</v>
          </cell>
          <cell r="C480" t="str">
            <v>CAPITAL</v>
          </cell>
          <cell r="D480" t="str">
            <v>YORK</v>
          </cell>
          <cell r="E480" t="str">
            <v>YORK</v>
          </cell>
          <cell r="F480" t="str">
            <v>York County Library System</v>
          </cell>
          <cell r="G480">
            <v>23101</v>
          </cell>
          <cell r="H480">
            <v>9312</v>
          </cell>
          <cell r="I480">
            <v>50</v>
          </cell>
          <cell r="J480">
            <v>94203</v>
          </cell>
          <cell r="K480">
            <v>0.5</v>
          </cell>
          <cell r="L480">
            <v>0</v>
          </cell>
          <cell r="M480">
            <v>0</v>
          </cell>
          <cell r="N480">
            <v>2.3250000000000002</v>
          </cell>
          <cell r="O480">
            <v>0</v>
          </cell>
          <cell r="P480">
            <v>42632</v>
          </cell>
          <cell r="Q480">
            <v>40061</v>
          </cell>
          <cell r="R480">
            <v>0</v>
          </cell>
          <cell r="S480">
            <v>47</v>
          </cell>
          <cell r="T480">
            <v>0</v>
          </cell>
          <cell r="U480">
            <v>6161</v>
          </cell>
          <cell r="V480">
            <v>5959</v>
          </cell>
          <cell r="W480">
            <v>0</v>
          </cell>
          <cell r="X480">
            <v>0</v>
          </cell>
          <cell r="Y480">
            <v>0</v>
          </cell>
          <cell r="Z480">
            <v>42384</v>
          </cell>
          <cell r="AA480">
            <v>46697</v>
          </cell>
          <cell r="AB480">
            <v>0</v>
          </cell>
          <cell r="AC480">
            <v>90479</v>
          </cell>
          <cell r="AD480">
            <v>179560</v>
          </cell>
          <cell r="AE480">
            <v>97377</v>
          </cell>
          <cell r="AF480">
            <v>28175</v>
          </cell>
          <cell r="AG480">
            <v>37817</v>
          </cell>
          <cell r="AH480">
            <v>163369</v>
          </cell>
          <cell r="AI480">
            <v>0</v>
          </cell>
          <cell r="AJ480">
            <v>0</v>
          </cell>
          <cell r="AK480">
            <v>42384</v>
          </cell>
          <cell r="AL480">
            <v>0</v>
          </cell>
          <cell r="AM480">
            <v>0</v>
          </cell>
          <cell r="AN480">
            <v>0</v>
          </cell>
          <cell r="AO480">
            <v>7</v>
          </cell>
        </row>
        <row r="481">
          <cell r="A481">
            <v>912670693</v>
          </cell>
          <cell r="B481" t="str">
            <v>GUTHRIE MEMORIAL LIBRARY - HANOVER'S PUBLIC LIBRARY</v>
          </cell>
          <cell r="C481" t="str">
            <v>CAPITAL</v>
          </cell>
          <cell r="D481" t="str">
            <v>YORK</v>
          </cell>
          <cell r="E481" t="str">
            <v>YORK</v>
          </cell>
          <cell r="F481" t="str">
            <v>York County Library System</v>
          </cell>
          <cell r="G481">
            <v>45791</v>
          </cell>
          <cell r="H481">
            <v>33346</v>
          </cell>
          <cell r="I481">
            <v>54</v>
          </cell>
          <cell r="J481">
            <v>307104</v>
          </cell>
          <cell r="K481">
            <v>1</v>
          </cell>
          <cell r="L481">
            <v>0</v>
          </cell>
          <cell r="M481">
            <v>0</v>
          </cell>
          <cell r="N481">
            <v>15.75</v>
          </cell>
          <cell r="O481">
            <v>0.35</v>
          </cell>
          <cell r="P481">
            <v>91440</v>
          </cell>
          <cell r="Q481">
            <v>84974</v>
          </cell>
          <cell r="R481">
            <v>0</v>
          </cell>
          <cell r="S481">
            <v>169</v>
          </cell>
          <cell r="T481">
            <v>0</v>
          </cell>
          <cell r="U481">
            <v>21104</v>
          </cell>
          <cell r="V481">
            <v>15800</v>
          </cell>
          <cell r="W481">
            <v>0</v>
          </cell>
          <cell r="X481">
            <v>0</v>
          </cell>
          <cell r="Y481">
            <v>0</v>
          </cell>
          <cell r="Z481">
            <v>141250</v>
          </cell>
          <cell r="AA481">
            <v>659931</v>
          </cell>
          <cell r="AB481">
            <v>0</v>
          </cell>
          <cell r="AC481">
            <v>198619</v>
          </cell>
          <cell r="AD481">
            <v>999800</v>
          </cell>
          <cell r="AE481">
            <v>717829</v>
          </cell>
          <cell r="AF481">
            <v>89958</v>
          </cell>
          <cell r="AG481">
            <v>202096</v>
          </cell>
          <cell r="AH481">
            <v>1009883</v>
          </cell>
          <cell r="AI481">
            <v>0</v>
          </cell>
          <cell r="AJ481">
            <v>0</v>
          </cell>
          <cell r="AK481">
            <v>141250</v>
          </cell>
          <cell r="AL481">
            <v>0</v>
          </cell>
          <cell r="AM481">
            <v>0</v>
          </cell>
          <cell r="AN481">
            <v>0</v>
          </cell>
          <cell r="AO481">
            <v>36</v>
          </cell>
        </row>
        <row r="482">
          <cell r="A482">
            <v>912671473</v>
          </cell>
          <cell r="B482" t="str">
            <v>KALTREIDER-BENFER LIBRARY</v>
          </cell>
          <cell r="C482" t="str">
            <v>CAPITAL</v>
          </cell>
          <cell r="D482" t="str">
            <v>YORK</v>
          </cell>
          <cell r="E482" t="str">
            <v>YORK</v>
          </cell>
          <cell r="F482" t="str">
            <v>York County Library System</v>
          </cell>
          <cell r="G482">
            <v>68578</v>
          </cell>
          <cell r="H482">
            <v>28047</v>
          </cell>
          <cell r="I482">
            <v>54</v>
          </cell>
          <cell r="J482">
            <v>216239</v>
          </cell>
          <cell r="K482">
            <v>1</v>
          </cell>
          <cell r="L482">
            <v>0</v>
          </cell>
          <cell r="M482">
            <v>1</v>
          </cell>
          <cell r="N482">
            <v>4.4000000000000004</v>
          </cell>
          <cell r="O482">
            <v>2.0249999999999999</v>
          </cell>
          <cell r="P482">
            <v>46255</v>
          </cell>
          <cell r="Q482">
            <v>44208</v>
          </cell>
          <cell r="R482">
            <v>0</v>
          </cell>
          <cell r="S482">
            <v>57</v>
          </cell>
          <cell r="T482">
            <v>0</v>
          </cell>
          <cell r="U482">
            <v>9337</v>
          </cell>
          <cell r="V482">
            <v>14086</v>
          </cell>
          <cell r="W482">
            <v>0</v>
          </cell>
          <cell r="X482">
            <v>0</v>
          </cell>
          <cell r="Y482">
            <v>0</v>
          </cell>
          <cell r="Z482">
            <v>65904</v>
          </cell>
          <cell r="AA482">
            <v>100161</v>
          </cell>
          <cell r="AB482">
            <v>0</v>
          </cell>
          <cell r="AC482">
            <v>95992</v>
          </cell>
          <cell r="AD482">
            <v>262057</v>
          </cell>
          <cell r="AE482">
            <v>184356</v>
          </cell>
          <cell r="AF482">
            <v>33462</v>
          </cell>
          <cell r="AG482">
            <v>63840</v>
          </cell>
          <cell r="AH482">
            <v>281658</v>
          </cell>
          <cell r="AI482">
            <v>0</v>
          </cell>
          <cell r="AJ482">
            <v>0</v>
          </cell>
          <cell r="AK482">
            <v>65904</v>
          </cell>
          <cell r="AL482">
            <v>0</v>
          </cell>
          <cell r="AM482">
            <v>0</v>
          </cell>
          <cell r="AN482">
            <v>0</v>
          </cell>
          <cell r="AO482">
            <v>16</v>
          </cell>
        </row>
        <row r="483">
          <cell r="A483">
            <v>912672043</v>
          </cell>
          <cell r="B483" t="str">
            <v>MARTIN MEMORIAL LIBRARY</v>
          </cell>
          <cell r="C483" t="str">
            <v>CAPITAL</v>
          </cell>
          <cell r="D483" t="str">
            <v>YORK</v>
          </cell>
          <cell r="E483" t="str">
            <v>YORK</v>
          </cell>
          <cell r="F483" t="str">
            <v>York County Library System</v>
          </cell>
          <cell r="G483">
            <v>126550</v>
          </cell>
          <cell r="H483">
            <v>68548</v>
          </cell>
          <cell r="I483">
            <v>65</v>
          </cell>
          <cell r="J483">
            <v>378670</v>
          </cell>
          <cell r="K483">
            <v>40.325000000000003</v>
          </cell>
          <cell r="L483">
            <v>0</v>
          </cell>
          <cell r="M483">
            <v>0</v>
          </cell>
          <cell r="N483">
            <v>40.325000000000003</v>
          </cell>
          <cell r="O483">
            <v>4.9000000000000004</v>
          </cell>
          <cell r="P483">
            <v>175940</v>
          </cell>
          <cell r="Q483">
            <v>160319</v>
          </cell>
          <cell r="R483">
            <v>0</v>
          </cell>
          <cell r="S483">
            <v>149</v>
          </cell>
          <cell r="T483">
            <v>0</v>
          </cell>
          <cell r="U483">
            <v>45033</v>
          </cell>
          <cell r="V483">
            <v>16532</v>
          </cell>
          <cell r="W483">
            <v>0</v>
          </cell>
          <cell r="X483">
            <v>0</v>
          </cell>
          <cell r="Y483">
            <v>0</v>
          </cell>
          <cell r="Z483">
            <v>1101610</v>
          </cell>
          <cell r="AA483">
            <v>744085</v>
          </cell>
          <cell r="AB483">
            <v>326451</v>
          </cell>
          <cell r="AC483">
            <v>927898</v>
          </cell>
          <cell r="AD483">
            <v>2773593</v>
          </cell>
          <cell r="AE483">
            <v>2005749</v>
          </cell>
          <cell r="AF483">
            <v>287533</v>
          </cell>
          <cell r="AG483">
            <v>569135</v>
          </cell>
          <cell r="AH483">
            <v>2862417</v>
          </cell>
          <cell r="AI483">
            <v>0</v>
          </cell>
          <cell r="AJ483">
            <v>0</v>
          </cell>
          <cell r="AK483">
            <v>877866</v>
          </cell>
          <cell r="AL483">
            <v>0</v>
          </cell>
          <cell r="AM483">
            <v>223744</v>
          </cell>
          <cell r="AN483">
            <v>0</v>
          </cell>
          <cell r="AO483">
            <v>86</v>
          </cell>
        </row>
        <row r="484">
          <cell r="A484">
            <v>912671713</v>
          </cell>
          <cell r="B484" t="str">
            <v>MASON DIXON PUBLIC LIBRARY</v>
          </cell>
          <cell r="C484" t="str">
            <v>CAPITAL</v>
          </cell>
          <cell r="D484" t="str">
            <v>YORK</v>
          </cell>
          <cell r="E484" t="str">
            <v>YORK</v>
          </cell>
          <cell r="F484" t="str">
            <v>York County Library System</v>
          </cell>
          <cell r="G484">
            <v>14003</v>
          </cell>
          <cell r="H484">
            <v>7256</v>
          </cell>
          <cell r="I484">
            <v>50</v>
          </cell>
          <cell r="J484">
            <v>63476</v>
          </cell>
          <cell r="K484">
            <v>1</v>
          </cell>
          <cell r="L484">
            <v>0</v>
          </cell>
          <cell r="M484">
            <v>0</v>
          </cell>
          <cell r="N484">
            <v>1.375</v>
          </cell>
          <cell r="O484">
            <v>0.77500000000000002</v>
          </cell>
          <cell r="P484">
            <v>39964</v>
          </cell>
          <cell r="Q484">
            <v>37965</v>
          </cell>
          <cell r="R484">
            <v>0</v>
          </cell>
          <cell r="S484">
            <v>34</v>
          </cell>
          <cell r="T484">
            <v>0</v>
          </cell>
          <cell r="U484">
            <v>5944</v>
          </cell>
          <cell r="V484">
            <v>4595</v>
          </cell>
          <cell r="W484">
            <v>0</v>
          </cell>
          <cell r="X484">
            <v>0</v>
          </cell>
          <cell r="Y484">
            <v>0</v>
          </cell>
          <cell r="Z484">
            <v>32344</v>
          </cell>
          <cell r="AA484">
            <v>53710</v>
          </cell>
          <cell r="AB484">
            <v>0</v>
          </cell>
          <cell r="AC484">
            <v>57975</v>
          </cell>
          <cell r="AD484">
            <v>144029</v>
          </cell>
          <cell r="AE484">
            <v>89513</v>
          </cell>
          <cell r="AF484">
            <v>18860</v>
          </cell>
          <cell r="AG484">
            <v>67396</v>
          </cell>
          <cell r="AH484">
            <v>175769</v>
          </cell>
          <cell r="AI484">
            <v>0</v>
          </cell>
          <cell r="AJ484">
            <v>0</v>
          </cell>
          <cell r="AK484">
            <v>32344</v>
          </cell>
          <cell r="AL484">
            <v>0</v>
          </cell>
          <cell r="AM484">
            <v>0</v>
          </cell>
          <cell r="AN484">
            <v>0</v>
          </cell>
          <cell r="AO484">
            <v>11</v>
          </cell>
        </row>
        <row r="485">
          <cell r="A485">
            <v>912671565</v>
          </cell>
          <cell r="B485" t="str">
            <v>PAUL SMITH LIBRARY OF SOUTHERN YORK COUNTY</v>
          </cell>
          <cell r="C485" t="str">
            <v>CAPITAL</v>
          </cell>
          <cell r="D485" t="str">
            <v>YORK</v>
          </cell>
          <cell r="E485" t="str">
            <v>YORK</v>
          </cell>
          <cell r="F485" t="str">
            <v>York County Library System</v>
          </cell>
          <cell r="G485">
            <v>15012</v>
          </cell>
          <cell r="H485">
            <v>9605</v>
          </cell>
          <cell r="I485">
            <v>51</v>
          </cell>
          <cell r="J485">
            <v>141913</v>
          </cell>
          <cell r="K485">
            <v>0</v>
          </cell>
          <cell r="L485">
            <v>0</v>
          </cell>
          <cell r="M485">
            <v>1</v>
          </cell>
          <cell r="N485">
            <v>3.7749999999999999</v>
          </cell>
          <cell r="O485">
            <v>3.125</v>
          </cell>
          <cell r="P485">
            <v>47468</v>
          </cell>
          <cell r="Q485">
            <v>43981</v>
          </cell>
          <cell r="R485">
            <v>0</v>
          </cell>
          <cell r="S485">
            <v>48</v>
          </cell>
          <cell r="T485">
            <v>0</v>
          </cell>
          <cell r="U485">
            <v>8044</v>
          </cell>
          <cell r="V485">
            <v>11035</v>
          </cell>
          <cell r="W485">
            <v>0</v>
          </cell>
          <cell r="X485">
            <v>0</v>
          </cell>
          <cell r="Y485">
            <v>0</v>
          </cell>
          <cell r="Z485">
            <v>47634</v>
          </cell>
          <cell r="AA485">
            <v>64598</v>
          </cell>
          <cell r="AB485">
            <v>2000</v>
          </cell>
          <cell r="AC485">
            <v>81112</v>
          </cell>
          <cell r="AD485">
            <v>193344</v>
          </cell>
          <cell r="AE485">
            <v>141538</v>
          </cell>
          <cell r="AF485">
            <v>21802</v>
          </cell>
          <cell r="AG485">
            <v>55627</v>
          </cell>
          <cell r="AH485">
            <v>218967</v>
          </cell>
          <cell r="AI485">
            <v>0</v>
          </cell>
          <cell r="AJ485">
            <v>0</v>
          </cell>
          <cell r="AK485">
            <v>47634</v>
          </cell>
          <cell r="AL485">
            <v>0</v>
          </cell>
          <cell r="AM485">
            <v>0</v>
          </cell>
          <cell r="AN485">
            <v>0</v>
          </cell>
          <cell r="AO485">
            <v>19</v>
          </cell>
        </row>
        <row r="486">
          <cell r="A486">
            <v>912672072</v>
          </cell>
          <cell r="B486" t="str">
            <v>YORK SYS ADMIN UNIT</v>
          </cell>
          <cell r="C486" t="str">
            <v>CAPITAL</v>
          </cell>
          <cell r="D486" t="str">
            <v>YORK</v>
          </cell>
          <cell r="E486" t="str">
            <v>YORK</v>
          </cell>
          <cell r="F486" t="str">
            <v>York County Library System</v>
          </cell>
          <cell r="G486">
            <v>115043</v>
          </cell>
          <cell r="H486">
            <v>33345</v>
          </cell>
          <cell r="I486">
            <v>45</v>
          </cell>
          <cell r="J486">
            <v>592561</v>
          </cell>
          <cell r="K486">
            <v>4.95</v>
          </cell>
          <cell r="L486">
            <v>0</v>
          </cell>
          <cell r="M486">
            <v>5.7</v>
          </cell>
          <cell r="N486">
            <v>35.674999999999997</v>
          </cell>
          <cell r="O486">
            <v>7.6749999999999998</v>
          </cell>
          <cell r="P486">
            <v>153776</v>
          </cell>
          <cell r="Q486">
            <v>99745</v>
          </cell>
          <cell r="R486">
            <v>45713</v>
          </cell>
          <cell r="S486">
            <v>88</v>
          </cell>
          <cell r="T486">
            <v>0</v>
          </cell>
          <cell r="U486">
            <v>21784</v>
          </cell>
          <cell r="V486">
            <v>42820</v>
          </cell>
          <cell r="W486">
            <v>0</v>
          </cell>
          <cell r="X486">
            <v>58600</v>
          </cell>
          <cell r="Y486">
            <v>0</v>
          </cell>
          <cell r="Z486">
            <v>352796</v>
          </cell>
          <cell r="AA486">
            <v>2040457</v>
          </cell>
          <cell r="AB486">
            <v>4000</v>
          </cell>
          <cell r="AC486">
            <v>420445</v>
          </cell>
          <cell r="AD486">
            <v>2872298</v>
          </cell>
          <cell r="AE486">
            <v>2030870</v>
          </cell>
          <cell r="AF486">
            <v>464764</v>
          </cell>
          <cell r="AG486">
            <v>560040</v>
          </cell>
          <cell r="AH486">
            <v>3055674</v>
          </cell>
          <cell r="AI486">
            <v>58600</v>
          </cell>
          <cell r="AJ486">
            <v>0</v>
          </cell>
          <cell r="AK486">
            <v>352796</v>
          </cell>
          <cell r="AL486">
            <v>0</v>
          </cell>
          <cell r="AM486">
            <v>0</v>
          </cell>
          <cell r="AN486">
            <v>0</v>
          </cell>
          <cell r="AO486">
            <v>35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A614"/>
  <sheetViews>
    <sheetView tabSelected="1" view="pageLayout" topLeftCell="D1" zoomScale="70" zoomScaleNormal="100" zoomScaleSheetLayoutView="75" zoomScalePageLayoutView="70" workbookViewId="0">
      <selection activeCell="AL1" sqref="AL1:AW1"/>
    </sheetView>
  </sheetViews>
  <sheetFormatPr defaultColWidth="1.7109375" defaultRowHeight="12.75" outlineLevelRow="2" x14ac:dyDescent="0.2"/>
  <cols>
    <col min="1" max="1" width="11.140625" style="35" hidden="1" customWidth="1"/>
    <col min="2" max="2" width="24.5703125" style="35" hidden="1" customWidth="1"/>
    <col min="3" max="3" width="24.7109375" style="35" hidden="1" customWidth="1"/>
    <col min="4" max="4" width="4.140625" style="35" customWidth="1"/>
    <col min="5" max="5" width="3" style="6" customWidth="1"/>
    <col min="6" max="6" width="53.5703125" style="35" customWidth="1"/>
    <col min="7" max="7" width="14.28515625" style="31" customWidth="1"/>
    <col min="8" max="8" width="11.85546875" style="71" customWidth="1"/>
    <col min="9" max="9" width="14.28515625" style="31" customWidth="1"/>
    <col min="10" max="10" width="12.28515625" style="33" customWidth="1"/>
    <col min="11" max="11" width="11.85546875" style="33" customWidth="1"/>
    <col min="12" max="13" width="11.42578125" style="33" customWidth="1"/>
    <col min="14" max="14" width="4.140625" style="35" customWidth="1"/>
    <col min="15" max="15" width="3" style="6" customWidth="1"/>
    <col min="16" max="16" width="49" style="35" customWidth="1"/>
    <col min="17" max="17" width="12.7109375" style="31" customWidth="1"/>
    <col min="18" max="18" width="9.28515625" style="32" customWidth="1"/>
    <col min="19" max="19" width="11.5703125" style="31" customWidth="1"/>
    <col min="20" max="20" width="10.5703125" style="31" customWidth="1"/>
    <col min="21" max="21" width="11.28515625" style="31" customWidth="1"/>
    <col min="22" max="22" width="9.140625" style="32" customWidth="1"/>
    <col min="23" max="23" width="9.28515625" style="32" customWidth="1"/>
    <col min="24" max="24" width="9.85546875" style="31" customWidth="1"/>
    <col min="25" max="25" width="9.7109375" style="31" customWidth="1"/>
    <col min="26" max="26" width="8.7109375" style="31" customWidth="1"/>
    <col min="27" max="27" width="4.140625" style="35" customWidth="1"/>
    <col min="28" max="28" width="3" style="6" customWidth="1"/>
    <col min="29" max="29" width="56" style="35" customWidth="1"/>
    <col min="30" max="30" width="11.42578125" style="31" customWidth="1"/>
    <col min="31" max="31" width="13.5703125" style="37" customWidth="1"/>
    <col min="32" max="32" width="12.5703125" style="37" customWidth="1"/>
    <col min="33" max="33" width="12.140625" style="37" customWidth="1"/>
    <col min="34" max="34" width="11.5703125" style="37" customWidth="1"/>
    <col min="35" max="35" width="12.7109375" style="37" customWidth="1"/>
    <col min="36" max="36" width="12.5703125" style="37" customWidth="1"/>
    <col min="37" max="37" width="13.85546875" style="31" customWidth="1"/>
    <col min="38" max="38" width="4.140625" style="35" customWidth="1"/>
    <col min="39" max="39" width="3" style="6" customWidth="1"/>
    <col min="40" max="40" width="48" style="35" customWidth="1"/>
    <col min="41" max="41" width="12.140625" style="37" customWidth="1"/>
    <col min="42" max="42" width="12.5703125" style="37" customWidth="1"/>
    <col min="43" max="43" width="13.28515625" style="37" customWidth="1"/>
    <col min="44" max="44" width="12" style="37" customWidth="1"/>
    <col min="45" max="45" width="11" style="37" customWidth="1"/>
    <col min="46" max="46" width="8.42578125" style="39" customWidth="1"/>
    <col min="47" max="47" width="13.140625" style="37" customWidth="1"/>
    <col min="48" max="48" width="12.85546875" style="37" customWidth="1"/>
    <col min="49" max="49" width="11.7109375" style="37" customWidth="1"/>
    <col min="50" max="50" width="14.140625" style="40" customWidth="1"/>
    <col min="51" max="52" width="9.85546875" style="40" customWidth="1"/>
    <col min="53" max="53" width="8.7109375" style="39" customWidth="1"/>
    <col min="54" max="55" width="8.7109375" style="35" customWidth="1"/>
    <col min="56" max="56" width="3.5703125" style="35" customWidth="1"/>
    <col min="57" max="57" width="8.7109375" style="35" customWidth="1"/>
    <col min="58" max="58" width="3.85546875" style="35" customWidth="1"/>
    <col min="59" max="16384" width="1.7109375" style="35"/>
  </cols>
  <sheetData>
    <row r="1" spans="1:53" x14ac:dyDescent="0.2">
      <c r="D1" s="295" t="s">
        <v>1484</v>
      </c>
      <c r="E1" s="295"/>
      <c r="F1" s="295"/>
      <c r="G1" s="295"/>
      <c r="H1" s="295"/>
      <c r="I1" s="295"/>
      <c r="J1" s="295"/>
      <c r="K1" s="295"/>
      <c r="L1" s="295"/>
      <c r="M1" s="295"/>
      <c r="N1" s="295" t="s">
        <v>1485</v>
      </c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 t="s">
        <v>1486</v>
      </c>
      <c r="AB1" s="296"/>
      <c r="AC1" s="296"/>
      <c r="AD1" s="296"/>
      <c r="AE1" s="296"/>
      <c r="AF1" s="296"/>
      <c r="AG1" s="296"/>
      <c r="AH1" s="296"/>
      <c r="AI1" s="296"/>
      <c r="AJ1" s="296"/>
      <c r="AK1" s="296"/>
      <c r="AL1" s="295" t="s">
        <v>1487</v>
      </c>
      <c r="AM1" s="296"/>
      <c r="AN1" s="296"/>
      <c r="AO1" s="296"/>
      <c r="AP1" s="296"/>
      <c r="AQ1" s="296"/>
      <c r="AR1" s="296"/>
      <c r="AS1" s="296"/>
      <c r="AT1" s="296"/>
      <c r="AU1" s="296"/>
      <c r="AV1" s="296"/>
      <c r="AW1" s="296"/>
    </row>
    <row r="2" spans="1:53" outlineLevel="1" x14ac:dyDescent="0.2">
      <c r="F2" s="73"/>
    </row>
    <row r="3" spans="1:53" s="6" customFormat="1" outlineLevel="2" x14ac:dyDescent="0.2">
      <c r="A3" s="6" t="s">
        <v>487</v>
      </c>
      <c r="B3" s="6" t="s">
        <v>410</v>
      </c>
      <c r="C3" s="6" t="s">
        <v>116</v>
      </c>
      <c r="F3" s="6" t="s">
        <v>355</v>
      </c>
      <c r="G3" s="7" t="s">
        <v>356</v>
      </c>
      <c r="H3" s="72" t="s">
        <v>357</v>
      </c>
      <c r="I3" s="7" t="s">
        <v>358</v>
      </c>
      <c r="J3" s="8" t="s">
        <v>359</v>
      </c>
      <c r="K3" s="8" t="s">
        <v>197</v>
      </c>
      <c r="L3" s="8" t="s">
        <v>198</v>
      </c>
      <c r="M3" s="8" t="s">
        <v>199</v>
      </c>
      <c r="N3" s="128"/>
      <c r="O3" s="128"/>
      <c r="P3" s="128" t="s">
        <v>355</v>
      </c>
      <c r="Q3" s="7" t="s">
        <v>200</v>
      </c>
      <c r="R3" s="9" t="s">
        <v>933</v>
      </c>
      <c r="S3" s="7" t="s">
        <v>201</v>
      </c>
      <c r="T3" s="7" t="s">
        <v>201</v>
      </c>
      <c r="U3" s="7" t="s">
        <v>358</v>
      </c>
      <c r="V3" s="9" t="s">
        <v>202</v>
      </c>
      <c r="W3" s="9" t="s">
        <v>691</v>
      </c>
      <c r="X3" s="7" t="s">
        <v>692</v>
      </c>
      <c r="Y3" s="7" t="s">
        <v>692</v>
      </c>
      <c r="Z3" s="7" t="s">
        <v>579</v>
      </c>
      <c r="AA3" s="128"/>
      <c r="AB3" s="128"/>
      <c r="AC3" s="128" t="s">
        <v>355</v>
      </c>
      <c r="AD3" s="7" t="s">
        <v>356</v>
      </c>
      <c r="AE3" s="7" t="s">
        <v>358</v>
      </c>
      <c r="AF3" s="7" t="s">
        <v>693</v>
      </c>
      <c r="AG3" s="7" t="s">
        <v>694</v>
      </c>
      <c r="AH3" s="7" t="s">
        <v>198</v>
      </c>
      <c r="AI3" s="7" t="s">
        <v>358</v>
      </c>
      <c r="AJ3" s="7" t="s">
        <v>142</v>
      </c>
      <c r="AK3" s="31" t="s">
        <v>470</v>
      </c>
      <c r="AL3" s="128"/>
      <c r="AM3" s="128"/>
      <c r="AN3" s="128" t="s">
        <v>355</v>
      </c>
      <c r="AO3" s="7" t="s">
        <v>695</v>
      </c>
      <c r="AP3" s="7" t="s">
        <v>358</v>
      </c>
      <c r="AQ3" s="7" t="s">
        <v>198</v>
      </c>
      <c r="AR3" s="7" t="s">
        <v>358</v>
      </c>
      <c r="AS3" s="7" t="s">
        <v>696</v>
      </c>
      <c r="AT3" s="10" t="s">
        <v>697</v>
      </c>
      <c r="AU3" s="7" t="s">
        <v>698</v>
      </c>
      <c r="AV3" s="7" t="s">
        <v>693</v>
      </c>
      <c r="AW3" s="7" t="s">
        <v>358</v>
      </c>
      <c r="AX3" s="9"/>
      <c r="AY3" s="9"/>
      <c r="AZ3" s="9"/>
      <c r="BA3" s="10"/>
    </row>
    <row r="4" spans="1:53" s="6" customFormat="1" outlineLevel="1" x14ac:dyDescent="0.2">
      <c r="F4" s="6" t="s">
        <v>128</v>
      </c>
      <c r="G4" s="7" t="s">
        <v>129</v>
      </c>
      <c r="H4" s="72" t="s">
        <v>130</v>
      </c>
      <c r="I4" s="7" t="s">
        <v>131</v>
      </c>
      <c r="J4" s="8" t="s">
        <v>132</v>
      </c>
      <c r="K4" s="8"/>
      <c r="L4" s="8" t="s">
        <v>133</v>
      </c>
      <c r="M4" s="8" t="s">
        <v>134</v>
      </c>
      <c r="N4" s="128"/>
      <c r="O4" s="128"/>
      <c r="P4" s="128" t="s">
        <v>128</v>
      </c>
      <c r="Q4" s="7" t="s">
        <v>135</v>
      </c>
      <c r="R4" s="9" t="s">
        <v>136</v>
      </c>
      <c r="S4" s="7" t="s">
        <v>137</v>
      </c>
      <c r="T4" s="7" t="s">
        <v>137</v>
      </c>
      <c r="U4" s="7" t="s">
        <v>138</v>
      </c>
      <c r="V4" s="9" t="s">
        <v>136</v>
      </c>
      <c r="W4" s="9" t="s">
        <v>139</v>
      </c>
      <c r="X4" s="7" t="s">
        <v>140</v>
      </c>
      <c r="Y4" s="7" t="s">
        <v>140</v>
      </c>
      <c r="Z4" s="7" t="s">
        <v>580</v>
      </c>
      <c r="AA4" s="128"/>
      <c r="AB4" s="128"/>
      <c r="AC4" s="128" t="s">
        <v>128</v>
      </c>
      <c r="AD4" s="7" t="s">
        <v>129</v>
      </c>
      <c r="AE4" s="7" t="s">
        <v>141</v>
      </c>
      <c r="AF4" s="7" t="s">
        <v>582</v>
      </c>
      <c r="AG4" s="7" t="s">
        <v>582</v>
      </c>
      <c r="AH4" s="7" t="s">
        <v>582</v>
      </c>
      <c r="AI4" s="7" t="s">
        <v>582</v>
      </c>
      <c r="AJ4" s="7" t="s">
        <v>155</v>
      </c>
      <c r="AK4" s="30" t="s">
        <v>471</v>
      </c>
      <c r="AL4" s="128"/>
      <c r="AM4" s="128"/>
      <c r="AN4" s="128" t="s">
        <v>128</v>
      </c>
      <c r="AO4" s="7" t="s">
        <v>143</v>
      </c>
      <c r="AP4" s="7" t="s">
        <v>144</v>
      </c>
      <c r="AQ4" s="7" t="s">
        <v>145</v>
      </c>
      <c r="AR4" s="7" t="s">
        <v>145</v>
      </c>
      <c r="AS4" s="7" t="s">
        <v>146</v>
      </c>
      <c r="AT4" s="10" t="s">
        <v>146</v>
      </c>
      <c r="AU4" s="7" t="s">
        <v>145</v>
      </c>
      <c r="AV4" s="7" t="s">
        <v>145</v>
      </c>
      <c r="AW4" s="7" t="s">
        <v>694</v>
      </c>
      <c r="AX4" s="9"/>
      <c r="AY4" s="9"/>
      <c r="AZ4" s="9"/>
      <c r="BA4" s="10"/>
    </row>
    <row r="5" spans="1:53" s="6" customFormat="1" outlineLevel="1" x14ac:dyDescent="0.2">
      <c r="G5" s="7" t="s">
        <v>147</v>
      </c>
      <c r="H5" s="72" t="s">
        <v>148</v>
      </c>
      <c r="I5" s="7" t="s">
        <v>149</v>
      </c>
      <c r="J5" s="8" t="s">
        <v>150</v>
      </c>
      <c r="K5" s="8" t="s">
        <v>150</v>
      </c>
      <c r="L5" s="8" t="s">
        <v>150</v>
      </c>
      <c r="M5" s="8" t="s">
        <v>150</v>
      </c>
      <c r="N5" s="128"/>
      <c r="O5" s="128"/>
      <c r="P5" s="128"/>
      <c r="Q5" s="7" t="s">
        <v>151</v>
      </c>
      <c r="R5" s="9"/>
      <c r="S5" s="77" t="s">
        <v>1013</v>
      </c>
      <c r="T5" s="77" t="s">
        <v>1014</v>
      </c>
      <c r="U5" s="7"/>
      <c r="V5" s="9"/>
      <c r="W5" s="9"/>
      <c r="X5" s="7" t="s">
        <v>153</v>
      </c>
      <c r="Y5" s="7" t="s">
        <v>154</v>
      </c>
      <c r="Z5" s="7" t="s">
        <v>581</v>
      </c>
      <c r="AA5" s="128"/>
      <c r="AB5" s="128"/>
      <c r="AC5" s="128"/>
      <c r="AD5" s="7" t="s">
        <v>147</v>
      </c>
      <c r="AE5" s="7" t="s">
        <v>582</v>
      </c>
      <c r="AF5" s="7"/>
      <c r="AG5" s="7"/>
      <c r="AH5" s="7"/>
      <c r="AI5" s="7"/>
      <c r="AJ5" s="7" t="s">
        <v>582</v>
      </c>
      <c r="AK5" s="31" t="s">
        <v>469</v>
      </c>
      <c r="AL5" s="128"/>
      <c r="AM5" s="128"/>
      <c r="AN5" s="128"/>
      <c r="AO5" s="7" t="s">
        <v>156</v>
      </c>
      <c r="AP5" s="7" t="s">
        <v>157</v>
      </c>
      <c r="AQ5" s="7" t="s">
        <v>358</v>
      </c>
      <c r="AR5" s="7" t="s">
        <v>158</v>
      </c>
      <c r="AS5" s="7" t="s">
        <v>159</v>
      </c>
      <c r="AT5" s="10"/>
      <c r="AU5" s="7" t="s">
        <v>158</v>
      </c>
      <c r="AV5" s="7" t="s">
        <v>158</v>
      </c>
      <c r="AW5" s="7" t="s">
        <v>158</v>
      </c>
      <c r="AX5" s="9"/>
      <c r="AY5" s="9"/>
      <c r="AZ5" s="9"/>
      <c r="BA5" s="10"/>
    </row>
    <row r="6" spans="1:53" s="6" customFormat="1" outlineLevel="1" x14ac:dyDescent="0.2">
      <c r="G6" s="7"/>
      <c r="H6" s="72"/>
      <c r="I6" s="7"/>
      <c r="J6" s="8"/>
      <c r="K6" s="8"/>
      <c r="L6" s="8"/>
      <c r="M6" s="8"/>
      <c r="N6" s="128"/>
      <c r="O6" s="128"/>
      <c r="P6" s="128"/>
      <c r="Q6" s="7"/>
      <c r="R6" s="9"/>
      <c r="S6" s="7"/>
      <c r="T6" s="7"/>
      <c r="U6" s="7"/>
      <c r="V6" s="9"/>
      <c r="W6" s="9"/>
      <c r="X6" s="7"/>
      <c r="Y6" s="7"/>
      <c r="Z6" s="7"/>
      <c r="AA6" s="128"/>
      <c r="AB6" s="128"/>
      <c r="AC6" s="128"/>
      <c r="AD6" s="7"/>
      <c r="AE6" s="7"/>
      <c r="AF6" s="7"/>
      <c r="AG6" s="7"/>
      <c r="AH6" s="7"/>
      <c r="AI6" s="7"/>
      <c r="AJ6" s="7"/>
      <c r="AK6" s="31"/>
      <c r="AL6" s="128"/>
      <c r="AM6" s="128"/>
      <c r="AN6" s="128"/>
      <c r="AO6" s="7"/>
      <c r="AP6" s="7"/>
      <c r="AQ6" s="7"/>
      <c r="AR6" s="7"/>
      <c r="AS6" s="7"/>
      <c r="AT6" s="10"/>
      <c r="AU6" s="7"/>
      <c r="AV6" s="7"/>
      <c r="AW6" s="7"/>
      <c r="AX6" s="9"/>
      <c r="AY6" s="40"/>
      <c r="AZ6" s="9"/>
      <c r="BA6" s="10"/>
    </row>
    <row r="7" spans="1:53" outlineLevel="2" x14ac:dyDescent="0.2">
      <c r="A7" s="35">
        <v>912010453</v>
      </c>
      <c r="B7" s="35" t="s">
        <v>160</v>
      </c>
      <c r="C7" s="31" t="s">
        <v>479</v>
      </c>
      <c r="D7" s="35">
        <v>1</v>
      </c>
      <c r="E7" s="6" t="s">
        <v>328</v>
      </c>
      <c r="F7" s="35" t="s">
        <v>329</v>
      </c>
      <c r="G7" s="31">
        <v>91576</v>
      </c>
      <c r="H7" s="71">
        <v>66</v>
      </c>
      <c r="I7" s="31">
        <v>66010</v>
      </c>
      <c r="J7" s="33">
        <v>10</v>
      </c>
      <c r="K7" s="33">
        <v>6</v>
      </c>
      <c r="L7" s="33">
        <v>24.5</v>
      </c>
      <c r="M7" s="33">
        <v>1.25</v>
      </c>
      <c r="N7" s="35">
        <v>1</v>
      </c>
      <c r="O7" s="142" t="s">
        <v>328</v>
      </c>
      <c r="P7" s="35" t="s">
        <v>329</v>
      </c>
      <c r="Q7" s="31">
        <v>133030</v>
      </c>
      <c r="R7" s="32">
        <v>1.4526731894819604</v>
      </c>
      <c r="S7" s="31">
        <v>132</v>
      </c>
      <c r="T7" s="31">
        <v>41</v>
      </c>
      <c r="U7" s="31">
        <v>522309</v>
      </c>
      <c r="V7" s="32">
        <v>5.7035577007076093</v>
      </c>
      <c r="W7" s="32">
        <v>3.9262497181086973</v>
      </c>
      <c r="X7" s="31">
        <v>14744</v>
      </c>
      <c r="Y7" s="31">
        <v>19601</v>
      </c>
      <c r="Z7" s="31">
        <v>45</v>
      </c>
      <c r="AA7" s="35">
        <v>1</v>
      </c>
      <c r="AB7" s="142" t="s">
        <v>328</v>
      </c>
      <c r="AC7" s="35" t="s">
        <v>329</v>
      </c>
      <c r="AD7" s="31">
        <v>91576</v>
      </c>
      <c r="AE7" s="31">
        <v>1019978</v>
      </c>
      <c r="AF7" s="31">
        <v>565441</v>
      </c>
      <c r="AG7" s="31">
        <v>0</v>
      </c>
      <c r="AH7" s="31">
        <v>493134</v>
      </c>
      <c r="AI7" s="31">
        <v>2078553</v>
      </c>
      <c r="AJ7" s="31">
        <v>1000</v>
      </c>
      <c r="AK7" s="31">
        <v>0</v>
      </c>
      <c r="AL7" s="35">
        <v>1</v>
      </c>
      <c r="AM7" s="142" t="s">
        <v>328</v>
      </c>
      <c r="AN7" s="35" t="s">
        <v>329</v>
      </c>
      <c r="AO7" s="31">
        <v>1547251</v>
      </c>
      <c r="AP7" s="31">
        <v>350554</v>
      </c>
      <c r="AQ7" s="31">
        <v>447627</v>
      </c>
      <c r="AR7" s="31">
        <v>2345432</v>
      </c>
      <c r="AS7" s="31">
        <v>0</v>
      </c>
      <c r="AT7" s="36">
        <v>25.611863370315366</v>
      </c>
      <c r="AU7" s="31">
        <v>1779991</v>
      </c>
      <c r="AV7" s="31">
        <v>565441</v>
      </c>
      <c r="AW7" s="31">
        <v>0</v>
      </c>
    </row>
    <row r="8" spans="1:53" outlineLevel="2" x14ac:dyDescent="0.2">
      <c r="A8" s="35">
        <v>912010303</v>
      </c>
      <c r="B8" s="35" t="s">
        <v>160</v>
      </c>
      <c r="C8" s="31" t="s">
        <v>479</v>
      </c>
      <c r="D8" s="35">
        <v>2</v>
      </c>
      <c r="E8" s="6" t="s">
        <v>330</v>
      </c>
      <c r="F8" s="35" t="s">
        <v>331</v>
      </c>
      <c r="G8" s="31">
        <v>9831</v>
      </c>
      <c r="H8" s="71">
        <v>46</v>
      </c>
      <c r="I8" s="31">
        <v>8259</v>
      </c>
      <c r="J8" s="33">
        <v>1</v>
      </c>
      <c r="K8" s="33">
        <v>0</v>
      </c>
      <c r="L8" s="33">
        <v>2.875</v>
      </c>
      <c r="M8" s="33">
        <v>0.85</v>
      </c>
      <c r="N8" s="35">
        <v>2</v>
      </c>
      <c r="O8" s="142" t="s">
        <v>330</v>
      </c>
      <c r="P8" s="35" t="s">
        <v>331</v>
      </c>
      <c r="Q8" s="31">
        <v>28227</v>
      </c>
      <c r="R8" s="32">
        <v>2.8712236801953006</v>
      </c>
      <c r="S8" s="31">
        <v>49</v>
      </c>
      <c r="T8" s="31">
        <v>0</v>
      </c>
      <c r="U8" s="31">
        <v>111337</v>
      </c>
      <c r="V8" s="32">
        <v>11.325094090123081</v>
      </c>
      <c r="W8" s="32">
        <v>3.9443440677365644</v>
      </c>
      <c r="X8" s="31">
        <v>14022</v>
      </c>
      <c r="Y8" s="31">
        <v>12505</v>
      </c>
      <c r="Z8" s="31">
        <v>14</v>
      </c>
      <c r="AA8" s="35">
        <v>2</v>
      </c>
      <c r="AB8" s="142" t="s">
        <v>330</v>
      </c>
      <c r="AC8" s="35" t="s">
        <v>331</v>
      </c>
      <c r="AD8" s="31">
        <v>9831</v>
      </c>
      <c r="AE8" s="31">
        <v>115368</v>
      </c>
      <c r="AF8" s="31">
        <v>26702</v>
      </c>
      <c r="AG8" s="31">
        <v>0</v>
      </c>
      <c r="AH8" s="31">
        <v>132038</v>
      </c>
      <c r="AI8" s="31">
        <v>274108</v>
      </c>
      <c r="AJ8" s="31">
        <v>600</v>
      </c>
      <c r="AK8" s="31">
        <v>0</v>
      </c>
      <c r="AL8" s="35">
        <v>2</v>
      </c>
      <c r="AM8" s="142" t="s">
        <v>330</v>
      </c>
      <c r="AN8" s="35" t="s">
        <v>331</v>
      </c>
      <c r="AO8" s="31">
        <v>130037</v>
      </c>
      <c r="AP8" s="31">
        <v>30141</v>
      </c>
      <c r="AQ8" s="31">
        <v>140195</v>
      </c>
      <c r="AR8" s="31">
        <v>300373</v>
      </c>
      <c r="AS8" s="31">
        <v>1352386</v>
      </c>
      <c r="AT8" s="36">
        <v>30.553656799918624</v>
      </c>
      <c r="AU8" s="31">
        <v>273671</v>
      </c>
      <c r="AV8" s="31">
        <v>26702</v>
      </c>
      <c r="AW8" s="31">
        <v>0</v>
      </c>
    </row>
    <row r="9" spans="1:53" outlineLevel="1" x14ac:dyDescent="0.2">
      <c r="B9" s="15" t="s">
        <v>753</v>
      </c>
      <c r="C9" s="31"/>
      <c r="F9" s="12" t="s">
        <v>651</v>
      </c>
      <c r="G9" s="31">
        <v>101407</v>
      </c>
      <c r="I9" s="31">
        <v>74269</v>
      </c>
      <c r="J9" s="33">
        <v>11</v>
      </c>
      <c r="K9" s="33">
        <v>6</v>
      </c>
      <c r="L9" s="33">
        <v>27.375</v>
      </c>
      <c r="M9" s="33">
        <v>2.1</v>
      </c>
      <c r="O9" s="142"/>
      <c r="P9" s="12" t="s">
        <v>651</v>
      </c>
      <c r="Q9" s="31">
        <v>161257</v>
      </c>
      <c r="R9" s="32">
        <v>1.5901959430808523</v>
      </c>
      <c r="S9" s="31">
        <v>181</v>
      </c>
      <c r="T9" s="31">
        <v>41</v>
      </c>
      <c r="U9" s="31">
        <v>633646</v>
      </c>
      <c r="V9" s="32">
        <v>6.2485429999901392</v>
      </c>
      <c r="W9" s="32">
        <v>3.929417017555827</v>
      </c>
      <c r="X9" s="31">
        <v>28766</v>
      </c>
      <c r="Y9" s="31">
        <v>32106</v>
      </c>
      <c r="Z9" s="31">
        <v>59</v>
      </c>
      <c r="AB9" s="142"/>
      <c r="AC9" s="12" t="s">
        <v>651</v>
      </c>
      <c r="AD9" s="31">
        <v>101407</v>
      </c>
      <c r="AE9" s="31">
        <v>1135346</v>
      </c>
      <c r="AF9" s="31">
        <v>592143</v>
      </c>
      <c r="AG9" s="31">
        <v>0</v>
      </c>
      <c r="AH9" s="31">
        <v>625172</v>
      </c>
      <c r="AI9" s="31">
        <v>2352661</v>
      </c>
      <c r="AJ9" s="31">
        <v>1600</v>
      </c>
      <c r="AK9" s="31">
        <v>0</v>
      </c>
      <c r="AM9" s="142"/>
      <c r="AN9" s="12" t="s">
        <v>651</v>
      </c>
      <c r="AO9" s="31">
        <v>1677288</v>
      </c>
      <c r="AP9" s="31">
        <v>380695</v>
      </c>
      <c r="AQ9" s="31">
        <v>587822</v>
      </c>
      <c r="AR9" s="31">
        <v>2645805</v>
      </c>
      <c r="AS9" s="31">
        <v>1352386</v>
      </c>
      <c r="AT9" s="36">
        <v>26.090950328872761</v>
      </c>
      <c r="AU9" s="31">
        <v>2053662</v>
      </c>
      <c r="AV9" s="31">
        <v>592143</v>
      </c>
      <c r="AW9" s="31">
        <v>0</v>
      </c>
    </row>
    <row r="10" spans="1:53" outlineLevel="1" x14ac:dyDescent="0.2">
      <c r="B10"/>
      <c r="C10" s="31"/>
      <c r="F10" s="12"/>
      <c r="O10" s="142"/>
      <c r="P10" s="12"/>
      <c r="AB10" s="142"/>
      <c r="AC10" s="12"/>
      <c r="AI10" s="31"/>
      <c r="AJ10" s="31"/>
      <c r="AM10" s="142"/>
      <c r="AN10" s="12"/>
      <c r="AO10" s="31"/>
      <c r="AP10" s="31"/>
      <c r="AQ10" s="31"/>
      <c r="AR10" s="31"/>
      <c r="AS10" s="31"/>
      <c r="AT10" s="36"/>
      <c r="AU10" s="31"/>
      <c r="AV10" s="31"/>
      <c r="AW10" s="31"/>
    </row>
    <row r="11" spans="1:53" outlineLevel="2" x14ac:dyDescent="0.2">
      <c r="A11" s="35">
        <v>902024075</v>
      </c>
      <c r="B11" s="35" t="s">
        <v>332</v>
      </c>
      <c r="C11" s="31" t="s">
        <v>229</v>
      </c>
      <c r="D11" s="35">
        <v>3</v>
      </c>
      <c r="E11" s="6" t="s">
        <v>328</v>
      </c>
      <c r="F11" s="35" t="s">
        <v>333</v>
      </c>
      <c r="G11" s="31">
        <v>0</v>
      </c>
      <c r="H11" s="71">
        <v>0</v>
      </c>
      <c r="I11" s="31">
        <v>5164</v>
      </c>
      <c r="J11" s="33">
        <v>4.5</v>
      </c>
      <c r="K11" s="33">
        <v>0</v>
      </c>
      <c r="L11" s="33">
        <v>6.2</v>
      </c>
      <c r="M11" s="33">
        <v>0</v>
      </c>
      <c r="N11" s="35">
        <v>3</v>
      </c>
      <c r="O11" s="142" t="s">
        <v>328</v>
      </c>
      <c r="P11" s="35" t="s">
        <v>333</v>
      </c>
      <c r="Q11" s="31">
        <v>36901</v>
      </c>
      <c r="R11" s="32">
        <v>0</v>
      </c>
      <c r="S11" s="31">
        <v>15</v>
      </c>
      <c r="T11" s="31">
        <v>265</v>
      </c>
      <c r="U11" s="31">
        <v>61979</v>
      </c>
      <c r="V11" s="32">
        <v>0</v>
      </c>
      <c r="W11" s="32">
        <v>1.6796021788027424</v>
      </c>
      <c r="X11" s="31">
        <v>18328</v>
      </c>
      <c r="Y11" s="31">
        <v>22479</v>
      </c>
      <c r="Z11" s="31">
        <v>0</v>
      </c>
      <c r="AA11" s="35">
        <v>3</v>
      </c>
      <c r="AB11" s="142" t="s">
        <v>328</v>
      </c>
      <c r="AC11" s="35" t="s">
        <v>333</v>
      </c>
      <c r="AD11" s="31">
        <v>0</v>
      </c>
      <c r="AE11" s="31">
        <v>533940</v>
      </c>
      <c r="AF11" s="31">
        <v>501629</v>
      </c>
      <c r="AG11" s="31">
        <v>26685</v>
      </c>
      <c r="AH11" s="31">
        <v>580993</v>
      </c>
      <c r="AI11" s="31">
        <v>1643247</v>
      </c>
      <c r="AJ11" s="31">
        <v>5515</v>
      </c>
      <c r="AK11" s="31">
        <v>0</v>
      </c>
      <c r="AL11" s="35">
        <v>3</v>
      </c>
      <c r="AM11" s="142" t="s">
        <v>328</v>
      </c>
      <c r="AN11" s="35" t="s">
        <v>333</v>
      </c>
      <c r="AO11" s="31">
        <v>738040</v>
      </c>
      <c r="AP11" s="31">
        <v>59768</v>
      </c>
      <c r="AQ11" s="31">
        <v>795263</v>
      </c>
      <c r="AR11" s="31">
        <v>1593071</v>
      </c>
      <c r="AS11" s="31">
        <v>0</v>
      </c>
      <c r="AT11" s="36">
        <v>0</v>
      </c>
      <c r="AU11" s="31">
        <v>1064757</v>
      </c>
      <c r="AV11" s="31">
        <v>501629</v>
      </c>
      <c r="AW11" s="31">
        <v>26685</v>
      </c>
    </row>
    <row r="12" spans="1:53" outlineLevel="2" x14ac:dyDescent="0.2">
      <c r="A12" s="35">
        <v>902020213</v>
      </c>
      <c r="B12" s="35" t="s">
        <v>332</v>
      </c>
      <c r="C12" s="31" t="s">
        <v>229</v>
      </c>
      <c r="D12" s="35">
        <v>4</v>
      </c>
      <c r="E12" s="6" t="s">
        <v>330</v>
      </c>
      <c r="F12" s="35" t="s">
        <v>334</v>
      </c>
      <c r="G12" s="31">
        <v>8370</v>
      </c>
      <c r="H12" s="71">
        <v>53</v>
      </c>
      <c r="I12" s="31">
        <v>3830</v>
      </c>
      <c r="J12" s="33">
        <v>1</v>
      </c>
      <c r="K12" s="33">
        <v>0</v>
      </c>
      <c r="L12" s="33">
        <v>3</v>
      </c>
      <c r="M12" s="33">
        <v>0</v>
      </c>
      <c r="N12" s="35">
        <v>4</v>
      </c>
      <c r="O12" s="142" t="s">
        <v>330</v>
      </c>
      <c r="P12" s="35" t="s">
        <v>334</v>
      </c>
      <c r="Q12" s="31">
        <v>18285</v>
      </c>
      <c r="R12" s="32">
        <v>2.1845878136200718</v>
      </c>
      <c r="S12" s="31">
        <v>27</v>
      </c>
      <c r="T12" s="31">
        <v>265</v>
      </c>
      <c r="U12" s="31">
        <v>64210</v>
      </c>
      <c r="V12" s="32">
        <v>7.6714456391875743</v>
      </c>
      <c r="W12" s="32">
        <v>3.5116215477167079</v>
      </c>
      <c r="X12" s="31">
        <v>16739</v>
      </c>
      <c r="Y12" s="31">
        <v>26040</v>
      </c>
      <c r="Z12" s="31">
        <v>8</v>
      </c>
      <c r="AA12" s="35">
        <v>4</v>
      </c>
      <c r="AB12" s="142" t="s">
        <v>330</v>
      </c>
      <c r="AC12" s="35" t="s">
        <v>334</v>
      </c>
      <c r="AD12" s="31">
        <v>8370</v>
      </c>
      <c r="AE12" s="31">
        <v>205956</v>
      </c>
      <c r="AF12" s="31">
        <v>31958</v>
      </c>
      <c r="AG12" s="31">
        <v>313</v>
      </c>
      <c r="AH12" s="31">
        <v>29637</v>
      </c>
      <c r="AI12" s="31">
        <v>267864</v>
      </c>
      <c r="AJ12" s="31">
        <v>0</v>
      </c>
      <c r="AK12" s="31">
        <v>0</v>
      </c>
      <c r="AL12" s="35">
        <v>4</v>
      </c>
      <c r="AM12" s="142" t="s">
        <v>330</v>
      </c>
      <c r="AN12" s="35" t="s">
        <v>334</v>
      </c>
      <c r="AO12" s="31">
        <v>173070</v>
      </c>
      <c r="AP12" s="31">
        <v>22273</v>
      </c>
      <c r="AQ12" s="31">
        <v>35733</v>
      </c>
      <c r="AR12" s="31">
        <v>231076</v>
      </c>
      <c r="AS12" s="31">
        <v>0</v>
      </c>
      <c r="AT12" s="36">
        <v>27.607646356033452</v>
      </c>
      <c r="AU12" s="31">
        <v>199118</v>
      </c>
      <c r="AV12" s="31">
        <v>31958</v>
      </c>
      <c r="AW12" s="31">
        <v>0</v>
      </c>
    </row>
    <row r="13" spans="1:53" outlineLevel="2" x14ac:dyDescent="0.2">
      <c r="A13" s="35">
        <v>902020543</v>
      </c>
      <c r="B13" s="35" t="s">
        <v>332</v>
      </c>
      <c r="C13" s="31" t="s">
        <v>229</v>
      </c>
      <c r="D13" s="35">
        <v>5</v>
      </c>
      <c r="E13" s="6" t="s">
        <v>330</v>
      </c>
      <c r="F13" s="35" t="s">
        <v>335</v>
      </c>
      <c r="G13" s="31">
        <v>7972</v>
      </c>
      <c r="H13" s="71">
        <v>46</v>
      </c>
      <c r="I13" s="31">
        <v>4045</v>
      </c>
      <c r="J13" s="33">
        <v>2.5</v>
      </c>
      <c r="K13" s="33">
        <v>0</v>
      </c>
      <c r="L13" s="33">
        <v>1.925</v>
      </c>
      <c r="M13" s="33">
        <v>0.27500000000000002</v>
      </c>
      <c r="N13" s="35">
        <v>5</v>
      </c>
      <c r="O13" s="142" t="s">
        <v>330</v>
      </c>
      <c r="P13" s="35" t="s">
        <v>335</v>
      </c>
      <c r="Q13" s="31">
        <v>22306</v>
      </c>
      <c r="R13" s="32">
        <v>2.7980431510286001</v>
      </c>
      <c r="S13" s="31">
        <v>43</v>
      </c>
      <c r="T13" s="31">
        <v>265</v>
      </c>
      <c r="U13" s="31">
        <v>69540</v>
      </c>
      <c r="V13" s="32">
        <v>8.7230306071249366</v>
      </c>
      <c r="W13" s="32">
        <v>3.1175468483816013</v>
      </c>
      <c r="X13" s="31">
        <v>18310</v>
      </c>
      <c r="Y13" s="31">
        <v>23993</v>
      </c>
      <c r="Z13" s="31">
        <v>14</v>
      </c>
      <c r="AA13" s="35">
        <v>5</v>
      </c>
      <c r="AB13" s="142" t="s">
        <v>330</v>
      </c>
      <c r="AC13" s="35" t="s">
        <v>335</v>
      </c>
      <c r="AD13" s="31">
        <v>7972</v>
      </c>
      <c r="AE13" s="31">
        <v>136619</v>
      </c>
      <c r="AF13" s="31">
        <v>32232</v>
      </c>
      <c r="AG13" s="31">
        <v>0</v>
      </c>
      <c r="AH13" s="31">
        <v>78811</v>
      </c>
      <c r="AI13" s="31">
        <v>247662</v>
      </c>
      <c r="AJ13" s="31">
        <v>0</v>
      </c>
      <c r="AK13" s="31">
        <v>0</v>
      </c>
      <c r="AL13" s="35">
        <v>5</v>
      </c>
      <c r="AM13" s="142" t="s">
        <v>330</v>
      </c>
      <c r="AN13" s="35" t="s">
        <v>335</v>
      </c>
      <c r="AO13" s="31">
        <v>148622</v>
      </c>
      <c r="AP13" s="31">
        <v>30523</v>
      </c>
      <c r="AQ13" s="31">
        <v>59041</v>
      </c>
      <c r="AR13" s="31">
        <v>238186</v>
      </c>
      <c r="AS13" s="31">
        <v>0</v>
      </c>
      <c r="AT13" s="36">
        <v>29.877822378324133</v>
      </c>
      <c r="AU13" s="31">
        <v>205954</v>
      </c>
      <c r="AV13" s="31">
        <v>32232</v>
      </c>
      <c r="AW13" s="31">
        <v>0</v>
      </c>
    </row>
    <row r="14" spans="1:53" outlineLevel="2" x14ac:dyDescent="0.2">
      <c r="A14" s="35">
        <v>902020093</v>
      </c>
      <c r="B14" s="35" t="s">
        <v>332</v>
      </c>
      <c r="C14" s="31" t="s">
        <v>229</v>
      </c>
      <c r="D14" s="35">
        <v>6</v>
      </c>
      <c r="E14" s="6" t="s">
        <v>330</v>
      </c>
      <c r="F14" s="35" t="s">
        <v>336</v>
      </c>
      <c r="G14" s="31">
        <v>4705</v>
      </c>
      <c r="H14" s="71">
        <v>46</v>
      </c>
      <c r="I14" s="31">
        <v>2293</v>
      </c>
      <c r="J14" s="33">
        <v>2.0750000000000002</v>
      </c>
      <c r="K14" s="33">
        <v>0</v>
      </c>
      <c r="L14" s="33">
        <v>1.7250000000000001</v>
      </c>
      <c r="M14" s="33">
        <v>0.125</v>
      </c>
      <c r="N14" s="35">
        <v>6</v>
      </c>
      <c r="O14" s="142" t="s">
        <v>330</v>
      </c>
      <c r="P14" s="35" t="s">
        <v>336</v>
      </c>
      <c r="Q14" s="31">
        <v>19373</v>
      </c>
      <c r="R14" s="32">
        <v>4.1175345377258239</v>
      </c>
      <c r="S14" s="31">
        <v>32</v>
      </c>
      <c r="T14" s="31">
        <v>265</v>
      </c>
      <c r="U14" s="31">
        <v>48086</v>
      </c>
      <c r="V14" s="32">
        <v>10.2201912858661</v>
      </c>
      <c r="W14" s="32">
        <v>2.4821142827646723</v>
      </c>
      <c r="X14" s="31">
        <v>15308</v>
      </c>
      <c r="Y14" s="31">
        <v>23007</v>
      </c>
      <c r="Z14" s="31">
        <v>10</v>
      </c>
      <c r="AA14" s="35">
        <v>6</v>
      </c>
      <c r="AB14" s="142" t="s">
        <v>330</v>
      </c>
      <c r="AC14" s="35" t="s">
        <v>336</v>
      </c>
      <c r="AD14" s="31">
        <v>4705</v>
      </c>
      <c r="AE14" s="31">
        <v>100777</v>
      </c>
      <c r="AF14" s="31">
        <v>11387</v>
      </c>
      <c r="AG14" s="31">
        <v>0</v>
      </c>
      <c r="AH14" s="31">
        <v>83223</v>
      </c>
      <c r="AI14" s="31">
        <v>195387</v>
      </c>
      <c r="AJ14" s="31">
        <v>0</v>
      </c>
      <c r="AK14" s="31">
        <v>0</v>
      </c>
      <c r="AL14" s="35">
        <v>6</v>
      </c>
      <c r="AM14" s="142" t="s">
        <v>330</v>
      </c>
      <c r="AN14" s="35" t="s">
        <v>336</v>
      </c>
      <c r="AO14" s="31">
        <v>96524</v>
      </c>
      <c r="AP14" s="31">
        <v>15957</v>
      </c>
      <c r="AQ14" s="31">
        <v>17193</v>
      </c>
      <c r="AR14" s="31">
        <v>129674</v>
      </c>
      <c r="AS14" s="31">
        <v>0</v>
      </c>
      <c r="AT14" s="36">
        <v>27.560892667375132</v>
      </c>
      <c r="AU14" s="31">
        <v>118287</v>
      </c>
      <c r="AV14" s="31">
        <v>11387</v>
      </c>
      <c r="AW14" s="31">
        <v>0</v>
      </c>
    </row>
    <row r="15" spans="1:53" outlineLevel="2" x14ac:dyDescent="0.2">
      <c r="A15" s="35">
        <v>902020123</v>
      </c>
      <c r="B15" s="35" t="s">
        <v>332</v>
      </c>
      <c r="C15" s="31" t="s">
        <v>229</v>
      </c>
      <c r="D15" s="35">
        <v>7</v>
      </c>
      <c r="E15" s="6" t="s">
        <v>330</v>
      </c>
      <c r="F15" s="35" t="s">
        <v>337</v>
      </c>
      <c r="G15" s="31">
        <v>19767</v>
      </c>
      <c r="H15" s="71">
        <v>54</v>
      </c>
      <c r="I15" s="31">
        <v>3356</v>
      </c>
      <c r="J15" s="33">
        <v>3.0133299999999998</v>
      </c>
      <c r="K15" s="33">
        <v>1.0133300000000001</v>
      </c>
      <c r="L15" s="33">
        <v>2.08</v>
      </c>
      <c r="M15" s="33">
        <v>0.53332999999999997</v>
      </c>
      <c r="N15" s="35">
        <v>7</v>
      </c>
      <c r="O15" s="142" t="s">
        <v>330</v>
      </c>
      <c r="P15" s="35" t="s">
        <v>337</v>
      </c>
      <c r="Q15" s="31">
        <v>23865</v>
      </c>
      <c r="R15" s="32">
        <v>1.2073152223402641</v>
      </c>
      <c r="S15" s="31">
        <v>29</v>
      </c>
      <c r="T15" s="31">
        <v>265</v>
      </c>
      <c r="U15" s="31">
        <v>59962</v>
      </c>
      <c r="V15" s="32">
        <v>3.0334395710021753</v>
      </c>
      <c r="W15" s="32">
        <v>2.512549759061387</v>
      </c>
      <c r="X15" s="31">
        <v>31065</v>
      </c>
      <c r="Y15" s="31">
        <v>11895</v>
      </c>
      <c r="Z15" s="31">
        <v>8</v>
      </c>
      <c r="AA15" s="35">
        <v>7</v>
      </c>
      <c r="AB15" s="142" t="s">
        <v>330</v>
      </c>
      <c r="AC15" s="35" t="s">
        <v>337</v>
      </c>
      <c r="AD15" s="31">
        <v>19767</v>
      </c>
      <c r="AE15" s="31">
        <v>459230</v>
      </c>
      <c r="AF15" s="31">
        <v>69891</v>
      </c>
      <c r="AG15" s="31">
        <v>0</v>
      </c>
      <c r="AH15" s="31">
        <v>45245</v>
      </c>
      <c r="AI15" s="31">
        <v>574366</v>
      </c>
      <c r="AJ15" s="31">
        <v>0</v>
      </c>
      <c r="AK15" s="31">
        <v>0</v>
      </c>
      <c r="AL15" s="35">
        <v>7</v>
      </c>
      <c r="AM15" s="142" t="s">
        <v>330</v>
      </c>
      <c r="AN15" s="35" t="s">
        <v>337</v>
      </c>
      <c r="AO15" s="31">
        <v>237937</v>
      </c>
      <c r="AP15" s="31">
        <v>47527</v>
      </c>
      <c r="AQ15" s="31">
        <v>98295</v>
      </c>
      <c r="AR15" s="31">
        <v>383759</v>
      </c>
      <c r="AS15" s="31">
        <v>47177</v>
      </c>
      <c r="AT15" s="36">
        <v>19.414124551019377</v>
      </c>
      <c r="AU15" s="31">
        <v>313868</v>
      </c>
      <c r="AV15" s="31">
        <v>69891</v>
      </c>
      <c r="AW15" s="31">
        <v>0</v>
      </c>
    </row>
    <row r="16" spans="1:53" outlineLevel="2" x14ac:dyDescent="0.2">
      <c r="A16" s="35">
        <v>902020303</v>
      </c>
      <c r="B16" s="35" t="s">
        <v>332</v>
      </c>
      <c r="C16" s="31" t="s">
        <v>229</v>
      </c>
      <c r="D16" s="35">
        <v>8</v>
      </c>
      <c r="E16" s="6" t="s">
        <v>330</v>
      </c>
      <c r="F16" s="35" t="s">
        <v>378</v>
      </c>
      <c r="G16" s="31">
        <v>32313</v>
      </c>
      <c r="H16" s="71">
        <v>68</v>
      </c>
      <c r="I16" s="31">
        <v>13340</v>
      </c>
      <c r="J16" s="33">
        <v>6.375</v>
      </c>
      <c r="K16" s="33">
        <v>0</v>
      </c>
      <c r="L16" s="33">
        <v>13.3</v>
      </c>
      <c r="M16" s="33">
        <v>0.17499999999999999</v>
      </c>
      <c r="N16" s="35">
        <v>8</v>
      </c>
      <c r="O16" s="142" t="s">
        <v>330</v>
      </c>
      <c r="P16" s="35" t="s">
        <v>378</v>
      </c>
      <c r="Q16" s="31">
        <v>94092</v>
      </c>
      <c r="R16" s="32">
        <v>2.9118930461424193</v>
      </c>
      <c r="S16" s="31">
        <v>98</v>
      </c>
      <c r="T16" s="31">
        <v>265</v>
      </c>
      <c r="U16" s="31">
        <v>327391</v>
      </c>
      <c r="V16" s="32">
        <v>10.131866431467211</v>
      </c>
      <c r="W16" s="32">
        <v>3.4794775326276408</v>
      </c>
      <c r="X16" s="31">
        <v>57606</v>
      </c>
      <c r="Y16" s="31">
        <v>97865</v>
      </c>
      <c r="Z16" s="31">
        <v>28</v>
      </c>
      <c r="AA16" s="35">
        <v>8</v>
      </c>
      <c r="AB16" s="142" t="s">
        <v>330</v>
      </c>
      <c r="AC16" s="35" t="s">
        <v>378</v>
      </c>
      <c r="AD16" s="31">
        <v>32313</v>
      </c>
      <c r="AE16" s="31">
        <v>851401</v>
      </c>
      <c r="AF16" s="31">
        <v>123385</v>
      </c>
      <c r="AG16" s="31">
        <v>0</v>
      </c>
      <c r="AH16" s="31">
        <v>58142</v>
      </c>
      <c r="AI16" s="31">
        <v>1032928</v>
      </c>
      <c r="AJ16" s="31">
        <v>0</v>
      </c>
      <c r="AK16" s="31">
        <v>0</v>
      </c>
      <c r="AL16" s="35">
        <v>8</v>
      </c>
      <c r="AM16" s="142" t="s">
        <v>330</v>
      </c>
      <c r="AN16" s="35" t="s">
        <v>378</v>
      </c>
      <c r="AO16" s="31">
        <v>786059</v>
      </c>
      <c r="AP16" s="31">
        <v>133481</v>
      </c>
      <c r="AQ16" s="31">
        <v>97530</v>
      </c>
      <c r="AR16" s="31">
        <v>1017070</v>
      </c>
      <c r="AS16" s="31">
        <v>0</v>
      </c>
      <c r="AT16" s="36">
        <v>31.47556710921301</v>
      </c>
      <c r="AU16" s="31">
        <v>893685</v>
      </c>
      <c r="AV16" s="31">
        <v>123385</v>
      </c>
      <c r="AW16" s="31">
        <v>0</v>
      </c>
    </row>
    <row r="17" spans="1:49" outlineLevel="2" x14ac:dyDescent="0.2">
      <c r="A17" s="35">
        <v>902020393</v>
      </c>
      <c r="B17" s="35" t="s">
        <v>332</v>
      </c>
      <c r="C17" s="31" t="s">
        <v>229</v>
      </c>
      <c r="D17" s="35">
        <v>9</v>
      </c>
      <c r="E17" s="6" t="s">
        <v>330</v>
      </c>
      <c r="F17" s="35" t="s">
        <v>714</v>
      </c>
      <c r="G17" s="31">
        <v>14987</v>
      </c>
      <c r="H17" s="71">
        <v>48</v>
      </c>
      <c r="I17" s="31">
        <v>3439</v>
      </c>
      <c r="J17" s="33">
        <v>2.2857099999999999</v>
      </c>
      <c r="K17" s="33">
        <v>0</v>
      </c>
      <c r="L17" s="33">
        <v>5.5428600000000001</v>
      </c>
      <c r="M17" s="33">
        <v>0</v>
      </c>
      <c r="N17" s="35">
        <v>9</v>
      </c>
      <c r="O17" s="142" t="s">
        <v>330</v>
      </c>
      <c r="P17" s="35" t="s">
        <v>714</v>
      </c>
      <c r="Q17" s="31">
        <v>29460</v>
      </c>
      <c r="R17" s="32">
        <v>1.9657036097951559</v>
      </c>
      <c r="S17" s="31">
        <v>50</v>
      </c>
      <c r="T17" s="31">
        <v>265</v>
      </c>
      <c r="U17" s="31">
        <v>25057</v>
      </c>
      <c r="V17" s="32">
        <v>1.6719156602388736</v>
      </c>
      <c r="W17" s="32">
        <v>0.85054310930074672</v>
      </c>
      <c r="X17" s="31">
        <v>18997</v>
      </c>
      <c r="Y17" s="31">
        <v>7710</v>
      </c>
      <c r="Z17" s="31">
        <v>13</v>
      </c>
      <c r="AA17" s="35">
        <v>9</v>
      </c>
      <c r="AB17" s="142" t="s">
        <v>330</v>
      </c>
      <c r="AC17" s="35" t="s">
        <v>714</v>
      </c>
      <c r="AD17" s="31">
        <v>14987</v>
      </c>
      <c r="AE17" s="31">
        <v>126562</v>
      </c>
      <c r="AF17" s="31">
        <v>58408</v>
      </c>
      <c r="AG17" s="31">
        <v>0</v>
      </c>
      <c r="AH17" s="31">
        <v>106919</v>
      </c>
      <c r="AI17" s="31">
        <v>291889</v>
      </c>
      <c r="AJ17" s="31">
        <v>11000</v>
      </c>
      <c r="AK17" s="31">
        <v>0</v>
      </c>
      <c r="AL17" s="35">
        <v>9</v>
      </c>
      <c r="AM17" s="142" t="s">
        <v>330</v>
      </c>
      <c r="AN17" s="35" t="s">
        <v>714</v>
      </c>
      <c r="AO17" s="31">
        <v>222162</v>
      </c>
      <c r="AP17" s="31">
        <v>29109</v>
      </c>
      <c r="AQ17" s="31">
        <v>98595</v>
      </c>
      <c r="AR17" s="31">
        <v>349866</v>
      </c>
      <c r="AS17" s="31">
        <v>0</v>
      </c>
      <c r="AT17" s="36">
        <v>23.34463201441249</v>
      </c>
      <c r="AU17" s="31">
        <v>291458</v>
      </c>
      <c r="AV17" s="31">
        <v>58408</v>
      </c>
      <c r="AW17" s="31">
        <v>0</v>
      </c>
    </row>
    <row r="18" spans="1:49" outlineLevel="2" x14ac:dyDescent="0.2">
      <c r="A18" s="35">
        <v>902020483</v>
      </c>
      <c r="B18" s="35" t="s">
        <v>332</v>
      </c>
      <c r="C18" s="31" t="s">
        <v>229</v>
      </c>
      <c r="D18" s="35">
        <v>10</v>
      </c>
      <c r="E18" s="6" t="s">
        <v>330</v>
      </c>
      <c r="F18" s="35" t="s">
        <v>715</v>
      </c>
      <c r="G18" s="31">
        <v>9643</v>
      </c>
      <c r="H18" s="71">
        <v>55</v>
      </c>
      <c r="I18" s="31">
        <v>5336</v>
      </c>
      <c r="J18" s="33">
        <v>1.625</v>
      </c>
      <c r="K18" s="33">
        <v>3.75</v>
      </c>
      <c r="L18" s="33">
        <v>3.8</v>
      </c>
      <c r="M18" s="33">
        <v>0.7</v>
      </c>
      <c r="N18" s="35">
        <v>10</v>
      </c>
      <c r="O18" s="142" t="s">
        <v>330</v>
      </c>
      <c r="P18" s="35" t="s">
        <v>715</v>
      </c>
      <c r="Q18" s="31">
        <v>59354</v>
      </c>
      <c r="R18" s="32">
        <v>6.1551384423934463</v>
      </c>
      <c r="S18" s="31">
        <v>49</v>
      </c>
      <c r="T18" s="31">
        <v>265</v>
      </c>
      <c r="U18" s="31">
        <v>97468</v>
      </c>
      <c r="V18" s="32">
        <v>10.107642849735559</v>
      </c>
      <c r="W18" s="32">
        <v>1.6421471172962228</v>
      </c>
      <c r="X18" s="31">
        <v>43526</v>
      </c>
      <c r="Y18" s="31">
        <v>26902</v>
      </c>
      <c r="Z18" s="31">
        <v>17</v>
      </c>
      <c r="AA18" s="35">
        <v>10</v>
      </c>
      <c r="AB18" s="142" t="s">
        <v>330</v>
      </c>
      <c r="AC18" s="35" t="s">
        <v>715</v>
      </c>
      <c r="AD18" s="31">
        <v>9643</v>
      </c>
      <c r="AE18" s="31">
        <v>305051</v>
      </c>
      <c r="AF18" s="31">
        <v>39576</v>
      </c>
      <c r="AG18" s="31">
        <v>0</v>
      </c>
      <c r="AH18" s="31">
        <v>52107</v>
      </c>
      <c r="AI18" s="31">
        <v>396734</v>
      </c>
      <c r="AJ18" s="31">
        <v>0</v>
      </c>
      <c r="AK18" s="31">
        <v>0</v>
      </c>
      <c r="AL18" s="35">
        <v>10</v>
      </c>
      <c r="AM18" s="142" t="s">
        <v>330</v>
      </c>
      <c r="AN18" s="35" t="s">
        <v>715</v>
      </c>
      <c r="AO18" s="31">
        <v>260669</v>
      </c>
      <c r="AP18" s="31">
        <v>53604</v>
      </c>
      <c r="AQ18" s="31">
        <v>70994</v>
      </c>
      <c r="AR18" s="31">
        <v>385267</v>
      </c>
      <c r="AS18" s="31">
        <v>0</v>
      </c>
      <c r="AT18" s="36">
        <v>39.953022918178988</v>
      </c>
      <c r="AU18" s="31">
        <v>345691</v>
      </c>
      <c r="AV18" s="31">
        <v>39576</v>
      </c>
      <c r="AW18" s="31">
        <v>0</v>
      </c>
    </row>
    <row r="19" spans="1:49" outlineLevel="2" x14ac:dyDescent="0.2">
      <c r="A19" s="35">
        <v>902020513</v>
      </c>
      <c r="B19" s="35" t="s">
        <v>332</v>
      </c>
      <c r="C19" s="31" t="s">
        <v>229</v>
      </c>
      <c r="D19" s="35">
        <v>11</v>
      </c>
      <c r="E19" s="6" t="s">
        <v>330</v>
      </c>
      <c r="F19" s="35" t="s">
        <v>716</v>
      </c>
      <c r="G19" s="31">
        <v>5148</v>
      </c>
      <c r="H19" s="71">
        <v>54</v>
      </c>
      <c r="I19" s="31">
        <v>4076</v>
      </c>
      <c r="J19" s="33">
        <v>1</v>
      </c>
      <c r="K19" s="33">
        <v>1.75</v>
      </c>
      <c r="L19" s="33">
        <v>2.6749999999999998</v>
      </c>
      <c r="M19" s="33">
        <v>0.2</v>
      </c>
      <c r="N19" s="35">
        <v>11</v>
      </c>
      <c r="O19" s="142" t="s">
        <v>330</v>
      </c>
      <c r="P19" s="35" t="s">
        <v>716</v>
      </c>
      <c r="Q19" s="31">
        <v>21442</v>
      </c>
      <c r="R19" s="32">
        <v>4.1651126651126651</v>
      </c>
      <c r="S19" s="31">
        <v>21</v>
      </c>
      <c r="T19" s="31">
        <v>265</v>
      </c>
      <c r="U19" s="31">
        <v>93189</v>
      </c>
      <c r="V19" s="32">
        <v>18.101981351981351</v>
      </c>
      <c r="W19" s="32">
        <v>4.3460964462270306</v>
      </c>
      <c r="X19" s="31">
        <v>14564</v>
      </c>
      <c r="Y19" s="31">
        <v>34331</v>
      </c>
      <c r="Z19" s="31">
        <v>16</v>
      </c>
      <c r="AA19" s="35">
        <v>11</v>
      </c>
      <c r="AB19" s="142" t="s">
        <v>330</v>
      </c>
      <c r="AC19" s="35" t="s">
        <v>716</v>
      </c>
      <c r="AD19" s="31">
        <v>5148</v>
      </c>
      <c r="AE19" s="31">
        <v>102358</v>
      </c>
      <c r="AF19" s="31">
        <v>21256</v>
      </c>
      <c r="AG19" s="31">
        <v>0</v>
      </c>
      <c r="AH19" s="31">
        <v>301278</v>
      </c>
      <c r="AI19" s="31">
        <v>424892</v>
      </c>
      <c r="AJ19" s="31" t="s">
        <v>1032</v>
      </c>
      <c r="AK19" s="31">
        <v>0</v>
      </c>
      <c r="AL19" s="35">
        <v>11</v>
      </c>
      <c r="AM19" s="142" t="s">
        <v>330</v>
      </c>
      <c r="AN19" s="35" t="s">
        <v>716</v>
      </c>
      <c r="AO19" s="31">
        <v>141508</v>
      </c>
      <c r="AP19" s="31">
        <v>24177</v>
      </c>
      <c r="AQ19" s="31">
        <v>262009</v>
      </c>
      <c r="AR19" s="31">
        <v>427694</v>
      </c>
      <c r="AS19" s="31">
        <v>0</v>
      </c>
      <c r="AT19" s="36">
        <v>83.079642579642581</v>
      </c>
      <c r="AU19" s="31">
        <v>406438</v>
      </c>
      <c r="AV19" s="31">
        <v>21256</v>
      </c>
      <c r="AW19" s="31">
        <v>0</v>
      </c>
    </row>
    <row r="20" spans="1:49" outlineLevel="2" x14ac:dyDescent="0.2">
      <c r="A20" s="35">
        <v>902021023</v>
      </c>
      <c r="B20" s="35" t="s">
        <v>332</v>
      </c>
      <c r="C20" s="31" t="s">
        <v>229</v>
      </c>
      <c r="D20" s="35">
        <v>12</v>
      </c>
      <c r="E20" s="6" t="s">
        <v>330</v>
      </c>
      <c r="F20" s="35" t="s">
        <v>717</v>
      </c>
      <c r="G20" s="31">
        <v>20884</v>
      </c>
      <c r="H20" s="71">
        <v>54</v>
      </c>
      <c r="I20" s="31">
        <v>2396</v>
      </c>
      <c r="J20" s="33">
        <v>2.5</v>
      </c>
      <c r="K20" s="33">
        <v>0</v>
      </c>
      <c r="L20" s="33">
        <v>3.9750000000000001</v>
      </c>
      <c r="M20" s="33">
        <v>0.55000000000000004</v>
      </c>
      <c r="N20" s="35">
        <v>12</v>
      </c>
      <c r="O20" s="142" t="s">
        <v>330</v>
      </c>
      <c r="P20" s="35" t="s">
        <v>717</v>
      </c>
      <c r="Q20" s="31">
        <v>40962</v>
      </c>
      <c r="R20" s="32">
        <v>1.9614058609461789</v>
      </c>
      <c r="S20" s="31">
        <v>52</v>
      </c>
      <c r="T20" s="31">
        <v>265</v>
      </c>
      <c r="U20" s="31">
        <v>139580</v>
      </c>
      <c r="V20" s="32">
        <v>6.6835855200153231</v>
      </c>
      <c r="W20" s="32">
        <v>3.4075484595478738</v>
      </c>
      <c r="X20" s="31">
        <v>22970</v>
      </c>
      <c r="Y20" s="31">
        <v>55341</v>
      </c>
      <c r="Z20" s="31">
        <v>16</v>
      </c>
      <c r="AA20" s="35">
        <v>12</v>
      </c>
      <c r="AB20" s="142" t="s">
        <v>330</v>
      </c>
      <c r="AC20" s="35" t="s">
        <v>717</v>
      </c>
      <c r="AD20" s="31">
        <v>20884</v>
      </c>
      <c r="AE20" s="31">
        <v>167130</v>
      </c>
      <c r="AF20" s="31">
        <v>77324</v>
      </c>
      <c r="AG20" s="31">
        <v>0</v>
      </c>
      <c r="AH20" s="31">
        <v>109184</v>
      </c>
      <c r="AI20" s="31">
        <v>353638</v>
      </c>
      <c r="AJ20" s="31">
        <v>11000</v>
      </c>
      <c r="AK20" s="31">
        <v>0</v>
      </c>
      <c r="AL20" s="35">
        <v>12</v>
      </c>
      <c r="AM20" s="142" t="s">
        <v>330</v>
      </c>
      <c r="AN20" s="35" t="s">
        <v>717</v>
      </c>
      <c r="AO20" s="31">
        <v>187359</v>
      </c>
      <c r="AP20" s="31">
        <v>46119</v>
      </c>
      <c r="AQ20" s="31">
        <v>113304</v>
      </c>
      <c r="AR20" s="31">
        <v>346782</v>
      </c>
      <c r="AS20" s="31">
        <v>0</v>
      </c>
      <c r="AT20" s="36">
        <v>16.605152269680136</v>
      </c>
      <c r="AU20" s="31">
        <v>269458</v>
      </c>
      <c r="AV20" s="31">
        <v>77324</v>
      </c>
      <c r="AW20" s="31">
        <v>0</v>
      </c>
    </row>
    <row r="21" spans="1:49" outlineLevel="2" x14ac:dyDescent="0.2">
      <c r="A21" s="35">
        <v>902023273</v>
      </c>
      <c r="B21" s="35" t="s">
        <v>332</v>
      </c>
      <c r="C21" s="31" t="s">
        <v>229</v>
      </c>
      <c r="D21" s="35">
        <v>13</v>
      </c>
      <c r="E21" s="6" t="s">
        <v>330</v>
      </c>
      <c r="F21" s="35" t="s">
        <v>718</v>
      </c>
      <c r="G21" s="31">
        <v>11105</v>
      </c>
      <c r="H21" s="71">
        <v>49</v>
      </c>
      <c r="I21" s="31">
        <v>3969</v>
      </c>
      <c r="J21" s="33">
        <v>1.08571</v>
      </c>
      <c r="K21" s="33">
        <v>0.82857000000000003</v>
      </c>
      <c r="L21" s="33">
        <v>2.2285699999999999</v>
      </c>
      <c r="M21" s="33">
        <v>0.71428999999999998</v>
      </c>
      <c r="N21" s="35">
        <v>13</v>
      </c>
      <c r="O21" s="142" t="s">
        <v>330</v>
      </c>
      <c r="P21" s="35" t="s">
        <v>718</v>
      </c>
      <c r="Q21" s="31">
        <v>24717</v>
      </c>
      <c r="R21" s="32">
        <v>2.2257541647906347</v>
      </c>
      <c r="S21" s="31">
        <v>45</v>
      </c>
      <c r="T21" s="31">
        <v>265</v>
      </c>
      <c r="U21" s="31">
        <v>65818</v>
      </c>
      <c r="V21" s="32">
        <v>5.9268797838811347</v>
      </c>
      <c r="W21" s="32">
        <v>2.662863616134644</v>
      </c>
      <c r="X21" s="31">
        <v>18049</v>
      </c>
      <c r="Y21" s="31">
        <v>27455</v>
      </c>
      <c r="Z21" s="31">
        <v>7</v>
      </c>
      <c r="AA21" s="35">
        <v>13</v>
      </c>
      <c r="AB21" s="142" t="s">
        <v>330</v>
      </c>
      <c r="AC21" s="35" t="s">
        <v>718</v>
      </c>
      <c r="AD21" s="31">
        <v>11105</v>
      </c>
      <c r="AE21" s="31">
        <v>135190</v>
      </c>
      <c r="AF21" s="31">
        <v>47052</v>
      </c>
      <c r="AG21" s="31">
        <v>0</v>
      </c>
      <c r="AH21" s="31">
        <v>10251</v>
      </c>
      <c r="AI21" s="31">
        <v>192493</v>
      </c>
      <c r="AJ21" s="31">
        <v>55515</v>
      </c>
      <c r="AK21" s="31">
        <v>0</v>
      </c>
      <c r="AL21" s="35">
        <v>13</v>
      </c>
      <c r="AM21" s="142" t="s">
        <v>330</v>
      </c>
      <c r="AN21" s="35" t="s">
        <v>718</v>
      </c>
      <c r="AO21" s="31">
        <v>162813</v>
      </c>
      <c r="AP21" s="31">
        <v>7474</v>
      </c>
      <c r="AQ21" s="31">
        <v>20206</v>
      </c>
      <c r="AR21" s="31">
        <v>190493</v>
      </c>
      <c r="AS21" s="31">
        <v>0</v>
      </c>
      <c r="AT21" s="36">
        <v>17.153804592525891</v>
      </c>
      <c r="AU21" s="31">
        <v>143441</v>
      </c>
      <c r="AV21" s="31">
        <v>47052</v>
      </c>
      <c r="AW21" s="31">
        <v>0</v>
      </c>
    </row>
    <row r="22" spans="1:49" outlineLevel="2" x14ac:dyDescent="0.2">
      <c r="A22" s="35">
        <v>902021653</v>
      </c>
      <c r="B22" s="35" t="s">
        <v>332</v>
      </c>
      <c r="C22" s="31" t="s">
        <v>229</v>
      </c>
      <c r="D22" s="35">
        <v>14</v>
      </c>
      <c r="E22" s="6" t="s">
        <v>330</v>
      </c>
      <c r="F22" s="35" t="s">
        <v>719</v>
      </c>
      <c r="G22" s="31">
        <v>17771</v>
      </c>
      <c r="H22" s="71">
        <v>50</v>
      </c>
      <c r="I22" s="31">
        <v>5939</v>
      </c>
      <c r="J22" s="33">
        <v>1.14286</v>
      </c>
      <c r="K22" s="33">
        <v>1.14286</v>
      </c>
      <c r="L22" s="33">
        <v>5.0857099999999997</v>
      </c>
      <c r="M22" s="33">
        <v>1.2285699999999999</v>
      </c>
      <c r="N22" s="35">
        <v>14</v>
      </c>
      <c r="O22" s="142" t="s">
        <v>330</v>
      </c>
      <c r="P22" s="35" t="s">
        <v>719</v>
      </c>
      <c r="Q22" s="31">
        <v>33531</v>
      </c>
      <c r="R22" s="32">
        <v>1.8868381070283045</v>
      </c>
      <c r="S22" s="31">
        <v>68</v>
      </c>
      <c r="T22" s="31">
        <v>265</v>
      </c>
      <c r="U22" s="31">
        <v>68091</v>
      </c>
      <c r="V22" s="32">
        <v>3.8315795396995105</v>
      </c>
      <c r="W22" s="32">
        <v>2.0306880200411559</v>
      </c>
      <c r="X22" s="31">
        <v>19832</v>
      </c>
      <c r="Y22" s="31">
        <v>23192</v>
      </c>
      <c r="Z22" s="31">
        <v>30</v>
      </c>
      <c r="AA22" s="35">
        <v>14</v>
      </c>
      <c r="AB22" s="142" t="s">
        <v>330</v>
      </c>
      <c r="AC22" s="35" t="s">
        <v>719</v>
      </c>
      <c r="AD22" s="31">
        <v>17771</v>
      </c>
      <c r="AE22" s="31">
        <v>189149</v>
      </c>
      <c r="AF22" s="31">
        <v>66980</v>
      </c>
      <c r="AG22" s="31">
        <v>0</v>
      </c>
      <c r="AH22" s="31">
        <v>77172</v>
      </c>
      <c r="AI22" s="31">
        <v>333301</v>
      </c>
      <c r="AJ22" s="31">
        <v>0</v>
      </c>
      <c r="AK22" s="31">
        <v>0</v>
      </c>
      <c r="AL22" s="35">
        <v>14</v>
      </c>
      <c r="AM22" s="142" t="s">
        <v>330</v>
      </c>
      <c r="AN22" s="35" t="s">
        <v>719</v>
      </c>
      <c r="AO22" s="31">
        <v>187860</v>
      </c>
      <c r="AP22" s="31">
        <v>45265</v>
      </c>
      <c r="AQ22" s="31">
        <v>117571</v>
      </c>
      <c r="AR22" s="31">
        <v>350696</v>
      </c>
      <c r="AS22" s="31">
        <v>0</v>
      </c>
      <c r="AT22" s="36">
        <v>19.734173653705476</v>
      </c>
      <c r="AU22" s="31">
        <v>283716</v>
      </c>
      <c r="AV22" s="31">
        <v>66980</v>
      </c>
      <c r="AW22" s="31">
        <v>0</v>
      </c>
    </row>
    <row r="23" spans="1:49" outlineLevel="2" x14ac:dyDescent="0.2">
      <c r="A23" s="35">
        <v>902022042</v>
      </c>
      <c r="B23" s="35" t="s">
        <v>332</v>
      </c>
      <c r="C23" s="31" t="s">
        <v>229</v>
      </c>
      <c r="D23" s="35">
        <v>15</v>
      </c>
      <c r="E23" s="6" t="s">
        <v>330</v>
      </c>
      <c r="F23" s="35" t="s">
        <v>720</v>
      </c>
      <c r="G23" s="31">
        <v>54956</v>
      </c>
      <c r="H23" s="71">
        <v>65</v>
      </c>
      <c r="I23" s="31">
        <v>10928</v>
      </c>
      <c r="J23" s="33">
        <v>2.5714299999999999</v>
      </c>
      <c r="K23" s="33">
        <v>0</v>
      </c>
      <c r="L23" s="33">
        <v>12.8</v>
      </c>
      <c r="M23" s="33">
        <v>1.14286</v>
      </c>
      <c r="N23" s="35">
        <v>15</v>
      </c>
      <c r="O23" s="142" t="s">
        <v>330</v>
      </c>
      <c r="P23" s="35" t="s">
        <v>720</v>
      </c>
      <c r="Q23" s="31">
        <v>99813</v>
      </c>
      <c r="R23" s="32">
        <v>1.8162348060266396</v>
      </c>
      <c r="S23" s="31">
        <v>125</v>
      </c>
      <c r="T23" s="31">
        <v>265</v>
      </c>
      <c r="U23" s="31">
        <v>123714</v>
      </c>
      <c r="V23" s="32">
        <v>2.2511463716427689</v>
      </c>
      <c r="W23" s="32">
        <v>1.2394577860599321</v>
      </c>
      <c r="X23" s="31">
        <v>61696</v>
      </c>
      <c r="Y23" s="31">
        <v>36739</v>
      </c>
      <c r="Z23" s="31">
        <v>46</v>
      </c>
      <c r="AA23" s="35">
        <v>15</v>
      </c>
      <c r="AB23" s="142" t="s">
        <v>330</v>
      </c>
      <c r="AC23" s="35" t="s">
        <v>720</v>
      </c>
      <c r="AD23" s="31">
        <v>54956</v>
      </c>
      <c r="AE23" s="31">
        <v>362686</v>
      </c>
      <c r="AF23" s="31">
        <v>258533</v>
      </c>
      <c r="AG23" s="31">
        <v>0</v>
      </c>
      <c r="AH23" s="31">
        <v>169999</v>
      </c>
      <c r="AI23" s="31">
        <v>791218</v>
      </c>
      <c r="AJ23" s="31">
        <v>30000</v>
      </c>
      <c r="AK23" s="31">
        <v>0</v>
      </c>
      <c r="AL23" s="35">
        <v>15</v>
      </c>
      <c r="AM23" s="142" t="s">
        <v>330</v>
      </c>
      <c r="AN23" s="35" t="s">
        <v>720</v>
      </c>
      <c r="AO23" s="31">
        <v>473462</v>
      </c>
      <c r="AP23" s="31">
        <v>94786</v>
      </c>
      <c r="AQ23" s="31">
        <v>218488</v>
      </c>
      <c r="AR23" s="31">
        <v>786736</v>
      </c>
      <c r="AS23" s="31">
        <v>25885</v>
      </c>
      <c r="AT23" s="36">
        <v>14.315743503894025</v>
      </c>
      <c r="AU23" s="31">
        <v>528203</v>
      </c>
      <c r="AV23" s="31">
        <v>258533</v>
      </c>
      <c r="AW23" s="31">
        <v>0</v>
      </c>
    </row>
    <row r="24" spans="1:49" outlineLevel="2" x14ac:dyDescent="0.2">
      <c r="A24" s="35">
        <v>902022617</v>
      </c>
      <c r="B24" s="35" t="s">
        <v>332</v>
      </c>
      <c r="C24" s="31" t="s">
        <v>229</v>
      </c>
      <c r="D24" s="35">
        <v>16</v>
      </c>
      <c r="E24" s="6" t="s">
        <v>330</v>
      </c>
      <c r="F24" s="35" t="s">
        <v>721</v>
      </c>
      <c r="G24" s="31">
        <v>402422</v>
      </c>
      <c r="H24" s="71">
        <v>60</v>
      </c>
      <c r="I24" s="31">
        <v>205622</v>
      </c>
      <c r="J24" s="33">
        <v>128.34666999999999</v>
      </c>
      <c r="K24" s="33">
        <v>0</v>
      </c>
      <c r="L24" s="33">
        <v>255.33332999999999</v>
      </c>
      <c r="M24" s="33">
        <v>19.226669999999999</v>
      </c>
      <c r="N24" s="35">
        <v>16</v>
      </c>
      <c r="O24" s="142" t="s">
        <v>330</v>
      </c>
      <c r="P24" s="35" t="s">
        <v>721</v>
      </c>
      <c r="Q24" s="31">
        <v>2350050</v>
      </c>
      <c r="R24" s="32">
        <v>5.8397652215833133</v>
      </c>
      <c r="S24" s="31">
        <v>814</v>
      </c>
      <c r="T24" s="31">
        <v>497</v>
      </c>
      <c r="U24" s="31">
        <v>4333757</v>
      </c>
      <c r="V24" s="32">
        <v>10.769185084314476</v>
      </c>
      <c r="W24" s="32">
        <v>1.8441126784536499</v>
      </c>
      <c r="X24" s="31">
        <v>430572</v>
      </c>
      <c r="Y24" s="31">
        <v>564985</v>
      </c>
      <c r="Z24" s="31">
        <v>568</v>
      </c>
      <c r="AA24" s="35">
        <v>16</v>
      </c>
      <c r="AB24" s="142" t="s">
        <v>330</v>
      </c>
      <c r="AC24" s="35" t="s">
        <v>721</v>
      </c>
      <c r="AD24" s="31">
        <v>402422</v>
      </c>
      <c r="AE24" s="31">
        <v>25721637</v>
      </c>
      <c r="AF24" s="31">
        <v>5472719</v>
      </c>
      <c r="AG24" s="31">
        <v>24378</v>
      </c>
      <c r="AH24" s="31">
        <v>4517214</v>
      </c>
      <c r="AI24" s="31">
        <v>35735948</v>
      </c>
      <c r="AJ24" s="31">
        <v>0</v>
      </c>
      <c r="AK24" s="31">
        <v>0</v>
      </c>
      <c r="AL24" s="35">
        <v>16</v>
      </c>
      <c r="AM24" s="142" t="s">
        <v>330</v>
      </c>
      <c r="AN24" s="35" t="s">
        <v>721</v>
      </c>
      <c r="AO24" s="31">
        <v>20370954</v>
      </c>
      <c r="AP24" s="31">
        <v>4779146</v>
      </c>
      <c r="AQ24" s="31">
        <v>8468105</v>
      </c>
      <c r="AR24" s="31">
        <v>33618205</v>
      </c>
      <c r="AS24" s="31">
        <v>3402820</v>
      </c>
      <c r="AT24" s="36">
        <v>83.539679739179263</v>
      </c>
      <c r="AU24" s="31">
        <v>28190400</v>
      </c>
      <c r="AV24" s="31">
        <v>5418427</v>
      </c>
      <c r="AW24" s="31">
        <v>9378</v>
      </c>
    </row>
    <row r="25" spans="1:49" outlineLevel="2" x14ac:dyDescent="0.2">
      <c r="A25" s="35">
        <v>902020692</v>
      </c>
      <c r="B25" s="35" t="s">
        <v>332</v>
      </c>
      <c r="C25" s="31" t="s">
        <v>229</v>
      </c>
      <c r="D25" s="35">
        <v>17</v>
      </c>
      <c r="E25" s="6" t="s">
        <v>330</v>
      </c>
      <c r="F25" s="35" t="s">
        <v>722</v>
      </c>
      <c r="G25" s="31">
        <v>6796</v>
      </c>
      <c r="H25" s="71">
        <v>46</v>
      </c>
      <c r="I25" s="31">
        <v>2059</v>
      </c>
      <c r="J25" s="33">
        <v>0.25</v>
      </c>
      <c r="K25" s="33">
        <v>1</v>
      </c>
      <c r="L25" s="33">
        <v>3.15</v>
      </c>
      <c r="M25" s="33">
        <v>0</v>
      </c>
      <c r="N25" s="35">
        <v>17</v>
      </c>
      <c r="O25" s="142" t="s">
        <v>330</v>
      </c>
      <c r="P25" s="35" t="s">
        <v>722</v>
      </c>
      <c r="Q25" s="31">
        <v>30192</v>
      </c>
      <c r="R25" s="32">
        <v>4.4426133019423188</v>
      </c>
      <c r="S25" s="31">
        <v>78</v>
      </c>
      <c r="T25" s="31">
        <v>265</v>
      </c>
      <c r="U25" s="31">
        <v>10614</v>
      </c>
      <c r="V25" s="32">
        <v>1.5618010594467333</v>
      </c>
      <c r="W25" s="32">
        <v>0.35155007949125594</v>
      </c>
      <c r="X25" s="31">
        <v>8301</v>
      </c>
      <c r="Y25" s="31">
        <v>3842</v>
      </c>
      <c r="Z25" s="31">
        <v>8</v>
      </c>
      <c r="AA25" s="35">
        <v>17</v>
      </c>
      <c r="AB25" s="142" t="s">
        <v>330</v>
      </c>
      <c r="AC25" s="35" t="s">
        <v>722</v>
      </c>
      <c r="AD25" s="31">
        <v>6796</v>
      </c>
      <c r="AE25" s="31">
        <v>116276</v>
      </c>
      <c r="AF25" s="31">
        <v>32256</v>
      </c>
      <c r="AG25" s="31">
        <v>0</v>
      </c>
      <c r="AH25" s="31">
        <v>20670</v>
      </c>
      <c r="AI25" s="31">
        <v>169202</v>
      </c>
      <c r="AJ25" s="31">
        <v>5000</v>
      </c>
      <c r="AK25" s="31">
        <v>0</v>
      </c>
      <c r="AL25" s="35">
        <v>17</v>
      </c>
      <c r="AM25" s="142" t="s">
        <v>330</v>
      </c>
      <c r="AN25" s="35" t="s">
        <v>722</v>
      </c>
      <c r="AO25" s="31">
        <v>90199</v>
      </c>
      <c r="AP25" s="31">
        <v>18877</v>
      </c>
      <c r="AQ25" s="31">
        <v>47319</v>
      </c>
      <c r="AR25" s="31">
        <v>156395</v>
      </c>
      <c r="AS25" s="31">
        <v>0</v>
      </c>
      <c r="AT25" s="36">
        <v>23.012801648028251</v>
      </c>
      <c r="AU25" s="31">
        <v>124139</v>
      </c>
      <c r="AV25" s="31">
        <v>32256</v>
      </c>
      <c r="AW25" s="31">
        <v>0</v>
      </c>
    </row>
    <row r="26" spans="1:49" outlineLevel="2" x14ac:dyDescent="0.2">
      <c r="A26" s="35">
        <v>902023303</v>
      </c>
      <c r="B26" s="35" t="s">
        <v>332</v>
      </c>
      <c r="C26" s="31" t="s">
        <v>229</v>
      </c>
      <c r="D26" s="35">
        <v>18</v>
      </c>
      <c r="E26" s="6" t="s">
        <v>330</v>
      </c>
      <c r="F26" s="35" t="s">
        <v>723</v>
      </c>
      <c r="G26" s="31">
        <v>23284</v>
      </c>
      <c r="H26" s="71">
        <v>47</v>
      </c>
      <c r="I26" s="31">
        <v>7558</v>
      </c>
      <c r="J26" s="33">
        <v>2.2857099999999999</v>
      </c>
      <c r="K26" s="33">
        <v>7.1428599999999998</v>
      </c>
      <c r="L26" s="33">
        <v>0.31429000000000001</v>
      </c>
      <c r="M26" s="33">
        <v>0.2</v>
      </c>
      <c r="N26" s="35">
        <v>18</v>
      </c>
      <c r="O26" s="142" t="s">
        <v>330</v>
      </c>
      <c r="P26" s="35" t="s">
        <v>723</v>
      </c>
      <c r="Q26" s="31">
        <v>77356</v>
      </c>
      <c r="R26" s="32">
        <v>3.3222813949493215</v>
      </c>
      <c r="S26" s="31">
        <v>88</v>
      </c>
      <c r="T26" s="31">
        <v>265</v>
      </c>
      <c r="U26" s="31">
        <v>118109</v>
      </c>
      <c r="V26" s="32">
        <v>5.0725390826318506</v>
      </c>
      <c r="W26" s="32">
        <v>1.5268240343347639</v>
      </c>
      <c r="X26" s="31">
        <v>38643</v>
      </c>
      <c r="Y26" s="31">
        <v>38499</v>
      </c>
      <c r="Z26" s="31">
        <v>23</v>
      </c>
      <c r="AA26" s="35">
        <v>18</v>
      </c>
      <c r="AB26" s="142" t="s">
        <v>330</v>
      </c>
      <c r="AC26" s="35" t="s">
        <v>723</v>
      </c>
      <c r="AD26" s="31">
        <v>23284</v>
      </c>
      <c r="AE26" s="31">
        <v>168584</v>
      </c>
      <c r="AF26" s="31">
        <v>88084</v>
      </c>
      <c r="AG26" s="31">
        <v>0</v>
      </c>
      <c r="AH26" s="31">
        <v>76377</v>
      </c>
      <c r="AI26" s="31">
        <v>333045</v>
      </c>
      <c r="AJ26" s="31">
        <v>6000</v>
      </c>
      <c r="AK26" s="31">
        <v>0</v>
      </c>
      <c r="AL26" s="35">
        <v>18</v>
      </c>
      <c r="AM26" s="142" t="s">
        <v>330</v>
      </c>
      <c r="AN26" s="35" t="s">
        <v>723</v>
      </c>
      <c r="AO26" s="31">
        <v>275676</v>
      </c>
      <c r="AP26" s="31">
        <v>50649</v>
      </c>
      <c r="AQ26" s="31">
        <v>118955</v>
      </c>
      <c r="AR26" s="31">
        <v>445280</v>
      </c>
      <c r="AS26" s="31">
        <v>0</v>
      </c>
      <c r="AT26" s="36">
        <v>19.123861879402163</v>
      </c>
      <c r="AU26" s="31">
        <v>357196</v>
      </c>
      <c r="AV26" s="31">
        <v>88084</v>
      </c>
      <c r="AW26" s="31">
        <v>0</v>
      </c>
    </row>
    <row r="27" spans="1:49" outlineLevel="2" x14ac:dyDescent="0.2">
      <c r="A27" s="35">
        <v>903020573</v>
      </c>
      <c r="B27" s="35" t="s">
        <v>332</v>
      </c>
      <c r="C27" s="31" t="s">
        <v>229</v>
      </c>
      <c r="D27" s="35">
        <v>19</v>
      </c>
      <c r="E27" s="6" t="s">
        <v>330</v>
      </c>
      <c r="F27" s="35" t="s">
        <v>724</v>
      </c>
      <c r="G27" s="31">
        <v>8316</v>
      </c>
      <c r="H27" s="71">
        <v>53</v>
      </c>
      <c r="I27" s="31">
        <v>2718</v>
      </c>
      <c r="J27" s="33">
        <v>1.5384599999999999</v>
      </c>
      <c r="K27" s="33">
        <v>1</v>
      </c>
      <c r="L27" s="33">
        <v>1.61538</v>
      </c>
      <c r="M27" s="33">
        <v>0</v>
      </c>
      <c r="N27" s="35">
        <v>19</v>
      </c>
      <c r="O27" s="142" t="s">
        <v>330</v>
      </c>
      <c r="P27" s="35" t="s">
        <v>724</v>
      </c>
      <c r="Q27" s="31">
        <v>34739</v>
      </c>
      <c r="R27" s="32">
        <v>4.177368927368927</v>
      </c>
      <c r="S27" s="31">
        <v>22</v>
      </c>
      <c r="T27" s="31">
        <v>265</v>
      </c>
      <c r="U27" s="31">
        <v>52715</v>
      </c>
      <c r="V27" s="32">
        <v>6.3389850889850887</v>
      </c>
      <c r="W27" s="32">
        <v>1.5174587639252712</v>
      </c>
      <c r="X27" s="31">
        <v>34501</v>
      </c>
      <c r="Y27" s="31">
        <v>14198</v>
      </c>
      <c r="Z27" s="31">
        <v>13</v>
      </c>
      <c r="AA27" s="35">
        <v>19</v>
      </c>
      <c r="AB27" s="142" t="s">
        <v>330</v>
      </c>
      <c r="AC27" s="35" t="s">
        <v>724</v>
      </c>
      <c r="AD27" s="31">
        <v>8316</v>
      </c>
      <c r="AE27" s="31">
        <v>223790</v>
      </c>
      <c r="AF27" s="31">
        <v>32935</v>
      </c>
      <c r="AG27" s="31">
        <v>0</v>
      </c>
      <c r="AH27" s="31">
        <v>17034</v>
      </c>
      <c r="AI27" s="31">
        <v>273759</v>
      </c>
      <c r="AJ27" s="31">
        <v>0</v>
      </c>
      <c r="AK27" s="31">
        <v>0</v>
      </c>
      <c r="AL27" s="35">
        <v>19</v>
      </c>
      <c r="AM27" s="142" t="s">
        <v>330</v>
      </c>
      <c r="AN27" s="35" t="s">
        <v>724</v>
      </c>
      <c r="AO27" s="31">
        <v>183932</v>
      </c>
      <c r="AP27" s="31">
        <v>32729</v>
      </c>
      <c r="AQ27" s="31">
        <v>59046</v>
      </c>
      <c r="AR27" s="31">
        <v>275707</v>
      </c>
      <c r="AS27" s="31">
        <v>0</v>
      </c>
      <c r="AT27" s="36">
        <v>33.153799903799907</v>
      </c>
      <c r="AU27" s="31">
        <v>242772</v>
      </c>
      <c r="AV27" s="31">
        <v>32935</v>
      </c>
      <c r="AW27" s="31">
        <v>0</v>
      </c>
    </row>
    <row r="28" spans="1:49" outlineLevel="2" x14ac:dyDescent="0.2">
      <c r="A28" s="35">
        <v>902022465</v>
      </c>
      <c r="B28" s="35" t="s">
        <v>332</v>
      </c>
      <c r="C28" s="31" t="s">
        <v>229</v>
      </c>
      <c r="D28" s="35">
        <v>20</v>
      </c>
      <c r="E28" s="6" t="s">
        <v>330</v>
      </c>
      <c r="F28" s="73" t="s">
        <v>959</v>
      </c>
      <c r="G28" s="31">
        <v>28727</v>
      </c>
      <c r="H28" s="71">
        <v>55</v>
      </c>
      <c r="I28" s="31">
        <v>8962</v>
      </c>
      <c r="J28" s="33">
        <v>7.6</v>
      </c>
      <c r="K28" s="33">
        <v>2</v>
      </c>
      <c r="L28" s="33">
        <v>5.8133299999999997</v>
      </c>
      <c r="M28" s="33">
        <v>0.48</v>
      </c>
      <c r="N28" s="35">
        <v>20</v>
      </c>
      <c r="O28" s="142" t="s">
        <v>330</v>
      </c>
      <c r="P28" s="73" t="s">
        <v>959</v>
      </c>
      <c r="Q28" s="31">
        <v>77934</v>
      </c>
      <c r="R28" s="32">
        <v>2.7129181606154487</v>
      </c>
      <c r="S28" s="31">
        <v>123</v>
      </c>
      <c r="T28" s="31">
        <v>265</v>
      </c>
      <c r="U28" s="31">
        <v>252623</v>
      </c>
      <c r="V28" s="32">
        <v>8.7939220941970966</v>
      </c>
      <c r="W28" s="32">
        <v>3.2414992172864219</v>
      </c>
      <c r="X28" s="31">
        <v>50085</v>
      </c>
      <c r="Y28" s="31">
        <v>57262</v>
      </c>
      <c r="Z28" s="31">
        <v>30</v>
      </c>
      <c r="AA28" s="35">
        <v>20</v>
      </c>
      <c r="AB28" s="142" t="s">
        <v>330</v>
      </c>
      <c r="AC28" s="73" t="s">
        <v>959</v>
      </c>
      <c r="AD28" s="31">
        <v>28727</v>
      </c>
      <c r="AE28" s="31">
        <v>616080</v>
      </c>
      <c r="AF28" s="31">
        <v>109903</v>
      </c>
      <c r="AG28" s="31">
        <v>0</v>
      </c>
      <c r="AH28" s="31">
        <v>848346</v>
      </c>
      <c r="AI28" s="31">
        <v>1574329</v>
      </c>
      <c r="AJ28" s="31">
        <v>0</v>
      </c>
      <c r="AK28" s="31">
        <v>0</v>
      </c>
      <c r="AL28" s="35">
        <v>20</v>
      </c>
      <c r="AM28" s="142" t="s">
        <v>330</v>
      </c>
      <c r="AN28" s="73" t="s">
        <v>959</v>
      </c>
      <c r="AO28" s="31">
        <v>694366</v>
      </c>
      <c r="AP28" s="31">
        <v>106746</v>
      </c>
      <c r="AQ28" s="31">
        <v>244166</v>
      </c>
      <c r="AR28" s="31">
        <v>1045278</v>
      </c>
      <c r="AS28" s="31">
        <v>0</v>
      </c>
      <c r="AT28" s="36">
        <v>36.386604936122808</v>
      </c>
      <c r="AU28" s="31">
        <v>935375</v>
      </c>
      <c r="AV28" s="31">
        <v>109903</v>
      </c>
      <c r="AW28" s="31">
        <v>0</v>
      </c>
    </row>
    <row r="29" spans="1:49" outlineLevel="2" x14ac:dyDescent="0.2">
      <c r="A29" s="35">
        <v>902020753</v>
      </c>
      <c r="B29" s="35" t="s">
        <v>332</v>
      </c>
      <c r="C29" s="31" t="s">
        <v>229</v>
      </c>
      <c r="D29" s="35">
        <v>21</v>
      </c>
      <c r="E29" s="6" t="s">
        <v>330</v>
      </c>
      <c r="F29" s="35" t="s">
        <v>725</v>
      </c>
      <c r="G29" s="31">
        <v>6761</v>
      </c>
      <c r="H29" s="71">
        <v>54</v>
      </c>
      <c r="I29" s="31">
        <v>2855</v>
      </c>
      <c r="J29" s="33">
        <v>1.2</v>
      </c>
      <c r="K29" s="33">
        <v>1</v>
      </c>
      <c r="L29" s="33">
        <v>1.9</v>
      </c>
      <c r="M29" s="33">
        <v>0</v>
      </c>
      <c r="N29" s="35">
        <v>21</v>
      </c>
      <c r="O29" s="142" t="s">
        <v>330</v>
      </c>
      <c r="P29" s="35" t="s">
        <v>725</v>
      </c>
      <c r="Q29" s="31">
        <v>37064</v>
      </c>
      <c r="R29" s="32">
        <v>5.4820292856086379</v>
      </c>
      <c r="S29" s="31">
        <v>42</v>
      </c>
      <c r="T29" s="31">
        <v>265</v>
      </c>
      <c r="U29" s="31">
        <v>49771</v>
      </c>
      <c r="V29" s="32">
        <v>7.3614849874278949</v>
      </c>
      <c r="W29" s="32">
        <v>1.3428394129074035</v>
      </c>
      <c r="X29" s="31">
        <v>35588</v>
      </c>
      <c r="Y29" s="31">
        <v>16935</v>
      </c>
      <c r="Z29" s="31">
        <v>15</v>
      </c>
      <c r="AA29" s="35">
        <v>21</v>
      </c>
      <c r="AB29" s="142" t="s">
        <v>330</v>
      </c>
      <c r="AC29" s="35" t="s">
        <v>725</v>
      </c>
      <c r="AD29" s="31">
        <v>6761</v>
      </c>
      <c r="AE29" s="31">
        <v>167912</v>
      </c>
      <c r="AF29" s="31">
        <v>27944</v>
      </c>
      <c r="AG29" s="31">
        <v>0</v>
      </c>
      <c r="AH29" s="31">
        <v>18776</v>
      </c>
      <c r="AI29" s="31">
        <v>214632</v>
      </c>
      <c r="AJ29" s="31" t="s">
        <v>1032</v>
      </c>
      <c r="AK29" s="31">
        <v>0</v>
      </c>
      <c r="AL29" s="35">
        <v>21</v>
      </c>
      <c r="AM29" s="142" t="s">
        <v>330</v>
      </c>
      <c r="AN29" s="35" t="s">
        <v>725</v>
      </c>
      <c r="AO29" s="31">
        <v>84901</v>
      </c>
      <c r="AP29" s="31">
        <v>51375</v>
      </c>
      <c r="AQ29" s="31">
        <v>59539</v>
      </c>
      <c r="AR29" s="31">
        <v>195815</v>
      </c>
      <c r="AS29" s="31">
        <v>0</v>
      </c>
      <c r="AT29" s="36">
        <v>28.962431592959621</v>
      </c>
      <c r="AU29" s="31">
        <v>167871</v>
      </c>
      <c r="AV29" s="31">
        <v>27944</v>
      </c>
      <c r="AW29" s="31">
        <v>0</v>
      </c>
    </row>
    <row r="30" spans="1:49" outlineLevel="2" x14ac:dyDescent="0.2">
      <c r="A30" s="35">
        <v>902020783</v>
      </c>
      <c r="B30" s="35" t="s">
        <v>332</v>
      </c>
      <c r="C30" s="31" t="s">
        <v>229</v>
      </c>
      <c r="D30" s="35">
        <v>22</v>
      </c>
      <c r="E30" s="6" t="s">
        <v>330</v>
      </c>
      <c r="F30" s="35" t="s">
        <v>726</v>
      </c>
      <c r="G30" s="31">
        <v>5951</v>
      </c>
      <c r="H30" s="71">
        <v>47</v>
      </c>
      <c r="I30" s="31">
        <v>3172</v>
      </c>
      <c r="J30" s="33">
        <v>1.7749999999999999</v>
      </c>
      <c r="K30" s="33">
        <v>0</v>
      </c>
      <c r="L30" s="33">
        <v>2.35</v>
      </c>
      <c r="M30" s="33">
        <v>0.15</v>
      </c>
      <c r="N30" s="35">
        <v>22</v>
      </c>
      <c r="O30" s="142" t="s">
        <v>330</v>
      </c>
      <c r="P30" s="35" t="s">
        <v>726</v>
      </c>
      <c r="Q30" s="31">
        <v>23867</v>
      </c>
      <c r="R30" s="32">
        <v>4.0105864560578057</v>
      </c>
      <c r="S30" s="31">
        <v>55</v>
      </c>
      <c r="T30" s="31">
        <v>265</v>
      </c>
      <c r="U30" s="31">
        <v>54333</v>
      </c>
      <c r="V30" s="32">
        <v>9.1300621744244665</v>
      </c>
      <c r="W30" s="32">
        <v>2.2764905518079357</v>
      </c>
      <c r="X30" s="31">
        <v>12674</v>
      </c>
      <c r="Y30" s="31">
        <v>22204</v>
      </c>
      <c r="Z30" s="31">
        <v>9</v>
      </c>
      <c r="AA30" s="35">
        <v>22</v>
      </c>
      <c r="AB30" s="142" t="s">
        <v>330</v>
      </c>
      <c r="AC30" s="35" t="s">
        <v>726</v>
      </c>
      <c r="AD30" s="31">
        <v>5951</v>
      </c>
      <c r="AE30" s="31">
        <v>136282</v>
      </c>
      <c r="AF30" s="31">
        <v>24197</v>
      </c>
      <c r="AG30" s="31">
        <v>0</v>
      </c>
      <c r="AH30" s="31">
        <v>38936</v>
      </c>
      <c r="AI30" s="31">
        <v>199415</v>
      </c>
      <c r="AJ30" s="31" t="s">
        <v>1032</v>
      </c>
      <c r="AK30" s="31">
        <v>0</v>
      </c>
      <c r="AL30" s="35">
        <v>22</v>
      </c>
      <c r="AM30" s="142" t="s">
        <v>330</v>
      </c>
      <c r="AN30" s="35" t="s">
        <v>726</v>
      </c>
      <c r="AO30" s="31">
        <v>116354</v>
      </c>
      <c r="AP30" s="31">
        <v>22835</v>
      </c>
      <c r="AQ30" s="31">
        <v>51116</v>
      </c>
      <c r="AR30" s="31">
        <v>190305</v>
      </c>
      <c r="AS30" s="31">
        <v>0</v>
      </c>
      <c r="AT30" s="36">
        <v>31.978659048899345</v>
      </c>
      <c r="AU30" s="31">
        <v>166108</v>
      </c>
      <c r="AV30" s="31">
        <v>24197</v>
      </c>
      <c r="AW30" s="31">
        <v>0</v>
      </c>
    </row>
    <row r="31" spans="1:49" outlineLevel="2" x14ac:dyDescent="0.2">
      <c r="A31" s="35">
        <v>902020843</v>
      </c>
      <c r="B31" s="35" t="s">
        <v>332</v>
      </c>
      <c r="C31" s="31" t="s">
        <v>229</v>
      </c>
      <c r="D31" s="35">
        <v>23</v>
      </c>
      <c r="E31" s="6" t="s">
        <v>330</v>
      </c>
      <c r="F31" s="35" t="s">
        <v>727</v>
      </c>
      <c r="G31" s="31">
        <v>8593</v>
      </c>
      <c r="H31" s="71">
        <v>64</v>
      </c>
      <c r="I31" s="31">
        <v>2651</v>
      </c>
      <c r="J31" s="33">
        <v>0</v>
      </c>
      <c r="K31" s="33">
        <v>1</v>
      </c>
      <c r="L31" s="33">
        <v>4.1142899999999996</v>
      </c>
      <c r="M31" s="33">
        <v>0</v>
      </c>
      <c r="N31" s="35">
        <v>23</v>
      </c>
      <c r="O31" s="142" t="s">
        <v>330</v>
      </c>
      <c r="P31" s="35" t="s">
        <v>727</v>
      </c>
      <c r="Q31" s="31">
        <v>33997</v>
      </c>
      <c r="R31" s="32">
        <v>3.9563598277667871</v>
      </c>
      <c r="S31" s="31">
        <v>29</v>
      </c>
      <c r="T31" s="31">
        <v>265</v>
      </c>
      <c r="U31" s="31">
        <v>57874</v>
      </c>
      <c r="V31" s="32">
        <v>6.7350168741999301</v>
      </c>
      <c r="W31" s="32">
        <v>1.7023266758831661</v>
      </c>
      <c r="X31" s="31">
        <v>23029</v>
      </c>
      <c r="Y31" s="31">
        <v>17803</v>
      </c>
      <c r="Z31" s="31">
        <v>15</v>
      </c>
      <c r="AA31" s="35">
        <v>23</v>
      </c>
      <c r="AB31" s="142" t="s">
        <v>330</v>
      </c>
      <c r="AC31" s="35" t="s">
        <v>727</v>
      </c>
      <c r="AD31" s="31">
        <v>8593</v>
      </c>
      <c r="AE31" s="31">
        <v>166393</v>
      </c>
      <c r="AF31" s="31">
        <v>35408</v>
      </c>
      <c r="AG31" s="31">
        <v>0</v>
      </c>
      <c r="AH31" s="31">
        <v>69075</v>
      </c>
      <c r="AI31" s="31">
        <v>270876</v>
      </c>
      <c r="AJ31" s="31">
        <v>0</v>
      </c>
      <c r="AK31" s="31">
        <v>0</v>
      </c>
      <c r="AL31" s="35">
        <v>23</v>
      </c>
      <c r="AM31" s="142" t="s">
        <v>330</v>
      </c>
      <c r="AN31" s="35" t="s">
        <v>727</v>
      </c>
      <c r="AO31" s="31">
        <v>167932</v>
      </c>
      <c r="AP31" s="31">
        <v>38010</v>
      </c>
      <c r="AQ31" s="31">
        <v>65649</v>
      </c>
      <c r="AR31" s="31">
        <v>271591</v>
      </c>
      <c r="AS31" s="31">
        <v>0</v>
      </c>
      <c r="AT31" s="36">
        <v>31.606074711974863</v>
      </c>
      <c r="AU31" s="31">
        <v>236183</v>
      </c>
      <c r="AV31" s="31">
        <v>35408</v>
      </c>
      <c r="AW31" s="31">
        <v>0</v>
      </c>
    </row>
    <row r="32" spans="1:49" outlineLevel="2" x14ac:dyDescent="0.2">
      <c r="A32" s="35">
        <v>902021984</v>
      </c>
      <c r="B32" s="35" t="s">
        <v>332</v>
      </c>
      <c r="C32" s="31" t="s">
        <v>229</v>
      </c>
      <c r="D32" s="35">
        <v>24</v>
      </c>
      <c r="E32" s="6" t="s">
        <v>330</v>
      </c>
      <c r="F32" s="35" t="s">
        <v>302</v>
      </c>
      <c r="G32" s="31">
        <v>12466</v>
      </c>
      <c r="H32" s="71">
        <v>32</v>
      </c>
      <c r="I32" s="31">
        <v>2368</v>
      </c>
      <c r="J32" s="33">
        <v>1.5</v>
      </c>
      <c r="K32" s="33">
        <v>0</v>
      </c>
      <c r="L32" s="33">
        <v>1</v>
      </c>
      <c r="M32" s="33">
        <v>0</v>
      </c>
      <c r="N32" s="35">
        <v>24</v>
      </c>
      <c r="O32" s="142" t="s">
        <v>330</v>
      </c>
      <c r="P32" s="35" t="s">
        <v>302</v>
      </c>
      <c r="Q32" s="31">
        <v>6826</v>
      </c>
      <c r="R32" s="32">
        <v>0.5475693887373656</v>
      </c>
      <c r="S32" s="31">
        <v>18</v>
      </c>
      <c r="T32" s="31">
        <v>265</v>
      </c>
      <c r="U32" s="31">
        <v>15048</v>
      </c>
      <c r="V32" s="32">
        <v>1.207123375581582</v>
      </c>
      <c r="W32" s="32">
        <v>2.2045121593905654</v>
      </c>
      <c r="X32" s="31">
        <v>1586</v>
      </c>
      <c r="Y32" s="31">
        <v>6291</v>
      </c>
      <c r="Z32" s="31">
        <v>17</v>
      </c>
      <c r="AA32" s="35">
        <v>24</v>
      </c>
      <c r="AB32" s="142" t="s">
        <v>330</v>
      </c>
      <c r="AC32" s="35" t="s">
        <v>302</v>
      </c>
      <c r="AD32" s="31">
        <v>12466</v>
      </c>
      <c r="AE32" s="31">
        <v>77910</v>
      </c>
      <c r="AF32" s="31">
        <v>26101</v>
      </c>
      <c r="AG32" s="31">
        <v>0</v>
      </c>
      <c r="AH32" s="31">
        <v>6347</v>
      </c>
      <c r="AI32" s="31">
        <v>110358</v>
      </c>
      <c r="AJ32" s="31">
        <v>0</v>
      </c>
      <c r="AK32" s="31">
        <v>0</v>
      </c>
      <c r="AL32" s="35">
        <v>24</v>
      </c>
      <c r="AM32" s="142" t="s">
        <v>330</v>
      </c>
      <c r="AN32" s="35" t="s">
        <v>302</v>
      </c>
      <c r="AO32" s="31">
        <v>76629</v>
      </c>
      <c r="AP32" s="31">
        <v>3720</v>
      </c>
      <c r="AQ32" s="31">
        <v>34051</v>
      </c>
      <c r="AR32" s="31">
        <v>114400</v>
      </c>
      <c r="AS32" s="31">
        <v>0</v>
      </c>
      <c r="AT32" s="36">
        <v>9.1769613348307395</v>
      </c>
      <c r="AU32" s="31">
        <v>88299</v>
      </c>
      <c r="AV32" s="31">
        <v>26101</v>
      </c>
      <c r="AW32" s="31">
        <v>0</v>
      </c>
    </row>
    <row r="33" spans="1:49" outlineLevel="2" x14ac:dyDescent="0.2">
      <c r="A33" s="35">
        <v>902021473</v>
      </c>
      <c r="B33" s="35" t="s">
        <v>332</v>
      </c>
      <c r="C33" s="31" t="s">
        <v>229</v>
      </c>
      <c r="D33" s="35">
        <v>25</v>
      </c>
      <c r="E33" s="6" t="s">
        <v>330</v>
      </c>
      <c r="F33" s="35" t="s">
        <v>303</v>
      </c>
      <c r="G33" s="31">
        <v>4432</v>
      </c>
      <c r="H33" s="71">
        <v>58</v>
      </c>
      <c r="I33" s="31">
        <v>4807</v>
      </c>
      <c r="J33" s="33">
        <v>3</v>
      </c>
      <c r="K33" s="33">
        <v>0</v>
      </c>
      <c r="L33" s="33">
        <v>2.4500000000000002</v>
      </c>
      <c r="M33" s="33">
        <v>0.1</v>
      </c>
      <c r="N33" s="35">
        <v>25</v>
      </c>
      <c r="O33" s="142" t="s">
        <v>330</v>
      </c>
      <c r="P33" s="35" t="s">
        <v>303</v>
      </c>
      <c r="Q33" s="31">
        <v>27465</v>
      </c>
      <c r="R33" s="32">
        <v>6.196976534296029</v>
      </c>
      <c r="S33" s="31">
        <v>68</v>
      </c>
      <c r="T33" s="31">
        <v>265</v>
      </c>
      <c r="U33" s="31">
        <v>76338</v>
      </c>
      <c r="V33" s="32">
        <v>17.224277978339352</v>
      </c>
      <c r="W33" s="32">
        <v>2.7794647733478972</v>
      </c>
      <c r="X33" s="31">
        <v>22729</v>
      </c>
      <c r="Y33" s="31">
        <v>20281</v>
      </c>
      <c r="Z33" s="31">
        <v>17</v>
      </c>
      <c r="AA33" s="35">
        <v>25</v>
      </c>
      <c r="AB33" s="142" t="s">
        <v>330</v>
      </c>
      <c r="AC33" s="35" t="s">
        <v>303</v>
      </c>
      <c r="AD33" s="31">
        <v>4432</v>
      </c>
      <c r="AE33" s="31">
        <v>265278</v>
      </c>
      <c r="AF33" s="31">
        <v>19479</v>
      </c>
      <c r="AG33" s="31">
        <v>0</v>
      </c>
      <c r="AH33" s="31">
        <v>47831</v>
      </c>
      <c r="AI33" s="31">
        <v>332588</v>
      </c>
      <c r="AJ33" s="31">
        <v>0</v>
      </c>
      <c r="AK33" s="31">
        <v>0</v>
      </c>
      <c r="AL33" s="35">
        <v>25</v>
      </c>
      <c r="AM33" s="142" t="s">
        <v>330</v>
      </c>
      <c r="AN33" s="35" t="s">
        <v>303</v>
      </c>
      <c r="AO33" s="31">
        <v>275192</v>
      </c>
      <c r="AP33" s="31">
        <v>41333</v>
      </c>
      <c r="AQ33" s="31">
        <v>45964</v>
      </c>
      <c r="AR33" s="31">
        <v>362489</v>
      </c>
      <c r="AS33" s="31">
        <v>0</v>
      </c>
      <c r="AT33" s="36">
        <v>81.789034296028888</v>
      </c>
      <c r="AU33" s="31">
        <v>343010</v>
      </c>
      <c r="AV33" s="31">
        <v>19479</v>
      </c>
      <c r="AW33" s="31">
        <v>0</v>
      </c>
    </row>
    <row r="34" spans="1:49" outlineLevel="2" x14ac:dyDescent="0.2">
      <c r="A34" s="35">
        <v>902021505</v>
      </c>
      <c r="B34" s="35" t="s">
        <v>332</v>
      </c>
      <c r="C34" s="31" t="s">
        <v>229</v>
      </c>
      <c r="D34" s="35">
        <v>26</v>
      </c>
      <c r="E34" s="6" t="s">
        <v>330</v>
      </c>
      <c r="F34" s="35" t="s">
        <v>304</v>
      </c>
      <c r="G34" s="31">
        <v>18363</v>
      </c>
      <c r="H34" s="71">
        <v>46</v>
      </c>
      <c r="I34" s="31">
        <v>3492</v>
      </c>
      <c r="J34" s="33">
        <v>2.11429</v>
      </c>
      <c r="K34" s="33">
        <v>0.6</v>
      </c>
      <c r="L34" s="33">
        <v>2.94286</v>
      </c>
      <c r="M34" s="33">
        <v>0.62856999999999996</v>
      </c>
      <c r="N34" s="35">
        <v>26</v>
      </c>
      <c r="O34" s="142" t="s">
        <v>330</v>
      </c>
      <c r="P34" s="35" t="s">
        <v>304</v>
      </c>
      <c r="Q34" s="31">
        <v>31186</v>
      </c>
      <c r="R34" s="32">
        <v>1.6983063769536568</v>
      </c>
      <c r="S34" s="31">
        <v>55</v>
      </c>
      <c r="T34" s="31">
        <v>265</v>
      </c>
      <c r="U34" s="31">
        <v>120873</v>
      </c>
      <c r="V34" s="32">
        <v>6.5824211730109461</v>
      </c>
      <c r="W34" s="32">
        <v>3.8758737895209388</v>
      </c>
      <c r="X34" s="31">
        <v>22739</v>
      </c>
      <c r="Y34" s="31">
        <v>23056</v>
      </c>
      <c r="Z34" s="31">
        <v>5</v>
      </c>
      <c r="AA34" s="35">
        <v>26</v>
      </c>
      <c r="AB34" s="142" t="s">
        <v>330</v>
      </c>
      <c r="AC34" s="35" t="s">
        <v>304</v>
      </c>
      <c r="AD34" s="31">
        <v>18363</v>
      </c>
      <c r="AE34" s="31">
        <v>191488</v>
      </c>
      <c r="AF34" s="31">
        <v>34785</v>
      </c>
      <c r="AG34" s="31">
        <v>0</v>
      </c>
      <c r="AH34" s="31">
        <v>75762</v>
      </c>
      <c r="AI34" s="31">
        <v>302035</v>
      </c>
      <c r="AJ34" s="31">
        <v>0</v>
      </c>
      <c r="AK34" s="31">
        <v>0</v>
      </c>
      <c r="AL34" s="35">
        <v>26</v>
      </c>
      <c r="AM34" s="142" t="s">
        <v>330</v>
      </c>
      <c r="AN34" s="35" t="s">
        <v>304</v>
      </c>
      <c r="AO34" s="31">
        <v>121467</v>
      </c>
      <c r="AP34" s="31">
        <v>34597</v>
      </c>
      <c r="AQ34" s="31">
        <v>112189</v>
      </c>
      <c r="AR34" s="31">
        <v>268253</v>
      </c>
      <c r="AS34" s="31">
        <v>0</v>
      </c>
      <c r="AT34" s="36">
        <v>14.608342863366552</v>
      </c>
      <c r="AU34" s="31">
        <v>233468</v>
      </c>
      <c r="AV34" s="31">
        <v>34785</v>
      </c>
      <c r="AW34" s="31">
        <v>0</v>
      </c>
    </row>
    <row r="35" spans="1:49" outlineLevel="2" x14ac:dyDescent="0.2">
      <c r="A35" s="35">
        <v>902021743</v>
      </c>
      <c r="B35" s="35" t="s">
        <v>332</v>
      </c>
      <c r="C35" s="31" t="s">
        <v>229</v>
      </c>
      <c r="D35" s="35">
        <v>27</v>
      </c>
      <c r="E35" s="6" t="s">
        <v>330</v>
      </c>
      <c r="F35" s="35" t="s">
        <v>305</v>
      </c>
      <c r="G35" s="31">
        <v>10619</v>
      </c>
      <c r="H35" s="71">
        <v>50</v>
      </c>
      <c r="I35" s="31">
        <v>2586</v>
      </c>
      <c r="J35" s="33">
        <v>1.08571</v>
      </c>
      <c r="K35" s="33">
        <v>0</v>
      </c>
      <c r="L35" s="33">
        <v>3.7428599999999999</v>
      </c>
      <c r="M35" s="33">
        <v>0.31429000000000001</v>
      </c>
      <c r="N35" s="35">
        <v>27</v>
      </c>
      <c r="O35" s="142" t="s">
        <v>330</v>
      </c>
      <c r="P35" s="35" t="s">
        <v>305</v>
      </c>
      <c r="Q35" s="31">
        <v>43023</v>
      </c>
      <c r="R35" s="32">
        <v>4.0515114417553439</v>
      </c>
      <c r="S35" s="31">
        <v>60</v>
      </c>
      <c r="T35" s="31">
        <v>265</v>
      </c>
      <c r="U35" s="31">
        <v>59834</v>
      </c>
      <c r="V35" s="32">
        <v>5.6346171955928055</v>
      </c>
      <c r="W35" s="32">
        <v>1.3907444855077518</v>
      </c>
      <c r="X35" s="31">
        <v>19832</v>
      </c>
      <c r="Y35" s="31">
        <v>17290</v>
      </c>
      <c r="Z35" s="31">
        <v>9</v>
      </c>
      <c r="AA35" s="35">
        <v>27</v>
      </c>
      <c r="AB35" s="142" t="s">
        <v>330</v>
      </c>
      <c r="AC35" s="35" t="s">
        <v>305</v>
      </c>
      <c r="AD35" s="31">
        <v>10619</v>
      </c>
      <c r="AE35" s="31">
        <v>253131</v>
      </c>
      <c r="AF35" s="31">
        <v>36168</v>
      </c>
      <c r="AG35" s="31">
        <v>0</v>
      </c>
      <c r="AH35" s="31">
        <v>46671</v>
      </c>
      <c r="AI35" s="31">
        <v>335970</v>
      </c>
      <c r="AJ35" s="31">
        <v>0</v>
      </c>
      <c r="AK35" s="31">
        <v>0</v>
      </c>
      <c r="AL35" s="35">
        <v>27</v>
      </c>
      <c r="AM35" s="142" t="s">
        <v>330</v>
      </c>
      <c r="AN35" s="35" t="s">
        <v>305</v>
      </c>
      <c r="AO35" s="31">
        <v>237334</v>
      </c>
      <c r="AP35" s="31">
        <v>42564</v>
      </c>
      <c r="AQ35" s="31">
        <v>36318</v>
      </c>
      <c r="AR35" s="31">
        <v>316216</v>
      </c>
      <c r="AS35" s="31">
        <v>0</v>
      </c>
      <c r="AT35" s="36">
        <v>29.778321875882853</v>
      </c>
      <c r="AU35" s="31">
        <v>280048</v>
      </c>
      <c r="AV35" s="31">
        <v>36168</v>
      </c>
      <c r="AW35" s="31">
        <v>0</v>
      </c>
    </row>
    <row r="36" spans="1:49" outlineLevel="2" x14ac:dyDescent="0.2">
      <c r="A36" s="145">
        <v>900026973</v>
      </c>
      <c r="B36" s="35" t="s">
        <v>332</v>
      </c>
      <c r="C36" s="31" t="s">
        <v>229</v>
      </c>
      <c r="D36" s="35">
        <v>28</v>
      </c>
      <c r="E36" s="142" t="s">
        <v>330</v>
      </c>
      <c r="F36" s="35" t="s">
        <v>1438</v>
      </c>
      <c r="G36" s="31">
        <v>3744</v>
      </c>
      <c r="H36" s="71">
        <v>35</v>
      </c>
      <c r="I36" s="31">
        <v>337</v>
      </c>
      <c r="J36" s="33">
        <v>1</v>
      </c>
      <c r="K36" s="33">
        <v>0</v>
      </c>
      <c r="L36" s="33">
        <v>1.4285699999999999</v>
      </c>
      <c r="M36" s="33">
        <v>0.28571000000000002</v>
      </c>
      <c r="N36" s="35">
        <v>28</v>
      </c>
      <c r="O36" s="142" t="s">
        <v>330</v>
      </c>
      <c r="P36" s="35" t="s">
        <v>1438</v>
      </c>
      <c r="Q36" s="31">
        <v>7239</v>
      </c>
      <c r="R36" s="32">
        <v>1.9334935897435896</v>
      </c>
      <c r="S36" s="31">
        <v>15</v>
      </c>
      <c r="T36" s="31">
        <v>265</v>
      </c>
      <c r="U36" s="31">
        <v>9347</v>
      </c>
      <c r="V36" s="32">
        <v>2.4965277777777777</v>
      </c>
      <c r="W36" s="32">
        <v>1.2912004420500069</v>
      </c>
      <c r="X36" s="31">
        <v>6017</v>
      </c>
      <c r="Y36" s="31">
        <v>3322</v>
      </c>
      <c r="Z36" s="31">
        <v>10</v>
      </c>
      <c r="AA36" s="35">
        <v>28</v>
      </c>
      <c r="AB36" s="142" t="s">
        <v>330</v>
      </c>
      <c r="AC36" s="35" t="s">
        <v>1438</v>
      </c>
      <c r="AD36" s="31">
        <v>3744</v>
      </c>
      <c r="AE36" s="31">
        <v>57748</v>
      </c>
      <c r="AF36" s="31">
        <v>16861</v>
      </c>
      <c r="AG36" s="31">
        <v>0</v>
      </c>
      <c r="AH36" s="31">
        <v>132319</v>
      </c>
      <c r="AI36" s="31">
        <v>206928</v>
      </c>
      <c r="AJ36" s="31">
        <v>0</v>
      </c>
      <c r="AK36" s="31">
        <v>0</v>
      </c>
      <c r="AL36" s="35">
        <v>28</v>
      </c>
      <c r="AM36" s="142" t="s">
        <v>330</v>
      </c>
      <c r="AN36" s="35" t="s">
        <v>1438</v>
      </c>
      <c r="AO36" s="31">
        <v>69538</v>
      </c>
      <c r="AP36" s="31">
        <v>9425</v>
      </c>
      <c r="AQ36" s="31">
        <v>100832</v>
      </c>
      <c r="AR36" s="31">
        <v>179795</v>
      </c>
      <c r="AS36" s="31">
        <v>0</v>
      </c>
      <c r="AT36" s="36">
        <v>48.022168803418801</v>
      </c>
      <c r="AU36" s="31">
        <v>162934</v>
      </c>
      <c r="AV36" s="31">
        <v>16861</v>
      </c>
      <c r="AW36" s="31">
        <v>0</v>
      </c>
    </row>
    <row r="37" spans="1:49" outlineLevel="2" x14ac:dyDescent="0.2">
      <c r="A37" s="35">
        <v>902022103</v>
      </c>
      <c r="B37" s="35" t="s">
        <v>332</v>
      </c>
      <c r="C37" s="31" t="s">
        <v>229</v>
      </c>
      <c r="D37" s="35">
        <v>29</v>
      </c>
      <c r="E37" s="6" t="s">
        <v>330</v>
      </c>
      <c r="F37" s="35" t="s">
        <v>101</v>
      </c>
      <c r="G37" s="31">
        <v>31680</v>
      </c>
      <c r="H37" s="71">
        <v>67</v>
      </c>
      <c r="I37" s="31">
        <v>10763</v>
      </c>
      <c r="J37" s="33">
        <v>8.125</v>
      </c>
      <c r="K37" s="33">
        <v>0</v>
      </c>
      <c r="L37" s="33">
        <v>9.2249999999999996</v>
      </c>
      <c r="M37" s="33">
        <v>1</v>
      </c>
      <c r="N37" s="35">
        <v>29</v>
      </c>
      <c r="O37" s="142" t="s">
        <v>330</v>
      </c>
      <c r="P37" s="35" t="s">
        <v>101</v>
      </c>
      <c r="Q37" s="31">
        <v>91554</v>
      </c>
      <c r="R37" s="32">
        <v>2.8899621212121214</v>
      </c>
      <c r="S37" s="31">
        <v>132</v>
      </c>
      <c r="T37" s="31">
        <v>265</v>
      </c>
      <c r="U37" s="31">
        <v>280718</v>
      </c>
      <c r="V37" s="32">
        <v>8.8610479797979806</v>
      </c>
      <c r="W37" s="32">
        <v>3.0661467549205934</v>
      </c>
      <c r="X37" s="31">
        <v>70852</v>
      </c>
      <c r="Y37" s="31">
        <v>49317</v>
      </c>
      <c r="Z37" s="31">
        <v>25</v>
      </c>
      <c r="AA37" s="35">
        <v>29</v>
      </c>
      <c r="AB37" s="142" t="s">
        <v>330</v>
      </c>
      <c r="AC37" s="35" t="s">
        <v>101</v>
      </c>
      <c r="AD37" s="31">
        <v>31680</v>
      </c>
      <c r="AE37" s="31">
        <v>1359654</v>
      </c>
      <c r="AF37" s="31">
        <v>127691</v>
      </c>
      <c r="AG37" s="31">
        <v>0</v>
      </c>
      <c r="AH37" s="31">
        <v>91455</v>
      </c>
      <c r="AI37" s="31">
        <v>1578800</v>
      </c>
      <c r="AJ37" s="31">
        <v>0</v>
      </c>
      <c r="AK37" s="31">
        <v>0</v>
      </c>
      <c r="AL37" s="35">
        <v>29</v>
      </c>
      <c r="AM37" s="142" t="s">
        <v>330</v>
      </c>
      <c r="AN37" s="35" t="s">
        <v>101</v>
      </c>
      <c r="AO37" s="31">
        <v>967932</v>
      </c>
      <c r="AP37" s="31">
        <v>178038</v>
      </c>
      <c r="AQ37" s="31">
        <v>424026</v>
      </c>
      <c r="AR37" s="31">
        <v>1569996</v>
      </c>
      <c r="AS37" s="31">
        <v>0</v>
      </c>
      <c r="AT37" s="36">
        <v>49.557954545454542</v>
      </c>
      <c r="AU37" s="31">
        <v>1442305</v>
      </c>
      <c r="AV37" s="31">
        <v>127691</v>
      </c>
      <c r="AW37" s="31">
        <v>0</v>
      </c>
    </row>
    <row r="38" spans="1:49" outlineLevel="2" x14ac:dyDescent="0.2">
      <c r="A38" s="35">
        <v>902022135</v>
      </c>
      <c r="B38" s="35" t="s">
        <v>332</v>
      </c>
      <c r="C38" s="31" t="s">
        <v>229</v>
      </c>
      <c r="D38" s="35">
        <v>30</v>
      </c>
      <c r="E38" s="6" t="s">
        <v>330</v>
      </c>
      <c r="F38" s="35" t="s">
        <v>817</v>
      </c>
      <c r="G38" s="31">
        <v>24185</v>
      </c>
      <c r="H38" s="71">
        <v>58</v>
      </c>
      <c r="I38" s="31">
        <v>10815</v>
      </c>
      <c r="J38" s="33">
        <v>4.5714300000000003</v>
      </c>
      <c r="K38" s="33">
        <v>0</v>
      </c>
      <c r="L38" s="33">
        <v>5.8857100000000004</v>
      </c>
      <c r="M38" s="33">
        <v>0</v>
      </c>
      <c r="N38" s="35">
        <v>30</v>
      </c>
      <c r="O38" s="142" t="s">
        <v>330</v>
      </c>
      <c r="P38" s="35" t="s">
        <v>817</v>
      </c>
      <c r="Q38" s="31">
        <v>58226</v>
      </c>
      <c r="R38" s="32">
        <v>2.4075253256150506</v>
      </c>
      <c r="S38" s="31">
        <v>76</v>
      </c>
      <c r="T38" s="31">
        <v>265</v>
      </c>
      <c r="U38" s="31">
        <v>226375</v>
      </c>
      <c r="V38" s="32">
        <v>9.3601405830059949</v>
      </c>
      <c r="W38" s="32">
        <v>3.8878679627657746</v>
      </c>
      <c r="X38" s="31">
        <v>39928</v>
      </c>
      <c r="Y38" s="31">
        <v>43359</v>
      </c>
      <c r="Z38" s="31">
        <v>16</v>
      </c>
      <c r="AA38" s="35">
        <v>30</v>
      </c>
      <c r="AB38" s="142" t="s">
        <v>330</v>
      </c>
      <c r="AC38" s="35" t="s">
        <v>817</v>
      </c>
      <c r="AD38" s="31">
        <v>24185</v>
      </c>
      <c r="AE38" s="31">
        <v>352213</v>
      </c>
      <c r="AF38" s="31">
        <v>77176</v>
      </c>
      <c r="AG38" s="31">
        <v>0</v>
      </c>
      <c r="AH38" s="31">
        <v>102786</v>
      </c>
      <c r="AI38" s="31">
        <v>532175</v>
      </c>
      <c r="AJ38" s="31">
        <v>0</v>
      </c>
      <c r="AK38" s="31">
        <v>0</v>
      </c>
      <c r="AL38" s="35">
        <v>30</v>
      </c>
      <c r="AM38" s="142" t="s">
        <v>330</v>
      </c>
      <c r="AN38" s="35" t="s">
        <v>817</v>
      </c>
      <c r="AO38" s="31">
        <v>306075</v>
      </c>
      <c r="AP38" s="31">
        <v>88536</v>
      </c>
      <c r="AQ38" s="31">
        <v>97723</v>
      </c>
      <c r="AR38" s="31">
        <v>492334</v>
      </c>
      <c r="AS38" s="31">
        <v>0</v>
      </c>
      <c r="AT38" s="36">
        <v>20.356998139342569</v>
      </c>
      <c r="AU38" s="31">
        <v>415059</v>
      </c>
      <c r="AV38" s="31">
        <v>77275</v>
      </c>
      <c r="AW38" s="31">
        <v>0</v>
      </c>
    </row>
    <row r="39" spans="1:49" outlineLevel="2" x14ac:dyDescent="0.2">
      <c r="A39" s="35">
        <v>902022164</v>
      </c>
      <c r="B39" s="35" t="s">
        <v>332</v>
      </c>
      <c r="C39" s="31" t="s">
        <v>229</v>
      </c>
      <c r="D39" s="35">
        <v>31</v>
      </c>
      <c r="E39" s="6" t="s">
        <v>330</v>
      </c>
      <c r="F39" s="35" t="s">
        <v>818</v>
      </c>
      <c r="G39" s="31">
        <v>33137</v>
      </c>
      <c r="H39" s="71">
        <v>68</v>
      </c>
      <c r="I39" s="31">
        <v>18129</v>
      </c>
      <c r="J39" s="33">
        <v>10.625</v>
      </c>
      <c r="K39" s="33">
        <v>0</v>
      </c>
      <c r="L39" s="33">
        <v>13.4</v>
      </c>
      <c r="M39" s="33">
        <v>0.75</v>
      </c>
      <c r="N39" s="35">
        <v>31</v>
      </c>
      <c r="O39" s="142" t="s">
        <v>330</v>
      </c>
      <c r="P39" s="35" t="s">
        <v>818</v>
      </c>
      <c r="Q39" s="31">
        <v>147518</v>
      </c>
      <c r="R39" s="32">
        <v>4.451760871533331</v>
      </c>
      <c r="S39" s="31">
        <v>185</v>
      </c>
      <c r="T39" s="31">
        <v>265</v>
      </c>
      <c r="U39" s="31">
        <v>597754</v>
      </c>
      <c r="V39" s="32">
        <v>18.038868938045084</v>
      </c>
      <c r="W39" s="32">
        <v>4.0520750010168252</v>
      </c>
      <c r="X39" s="31">
        <v>117501</v>
      </c>
      <c r="Y39" s="31">
        <v>85964</v>
      </c>
      <c r="Z39" s="31">
        <v>44</v>
      </c>
      <c r="AA39" s="35">
        <v>31</v>
      </c>
      <c r="AB39" s="142" t="s">
        <v>330</v>
      </c>
      <c r="AC39" s="35" t="s">
        <v>818</v>
      </c>
      <c r="AD39" s="31">
        <v>33137</v>
      </c>
      <c r="AE39" s="31">
        <v>1886384</v>
      </c>
      <c r="AF39" s="31">
        <v>122193</v>
      </c>
      <c r="AG39" s="31">
        <v>0</v>
      </c>
      <c r="AH39" s="31">
        <v>309767</v>
      </c>
      <c r="AI39" s="31">
        <v>2318344</v>
      </c>
      <c r="AJ39" s="31" t="s">
        <v>1032</v>
      </c>
      <c r="AK39" s="31">
        <v>0</v>
      </c>
      <c r="AL39" s="35">
        <v>31</v>
      </c>
      <c r="AM39" s="142" t="s">
        <v>330</v>
      </c>
      <c r="AN39" s="35" t="s">
        <v>818</v>
      </c>
      <c r="AO39" s="31">
        <v>1433225</v>
      </c>
      <c r="AP39" s="31">
        <v>345501</v>
      </c>
      <c r="AQ39" s="31">
        <v>375782</v>
      </c>
      <c r="AR39" s="31">
        <v>2154508</v>
      </c>
      <c r="AS39" s="31">
        <v>0</v>
      </c>
      <c r="AT39" s="36">
        <v>65.018197181398435</v>
      </c>
      <c r="AU39" s="31">
        <v>2032315</v>
      </c>
      <c r="AV39" s="31">
        <v>122193</v>
      </c>
      <c r="AW39" s="31">
        <v>0</v>
      </c>
    </row>
    <row r="40" spans="1:49" outlineLevel="2" x14ac:dyDescent="0.2">
      <c r="A40" s="35">
        <v>902022344</v>
      </c>
      <c r="B40" s="35" t="s">
        <v>332</v>
      </c>
      <c r="C40" s="31" t="s">
        <v>229</v>
      </c>
      <c r="D40" s="35">
        <v>32</v>
      </c>
      <c r="E40" s="6" t="s">
        <v>330</v>
      </c>
      <c r="F40" s="35" t="s">
        <v>362</v>
      </c>
      <c r="G40" s="31">
        <v>10229</v>
      </c>
      <c r="H40" s="71">
        <v>45</v>
      </c>
      <c r="I40" s="31">
        <v>2674</v>
      </c>
      <c r="J40" s="33">
        <v>0.625</v>
      </c>
      <c r="K40" s="33">
        <v>0</v>
      </c>
      <c r="L40" s="33">
        <v>3.1</v>
      </c>
      <c r="M40" s="33">
        <v>0</v>
      </c>
      <c r="N40" s="35">
        <v>32</v>
      </c>
      <c r="O40" s="142" t="s">
        <v>330</v>
      </c>
      <c r="P40" s="35" t="s">
        <v>362</v>
      </c>
      <c r="Q40" s="31">
        <v>17155</v>
      </c>
      <c r="R40" s="32">
        <v>1.6770945351451756</v>
      </c>
      <c r="S40" s="31">
        <v>23</v>
      </c>
      <c r="T40" s="31">
        <v>265</v>
      </c>
      <c r="U40" s="31">
        <v>32654</v>
      </c>
      <c r="V40" s="32">
        <v>3.1922964121615016</v>
      </c>
      <c r="W40" s="32">
        <v>1.9034683765665987</v>
      </c>
      <c r="X40" s="31">
        <v>14076</v>
      </c>
      <c r="Y40" s="31">
        <v>12638</v>
      </c>
      <c r="Z40" s="31">
        <v>6</v>
      </c>
      <c r="AA40" s="35">
        <v>32</v>
      </c>
      <c r="AB40" s="142" t="s">
        <v>330</v>
      </c>
      <c r="AC40" s="35" t="s">
        <v>362</v>
      </c>
      <c r="AD40" s="31">
        <v>10229</v>
      </c>
      <c r="AE40" s="31">
        <v>97822</v>
      </c>
      <c r="AF40" s="31">
        <v>22008</v>
      </c>
      <c r="AG40" s="31">
        <v>0</v>
      </c>
      <c r="AH40" s="31">
        <v>13575</v>
      </c>
      <c r="AI40" s="31">
        <v>133405</v>
      </c>
      <c r="AJ40" s="31">
        <v>0</v>
      </c>
      <c r="AK40" s="31">
        <v>0</v>
      </c>
      <c r="AL40" s="35">
        <v>32</v>
      </c>
      <c r="AM40" s="142" t="s">
        <v>330</v>
      </c>
      <c r="AN40" s="35" t="s">
        <v>362</v>
      </c>
      <c r="AO40" s="31">
        <v>78739</v>
      </c>
      <c r="AP40" s="31">
        <v>20166</v>
      </c>
      <c r="AQ40" s="31">
        <v>31657</v>
      </c>
      <c r="AR40" s="31">
        <v>130562</v>
      </c>
      <c r="AS40" s="31">
        <v>0</v>
      </c>
      <c r="AT40" s="36">
        <v>12.763906540228762</v>
      </c>
      <c r="AU40" s="31">
        <v>108554</v>
      </c>
      <c r="AV40" s="31">
        <v>22008</v>
      </c>
      <c r="AW40" s="31">
        <v>0</v>
      </c>
    </row>
    <row r="41" spans="1:49" outlineLevel="2" x14ac:dyDescent="0.2">
      <c r="A41" s="35">
        <v>902022795</v>
      </c>
      <c r="B41" s="35" t="s">
        <v>332</v>
      </c>
      <c r="C41" s="31" t="s">
        <v>229</v>
      </c>
      <c r="D41" s="35">
        <v>33</v>
      </c>
      <c r="E41" s="6" t="s">
        <v>330</v>
      </c>
      <c r="F41" s="35" t="s">
        <v>363</v>
      </c>
      <c r="G41" s="31">
        <v>22597</v>
      </c>
      <c r="H41" s="71">
        <v>54</v>
      </c>
      <c r="I41" s="31">
        <v>9999</v>
      </c>
      <c r="J41" s="33">
        <v>3.0133299999999998</v>
      </c>
      <c r="K41" s="33">
        <v>1.0133300000000001</v>
      </c>
      <c r="L41" s="33">
        <v>11.973330000000001</v>
      </c>
      <c r="M41" s="33">
        <v>0.85333000000000003</v>
      </c>
      <c r="N41" s="35">
        <v>33</v>
      </c>
      <c r="O41" s="142" t="s">
        <v>330</v>
      </c>
      <c r="P41" s="35" t="s">
        <v>363</v>
      </c>
      <c r="Q41" s="31">
        <v>73666</v>
      </c>
      <c r="R41" s="32">
        <v>3.2599902641943621</v>
      </c>
      <c r="S41" s="31">
        <v>73</v>
      </c>
      <c r="T41" s="31">
        <v>265</v>
      </c>
      <c r="U41" s="31">
        <v>230534</v>
      </c>
      <c r="V41" s="32">
        <v>10.201973713324778</v>
      </c>
      <c r="W41" s="32">
        <v>3.1294491352862921</v>
      </c>
      <c r="X41" s="31">
        <v>57004</v>
      </c>
      <c r="Y41" s="31">
        <v>48757</v>
      </c>
      <c r="Z41" s="31">
        <v>20</v>
      </c>
      <c r="AA41" s="35">
        <v>33</v>
      </c>
      <c r="AB41" s="142" t="s">
        <v>330</v>
      </c>
      <c r="AC41" s="35" t="s">
        <v>363</v>
      </c>
      <c r="AD41" s="31">
        <v>22597</v>
      </c>
      <c r="AE41" s="31">
        <v>640306</v>
      </c>
      <c r="AF41" s="31">
        <v>66572</v>
      </c>
      <c r="AG41" s="31">
        <v>0</v>
      </c>
      <c r="AH41" s="31">
        <v>45940</v>
      </c>
      <c r="AI41" s="31">
        <v>752818</v>
      </c>
      <c r="AJ41" s="31">
        <v>0</v>
      </c>
      <c r="AK41" s="31">
        <v>0</v>
      </c>
      <c r="AL41" s="35">
        <v>33</v>
      </c>
      <c r="AM41" s="142" t="s">
        <v>330</v>
      </c>
      <c r="AN41" s="35" t="s">
        <v>363</v>
      </c>
      <c r="AO41" s="31">
        <v>443220</v>
      </c>
      <c r="AP41" s="31">
        <v>110241</v>
      </c>
      <c r="AQ41" s="31">
        <v>168607</v>
      </c>
      <c r="AR41" s="31">
        <v>722068</v>
      </c>
      <c r="AS41" s="31">
        <v>0</v>
      </c>
      <c r="AT41" s="36">
        <v>31.954153206177811</v>
      </c>
      <c r="AU41" s="31">
        <v>655496</v>
      </c>
      <c r="AV41" s="31">
        <v>66572</v>
      </c>
      <c r="AW41" s="31">
        <v>0</v>
      </c>
    </row>
    <row r="42" spans="1:49" outlineLevel="2" x14ac:dyDescent="0.2">
      <c r="A42" s="35">
        <v>902022854</v>
      </c>
      <c r="B42" s="35" t="s">
        <v>332</v>
      </c>
      <c r="C42" s="31" t="s">
        <v>229</v>
      </c>
      <c r="D42" s="35">
        <v>34</v>
      </c>
      <c r="E42" s="6" t="s">
        <v>330</v>
      </c>
      <c r="F42" s="35" t="s">
        <v>364</v>
      </c>
      <c r="G42" s="31">
        <v>81118</v>
      </c>
      <c r="H42" s="71">
        <v>69</v>
      </c>
      <c r="I42" s="31">
        <v>39084</v>
      </c>
      <c r="J42" s="33">
        <v>16.62857</v>
      </c>
      <c r="K42" s="33">
        <v>0</v>
      </c>
      <c r="L42" s="33">
        <v>36.971429999999998</v>
      </c>
      <c r="M42" s="33">
        <v>3.2</v>
      </c>
      <c r="N42" s="35">
        <v>34</v>
      </c>
      <c r="O42" s="142" t="s">
        <v>330</v>
      </c>
      <c r="P42" s="35" t="s">
        <v>364</v>
      </c>
      <c r="Q42" s="31">
        <v>196846</v>
      </c>
      <c r="R42" s="32">
        <v>2.4266623930570281</v>
      </c>
      <c r="S42" s="31">
        <v>217</v>
      </c>
      <c r="T42" s="31">
        <v>265</v>
      </c>
      <c r="U42" s="31">
        <v>1005666</v>
      </c>
      <c r="V42" s="32">
        <v>12.397568973594023</v>
      </c>
      <c r="W42" s="32">
        <v>5.108897310587972</v>
      </c>
      <c r="X42" s="31">
        <v>133855</v>
      </c>
      <c r="Y42" s="31">
        <v>142915</v>
      </c>
      <c r="Z42" s="31">
        <v>34</v>
      </c>
      <c r="AA42" s="35">
        <v>34</v>
      </c>
      <c r="AB42" s="142" t="s">
        <v>330</v>
      </c>
      <c r="AC42" s="35" t="s">
        <v>364</v>
      </c>
      <c r="AD42" s="31">
        <v>81118</v>
      </c>
      <c r="AE42" s="31">
        <v>2211420</v>
      </c>
      <c r="AF42" s="31">
        <v>294053</v>
      </c>
      <c r="AG42" s="31">
        <v>0</v>
      </c>
      <c r="AH42" s="31">
        <v>404643</v>
      </c>
      <c r="AI42" s="31">
        <v>2910116</v>
      </c>
      <c r="AJ42" s="31">
        <v>0</v>
      </c>
      <c r="AK42" s="31">
        <v>0</v>
      </c>
      <c r="AL42" s="35">
        <v>34</v>
      </c>
      <c r="AM42" s="142" t="s">
        <v>330</v>
      </c>
      <c r="AN42" s="35" t="s">
        <v>364</v>
      </c>
      <c r="AO42" s="31">
        <v>2057481</v>
      </c>
      <c r="AP42" s="31">
        <v>343184</v>
      </c>
      <c r="AQ42" s="31">
        <v>405167</v>
      </c>
      <c r="AR42" s="31">
        <v>2805832</v>
      </c>
      <c r="AS42" s="31">
        <v>0</v>
      </c>
      <c r="AT42" s="36">
        <v>34.589511575729183</v>
      </c>
      <c r="AU42" s="31">
        <v>2511779</v>
      </c>
      <c r="AV42" s="31">
        <v>294053</v>
      </c>
      <c r="AW42" s="31">
        <v>0</v>
      </c>
    </row>
    <row r="43" spans="1:49" outlineLevel="2" x14ac:dyDescent="0.2">
      <c r="A43" s="35">
        <v>902022403</v>
      </c>
      <c r="B43" s="35" t="s">
        <v>332</v>
      </c>
      <c r="C43" s="31" t="s">
        <v>229</v>
      </c>
      <c r="D43" s="35">
        <v>35</v>
      </c>
      <c r="E43" s="6" t="s">
        <v>330</v>
      </c>
      <c r="F43" s="35" t="s">
        <v>365</v>
      </c>
      <c r="G43" s="31">
        <v>6303</v>
      </c>
      <c r="H43" s="71">
        <v>51</v>
      </c>
      <c r="I43" s="31">
        <v>7661</v>
      </c>
      <c r="J43" s="33">
        <v>1.6</v>
      </c>
      <c r="K43" s="33">
        <v>1</v>
      </c>
      <c r="L43" s="33">
        <v>2.7</v>
      </c>
      <c r="M43" s="33">
        <v>7.4999999999999997E-2</v>
      </c>
      <c r="N43" s="35">
        <v>35</v>
      </c>
      <c r="O43" s="142" t="s">
        <v>330</v>
      </c>
      <c r="P43" s="35" t="s">
        <v>365</v>
      </c>
      <c r="Q43" s="31">
        <v>41135</v>
      </c>
      <c r="R43" s="32">
        <v>6.5262573377756627</v>
      </c>
      <c r="S43" s="31">
        <v>66</v>
      </c>
      <c r="T43" s="31">
        <v>265</v>
      </c>
      <c r="U43" s="31">
        <v>89102</v>
      </c>
      <c r="V43" s="32">
        <v>14.136442963668095</v>
      </c>
      <c r="W43" s="32">
        <v>2.16608727361128</v>
      </c>
      <c r="X43" s="31">
        <v>22801</v>
      </c>
      <c r="Y43" s="31">
        <v>27659</v>
      </c>
      <c r="Z43" s="31">
        <v>18</v>
      </c>
      <c r="AA43" s="35">
        <v>35</v>
      </c>
      <c r="AB43" s="142" t="s">
        <v>330</v>
      </c>
      <c r="AC43" s="35" t="s">
        <v>365</v>
      </c>
      <c r="AD43" s="31">
        <v>6303</v>
      </c>
      <c r="AE43" s="31">
        <v>432357</v>
      </c>
      <c r="AF43" s="31">
        <v>36894</v>
      </c>
      <c r="AG43" s="31">
        <v>0</v>
      </c>
      <c r="AH43" s="31">
        <v>102310</v>
      </c>
      <c r="AI43" s="31">
        <v>571561</v>
      </c>
      <c r="AJ43" s="31">
        <v>4000</v>
      </c>
      <c r="AK43" s="31">
        <v>0</v>
      </c>
      <c r="AL43" s="35">
        <v>35</v>
      </c>
      <c r="AM43" s="142" t="s">
        <v>330</v>
      </c>
      <c r="AN43" s="35" t="s">
        <v>365</v>
      </c>
      <c r="AO43" s="31">
        <v>228032</v>
      </c>
      <c r="AP43" s="31">
        <v>35092</v>
      </c>
      <c r="AQ43" s="31">
        <v>270445</v>
      </c>
      <c r="AR43" s="31">
        <v>533569</v>
      </c>
      <c r="AS43" s="31">
        <v>0</v>
      </c>
      <c r="AT43" s="36">
        <v>84.653181024908775</v>
      </c>
      <c r="AU43" s="31">
        <v>496675</v>
      </c>
      <c r="AV43" s="31">
        <v>36894</v>
      </c>
      <c r="AW43" s="31">
        <v>0</v>
      </c>
    </row>
    <row r="44" spans="1:49" outlineLevel="2" x14ac:dyDescent="0.2">
      <c r="A44" s="35">
        <v>902022524</v>
      </c>
      <c r="B44" s="35" t="s">
        <v>332</v>
      </c>
      <c r="C44" s="31" t="s">
        <v>229</v>
      </c>
      <c r="D44" s="35">
        <v>36</v>
      </c>
      <c r="E44" s="6" t="s">
        <v>330</v>
      </c>
      <c r="F44" s="35" t="s">
        <v>765</v>
      </c>
      <c r="G44" s="31">
        <v>42329</v>
      </c>
      <c r="H44" s="71">
        <v>68</v>
      </c>
      <c r="I44" s="31">
        <v>14312</v>
      </c>
      <c r="J44" s="33">
        <v>1</v>
      </c>
      <c r="K44" s="33">
        <v>1</v>
      </c>
      <c r="L44" s="33">
        <v>15.875</v>
      </c>
      <c r="M44" s="33">
        <v>1.3</v>
      </c>
      <c r="N44" s="35">
        <v>36</v>
      </c>
      <c r="O44" s="142" t="s">
        <v>330</v>
      </c>
      <c r="P44" s="35" t="s">
        <v>765</v>
      </c>
      <c r="Q44" s="31">
        <v>128086</v>
      </c>
      <c r="R44" s="32">
        <v>3.0259632875806184</v>
      </c>
      <c r="S44" s="31">
        <v>223</v>
      </c>
      <c r="T44" s="31">
        <v>265</v>
      </c>
      <c r="U44" s="31">
        <v>193998</v>
      </c>
      <c r="V44" s="32">
        <v>4.5830990573838264</v>
      </c>
      <c r="W44" s="32">
        <v>1.5145917586621489</v>
      </c>
      <c r="X44" s="31">
        <v>72270</v>
      </c>
      <c r="Y44" s="31">
        <v>44301</v>
      </c>
      <c r="Z44" s="31">
        <v>58</v>
      </c>
      <c r="AA44" s="35">
        <v>36</v>
      </c>
      <c r="AB44" s="142" t="s">
        <v>330</v>
      </c>
      <c r="AC44" s="35" t="s">
        <v>765</v>
      </c>
      <c r="AD44" s="31">
        <v>42329</v>
      </c>
      <c r="AE44" s="31">
        <v>806570</v>
      </c>
      <c r="AF44" s="31">
        <v>164837</v>
      </c>
      <c r="AG44" s="31">
        <v>0</v>
      </c>
      <c r="AH44" s="31">
        <v>10493</v>
      </c>
      <c r="AI44" s="31">
        <v>981900</v>
      </c>
      <c r="AJ44" s="31" t="s">
        <v>1032</v>
      </c>
      <c r="AK44" s="31">
        <v>0</v>
      </c>
      <c r="AL44" s="35">
        <v>36</v>
      </c>
      <c r="AM44" s="142" t="s">
        <v>330</v>
      </c>
      <c r="AN44" s="35" t="s">
        <v>765</v>
      </c>
      <c r="AO44" s="31">
        <v>719439</v>
      </c>
      <c r="AP44" s="31">
        <v>99594</v>
      </c>
      <c r="AQ44" s="31">
        <v>150727</v>
      </c>
      <c r="AR44" s="31">
        <v>969760</v>
      </c>
      <c r="AS44" s="31">
        <v>0</v>
      </c>
      <c r="AT44" s="36">
        <v>22.910061659854946</v>
      </c>
      <c r="AU44" s="31">
        <v>804923</v>
      </c>
      <c r="AV44" s="31">
        <v>164837</v>
      </c>
      <c r="AW44" s="31">
        <v>0</v>
      </c>
    </row>
    <row r="45" spans="1:49" outlineLevel="2" x14ac:dyDescent="0.2">
      <c r="A45" s="35">
        <v>903022643</v>
      </c>
      <c r="B45" s="35" t="s">
        <v>332</v>
      </c>
      <c r="C45" s="31" t="s">
        <v>229</v>
      </c>
      <c r="D45" s="35">
        <v>37</v>
      </c>
      <c r="E45" s="6" t="s">
        <v>330</v>
      </c>
      <c r="F45" s="35" t="s">
        <v>306</v>
      </c>
      <c r="G45" s="31">
        <v>8268</v>
      </c>
      <c r="H45" s="71">
        <v>55</v>
      </c>
      <c r="I45" s="31">
        <v>6194</v>
      </c>
      <c r="J45" s="33">
        <v>2.7142900000000001</v>
      </c>
      <c r="K45" s="33">
        <v>0</v>
      </c>
      <c r="L45" s="33">
        <v>6.0571400000000004</v>
      </c>
      <c r="M45" s="33">
        <v>0.42857000000000001</v>
      </c>
      <c r="N45" s="35">
        <v>37</v>
      </c>
      <c r="O45" s="142" t="s">
        <v>330</v>
      </c>
      <c r="P45" s="35" t="s">
        <v>306</v>
      </c>
      <c r="Q45" s="31">
        <v>64257</v>
      </c>
      <c r="R45" s="32">
        <v>7.7717706821480403</v>
      </c>
      <c r="S45" s="31">
        <v>103</v>
      </c>
      <c r="T45" s="31">
        <v>265</v>
      </c>
      <c r="U45" s="31">
        <v>119352</v>
      </c>
      <c r="V45" s="32">
        <v>14.435413642960812</v>
      </c>
      <c r="W45" s="32">
        <v>1.8574163126196368</v>
      </c>
      <c r="X45" s="31">
        <v>42542</v>
      </c>
      <c r="Y45" s="31">
        <v>31426</v>
      </c>
      <c r="Z45" s="31">
        <v>10</v>
      </c>
      <c r="AA45" s="35">
        <v>37</v>
      </c>
      <c r="AB45" s="142" t="s">
        <v>330</v>
      </c>
      <c r="AC45" s="35" t="s">
        <v>306</v>
      </c>
      <c r="AD45" s="31">
        <v>8268</v>
      </c>
      <c r="AE45" s="31">
        <v>265535</v>
      </c>
      <c r="AF45" s="31">
        <v>32416</v>
      </c>
      <c r="AG45" s="31">
        <v>0</v>
      </c>
      <c r="AH45" s="31">
        <v>102835</v>
      </c>
      <c r="AI45" s="31">
        <v>400786</v>
      </c>
      <c r="AJ45" s="31">
        <v>0</v>
      </c>
      <c r="AK45" s="31">
        <v>0</v>
      </c>
      <c r="AL45" s="35">
        <v>37</v>
      </c>
      <c r="AM45" s="142" t="s">
        <v>330</v>
      </c>
      <c r="AN45" s="35" t="s">
        <v>306</v>
      </c>
      <c r="AO45" s="31">
        <v>234048</v>
      </c>
      <c r="AP45" s="31">
        <v>59253</v>
      </c>
      <c r="AQ45" s="31">
        <v>68554</v>
      </c>
      <c r="AR45" s="31">
        <v>361855</v>
      </c>
      <c r="AS45" s="31">
        <v>0</v>
      </c>
      <c r="AT45" s="36">
        <v>43.765723270440255</v>
      </c>
      <c r="AU45" s="31">
        <v>329439</v>
      </c>
      <c r="AV45" s="31">
        <v>32416</v>
      </c>
      <c r="AW45" s="31">
        <v>0</v>
      </c>
    </row>
    <row r="46" spans="1:49" outlineLevel="2" x14ac:dyDescent="0.2">
      <c r="A46" s="35">
        <v>902022673</v>
      </c>
      <c r="B46" s="35" t="s">
        <v>332</v>
      </c>
      <c r="C46" s="31" t="s">
        <v>229</v>
      </c>
      <c r="D46" s="35">
        <v>38</v>
      </c>
      <c r="E46" s="6" t="s">
        <v>330</v>
      </c>
      <c r="F46" s="35" t="s">
        <v>615</v>
      </c>
      <c r="G46" s="31">
        <v>27126</v>
      </c>
      <c r="H46" s="71">
        <v>54</v>
      </c>
      <c r="I46" s="31">
        <v>6056</v>
      </c>
      <c r="J46" s="33">
        <v>1</v>
      </c>
      <c r="K46" s="33">
        <v>0</v>
      </c>
      <c r="L46" s="33">
        <v>5.6842100000000002</v>
      </c>
      <c r="M46" s="33">
        <v>1.0789500000000001</v>
      </c>
      <c r="N46" s="35">
        <v>38</v>
      </c>
      <c r="O46" s="142" t="s">
        <v>330</v>
      </c>
      <c r="P46" s="35" t="s">
        <v>615</v>
      </c>
      <c r="Q46" s="31">
        <v>43495</v>
      </c>
      <c r="R46" s="32">
        <v>1.603443191034432</v>
      </c>
      <c r="S46" s="31">
        <v>72</v>
      </c>
      <c r="T46" s="31">
        <v>265</v>
      </c>
      <c r="U46" s="31">
        <v>118857</v>
      </c>
      <c r="V46" s="32">
        <v>4.3816633488166339</v>
      </c>
      <c r="W46" s="32">
        <v>2.7326589263133694</v>
      </c>
      <c r="X46" s="31">
        <v>21869</v>
      </c>
      <c r="Y46" s="31">
        <v>31627</v>
      </c>
      <c r="Z46" s="31">
        <v>11</v>
      </c>
      <c r="AA46" s="35">
        <v>38</v>
      </c>
      <c r="AB46" s="142" t="s">
        <v>330</v>
      </c>
      <c r="AC46" s="35" t="s">
        <v>615</v>
      </c>
      <c r="AD46" s="31">
        <v>27126</v>
      </c>
      <c r="AE46" s="31">
        <v>194987</v>
      </c>
      <c r="AF46" s="31">
        <v>51849</v>
      </c>
      <c r="AG46" s="31">
        <v>0</v>
      </c>
      <c r="AH46" s="31">
        <v>52159</v>
      </c>
      <c r="AI46" s="31">
        <v>298995</v>
      </c>
      <c r="AJ46" s="31">
        <v>0</v>
      </c>
      <c r="AK46" s="31">
        <v>0</v>
      </c>
      <c r="AL46" s="35">
        <v>38</v>
      </c>
      <c r="AM46" s="142" t="s">
        <v>330</v>
      </c>
      <c r="AN46" s="35" t="s">
        <v>615</v>
      </c>
      <c r="AO46" s="31">
        <v>166498</v>
      </c>
      <c r="AP46" s="31">
        <v>41532</v>
      </c>
      <c r="AQ46" s="31">
        <v>79539</v>
      </c>
      <c r="AR46" s="31">
        <v>287569</v>
      </c>
      <c r="AS46" s="31">
        <v>0</v>
      </c>
      <c r="AT46" s="36">
        <v>10.601231291012313</v>
      </c>
      <c r="AU46" s="31">
        <v>235720</v>
      </c>
      <c r="AV46" s="31">
        <v>51849</v>
      </c>
      <c r="AW46" s="31">
        <v>0</v>
      </c>
    </row>
    <row r="47" spans="1:49" outlineLevel="2" x14ac:dyDescent="0.2">
      <c r="A47" s="14">
        <v>902022824</v>
      </c>
      <c r="B47" s="35" t="s">
        <v>332</v>
      </c>
      <c r="C47" s="31" t="s">
        <v>229</v>
      </c>
      <c r="D47" s="35">
        <v>39</v>
      </c>
      <c r="E47" s="6" t="s">
        <v>330</v>
      </c>
      <c r="F47" s="35" t="s">
        <v>1</v>
      </c>
      <c r="G47" s="31">
        <v>21026</v>
      </c>
      <c r="H47" s="71">
        <v>54</v>
      </c>
      <c r="I47" s="31">
        <v>4025</v>
      </c>
      <c r="J47" s="33">
        <v>3.4</v>
      </c>
      <c r="K47" s="33">
        <v>0</v>
      </c>
      <c r="L47" s="33">
        <v>3.375</v>
      </c>
      <c r="M47" s="33">
        <v>0.5</v>
      </c>
      <c r="N47" s="35">
        <v>39</v>
      </c>
      <c r="O47" s="142" t="s">
        <v>330</v>
      </c>
      <c r="P47" s="35" t="s">
        <v>1</v>
      </c>
      <c r="Q47" s="31">
        <v>28693</v>
      </c>
      <c r="R47" s="32">
        <v>1.3646437743745838</v>
      </c>
      <c r="S47" s="31">
        <v>28</v>
      </c>
      <c r="T47" s="31">
        <v>265</v>
      </c>
      <c r="U47" s="31">
        <v>116702</v>
      </c>
      <c r="V47" s="32">
        <v>5.5503662132597738</v>
      </c>
      <c r="W47" s="32">
        <v>4.0672637925626463</v>
      </c>
      <c r="X47" s="31">
        <v>29432</v>
      </c>
      <c r="Y47" s="31">
        <v>31187</v>
      </c>
      <c r="Z47" s="31">
        <v>10</v>
      </c>
      <c r="AA47" s="35">
        <v>39</v>
      </c>
      <c r="AB47" s="142" t="s">
        <v>330</v>
      </c>
      <c r="AC47" s="35" t="s">
        <v>1</v>
      </c>
      <c r="AD47" s="31">
        <v>21026</v>
      </c>
      <c r="AE47" s="31">
        <v>289295</v>
      </c>
      <c r="AF47" s="31">
        <v>74122</v>
      </c>
      <c r="AG47" s="31">
        <v>0</v>
      </c>
      <c r="AH47" s="31">
        <v>16313</v>
      </c>
      <c r="AI47" s="31">
        <v>379730</v>
      </c>
      <c r="AJ47" s="31">
        <v>0</v>
      </c>
      <c r="AK47" s="31">
        <v>0</v>
      </c>
      <c r="AL47" s="35">
        <v>39</v>
      </c>
      <c r="AM47" s="142" t="s">
        <v>330</v>
      </c>
      <c r="AN47" s="35" t="s">
        <v>1</v>
      </c>
      <c r="AO47" s="31">
        <v>239317</v>
      </c>
      <c r="AP47" s="31">
        <v>59471</v>
      </c>
      <c r="AQ47" s="31">
        <v>72185</v>
      </c>
      <c r="AR47" s="31">
        <v>370973</v>
      </c>
      <c r="AS47" s="31">
        <v>0</v>
      </c>
      <c r="AT47" s="36">
        <v>17.643536573765815</v>
      </c>
      <c r="AU47" s="31">
        <v>296851</v>
      </c>
      <c r="AV47" s="31">
        <v>74122</v>
      </c>
      <c r="AW47" s="31">
        <v>0</v>
      </c>
    </row>
    <row r="48" spans="1:49" outlineLevel="2" x14ac:dyDescent="0.2">
      <c r="A48" s="35">
        <v>902024253</v>
      </c>
      <c r="B48" s="35" t="s">
        <v>332</v>
      </c>
      <c r="C48" s="31" t="s">
        <v>229</v>
      </c>
      <c r="D48" s="35">
        <v>40</v>
      </c>
      <c r="E48" s="6" t="s">
        <v>330</v>
      </c>
      <c r="F48" s="35" t="s">
        <v>220</v>
      </c>
      <c r="G48" s="31">
        <v>17024</v>
      </c>
      <c r="H48" s="71">
        <v>52</v>
      </c>
      <c r="I48" s="31">
        <v>3573</v>
      </c>
      <c r="J48" s="33">
        <v>3.2</v>
      </c>
      <c r="K48" s="33">
        <v>1.05</v>
      </c>
      <c r="L48" s="33">
        <v>0.32</v>
      </c>
      <c r="M48" s="33">
        <v>1.1466700000000001</v>
      </c>
      <c r="N48" s="35">
        <v>40</v>
      </c>
      <c r="O48" s="142" t="s">
        <v>330</v>
      </c>
      <c r="P48" s="35" t="s">
        <v>220</v>
      </c>
      <c r="Q48" s="31">
        <v>24220</v>
      </c>
      <c r="R48" s="32">
        <v>1.4226973684210527</v>
      </c>
      <c r="S48" s="31">
        <v>16</v>
      </c>
      <c r="T48" s="31">
        <v>265</v>
      </c>
      <c r="U48" s="31">
        <v>78719</v>
      </c>
      <c r="V48" s="32">
        <v>4.6240014097744364</v>
      </c>
      <c r="W48" s="32">
        <v>3.2501651527663089</v>
      </c>
      <c r="X48" s="31">
        <v>19757</v>
      </c>
      <c r="Y48" s="31">
        <v>19534</v>
      </c>
      <c r="Z48" s="31">
        <v>11</v>
      </c>
      <c r="AA48" s="35">
        <v>40</v>
      </c>
      <c r="AB48" s="142" t="s">
        <v>330</v>
      </c>
      <c r="AC48" s="35" t="s">
        <v>220</v>
      </c>
      <c r="AD48" s="31">
        <v>17024</v>
      </c>
      <c r="AE48" s="31">
        <v>213413</v>
      </c>
      <c r="AF48" s="31">
        <v>33750</v>
      </c>
      <c r="AG48" s="31">
        <v>0</v>
      </c>
      <c r="AH48" s="31">
        <v>52135</v>
      </c>
      <c r="AI48" s="31">
        <v>299298</v>
      </c>
      <c r="AJ48" s="31" t="s">
        <v>1032</v>
      </c>
      <c r="AK48" s="31">
        <v>0</v>
      </c>
      <c r="AL48" s="35">
        <v>40</v>
      </c>
      <c r="AM48" s="142" t="s">
        <v>330</v>
      </c>
      <c r="AN48" s="35" t="s">
        <v>220</v>
      </c>
      <c r="AO48" s="31">
        <v>169914</v>
      </c>
      <c r="AP48" s="31">
        <v>34724</v>
      </c>
      <c r="AQ48" s="31">
        <v>72118</v>
      </c>
      <c r="AR48" s="31">
        <v>276756</v>
      </c>
      <c r="AS48" s="31">
        <v>0</v>
      </c>
      <c r="AT48" s="36">
        <v>16.256813909774436</v>
      </c>
      <c r="AU48" s="31">
        <v>243006</v>
      </c>
      <c r="AV48" s="31">
        <v>33750</v>
      </c>
      <c r="AW48" s="31">
        <v>0</v>
      </c>
    </row>
    <row r="49" spans="1:49" outlineLevel="2" x14ac:dyDescent="0.2">
      <c r="A49" s="35">
        <v>903022943</v>
      </c>
      <c r="B49" s="35" t="s">
        <v>332</v>
      </c>
      <c r="C49" s="31" t="s">
        <v>229</v>
      </c>
      <c r="D49" s="35">
        <v>41</v>
      </c>
      <c r="E49" s="6" t="s">
        <v>330</v>
      </c>
      <c r="F49" s="35" t="s">
        <v>616</v>
      </c>
      <c r="G49" s="31">
        <v>13934</v>
      </c>
      <c r="H49" s="71">
        <v>69</v>
      </c>
      <c r="I49" s="31">
        <v>12371</v>
      </c>
      <c r="J49" s="33">
        <v>8.7714300000000005</v>
      </c>
      <c r="K49" s="33">
        <v>0</v>
      </c>
      <c r="L49" s="33">
        <v>9.1999999999999993</v>
      </c>
      <c r="M49" s="33">
        <v>1</v>
      </c>
      <c r="N49" s="35">
        <v>41</v>
      </c>
      <c r="O49" s="142" t="s">
        <v>330</v>
      </c>
      <c r="P49" s="35" t="s">
        <v>616</v>
      </c>
      <c r="Q49" s="31">
        <v>89401</v>
      </c>
      <c r="R49" s="32">
        <v>6.4160327257069039</v>
      </c>
      <c r="S49" s="31">
        <v>214</v>
      </c>
      <c r="T49" s="31">
        <v>265</v>
      </c>
      <c r="U49" s="31">
        <v>319558</v>
      </c>
      <c r="V49" s="32">
        <v>22.933687383378786</v>
      </c>
      <c r="W49" s="32">
        <v>3.5744342904441786</v>
      </c>
      <c r="X49" s="31">
        <v>72682</v>
      </c>
      <c r="Y49" s="31">
        <v>63711</v>
      </c>
      <c r="Z49" s="31">
        <v>32</v>
      </c>
      <c r="AA49" s="35">
        <v>41</v>
      </c>
      <c r="AB49" s="142" t="s">
        <v>330</v>
      </c>
      <c r="AC49" s="35" t="s">
        <v>616</v>
      </c>
      <c r="AD49" s="31">
        <v>13934</v>
      </c>
      <c r="AE49" s="31">
        <v>695596</v>
      </c>
      <c r="AF49" s="31">
        <v>50886</v>
      </c>
      <c r="AG49" s="31">
        <v>0</v>
      </c>
      <c r="AH49" s="31">
        <v>302297</v>
      </c>
      <c r="AI49" s="31">
        <v>1048779</v>
      </c>
      <c r="AJ49" s="31">
        <v>477081</v>
      </c>
      <c r="AK49" s="31">
        <v>0</v>
      </c>
      <c r="AL49" s="35">
        <v>41</v>
      </c>
      <c r="AM49" s="142" t="s">
        <v>330</v>
      </c>
      <c r="AN49" s="35" t="s">
        <v>616</v>
      </c>
      <c r="AO49" s="31">
        <v>698303</v>
      </c>
      <c r="AP49" s="31">
        <v>129533</v>
      </c>
      <c r="AQ49" s="31">
        <v>225247</v>
      </c>
      <c r="AR49" s="31">
        <v>1053083</v>
      </c>
      <c r="AS49" s="31">
        <v>0</v>
      </c>
      <c r="AT49" s="36">
        <v>75.576503516578157</v>
      </c>
      <c r="AU49" s="31">
        <v>1002197</v>
      </c>
      <c r="AV49" s="31">
        <v>50886</v>
      </c>
      <c r="AW49" s="31">
        <v>0</v>
      </c>
    </row>
    <row r="50" spans="1:49" outlineLevel="2" x14ac:dyDescent="0.2">
      <c r="A50" s="35">
        <v>902023034</v>
      </c>
      <c r="B50" s="35" t="s">
        <v>332</v>
      </c>
      <c r="C50" s="31" t="s">
        <v>229</v>
      </c>
      <c r="D50" s="35">
        <v>42</v>
      </c>
      <c r="E50" s="6" t="s">
        <v>330</v>
      </c>
      <c r="F50" s="35" t="s">
        <v>617</v>
      </c>
      <c r="G50" s="31">
        <v>28757</v>
      </c>
      <c r="H50" s="71">
        <v>64</v>
      </c>
      <c r="I50" s="31">
        <v>13928</v>
      </c>
      <c r="J50" s="33">
        <v>6.0750000000000002</v>
      </c>
      <c r="K50" s="33">
        <v>0</v>
      </c>
      <c r="L50" s="33">
        <v>12.8</v>
      </c>
      <c r="M50" s="33">
        <v>3.7</v>
      </c>
      <c r="N50" s="35">
        <v>42</v>
      </c>
      <c r="O50" s="142" t="s">
        <v>330</v>
      </c>
      <c r="P50" s="35" t="s">
        <v>617</v>
      </c>
      <c r="Q50" s="31">
        <v>133046</v>
      </c>
      <c r="R50" s="32">
        <v>4.6265604896199184</v>
      </c>
      <c r="S50" s="31">
        <v>158</v>
      </c>
      <c r="T50" s="31">
        <v>265</v>
      </c>
      <c r="U50" s="31">
        <v>409626</v>
      </c>
      <c r="V50" s="32">
        <v>14.244392669610876</v>
      </c>
      <c r="W50" s="32">
        <v>3.0788298783879258</v>
      </c>
      <c r="X50" s="31">
        <v>76282</v>
      </c>
      <c r="Y50" s="31">
        <v>71775</v>
      </c>
      <c r="Z50" s="31">
        <v>22</v>
      </c>
      <c r="AA50" s="35">
        <v>42</v>
      </c>
      <c r="AB50" s="142" t="s">
        <v>330</v>
      </c>
      <c r="AC50" s="35" t="s">
        <v>617</v>
      </c>
      <c r="AD50" s="31">
        <v>28757</v>
      </c>
      <c r="AE50" s="31">
        <v>874489</v>
      </c>
      <c r="AF50" s="31">
        <v>109718</v>
      </c>
      <c r="AG50" s="31">
        <v>0</v>
      </c>
      <c r="AH50" s="31">
        <v>246721</v>
      </c>
      <c r="AI50" s="31">
        <v>1230928</v>
      </c>
      <c r="AJ50" s="31" t="s">
        <v>1032</v>
      </c>
      <c r="AK50" s="31">
        <v>0</v>
      </c>
      <c r="AL50" s="35">
        <v>42</v>
      </c>
      <c r="AM50" s="142" t="s">
        <v>330</v>
      </c>
      <c r="AN50" s="35" t="s">
        <v>617</v>
      </c>
      <c r="AO50" s="31">
        <v>761908</v>
      </c>
      <c r="AP50" s="31">
        <v>162255</v>
      </c>
      <c r="AQ50" s="31">
        <v>304479</v>
      </c>
      <c r="AR50" s="31">
        <v>1228642</v>
      </c>
      <c r="AS50" s="31">
        <v>0</v>
      </c>
      <c r="AT50" s="36">
        <v>42.724971311332894</v>
      </c>
      <c r="AU50" s="31">
        <v>1118924</v>
      </c>
      <c r="AV50" s="31">
        <v>109718</v>
      </c>
      <c r="AW50" s="31">
        <v>0</v>
      </c>
    </row>
    <row r="51" spans="1:49" outlineLevel="2" x14ac:dyDescent="0.2">
      <c r="A51" s="35">
        <v>902023094</v>
      </c>
      <c r="B51" s="35" t="s">
        <v>332</v>
      </c>
      <c r="C51" s="31" t="s">
        <v>229</v>
      </c>
      <c r="D51" s="35">
        <v>43</v>
      </c>
      <c r="E51" s="6" t="s">
        <v>330</v>
      </c>
      <c r="F51" s="35" t="s">
        <v>122</v>
      </c>
      <c r="G51" s="31">
        <v>14416</v>
      </c>
      <c r="H51" s="71">
        <v>54</v>
      </c>
      <c r="I51" s="31">
        <v>3054</v>
      </c>
      <c r="J51" s="33">
        <v>2.2000000000000002</v>
      </c>
      <c r="K51" s="33">
        <v>0</v>
      </c>
      <c r="L51" s="33">
        <v>3.1749999999999998</v>
      </c>
      <c r="M51" s="33">
        <v>0.05</v>
      </c>
      <c r="N51" s="35">
        <v>43</v>
      </c>
      <c r="O51" s="142" t="s">
        <v>330</v>
      </c>
      <c r="P51" s="35" t="s">
        <v>122</v>
      </c>
      <c r="Q51" s="31">
        <v>22387</v>
      </c>
      <c r="R51" s="32">
        <v>1.5529273029966704</v>
      </c>
      <c r="S51" s="31">
        <v>20</v>
      </c>
      <c r="T51" s="31">
        <v>265</v>
      </c>
      <c r="U51" s="31">
        <v>110085</v>
      </c>
      <c r="V51" s="32">
        <v>7.6363068812430637</v>
      </c>
      <c r="W51" s="32">
        <v>4.9173627551704113</v>
      </c>
      <c r="X51" s="31">
        <v>17573</v>
      </c>
      <c r="Y51" s="31">
        <v>28335</v>
      </c>
      <c r="Z51" s="31">
        <v>6</v>
      </c>
      <c r="AA51" s="35">
        <v>43</v>
      </c>
      <c r="AB51" s="142" t="s">
        <v>330</v>
      </c>
      <c r="AC51" s="35" t="s">
        <v>122</v>
      </c>
      <c r="AD51" s="31">
        <v>14416</v>
      </c>
      <c r="AE51" s="31">
        <v>217090</v>
      </c>
      <c r="AF51" s="31">
        <v>25774</v>
      </c>
      <c r="AG51" s="31">
        <v>0</v>
      </c>
      <c r="AH51" s="31">
        <v>59294</v>
      </c>
      <c r="AI51" s="31">
        <v>302158</v>
      </c>
      <c r="AJ51" s="31" t="s">
        <v>1032</v>
      </c>
      <c r="AK51" s="31">
        <v>0</v>
      </c>
      <c r="AL51" s="35">
        <v>43</v>
      </c>
      <c r="AM51" s="142" t="s">
        <v>330</v>
      </c>
      <c r="AN51" s="35" t="s">
        <v>122</v>
      </c>
      <c r="AO51" s="31">
        <v>210339</v>
      </c>
      <c r="AP51" s="31">
        <v>33072</v>
      </c>
      <c r="AQ51" s="31">
        <v>44193</v>
      </c>
      <c r="AR51" s="31">
        <v>287604</v>
      </c>
      <c r="AS51" s="31">
        <v>0</v>
      </c>
      <c r="AT51" s="36">
        <v>19.950332963374027</v>
      </c>
      <c r="AU51" s="31">
        <v>261830</v>
      </c>
      <c r="AV51" s="31">
        <v>25774</v>
      </c>
      <c r="AW51" s="31">
        <v>0</v>
      </c>
    </row>
    <row r="52" spans="1:49" outlineLevel="2" x14ac:dyDescent="0.2">
      <c r="A52" s="35">
        <v>902023125</v>
      </c>
      <c r="B52" s="35" t="s">
        <v>332</v>
      </c>
      <c r="C52" s="31" t="s">
        <v>229</v>
      </c>
      <c r="D52" s="35">
        <v>44</v>
      </c>
      <c r="E52" s="6" t="s">
        <v>330</v>
      </c>
      <c r="F52" s="35" t="s">
        <v>123</v>
      </c>
      <c r="G52" s="31">
        <v>13416</v>
      </c>
      <c r="H52" s="71">
        <v>45</v>
      </c>
      <c r="I52" s="31">
        <v>4851</v>
      </c>
      <c r="J52" s="33">
        <v>2</v>
      </c>
      <c r="K52" s="33">
        <v>1</v>
      </c>
      <c r="L52" s="33">
        <v>3.55</v>
      </c>
      <c r="M52" s="33">
        <v>0.375</v>
      </c>
      <c r="N52" s="35">
        <v>44</v>
      </c>
      <c r="O52" s="142" t="s">
        <v>330</v>
      </c>
      <c r="P52" s="35" t="s">
        <v>123</v>
      </c>
      <c r="Q52" s="31">
        <v>55645</v>
      </c>
      <c r="R52" s="32">
        <v>4.1476595110316037</v>
      </c>
      <c r="S52" s="31">
        <v>72</v>
      </c>
      <c r="T52" s="31">
        <v>265</v>
      </c>
      <c r="U52" s="31">
        <v>99702</v>
      </c>
      <c r="V52" s="32">
        <v>7.4315742397137745</v>
      </c>
      <c r="W52" s="32">
        <v>1.7917512804384941</v>
      </c>
      <c r="X52" s="31">
        <v>76628</v>
      </c>
      <c r="Y52" s="31">
        <v>18740</v>
      </c>
      <c r="Z52" s="31">
        <v>11</v>
      </c>
      <c r="AA52" s="35">
        <v>44</v>
      </c>
      <c r="AB52" s="142" t="s">
        <v>330</v>
      </c>
      <c r="AC52" s="35" t="s">
        <v>123</v>
      </c>
      <c r="AD52" s="31">
        <v>13416</v>
      </c>
      <c r="AE52" s="31">
        <v>507762</v>
      </c>
      <c r="AF52" s="31">
        <v>53625</v>
      </c>
      <c r="AG52" s="31">
        <v>0</v>
      </c>
      <c r="AH52" s="31">
        <v>67777</v>
      </c>
      <c r="AI52" s="31">
        <v>629164</v>
      </c>
      <c r="AJ52" s="31">
        <v>0</v>
      </c>
      <c r="AK52" s="31">
        <v>0</v>
      </c>
      <c r="AL52" s="35">
        <v>44</v>
      </c>
      <c r="AM52" s="142" t="s">
        <v>330</v>
      </c>
      <c r="AN52" s="35" t="s">
        <v>123</v>
      </c>
      <c r="AO52" s="31">
        <v>381058</v>
      </c>
      <c r="AP52" s="31">
        <v>85033</v>
      </c>
      <c r="AQ52" s="31">
        <v>119880</v>
      </c>
      <c r="AR52" s="31">
        <v>585971</v>
      </c>
      <c r="AS52" s="31">
        <v>0</v>
      </c>
      <c r="AT52" s="36">
        <v>43.677027429934405</v>
      </c>
      <c r="AU52" s="31">
        <v>532346</v>
      </c>
      <c r="AV52" s="31">
        <v>53625</v>
      </c>
      <c r="AW52" s="31">
        <v>0</v>
      </c>
    </row>
    <row r="53" spans="1:49" outlineLevel="2" x14ac:dyDescent="0.2">
      <c r="A53" s="35">
        <v>902023183</v>
      </c>
      <c r="B53" s="35" t="s">
        <v>332</v>
      </c>
      <c r="C53" s="31" t="s">
        <v>229</v>
      </c>
      <c r="D53" s="35">
        <v>45</v>
      </c>
      <c r="E53" s="6" t="s">
        <v>330</v>
      </c>
      <c r="F53" s="35" t="s">
        <v>124</v>
      </c>
      <c r="G53" s="31">
        <v>9708</v>
      </c>
      <c r="H53" s="71">
        <v>45</v>
      </c>
      <c r="I53" s="31">
        <v>1920</v>
      </c>
      <c r="J53" s="33">
        <v>0.54286000000000001</v>
      </c>
      <c r="K53" s="33">
        <v>1.14286</v>
      </c>
      <c r="L53" s="33">
        <v>3.5428600000000001</v>
      </c>
      <c r="M53" s="33">
        <v>0.42857000000000001</v>
      </c>
      <c r="N53" s="35">
        <v>45</v>
      </c>
      <c r="O53" s="142" t="s">
        <v>330</v>
      </c>
      <c r="P53" s="35" t="s">
        <v>124</v>
      </c>
      <c r="Q53" s="31">
        <v>28812</v>
      </c>
      <c r="R53" s="32">
        <v>2.9678615574783684</v>
      </c>
      <c r="S53" s="31">
        <v>52</v>
      </c>
      <c r="T53" s="31">
        <v>265</v>
      </c>
      <c r="U53" s="31">
        <v>34485</v>
      </c>
      <c r="V53" s="32">
        <v>3.5522249690976513</v>
      </c>
      <c r="W53" s="32">
        <v>1.1968971261974177</v>
      </c>
      <c r="X53" s="31">
        <v>14475</v>
      </c>
      <c r="Y53" s="31">
        <v>13261</v>
      </c>
      <c r="Z53" s="31">
        <v>9</v>
      </c>
      <c r="AA53" s="35">
        <v>45</v>
      </c>
      <c r="AB53" s="142" t="s">
        <v>330</v>
      </c>
      <c r="AC53" s="35" t="s">
        <v>124</v>
      </c>
      <c r="AD53" s="31">
        <v>9708</v>
      </c>
      <c r="AE53" s="31">
        <v>128177</v>
      </c>
      <c r="AF53" s="31">
        <v>21262</v>
      </c>
      <c r="AG53" s="31">
        <v>0</v>
      </c>
      <c r="AH53" s="31">
        <v>34197</v>
      </c>
      <c r="AI53" s="31">
        <v>183636</v>
      </c>
      <c r="AJ53" s="31">
        <v>5000</v>
      </c>
      <c r="AK53" s="31">
        <v>0</v>
      </c>
      <c r="AL53" s="35">
        <v>45</v>
      </c>
      <c r="AM53" s="142" t="s">
        <v>330</v>
      </c>
      <c r="AN53" s="35" t="s">
        <v>124</v>
      </c>
      <c r="AO53" s="31">
        <v>108257</v>
      </c>
      <c r="AP53" s="31">
        <v>21165</v>
      </c>
      <c r="AQ53" s="31">
        <v>36994</v>
      </c>
      <c r="AR53" s="31">
        <v>166416</v>
      </c>
      <c r="AS53" s="31">
        <v>0</v>
      </c>
      <c r="AT53" s="36">
        <v>17.142150803461064</v>
      </c>
      <c r="AU53" s="31">
        <v>145154</v>
      </c>
      <c r="AV53" s="31">
        <v>21262</v>
      </c>
      <c r="AW53" s="31">
        <v>0</v>
      </c>
    </row>
    <row r="54" spans="1:49" outlineLevel="2" x14ac:dyDescent="0.2">
      <c r="A54" s="35">
        <v>902023394</v>
      </c>
      <c r="B54" s="35" t="s">
        <v>332</v>
      </c>
      <c r="C54" s="31" t="s">
        <v>229</v>
      </c>
      <c r="D54" s="35">
        <v>46</v>
      </c>
      <c r="E54" s="6" t="s">
        <v>330</v>
      </c>
      <c r="F54" s="35" t="s">
        <v>379</v>
      </c>
      <c r="G54" s="31">
        <v>19229</v>
      </c>
      <c r="H54" s="71">
        <v>65</v>
      </c>
      <c r="I54" s="31">
        <v>9993</v>
      </c>
      <c r="J54" s="33">
        <v>8.625</v>
      </c>
      <c r="K54" s="33">
        <v>0</v>
      </c>
      <c r="L54" s="33">
        <v>10.85</v>
      </c>
      <c r="M54" s="33">
        <v>1.375</v>
      </c>
      <c r="N54" s="35">
        <v>46</v>
      </c>
      <c r="O54" s="142" t="s">
        <v>330</v>
      </c>
      <c r="P54" s="35" t="s">
        <v>379</v>
      </c>
      <c r="Q54" s="31">
        <v>65493</v>
      </c>
      <c r="R54" s="32">
        <v>3.4059493473399551</v>
      </c>
      <c r="S54" s="31">
        <v>93</v>
      </c>
      <c r="T54" s="31">
        <v>265</v>
      </c>
      <c r="U54" s="31">
        <v>329948</v>
      </c>
      <c r="V54" s="32">
        <v>17.158874616464715</v>
      </c>
      <c r="W54" s="32">
        <v>5.0379124486586351</v>
      </c>
      <c r="X54" s="31">
        <v>52099</v>
      </c>
      <c r="Y54" s="31">
        <v>60205</v>
      </c>
      <c r="Z54" s="31">
        <v>12</v>
      </c>
      <c r="AA54" s="35">
        <v>46</v>
      </c>
      <c r="AB54" s="142" t="s">
        <v>330</v>
      </c>
      <c r="AC54" s="35" t="s">
        <v>379</v>
      </c>
      <c r="AD54" s="31">
        <v>19229</v>
      </c>
      <c r="AE54" s="31">
        <v>1115340</v>
      </c>
      <c r="AF54" s="31">
        <v>74460</v>
      </c>
      <c r="AG54" s="31">
        <v>0</v>
      </c>
      <c r="AH54" s="31">
        <v>63160</v>
      </c>
      <c r="AI54" s="31">
        <v>1252960</v>
      </c>
      <c r="AJ54" s="31">
        <v>0</v>
      </c>
      <c r="AK54" s="31">
        <v>0</v>
      </c>
      <c r="AL54" s="35">
        <v>46</v>
      </c>
      <c r="AM54" s="142" t="s">
        <v>330</v>
      </c>
      <c r="AN54" s="35" t="s">
        <v>379</v>
      </c>
      <c r="AO54" s="31">
        <v>895985</v>
      </c>
      <c r="AP54" s="31">
        <v>150475</v>
      </c>
      <c r="AQ54" s="31">
        <v>206500</v>
      </c>
      <c r="AR54" s="31">
        <v>1252960</v>
      </c>
      <c r="AS54" s="31">
        <v>0</v>
      </c>
      <c r="AT54" s="36">
        <v>65.159914712153522</v>
      </c>
      <c r="AU54" s="31">
        <v>1178866</v>
      </c>
      <c r="AV54" s="31">
        <v>74460</v>
      </c>
      <c r="AW54" s="31">
        <v>-366</v>
      </c>
    </row>
    <row r="55" spans="1:49" outlineLevel="2" x14ac:dyDescent="0.2">
      <c r="A55" s="35">
        <v>902022373</v>
      </c>
      <c r="B55" s="35" t="s">
        <v>332</v>
      </c>
      <c r="C55" s="31" t="s">
        <v>229</v>
      </c>
      <c r="D55" s="35">
        <v>47</v>
      </c>
      <c r="E55" s="6" t="s">
        <v>330</v>
      </c>
      <c r="F55" s="35" t="s">
        <v>125</v>
      </c>
      <c r="G55" s="31">
        <v>20453</v>
      </c>
      <c r="H55" s="71">
        <v>51</v>
      </c>
      <c r="I55" s="31">
        <v>9637</v>
      </c>
      <c r="J55" s="33">
        <v>3.1428600000000002</v>
      </c>
      <c r="K55" s="33">
        <v>1</v>
      </c>
      <c r="L55" s="33">
        <v>6.1428599999999998</v>
      </c>
      <c r="M55" s="33">
        <v>0</v>
      </c>
      <c r="N55" s="35">
        <v>47</v>
      </c>
      <c r="O55" s="142" t="s">
        <v>330</v>
      </c>
      <c r="P55" s="35" t="s">
        <v>125</v>
      </c>
      <c r="Q55" s="31">
        <v>30083</v>
      </c>
      <c r="R55" s="32">
        <v>1.4708355742433872</v>
      </c>
      <c r="S55" s="31">
        <v>37</v>
      </c>
      <c r="T55" s="31">
        <v>265</v>
      </c>
      <c r="U55" s="31">
        <v>138143</v>
      </c>
      <c r="V55" s="32">
        <v>6.7541680927003371</v>
      </c>
      <c r="W55" s="32">
        <v>4.5920619619053955</v>
      </c>
      <c r="X55" s="31">
        <v>29869</v>
      </c>
      <c r="Y55" s="31">
        <v>33815</v>
      </c>
      <c r="Z55" s="31">
        <v>17</v>
      </c>
      <c r="AA55" s="35">
        <v>47</v>
      </c>
      <c r="AB55" s="142" t="s">
        <v>330</v>
      </c>
      <c r="AC55" s="35" t="s">
        <v>125</v>
      </c>
      <c r="AD55" s="31">
        <v>20453</v>
      </c>
      <c r="AE55" s="31">
        <v>382787</v>
      </c>
      <c r="AF55" s="31">
        <v>56534</v>
      </c>
      <c r="AG55" s="31">
        <v>0</v>
      </c>
      <c r="AH55" s="31">
        <v>64751</v>
      </c>
      <c r="AI55" s="31">
        <v>504072</v>
      </c>
      <c r="AJ55" s="31" t="s">
        <v>1032</v>
      </c>
      <c r="AK55" s="31">
        <v>0</v>
      </c>
      <c r="AL55" s="35">
        <v>47</v>
      </c>
      <c r="AM55" s="142" t="s">
        <v>330</v>
      </c>
      <c r="AN55" s="35" t="s">
        <v>125</v>
      </c>
      <c r="AO55" s="31">
        <v>289113</v>
      </c>
      <c r="AP55" s="31">
        <v>57235</v>
      </c>
      <c r="AQ55" s="31">
        <v>110452</v>
      </c>
      <c r="AR55" s="31">
        <v>456800</v>
      </c>
      <c r="AS55" s="31">
        <v>43317</v>
      </c>
      <c r="AT55" s="36">
        <v>22.334131912188919</v>
      </c>
      <c r="AU55" s="31">
        <v>400266</v>
      </c>
      <c r="AV55" s="31">
        <v>56534</v>
      </c>
      <c r="AW55" s="31">
        <v>0</v>
      </c>
    </row>
    <row r="56" spans="1:49" outlineLevel="2" x14ac:dyDescent="0.2">
      <c r="A56" s="35">
        <v>902023723</v>
      </c>
      <c r="B56" s="35" t="s">
        <v>332</v>
      </c>
      <c r="C56" s="31" t="s">
        <v>229</v>
      </c>
      <c r="D56" s="35">
        <v>48</v>
      </c>
      <c r="E56" s="6" t="s">
        <v>330</v>
      </c>
      <c r="F56" s="35" t="s">
        <v>376</v>
      </c>
      <c r="G56" s="31">
        <v>13944</v>
      </c>
      <c r="H56" s="71">
        <v>64</v>
      </c>
      <c r="I56" s="31">
        <v>7326</v>
      </c>
      <c r="J56" s="33">
        <v>4.3142899999999997</v>
      </c>
      <c r="K56" s="33">
        <v>0</v>
      </c>
      <c r="L56" s="33">
        <v>6.3142899999999997</v>
      </c>
      <c r="M56" s="33">
        <v>0.34286</v>
      </c>
      <c r="N56" s="35">
        <v>48</v>
      </c>
      <c r="O56" s="142" t="s">
        <v>330</v>
      </c>
      <c r="P56" s="35" t="s">
        <v>376</v>
      </c>
      <c r="Q56" s="31">
        <v>57732</v>
      </c>
      <c r="R56" s="32">
        <v>4.1402753872633387</v>
      </c>
      <c r="S56" s="31">
        <v>106</v>
      </c>
      <c r="T56" s="31">
        <v>265</v>
      </c>
      <c r="U56" s="31">
        <v>154235</v>
      </c>
      <c r="V56" s="32">
        <v>11.061029833620195</v>
      </c>
      <c r="W56" s="32">
        <v>2.6715686274509802</v>
      </c>
      <c r="X56" s="31">
        <v>51234</v>
      </c>
      <c r="Y56" s="31">
        <v>43539</v>
      </c>
      <c r="Z56" s="31">
        <v>18</v>
      </c>
      <c r="AA56" s="35">
        <v>48</v>
      </c>
      <c r="AB56" s="142" t="s">
        <v>330</v>
      </c>
      <c r="AC56" s="35" t="s">
        <v>376</v>
      </c>
      <c r="AD56" s="31">
        <v>13944</v>
      </c>
      <c r="AE56" s="31">
        <v>529054</v>
      </c>
      <c r="AF56" s="31">
        <v>54235</v>
      </c>
      <c r="AG56" s="31">
        <v>0</v>
      </c>
      <c r="AH56" s="31">
        <v>83948</v>
      </c>
      <c r="AI56" s="31">
        <v>667237</v>
      </c>
      <c r="AJ56" s="31">
        <v>0</v>
      </c>
      <c r="AK56" s="31">
        <v>0</v>
      </c>
      <c r="AL56" s="35">
        <v>48</v>
      </c>
      <c r="AM56" s="142" t="s">
        <v>330</v>
      </c>
      <c r="AN56" s="35" t="s">
        <v>376</v>
      </c>
      <c r="AO56" s="31">
        <v>477858</v>
      </c>
      <c r="AP56" s="31">
        <v>97386</v>
      </c>
      <c r="AQ56" s="31">
        <v>132182</v>
      </c>
      <c r="AR56" s="31">
        <v>707426</v>
      </c>
      <c r="AS56" s="31">
        <v>0</v>
      </c>
      <c r="AT56" s="36">
        <v>50.7333620195066</v>
      </c>
      <c r="AU56" s="31">
        <v>653191</v>
      </c>
      <c r="AV56" s="31">
        <v>54235</v>
      </c>
      <c r="AW56" s="31">
        <v>0</v>
      </c>
    </row>
    <row r="57" spans="1:49" outlineLevel="2" x14ac:dyDescent="0.2">
      <c r="A57" s="35">
        <v>902023783</v>
      </c>
      <c r="B57" s="35" t="s">
        <v>332</v>
      </c>
      <c r="C57" s="31" t="s">
        <v>229</v>
      </c>
      <c r="D57" s="35">
        <v>49</v>
      </c>
      <c r="E57" s="6" t="s">
        <v>330</v>
      </c>
      <c r="F57" s="35" t="s">
        <v>377</v>
      </c>
      <c r="G57" s="31">
        <v>15930</v>
      </c>
      <c r="H57" s="71">
        <v>48</v>
      </c>
      <c r="I57" s="31">
        <v>5448</v>
      </c>
      <c r="J57" s="33">
        <v>2</v>
      </c>
      <c r="K57" s="33">
        <v>0</v>
      </c>
      <c r="L57" s="33">
        <v>8.4499999999999993</v>
      </c>
      <c r="M57" s="33">
        <v>0</v>
      </c>
      <c r="N57" s="35">
        <v>49</v>
      </c>
      <c r="O57" s="142" t="s">
        <v>330</v>
      </c>
      <c r="P57" s="35" t="s">
        <v>377</v>
      </c>
      <c r="Q57" s="31">
        <v>55793</v>
      </c>
      <c r="R57" s="32">
        <v>3.5023854362837414</v>
      </c>
      <c r="S57" s="31">
        <v>29</v>
      </c>
      <c r="T57" s="31">
        <v>265</v>
      </c>
      <c r="U57" s="31">
        <v>110265</v>
      </c>
      <c r="V57" s="32">
        <v>6.9218455743879472</v>
      </c>
      <c r="W57" s="32">
        <v>1.9763231946659976</v>
      </c>
      <c r="X57" s="31">
        <v>57865</v>
      </c>
      <c r="Y57" s="31">
        <v>29515</v>
      </c>
      <c r="Z57" s="31">
        <v>24</v>
      </c>
      <c r="AA57" s="35">
        <v>49</v>
      </c>
      <c r="AB57" s="142" t="s">
        <v>330</v>
      </c>
      <c r="AC57" s="35" t="s">
        <v>377</v>
      </c>
      <c r="AD57" s="31">
        <v>15930</v>
      </c>
      <c r="AE57" s="31">
        <v>569051</v>
      </c>
      <c r="AF57" s="31">
        <v>70321</v>
      </c>
      <c r="AG57" s="31">
        <v>0</v>
      </c>
      <c r="AH57" s="31">
        <v>26575</v>
      </c>
      <c r="AI57" s="31">
        <v>665947</v>
      </c>
      <c r="AJ57" s="31">
        <v>0</v>
      </c>
      <c r="AK57" s="31">
        <v>0</v>
      </c>
      <c r="AL57" s="35">
        <v>49</v>
      </c>
      <c r="AM57" s="142" t="s">
        <v>330</v>
      </c>
      <c r="AN57" s="35" t="s">
        <v>377</v>
      </c>
      <c r="AO57" s="31">
        <v>425158</v>
      </c>
      <c r="AP57" s="31">
        <v>85658</v>
      </c>
      <c r="AQ57" s="31">
        <v>46650</v>
      </c>
      <c r="AR57" s="31">
        <v>557466</v>
      </c>
      <c r="AS57" s="31">
        <v>0</v>
      </c>
      <c r="AT57" s="36">
        <v>34.994726930320148</v>
      </c>
      <c r="AU57" s="31">
        <v>487145</v>
      </c>
      <c r="AV57" s="31">
        <v>70321</v>
      </c>
      <c r="AW57" s="31">
        <v>0</v>
      </c>
    </row>
    <row r="58" spans="1:49" outlineLevel="1" x14ac:dyDescent="0.2">
      <c r="B58" s="15" t="s">
        <v>754</v>
      </c>
      <c r="C58" s="31"/>
      <c r="F58" s="12" t="s">
        <v>652</v>
      </c>
      <c r="G58" s="31">
        <v>1222904</v>
      </c>
      <c r="I58" s="31">
        <v>519111</v>
      </c>
      <c r="J58" s="33">
        <v>277.54393999999991</v>
      </c>
      <c r="K58" s="33">
        <v>29.433810000000001</v>
      </c>
      <c r="L58" s="33">
        <v>529.08388000000014</v>
      </c>
      <c r="M58" s="33">
        <v>44.633240000000001</v>
      </c>
      <c r="O58" s="142"/>
      <c r="P58" s="12" t="s">
        <v>652</v>
      </c>
      <c r="Q58" s="31">
        <v>4758282</v>
      </c>
      <c r="R58" s="32">
        <v>3.8909693647252768</v>
      </c>
      <c r="S58" s="31">
        <v>4116</v>
      </c>
      <c r="T58" s="31">
        <v>12687</v>
      </c>
      <c r="U58" s="31">
        <v>11251799</v>
      </c>
      <c r="V58" s="32">
        <v>9.2008849427264945</v>
      </c>
      <c r="W58" s="32">
        <v>2.364676788807389</v>
      </c>
      <c r="X58" s="31">
        <v>2153880</v>
      </c>
      <c r="Y58" s="31">
        <v>2154497</v>
      </c>
      <c r="Z58" s="31">
        <v>1366</v>
      </c>
      <c r="AB58" s="142"/>
      <c r="AC58" s="12" t="s">
        <v>652</v>
      </c>
      <c r="AD58" s="31">
        <v>1222904</v>
      </c>
      <c r="AE58" s="31">
        <v>45607860</v>
      </c>
      <c r="AF58" s="31">
        <v>8916827</v>
      </c>
      <c r="AG58" s="31">
        <v>51376</v>
      </c>
      <c r="AH58" s="31">
        <v>9871450</v>
      </c>
      <c r="AI58" s="31">
        <v>64447513</v>
      </c>
      <c r="AJ58" s="31">
        <v>610111</v>
      </c>
      <c r="AK58" s="31">
        <v>0</v>
      </c>
      <c r="AM58" s="142"/>
      <c r="AN58" s="12" t="s">
        <v>652</v>
      </c>
      <c r="AO58" s="31">
        <v>37872458</v>
      </c>
      <c r="AP58" s="31">
        <v>8079213</v>
      </c>
      <c r="AQ58" s="31">
        <v>14890578</v>
      </c>
      <c r="AR58" s="31">
        <v>60842249</v>
      </c>
      <c r="AS58" s="31">
        <v>3519199</v>
      </c>
      <c r="AT58" s="36">
        <v>49.752269188750709</v>
      </c>
      <c r="AU58" s="31">
        <v>51943918</v>
      </c>
      <c r="AV58" s="31">
        <v>8862634</v>
      </c>
      <c r="AW58" s="31">
        <v>35697</v>
      </c>
    </row>
    <row r="59" spans="1:49" outlineLevel="1" x14ac:dyDescent="0.2">
      <c r="B59" s="15"/>
      <c r="C59" s="31"/>
      <c r="F59" s="12"/>
      <c r="O59" s="142"/>
      <c r="P59" s="12"/>
      <c r="AB59" s="142"/>
      <c r="AC59" s="12"/>
      <c r="AI59" s="31"/>
      <c r="AJ59" s="31"/>
      <c r="AM59" s="142"/>
      <c r="AN59" s="12"/>
      <c r="AO59" s="31"/>
      <c r="AP59" s="31"/>
      <c r="AQ59" s="31"/>
      <c r="AR59" s="31"/>
      <c r="AS59" s="31"/>
      <c r="AT59" s="36"/>
      <c r="AU59" s="31"/>
      <c r="AV59" s="31"/>
      <c r="AW59" s="31"/>
    </row>
    <row r="60" spans="1:49" outlineLevel="2" x14ac:dyDescent="0.2">
      <c r="A60" s="35">
        <v>928030033</v>
      </c>
      <c r="B60" s="35" t="s">
        <v>594</v>
      </c>
      <c r="C60" s="31" t="s">
        <v>405</v>
      </c>
      <c r="D60" s="35">
        <v>50</v>
      </c>
      <c r="F60" s="35" t="s">
        <v>595</v>
      </c>
      <c r="G60" s="31">
        <v>2944</v>
      </c>
      <c r="H60" s="71">
        <v>39</v>
      </c>
      <c r="I60" s="31">
        <v>611</v>
      </c>
      <c r="J60" s="33">
        <v>1.14286</v>
      </c>
      <c r="K60" s="33">
        <v>0</v>
      </c>
      <c r="L60" s="33">
        <v>0.91429000000000005</v>
      </c>
      <c r="M60" s="33">
        <v>1</v>
      </c>
      <c r="N60" s="35">
        <v>50</v>
      </c>
      <c r="O60" s="142"/>
      <c r="P60" s="35" t="s">
        <v>595</v>
      </c>
      <c r="Q60" s="31">
        <v>29057</v>
      </c>
      <c r="R60" s="32">
        <v>9.8699048913043477</v>
      </c>
      <c r="S60" s="31">
        <v>36</v>
      </c>
      <c r="T60" s="31">
        <v>0</v>
      </c>
      <c r="U60" s="31">
        <v>13004</v>
      </c>
      <c r="V60" s="32">
        <v>4.4171195652173916</v>
      </c>
      <c r="W60" s="32">
        <v>0.4475341570017552</v>
      </c>
      <c r="X60" s="31">
        <v>231</v>
      </c>
      <c r="Y60" s="31">
        <v>255</v>
      </c>
      <c r="Z60" s="31">
        <v>5</v>
      </c>
      <c r="AA60" s="35">
        <v>50</v>
      </c>
      <c r="AB60" s="142"/>
      <c r="AC60" s="35" t="s">
        <v>595</v>
      </c>
      <c r="AD60" s="31">
        <v>2944</v>
      </c>
      <c r="AE60" s="31">
        <v>23035</v>
      </c>
      <c r="AF60" s="31">
        <v>13430</v>
      </c>
      <c r="AG60" s="31">
        <v>6453</v>
      </c>
      <c r="AH60" s="31">
        <v>32818</v>
      </c>
      <c r="AI60" s="31">
        <v>75736</v>
      </c>
      <c r="AJ60" s="31">
        <v>0</v>
      </c>
      <c r="AK60" s="31">
        <v>6453</v>
      </c>
      <c r="AL60" s="35">
        <v>50</v>
      </c>
      <c r="AM60" s="142"/>
      <c r="AN60" s="35" t="s">
        <v>595</v>
      </c>
      <c r="AO60" s="31">
        <v>48237</v>
      </c>
      <c r="AP60" s="31">
        <v>14176</v>
      </c>
      <c r="AQ60" s="31">
        <v>28855</v>
      </c>
      <c r="AR60" s="31">
        <v>91268</v>
      </c>
      <c r="AS60" s="31">
        <v>0</v>
      </c>
      <c r="AT60" s="36">
        <v>31.001358695652176</v>
      </c>
      <c r="AU60" s="31">
        <v>71385</v>
      </c>
      <c r="AV60" s="31">
        <v>13430</v>
      </c>
      <c r="AW60" s="31">
        <v>6453</v>
      </c>
    </row>
    <row r="61" spans="1:49" outlineLevel="2" x14ac:dyDescent="0.2">
      <c r="A61" s="35">
        <v>928030393</v>
      </c>
      <c r="B61" s="35" t="s">
        <v>594</v>
      </c>
      <c r="C61" s="31" t="s">
        <v>405</v>
      </c>
      <c r="D61" s="35">
        <v>51</v>
      </c>
      <c r="F61" s="35" t="s">
        <v>596</v>
      </c>
      <c r="G61" s="31">
        <v>2991</v>
      </c>
      <c r="H61" s="71">
        <v>45</v>
      </c>
      <c r="I61" s="31">
        <v>2529</v>
      </c>
      <c r="J61" s="33">
        <v>0</v>
      </c>
      <c r="K61" s="33">
        <v>1</v>
      </c>
      <c r="L61" s="33">
        <v>1.4</v>
      </c>
      <c r="M61" s="33">
        <v>0.34286</v>
      </c>
      <c r="N61" s="35">
        <v>51</v>
      </c>
      <c r="O61" s="142"/>
      <c r="P61" s="35" t="s">
        <v>596</v>
      </c>
      <c r="Q61" s="31">
        <v>18737</v>
      </c>
      <c r="R61" s="32">
        <v>6.2644600468070877</v>
      </c>
      <c r="S61" s="31">
        <v>30</v>
      </c>
      <c r="T61" s="31">
        <v>0</v>
      </c>
      <c r="U61" s="31">
        <v>13357</v>
      </c>
      <c r="V61" s="32">
        <v>4.4657305249080572</v>
      </c>
      <c r="W61" s="32">
        <v>0.71286758819448148</v>
      </c>
      <c r="X61" s="31">
        <v>146</v>
      </c>
      <c r="Y61" s="31">
        <v>249</v>
      </c>
      <c r="Z61" s="31">
        <v>6</v>
      </c>
      <c r="AA61" s="35">
        <v>51</v>
      </c>
      <c r="AB61" s="142"/>
      <c r="AC61" s="35" t="s">
        <v>596</v>
      </c>
      <c r="AD61" s="31">
        <v>2991</v>
      </c>
      <c r="AE61" s="31">
        <v>29871</v>
      </c>
      <c r="AF61" s="31">
        <v>14043</v>
      </c>
      <c r="AG61" s="31">
        <v>0</v>
      </c>
      <c r="AH61" s="31">
        <v>35653</v>
      </c>
      <c r="AI61" s="31">
        <v>79567</v>
      </c>
      <c r="AJ61" s="31">
        <v>0</v>
      </c>
      <c r="AK61" s="31">
        <v>0</v>
      </c>
      <c r="AL61" s="35">
        <v>51</v>
      </c>
      <c r="AM61" s="142"/>
      <c r="AN61" s="35" t="s">
        <v>596</v>
      </c>
      <c r="AO61" s="31">
        <v>52719</v>
      </c>
      <c r="AP61" s="31">
        <v>15202</v>
      </c>
      <c r="AQ61" s="31">
        <v>27476</v>
      </c>
      <c r="AR61" s="31">
        <v>95397</v>
      </c>
      <c r="AS61" s="31">
        <v>0</v>
      </c>
      <c r="AT61" s="36">
        <v>31.894684052156471</v>
      </c>
      <c r="AU61" s="31">
        <v>81354</v>
      </c>
      <c r="AV61" s="31">
        <v>14043</v>
      </c>
      <c r="AW61" s="31">
        <v>0</v>
      </c>
    </row>
    <row r="62" spans="1:49" outlineLevel="2" x14ac:dyDescent="0.2">
      <c r="A62" s="35">
        <v>928030573</v>
      </c>
      <c r="B62" s="35" t="s">
        <v>594</v>
      </c>
      <c r="C62" s="31" t="s">
        <v>405</v>
      </c>
      <c r="D62" s="35">
        <v>52</v>
      </c>
      <c r="F62" s="35" t="s">
        <v>597</v>
      </c>
      <c r="G62" s="31">
        <v>5529</v>
      </c>
      <c r="H62" s="71">
        <v>45</v>
      </c>
      <c r="I62" s="31">
        <v>2713</v>
      </c>
      <c r="J62" s="33">
        <v>0</v>
      </c>
      <c r="K62" s="33">
        <v>1</v>
      </c>
      <c r="L62" s="33">
        <v>2.3714300000000001</v>
      </c>
      <c r="M62" s="33">
        <v>0.85714000000000001</v>
      </c>
      <c r="N62" s="35">
        <v>52</v>
      </c>
      <c r="O62" s="142"/>
      <c r="P62" s="35" t="s">
        <v>597</v>
      </c>
      <c r="Q62" s="31">
        <v>29663</v>
      </c>
      <c r="R62" s="32">
        <v>5.3649846265147403</v>
      </c>
      <c r="S62" s="31">
        <v>43</v>
      </c>
      <c r="T62" s="31">
        <v>3</v>
      </c>
      <c r="U62" s="31">
        <v>21985</v>
      </c>
      <c r="V62" s="32">
        <v>3.9763067462470612</v>
      </c>
      <c r="W62" s="32">
        <v>0.74115901965411457</v>
      </c>
      <c r="X62" s="31">
        <v>266</v>
      </c>
      <c r="Y62" s="31">
        <v>1293</v>
      </c>
      <c r="Z62" s="31">
        <v>7</v>
      </c>
      <c r="AA62" s="35">
        <v>52</v>
      </c>
      <c r="AB62" s="142"/>
      <c r="AC62" s="35" t="s">
        <v>597</v>
      </c>
      <c r="AD62" s="31">
        <v>5529</v>
      </c>
      <c r="AE62" s="31">
        <v>20938</v>
      </c>
      <c r="AF62" s="31">
        <v>22083</v>
      </c>
      <c r="AG62" s="31">
        <v>9838</v>
      </c>
      <c r="AH62" s="31">
        <v>48371</v>
      </c>
      <c r="AI62" s="31">
        <v>101230</v>
      </c>
      <c r="AJ62" s="31">
        <v>0</v>
      </c>
      <c r="AK62" s="31">
        <v>9838</v>
      </c>
      <c r="AL62" s="35">
        <v>52</v>
      </c>
      <c r="AM62" s="142"/>
      <c r="AN62" s="35" t="s">
        <v>597</v>
      </c>
      <c r="AO62" s="31">
        <v>88963</v>
      </c>
      <c r="AP62" s="31">
        <v>15141</v>
      </c>
      <c r="AQ62" s="31">
        <v>19297</v>
      </c>
      <c r="AR62" s="31">
        <v>123401</v>
      </c>
      <c r="AS62" s="31">
        <v>0</v>
      </c>
      <c r="AT62" s="36">
        <v>22.31886417073612</v>
      </c>
      <c r="AU62" s="31">
        <v>91480</v>
      </c>
      <c r="AV62" s="31">
        <v>22083</v>
      </c>
      <c r="AW62" s="31">
        <v>9838</v>
      </c>
    </row>
    <row r="63" spans="1:49" outlineLevel="2" x14ac:dyDescent="0.2">
      <c r="A63" s="35">
        <v>928031353</v>
      </c>
      <c r="B63" s="35" t="s">
        <v>594</v>
      </c>
      <c r="C63" s="31" t="s">
        <v>405</v>
      </c>
      <c r="D63" s="35">
        <v>53</v>
      </c>
      <c r="F63" s="35" t="s">
        <v>598</v>
      </c>
      <c r="G63" s="31">
        <v>2492</v>
      </c>
      <c r="H63" s="71">
        <v>26</v>
      </c>
      <c r="I63" s="31">
        <v>628</v>
      </c>
      <c r="J63" s="33">
        <v>0</v>
      </c>
      <c r="K63" s="33">
        <v>0</v>
      </c>
      <c r="L63" s="33">
        <v>0.28571000000000002</v>
      </c>
      <c r="M63" s="33">
        <v>0.57142999999999999</v>
      </c>
      <c r="N63" s="35">
        <v>53</v>
      </c>
      <c r="O63" s="142"/>
      <c r="P63" s="35" t="s">
        <v>598</v>
      </c>
      <c r="Q63" s="31">
        <v>17616</v>
      </c>
      <c r="R63" s="32">
        <v>7.069020866773676</v>
      </c>
      <c r="S63" s="31">
        <v>17</v>
      </c>
      <c r="T63" s="31">
        <v>0</v>
      </c>
      <c r="U63" s="31">
        <v>3218</v>
      </c>
      <c r="V63" s="32">
        <v>1.2913322632423756</v>
      </c>
      <c r="W63" s="32">
        <v>0.18267484105358764</v>
      </c>
      <c r="X63" s="31">
        <v>57</v>
      </c>
      <c r="Y63" s="31">
        <v>150</v>
      </c>
      <c r="Z63" s="31">
        <v>4</v>
      </c>
      <c r="AA63" s="35">
        <v>53</v>
      </c>
      <c r="AB63" s="142"/>
      <c r="AC63" s="35" t="s">
        <v>598</v>
      </c>
      <c r="AD63" s="31">
        <v>2492</v>
      </c>
      <c r="AE63" s="31">
        <v>5242</v>
      </c>
      <c r="AF63" s="31">
        <v>6994</v>
      </c>
      <c r="AG63" s="31">
        <v>0</v>
      </c>
      <c r="AH63" s="31">
        <v>15752</v>
      </c>
      <c r="AI63" s="31">
        <v>27988</v>
      </c>
      <c r="AJ63" s="31">
        <v>0</v>
      </c>
      <c r="AK63" s="31">
        <v>0</v>
      </c>
      <c r="AL63" s="35">
        <v>53</v>
      </c>
      <c r="AM63" s="142"/>
      <c r="AN63" s="35" t="s">
        <v>598</v>
      </c>
      <c r="AO63" s="31">
        <v>14342</v>
      </c>
      <c r="AP63" s="31">
        <v>1602</v>
      </c>
      <c r="AQ63" s="31">
        <v>13562</v>
      </c>
      <c r="AR63" s="31">
        <v>29506</v>
      </c>
      <c r="AS63" s="31">
        <v>0</v>
      </c>
      <c r="AT63" s="36">
        <v>11.840288924558587</v>
      </c>
      <c r="AU63" s="31">
        <v>22512</v>
      </c>
      <c r="AV63" s="31">
        <v>6994</v>
      </c>
      <c r="AW63" s="31">
        <v>0</v>
      </c>
    </row>
    <row r="64" spans="1:49" outlineLevel="1" x14ac:dyDescent="0.2">
      <c r="B64" s="15" t="s">
        <v>47</v>
      </c>
      <c r="C64" s="31"/>
      <c r="F64" s="12" t="s">
        <v>653</v>
      </c>
      <c r="G64" s="31">
        <v>13956</v>
      </c>
      <c r="I64" s="31">
        <v>6481</v>
      </c>
      <c r="J64" s="33">
        <v>1.14286</v>
      </c>
      <c r="K64" s="33">
        <v>2</v>
      </c>
      <c r="L64" s="33">
        <v>4.9714299999999998</v>
      </c>
      <c r="M64" s="33">
        <v>2.7714300000000001</v>
      </c>
      <c r="O64" s="142"/>
      <c r="P64" s="12" t="s">
        <v>653</v>
      </c>
      <c r="Q64" s="31">
        <v>95073</v>
      </c>
      <c r="R64" s="32">
        <v>6.8123387790197762</v>
      </c>
      <c r="S64" s="31">
        <v>126</v>
      </c>
      <c r="T64" s="31">
        <v>3</v>
      </c>
      <c r="U64" s="31">
        <v>51564</v>
      </c>
      <c r="V64" s="32">
        <v>3.69475494411006</v>
      </c>
      <c r="W64" s="32">
        <v>0.54236218484743304</v>
      </c>
      <c r="X64" s="31">
        <v>700</v>
      </c>
      <c r="Y64" s="31">
        <v>1947</v>
      </c>
      <c r="Z64" s="31">
        <v>22</v>
      </c>
      <c r="AB64" s="142"/>
      <c r="AC64" s="12" t="s">
        <v>653</v>
      </c>
      <c r="AD64" s="31">
        <v>13956</v>
      </c>
      <c r="AE64" s="31">
        <v>79086</v>
      </c>
      <c r="AF64" s="31">
        <v>56550</v>
      </c>
      <c r="AG64" s="31">
        <v>16291</v>
      </c>
      <c r="AH64" s="31">
        <v>132594</v>
      </c>
      <c r="AI64" s="31">
        <v>284521</v>
      </c>
      <c r="AJ64" s="31">
        <v>0</v>
      </c>
      <c r="AK64" s="31">
        <v>16291</v>
      </c>
      <c r="AM64" s="142"/>
      <c r="AN64" s="12" t="s">
        <v>653</v>
      </c>
      <c r="AO64" s="31">
        <v>204261</v>
      </c>
      <c r="AP64" s="31">
        <v>46121</v>
      </c>
      <c r="AQ64" s="31">
        <v>89190</v>
      </c>
      <c r="AR64" s="31">
        <v>339572</v>
      </c>
      <c r="AS64" s="31">
        <v>0</v>
      </c>
      <c r="AT64" s="36">
        <v>24.331613642877617</v>
      </c>
      <c r="AU64" s="31">
        <v>266731</v>
      </c>
      <c r="AV64" s="31">
        <v>56550</v>
      </c>
      <c r="AW64" s="31">
        <v>16291</v>
      </c>
    </row>
    <row r="65" spans="1:49" outlineLevel="1" x14ac:dyDescent="0.2">
      <c r="B65" s="15"/>
      <c r="C65" s="31"/>
      <c r="F65" s="12"/>
      <c r="O65" s="142"/>
      <c r="P65" s="12"/>
      <c r="AB65" s="142"/>
      <c r="AC65" s="12"/>
      <c r="AI65" s="31"/>
      <c r="AJ65" s="31"/>
      <c r="AM65" s="142"/>
      <c r="AN65" s="12"/>
      <c r="AO65" s="31"/>
      <c r="AP65" s="31"/>
      <c r="AQ65" s="31"/>
      <c r="AR65" s="31"/>
      <c r="AS65" s="31"/>
      <c r="AT65" s="36"/>
      <c r="AU65" s="31"/>
      <c r="AV65" s="31"/>
      <c r="AW65" s="31"/>
    </row>
    <row r="66" spans="1:49" outlineLevel="2" x14ac:dyDescent="0.2">
      <c r="A66" s="35">
        <v>927040305</v>
      </c>
      <c r="B66" s="35" t="s">
        <v>395</v>
      </c>
      <c r="C66" s="31" t="s">
        <v>115</v>
      </c>
      <c r="D66" s="35">
        <v>54</v>
      </c>
      <c r="E66" s="6" t="s">
        <v>328</v>
      </c>
      <c r="F66" s="35" t="s">
        <v>396</v>
      </c>
      <c r="G66" s="31">
        <v>70975</v>
      </c>
      <c r="H66" s="71">
        <v>30</v>
      </c>
      <c r="I66" s="31">
        <v>4528</v>
      </c>
      <c r="J66" s="33">
        <v>3</v>
      </c>
      <c r="K66" s="33">
        <v>0.48570999999999998</v>
      </c>
      <c r="L66" s="33">
        <v>5.6285699999999999</v>
      </c>
      <c r="M66" s="33">
        <v>0</v>
      </c>
      <c r="N66" s="35">
        <v>54</v>
      </c>
      <c r="O66" s="142" t="s">
        <v>328</v>
      </c>
      <c r="P66" s="35" t="s">
        <v>396</v>
      </c>
      <c r="Q66" s="31">
        <v>20838</v>
      </c>
      <c r="R66" s="32">
        <v>0.29359633673828811</v>
      </c>
      <c r="S66" s="31">
        <v>23</v>
      </c>
      <c r="T66" s="31">
        <v>41</v>
      </c>
      <c r="U66" s="31">
        <v>81401</v>
      </c>
      <c r="V66" s="32">
        <v>1.146896794646002</v>
      </c>
      <c r="W66" s="32">
        <v>3.9063729724541703</v>
      </c>
      <c r="X66" s="31">
        <v>1535</v>
      </c>
      <c r="Y66" s="31">
        <v>5383</v>
      </c>
      <c r="Z66" s="31">
        <v>12</v>
      </c>
      <c r="AA66" s="35">
        <v>54</v>
      </c>
      <c r="AB66" s="142" t="s">
        <v>328</v>
      </c>
      <c r="AC66" s="35" t="s">
        <v>396</v>
      </c>
      <c r="AD66" s="31">
        <v>70975</v>
      </c>
      <c r="AE66" s="31">
        <v>409221</v>
      </c>
      <c r="AF66" s="31">
        <v>261045</v>
      </c>
      <c r="AG66" s="31">
        <v>0</v>
      </c>
      <c r="AH66" s="31">
        <v>10243</v>
      </c>
      <c r="AI66" s="31">
        <v>680509</v>
      </c>
      <c r="AJ66" s="31">
        <v>0</v>
      </c>
      <c r="AK66" s="31">
        <v>0</v>
      </c>
      <c r="AL66" s="35">
        <v>54</v>
      </c>
      <c r="AM66" s="142" t="s">
        <v>328</v>
      </c>
      <c r="AN66" s="35" t="s">
        <v>396</v>
      </c>
      <c r="AO66" s="31">
        <v>513459</v>
      </c>
      <c r="AP66" s="31">
        <v>81946</v>
      </c>
      <c r="AQ66" s="31">
        <v>83764</v>
      </c>
      <c r="AR66" s="31">
        <v>679169</v>
      </c>
      <c r="AS66" s="31">
        <v>0</v>
      </c>
      <c r="AT66" s="36">
        <v>9.5691299753434311</v>
      </c>
      <c r="AU66" s="31">
        <v>418124</v>
      </c>
      <c r="AV66" s="31">
        <v>261045</v>
      </c>
      <c r="AW66" s="31">
        <v>0</v>
      </c>
    </row>
    <row r="67" spans="1:49" outlineLevel="2" x14ac:dyDescent="0.2">
      <c r="A67" s="35">
        <v>927040033</v>
      </c>
      <c r="B67" s="35" t="s">
        <v>395</v>
      </c>
      <c r="C67" s="31" t="s">
        <v>115</v>
      </c>
      <c r="D67" s="35">
        <v>55</v>
      </c>
      <c r="E67" s="6" t="s">
        <v>330</v>
      </c>
      <c r="F67" s="35" t="s">
        <v>397</v>
      </c>
      <c r="G67" s="31">
        <v>27598</v>
      </c>
      <c r="H67" s="71">
        <v>55.5</v>
      </c>
      <c r="I67" s="31">
        <v>7545</v>
      </c>
      <c r="J67" s="33">
        <v>2</v>
      </c>
      <c r="K67" s="33">
        <v>0</v>
      </c>
      <c r="L67" s="33">
        <v>5.2249999999999996</v>
      </c>
      <c r="M67" s="33">
        <v>0.22500000000000001</v>
      </c>
      <c r="N67" s="35">
        <v>55</v>
      </c>
      <c r="O67" s="142" t="s">
        <v>330</v>
      </c>
      <c r="P67" s="35" t="s">
        <v>397</v>
      </c>
      <c r="Q67" s="31">
        <v>56638</v>
      </c>
      <c r="R67" s="32">
        <v>2.0522501630552941</v>
      </c>
      <c r="S67" s="31">
        <v>122</v>
      </c>
      <c r="T67" s="31">
        <v>41</v>
      </c>
      <c r="U67" s="31">
        <v>72677</v>
      </c>
      <c r="V67" s="32">
        <v>2.6334154648887602</v>
      </c>
      <c r="W67" s="32">
        <v>1.2831844344786185</v>
      </c>
      <c r="X67" s="31">
        <v>6450</v>
      </c>
      <c r="Y67" s="31">
        <v>3999</v>
      </c>
      <c r="Z67" s="31">
        <v>17</v>
      </c>
      <c r="AA67" s="35">
        <v>55</v>
      </c>
      <c r="AB67" s="142" t="s">
        <v>330</v>
      </c>
      <c r="AC67" s="35" t="s">
        <v>397</v>
      </c>
      <c r="AD67" s="31">
        <v>27598</v>
      </c>
      <c r="AE67" s="31">
        <v>53065</v>
      </c>
      <c r="AF67" s="31">
        <v>257330</v>
      </c>
      <c r="AG67" s="31">
        <v>37685</v>
      </c>
      <c r="AH67" s="31">
        <v>296184</v>
      </c>
      <c r="AI67" s="31">
        <v>644264</v>
      </c>
      <c r="AJ67" s="31">
        <v>0</v>
      </c>
      <c r="AK67" s="31">
        <v>4603</v>
      </c>
      <c r="AL67" s="35">
        <v>55</v>
      </c>
      <c r="AM67" s="142" t="s">
        <v>330</v>
      </c>
      <c r="AN67" s="35" t="s">
        <v>397</v>
      </c>
      <c r="AO67" s="31">
        <v>241986</v>
      </c>
      <c r="AP67" s="31">
        <v>91499</v>
      </c>
      <c r="AQ67" s="31">
        <v>227561</v>
      </c>
      <c r="AR67" s="31">
        <v>561046</v>
      </c>
      <c r="AS67" s="31">
        <v>0</v>
      </c>
      <c r="AT67" s="36">
        <v>20.329226755561997</v>
      </c>
      <c r="AU67" s="31">
        <v>290345</v>
      </c>
      <c r="AV67" s="31">
        <v>255016</v>
      </c>
      <c r="AW67" s="31">
        <v>15685</v>
      </c>
    </row>
    <row r="68" spans="1:49" outlineLevel="2" x14ac:dyDescent="0.2">
      <c r="A68" s="35">
        <v>927040093</v>
      </c>
      <c r="B68" s="35" t="s">
        <v>395</v>
      </c>
      <c r="C68" s="31" t="s">
        <v>115</v>
      </c>
      <c r="D68" s="35">
        <v>56</v>
      </c>
      <c r="E68" s="6" t="s">
        <v>330</v>
      </c>
      <c r="F68" s="35" t="s">
        <v>398</v>
      </c>
      <c r="G68" s="31">
        <v>4135</v>
      </c>
      <c r="H68" s="71">
        <v>37</v>
      </c>
      <c r="I68" s="31">
        <v>2415</v>
      </c>
      <c r="J68" s="33">
        <v>0.71428999999999998</v>
      </c>
      <c r="K68" s="33">
        <v>0</v>
      </c>
      <c r="L68" s="33">
        <v>1.85714</v>
      </c>
      <c r="M68" s="33">
        <v>0.22857</v>
      </c>
      <c r="N68" s="35">
        <v>56</v>
      </c>
      <c r="O68" s="142" t="s">
        <v>330</v>
      </c>
      <c r="P68" s="35" t="s">
        <v>398</v>
      </c>
      <c r="Q68" s="31">
        <v>12476</v>
      </c>
      <c r="R68" s="32">
        <v>3.0171704957678354</v>
      </c>
      <c r="S68" s="31">
        <v>10</v>
      </c>
      <c r="T68" s="31">
        <v>41</v>
      </c>
      <c r="U68" s="31">
        <v>39767</v>
      </c>
      <c r="V68" s="32">
        <v>9.6171704957678354</v>
      </c>
      <c r="W68" s="32">
        <v>3.18747996152613</v>
      </c>
      <c r="X68" s="31">
        <v>1317</v>
      </c>
      <c r="Y68" s="31">
        <v>1304</v>
      </c>
      <c r="Z68" s="31">
        <v>6</v>
      </c>
      <c r="AA68" s="35">
        <v>56</v>
      </c>
      <c r="AB68" s="142" t="s">
        <v>330</v>
      </c>
      <c r="AC68" s="35" t="s">
        <v>398</v>
      </c>
      <c r="AD68" s="31">
        <v>4135</v>
      </c>
      <c r="AE68" s="31">
        <v>28350</v>
      </c>
      <c r="AF68" s="31">
        <v>21140</v>
      </c>
      <c r="AG68" s="31">
        <v>256</v>
      </c>
      <c r="AH68" s="31">
        <v>17741</v>
      </c>
      <c r="AI68" s="31">
        <v>67487</v>
      </c>
      <c r="AJ68" s="31">
        <v>6250</v>
      </c>
      <c r="AK68" s="31">
        <v>256</v>
      </c>
      <c r="AL68" s="35">
        <v>56</v>
      </c>
      <c r="AM68" s="142" t="s">
        <v>330</v>
      </c>
      <c r="AN68" s="35" t="s">
        <v>398</v>
      </c>
      <c r="AO68" s="31">
        <v>53735</v>
      </c>
      <c r="AP68" s="31">
        <v>8493</v>
      </c>
      <c r="AQ68" s="31">
        <v>12620</v>
      </c>
      <c r="AR68" s="31">
        <v>74848</v>
      </c>
      <c r="AS68" s="31">
        <v>0</v>
      </c>
      <c r="AT68" s="36">
        <v>18.101088270858526</v>
      </c>
      <c r="AU68" s="31">
        <v>54557</v>
      </c>
      <c r="AV68" s="31">
        <v>20291</v>
      </c>
      <c r="AW68" s="31">
        <v>0</v>
      </c>
    </row>
    <row r="69" spans="1:49" outlineLevel="2" x14ac:dyDescent="0.2">
      <c r="A69" s="35">
        <v>927040123</v>
      </c>
      <c r="B69" s="35" t="s">
        <v>395</v>
      </c>
      <c r="C69" s="31" t="s">
        <v>115</v>
      </c>
      <c r="D69" s="35">
        <v>57</v>
      </c>
      <c r="E69" s="6" t="s">
        <v>330</v>
      </c>
      <c r="F69" s="35" t="s">
        <v>399</v>
      </c>
      <c r="G69" s="31">
        <v>18316</v>
      </c>
      <c r="H69" s="71">
        <v>57</v>
      </c>
      <c r="I69" s="31">
        <v>7236</v>
      </c>
      <c r="J69" s="33">
        <v>2.9866700000000002</v>
      </c>
      <c r="K69" s="33">
        <v>0</v>
      </c>
      <c r="L69" s="33">
        <v>4.4266699999999997</v>
      </c>
      <c r="M69" s="33">
        <v>2</v>
      </c>
      <c r="N69" s="35">
        <v>57</v>
      </c>
      <c r="O69" s="142" t="s">
        <v>330</v>
      </c>
      <c r="P69" s="35" t="s">
        <v>399</v>
      </c>
      <c r="Q69" s="31">
        <v>65860</v>
      </c>
      <c r="R69" s="32">
        <v>3.5957632670888842</v>
      </c>
      <c r="S69" s="31">
        <v>89</v>
      </c>
      <c r="T69" s="31">
        <v>41</v>
      </c>
      <c r="U69" s="31">
        <v>167428</v>
      </c>
      <c r="V69" s="32">
        <v>9.1410788381742734</v>
      </c>
      <c r="W69" s="32">
        <v>2.5421803826298208</v>
      </c>
      <c r="X69" s="31">
        <v>5074</v>
      </c>
      <c r="Y69" s="31">
        <v>5252</v>
      </c>
      <c r="Z69" s="31">
        <v>13</v>
      </c>
      <c r="AA69" s="35">
        <v>57</v>
      </c>
      <c r="AB69" s="142" t="s">
        <v>330</v>
      </c>
      <c r="AC69" s="35" t="s">
        <v>399</v>
      </c>
      <c r="AD69" s="31">
        <v>18316</v>
      </c>
      <c r="AE69" s="31">
        <v>106821</v>
      </c>
      <c r="AF69" s="31">
        <v>64711</v>
      </c>
      <c r="AG69" s="31">
        <v>6389</v>
      </c>
      <c r="AH69" s="31">
        <v>287878</v>
      </c>
      <c r="AI69" s="31">
        <v>465799</v>
      </c>
      <c r="AJ69" s="31">
        <v>35000</v>
      </c>
      <c r="AK69" s="31">
        <v>6389</v>
      </c>
      <c r="AL69" s="35">
        <v>57</v>
      </c>
      <c r="AM69" s="142" t="s">
        <v>330</v>
      </c>
      <c r="AN69" s="35" t="s">
        <v>399</v>
      </c>
      <c r="AO69" s="31">
        <v>271262</v>
      </c>
      <c r="AP69" s="31">
        <v>68866</v>
      </c>
      <c r="AQ69" s="31">
        <v>121706</v>
      </c>
      <c r="AR69" s="31">
        <v>461834</v>
      </c>
      <c r="AS69" s="31">
        <v>0</v>
      </c>
      <c r="AT69" s="36">
        <v>25.21478488753003</v>
      </c>
      <c r="AU69" s="31">
        <v>390734</v>
      </c>
      <c r="AV69" s="31">
        <v>64711</v>
      </c>
      <c r="AW69" s="31">
        <v>6389</v>
      </c>
    </row>
    <row r="70" spans="1:49" outlineLevel="2" x14ac:dyDescent="0.2">
      <c r="A70" s="35">
        <v>927040152</v>
      </c>
      <c r="B70" s="35" t="s">
        <v>395</v>
      </c>
      <c r="C70" s="31" t="s">
        <v>115</v>
      </c>
      <c r="D70" s="35">
        <v>58</v>
      </c>
      <c r="E70" s="6" t="s">
        <v>330</v>
      </c>
      <c r="F70" s="35" t="s">
        <v>400</v>
      </c>
      <c r="G70" s="31">
        <v>17491</v>
      </c>
      <c r="H70" s="71">
        <v>42</v>
      </c>
      <c r="I70" s="31">
        <v>6362</v>
      </c>
      <c r="J70" s="33">
        <v>2.05714</v>
      </c>
      <c r="K70" s="33">
        <v>0</v>
      </c>
      <c r="L70" s="33">
        <v>2</v>
      </c>
      <c r="M70" s="33">
        <v>0.22857</v>
      </c>
      <c r="N70" s="35">
        <v>58</v>
      </c>
      <c r="O70" s="142" t="s">
        <v>330</v>
      </c>
      <c r="P70" s="35" t="s">
        <v>400</v>
      </c>
      <c r="Q70" s="31">
        <v>45198</v>
      </c>
      <c r="R70" s="32">
        <v>2.5840718083585843</v>
      </c>
      <c r="S70" s="31">
        <v>49</v>
      </c>
      <c r="T70" s="31">
        <v>41</v>
      </c>
      <c r="U70" s="31">
        <v>61191</v>
      </c>
      <c r="V70" s="32">
        <v>3.4984277628494653</v>
      </c>
      <c r="W70" s="32">
        <v>1.3538430904022303</v>
      </c>
      <c r="X70" s="31">
        <v>2785</v>
      </c>
      <c r="Y70" s="31">
        <v>1565</v>
      </c>
      <c r="Z70" s="31">
        <v>16</v>
      </c>
      <c r="AA70" s="35">
        <v>58</v>
      </c>
      <c r="AB70" s="142" t="s">
        <v>330</v>
      </c>
      <c r="AC70" s="35" t="s">
        <v>400</v>
      </c>
      <c r="AD70" s="31">
        <v>17491</v>
      </c>
      <c r="AE70" s="31">
        <v>29170</v>
      </c>
      <c r="AF70" s="31">
        <v>62803</v>
      </c>
      <c r="AG70" s="31">
        <v>0</v>
      </c>
      <c r="AH70" s="31">
        <v>39905</v>
      </c>
      <c r="AI70" s="31">
        <v>131878</v>
      </c>
      <c r="AJ70" s="31">
        <v>10000</v>
      </c>
      <c r="AK70" s="31">
        <v>0</v>
      </c>
      <c r="AL70" s="35">
        <v>58</v>
      </c>
      <c r="AM70" s="142" t="s">
        <v>330</v>
      </c>
      <c r="AN70" s="35" t="s">
        <v>400</v>
      </c>
      <c r="AO70" s="31">
        <v>134028</v>
      </c>
      <c r="AP70" s="31">
        <v>20691</v>
      </c>
      <c r="AQ70" s="31">
        <v>114435</v>
      </c>
      <c r="AR70" s="31">
        <v>269154</v>
      </c>
      <c r="AS70" s="31">
        <v>0</v>
      </c>
      <c r="AT70" s="36">
        <v>15.388142473271968</v>
      </c>
      <c r="AU70" s="31">
        <v>206351</v>
      </c>
      <c r="AV70" s="31">
        <v>62803</v>
      </c>
      <c r="AW70" s="31">
        <v>0</v>
      </c>
    </row>
    <row r="71" spans="1:49" outlineLevel="2" x14ac:dyDescent="0.2">
      <c r="A71" s="35">
        <v>927041053</v>
      </c>
      <c r="B71" s="35" t="s">
        <v>395</v>
      </c>
      <c r="C71" s="31" t="s">
        <v>115</v>
      </c>
      <c r="D71" s="35">
        <v>59</v>
      </c>
      <c r="E71" s="6" t="s">
        <v>330</v>
      </c>
      <c r="F71" s="35" t="s">
        <v>387</v>
      </c>
      <c r="G71" s="31">
        <v>4684</v>
      </c>
      <c r="H71" s="71">
        <v>30</v>
      </c>
      <c r="I71" s="31">
        <v>2063</v>
      </c>
      <c r="J71" s="33">
        <v>0</v>
      </c>
      <c r="K71" s="33">
        <v>0.68571000000000004</v>
      </c>
      <c r="L71" s="33">
        <v>0.85714000000000001</v>
      </c>
      <c r="M71" s="33">
        <v>0</v>
      </c>
      <c r="N71" s="35">
        <v>59</v>
      </c>
      <c r="O71" s="142" t="s">
        <v>330</v>
      </c>
      <c r="P71" s="35" t="s">
        <v>387</v>
      </c>
      <c r="Q71" s="31">
        <v>19184</v>
      </c>
      <c r="R71" s="32">
        <v>4.0956447480785654</v>
      </c>
      <c r="S71" s="31">
        <v>19</v>
      </c>
      <c r="T71" s="31">
        <v>41</v>
      </c>
      <c r="U71" s="31">
        <v>41163</v>
      </c>
      <c r="V71" s="32">
        <v>8.7880017079419304</v>
      </c>
      <c r="W71" s="32">
        <v>2.1456943286071728</v>
      </c>
      <c r="X71" s="31">
        <v>943</v>
      </c>
      <c r="Y71" s="31">
        <v>811</v>
      </c>
      <c r="Z71" s="31">
        <v>11</v>
      </c>
      <c r="AA71" s="35">
        <v>59</v>
      </c>
      <c r="AB71" s="142" t="s">
        <v>330</v>
      </c>
      <c r="AC71" s="35" t="s">
        <v>387</v>
      </c>
      <c r="AD71" s="31">
        <v>4684</v>
      </c>
      <c r="AE71" s="31">
        <v>10033</v>
      </c>
      <c r="AF71" s="31">
        <v>20626</v>
      </c>
      <c r="AG71" s="31">
        <v>0</v>
      </c>
      <c r="AH71" s="31">
        <v>47633</v>
      </c>
      <c r="AI71" s="31">
        <v>78292</v>
      </c>
      <c r="AJ71" s="31">
        <v>4589</v>
      </c>
      <c r="AK71" s="31">
        <v>0</v>
      </c>
      <c r="AL71" s="35">
        <v>59</v>
      </c>
      <c r="AM71" s="142" t="s">
        <v>330</v>
      </c>
      <c r="AN71" s="35" t="s">
        <v>387</v>
      </c>
      <c r="AO71" s="31">
        <v>34335</v>
      </c>
      <c r="AP71" s="31">
        <v>8438</v>
      </c>
      <c r="AQ71" s="31">
        <v>22792</v>
      </c>
      <c r="AR71" s="31">
        <v>65565</v>
      </c>
      <c r="AS71" s="31">
        <v>0</v>
      </c>
      <c r="AT71" s="36">
        <v>13.997651579846286</v>
      </c>
      <c r="AU71" s="31">
        <v>44939</v>
      </c>
      <c r="AV71" s="31">
        <v>20626</v>
      </c>
      <c r="AW71" s="31">
        <v>0</v>
      </c>
    </row>
    <row r="72" spans="1:49" outlineLevel="2" x14ac:dyDescent="0.2">
      <c r="A72" s="35">
        <v>927040063</v>
      </c>
      <c r="B72" s="35" t="s">
        <v>395</v>
      </c>
      <c r="C72" s="31" t="s">
        <v>115</v>
      </c>
      <c r="D72" s="35">
        <v>60</v>
      </c>
      <c r="E72" s="6" t="s">
        <v>330</v>
      </c>
      <c r="F72" s="35" t="s">
        <v>388</v>
      </c>
      <c r="G72" s="31">
        <v>10722</v>
      </c>
      <c r="H72" s="71">
        <v>49</v>
      </c>
      <c r="I72" s="31">
        <v>5340</v>
      </c>
      <c r="J72" s="33">
        <v>1.05263</v>
      </c>
      <c r="K72" s="33">
        <v>0</v>
      </c>
      <c r="L72" s="33">
        <v>4</v>
      </c>
      <c r="M72" s="33">
        <v>0</v>
      </c>
      <c r="N72" s="35">
        <v>60</v>
      </c>
      <c r="O72" s="142" t="s">
        <v>330</v>
      </c>
      <c r="P72" s="35" t="s">
        <v>388</v>
      </c>
      <c r="Q72" s="31">
        <v>26008</v>
      </c>
      <c r="R72" s="32">
        <v>2.4256668531990302</v>
      </c>
      <c r="S72" s="31">
        <v>34</v>
      </c>
      <c r="T72" s="31">
        <v>41</v>
      </c>
      <c r="U72" s="31">
        <v>46874</v>
      </c>
      <c r="V72" s="32">
        <v>4.3717590001865325</v>
      </c>
      <c r="W72" s="32">
        <v>1.8022916025838203</v>
      </c>
      <c r="X72" s="31">
        <v>1665</v>
      </c>
      <c r="Y72" s="31">
        <v>1003</v>
      </c>
      <c r="Z72" s="31">
        <v>12</v>
      </c>
      <c r="AA72" s="35">
        <v>60</v>
      </c>
      <c r="AB72" s="142" t="s">
        <v>330</v>
      </c>
      <c r="AC72" s="35" t="s">
        <v>388</v>
      </c>
      <c r="AD72" s="31">
        <v>10722</v>
      </c>
      <c r="AE72" s="31">
        <v>32072</v>
      </c>
      <c r="AF72" s="31">
        <v>42116</v>
      </c>
      <c r="AG72" s="31">
        <v>0</v>
      </c>
      <c r="AH72" s="31">
        <v>166606</v>
      </c>
      <c r="AI72" s="31">
        <v>240794</v>
      </c>
      <c r="AJ72" s="31">
        <v>7250</v>
      </c>
      <c r="AK72" s="31">
        <v>0</v>
      </c>
      <c r="AL72" s="35">
        <v>60</v>
      </c>
      <c r="AM72" s="142" t="s">
        <v>330</v>
      </c>
      <c r="AN72" s="35" t="s">
        <v>388</v>
      </c>
      <c r="AO72" s="31">
        <v>141049</v>
      </c>
      <c r="AP72" s="31">
        <v>12899</v>
      </c>
      <c r="AQ72" s="31">
        <v>91717</v>
      </c>
      <c r="AR72" s="31">
        <v>245665</v>
      </c>
      <c r="AS72" s="31">
        <v>2223</v>
      </c>
      <c r="AT72" s="36">
        <v>22.912236523036746</v>
      </c>
      <c r="AU72" s="31">
        <v>203549</v>
      </c>
      <c r="AV72" s="31">
        <v>42116</v>
      </c>
      <c r="AW72" s="31">
        <v>0</v>
      </c>
    </row>
    <row r="73" spans="1:49" outlineLevel="2" x14ac:dyDescent="0.2">
      <c r="A73" s="35">
        <v>927041083</v>
      </c>
      <c r="B73" s="35" t="s">
        <v>395</v>
      </c>
      <c r="C73" s="31" t="s">
        <v>115</v>
      </c>
      <c r="D73" s="35">
        <v>61</v>
      </c>
      <c r="E73" s="6" t="s">
        <v>330</v>
      </c>
      <c r="F73" s="35" t="s">
        <v>389</v>
      </c>
      <c r="G73" s="31">
        <v>5737</v>
      </c>
      <c r="H73" s="71">
        <v>35</v>
      </c>
      <c r="I73" s="31">
        <v>2290</v>
      </c>
      <c r="J73" s="33">
        <v>0</v>
      </c>
      <c r="K73" s="33">
        <v>0.85714000000000001</v>
      </c>
      <c r="L73" s="33">
        <v>1.6</v>
      </c>
      <c r="M73" s="33">
        <v>0.28571000000000002</v>
      </c>
      <c r="N73" s="35">
        <v>61</v>
      </c>
      <c r="O73" s="142" t="s">
        <v>330</v>
      </c>
      <c r="P73" s="35" t="s">
        <v>389</v>
      </c>
      <c r="Q73" s="31">
        <v>12834</v>
      </c>
      <c r="R73" s="32">
        <v>2.2370576956597525</v>
      </c>
      <c r="S73" s="31">
        <v>22</v>
      </c>
      <c r="T73" s="31">
        <v>41</v>
      </c>
      <c r="U73" s="31">
        <v>35884</v>
      </c>
      <c r="V73" s="32">
        <v>6.2548370228342343</v>
      </c>
      <c r="W73" s="32">
        <v>2.7960105968521116</v>
      </c>
      <c r="X73" s="31">
        <v>658</v>
      </c>
      <c r="Y73" s="31">
        <v>915</v>
      </c>
      <c r="Z73" s="31">
        <v>10</v>
      </c>
      <c r="AA73" s="35">
        <v>61</v>
      </c>
      <c r="AB73" s="142" t="s">
        <v>330</v>
      </c>
      <c r="AC73" s="35" t="s">
        <v>389</v>
      </c>
      <c r="AD73" s="31">
        <v>5737</v>
      </c>
      <c r="AE73" s="31">
        <v>32356</v>
      </c>
      <c r="AF73" s="31">
        <v>19318</v>
      </c>
      <c r="AG73" s="31">
        <v>0</v>
      </c>
      <c r="AH73" s="31">
        <v>25386</v>
      </c>
      <c r="AI73" s="31">
        <v>77060</v>
      </c>
      <c r="AJ73" s="31">
        <v>10000</v>
      </c>
      <c r="AK73" s="31">
        <v>0</v>
      </c>
      <c r="AL73" s="35">
        <v>61</v>
      </c>
      <c r="AM73" s="142" t="s">
        <v>330</v>
      </c>
      <c r="AN73" s="35" t="s">
        <v>389</v>
      </c>
      <c r="AO73" s="31">
        <v>47864</v>
      </c>
      <c r="AP73" s="31">
        <v>14665</v>
      </c>
      <c r="AQ73" s="31">
        <v>15512</v>
      </c>
      <c r="AR73" s="31">
        <v>78041</v>
      </c>
      <c r="AS73" s="31">
        <v>0</v>
      </c>
      <c r="AT73" s="36">
        <v>13.603102666899076</v>
      </c>
      <c r="AU73" s="31">
        <v>58723</v>
      </c>
      <c r="AV73" s="31">
        <v>19318</v>
      </c>
      <c r="AW73" s="31">
        <v>0</v>
      </c>
    </row>
    <row r="74" spans="1:49" outlineLevel="2" x14ac:dyDescent="0.2">
      <c r="A74" s="35">
        <v>927041113</v>
      </c>
      <c r="B74" s="35" t="s">
        <v>395</v>
      </c>
      <c r="C74" s="31" t="s">
        <v>115</v>
      </c>
      <c r="D74" s="35">
        <v>62</v>
      </c>
      <c r="E74" s="6" t="s">
        <v>330</v>
      </c>
      <c r="F74" s="35" t="s">
        <v>390</v>
      </c>
      <c r="G74" s="31">
        <v>6025</v>
      </c>
      <c r="H74" s="71">
        <v>37</v>
      </c>
      <c r="I74" s="31">
        <v>2717</v>
      </c>
      <c r="J74" s="33">
        <v>0.57142999999999999</v>
      </c>
      <c r="K74" s="33">
        <v>0</v>
      </c>
      <c r="L74" s="33">
        <v>2.05714</v>
      </c>
      <c r="M74" s="33">
        <v>5.7140000000000003E-2</v>
      </c>
      <c r="N74" s="35">
        <v>62</v>
      </c>
      <c r="O74" s="142" t="s">
        <v>330</v>
      </c>
      <c r="P74" s="35" t="s">
        <v>390</v>
      </c>
      <c r="Q74" s="31">
        <v>13962</v>
      </c>
      <c r="R74" s="32">
        <v>2.3173443983402491</v>
      </c>
      <c r="S74" s="31">
        <v>24</v>
      </c>
      <c r="T74" s="31">
        <v>41</v>
      </c>
      <c r="U74" s="31">
        <v>42189</v>
      </c>
      <c r="V74" s="32">
        <v>7.002323651452282</v>
      </c>
      <c r="W74" s="32">
        <v>3.0217017619252258</v>
      </c>
      <c r="X74" s="31">
        <v>1274</v>
      </c>
      <c r="Y74" s="31">
        <v>1123</v>
      </c>
      <c r="Z74" s="31">
        <v>5</v>
      </c>
      <c r="AA74" s="35">
        <v>62</v>
      </c>
      <c r="AB74" s="142" t="s">
        <v>330</v>
      </c>
      <c r="AC74" s="35" t="s">
        <v>390</v>
      </c>
      <c r="AD74" s="31">
        <v>6025</v>
      </c>
      <c r="AE74" s="31">
        <v>39926</v>
      </c>
      <c r="AF74" s="31">
        <v>24280</v>
      </c>
      <c r="AG74" s="31">
        <v>263</v>
      </c>
      <c r="AH74" s="31">
        <v>24835</v>
      </c>
      <c r="AI74" s="31">
        <v>89304</v>
      </c>
      <c r="AJ74" s="31">
        <v>15000</v>
      </c>
      <c r="AK74" s="31">
        <v>263</v>
      </c>
      <c r="AL74" s="35">
        <v>62</v>
      </c>
      <c r="AM74" s="142" t="s">
        <v>330</v>
      </c>
      <c r="AN74" s="35" t="s">
        <v>390</v>
      </c>
      <c r="AO74" s="31">
        <v>46588</v>
      </c>
      <c r="AP74" s="31">
        <v>14960</v>
      </c>
      <c r="AQ74" s="31">
        <v>20464</v>
      </c>
      <c r="AR74" s="31">
        <v>82012</v>
      </c>
      <c r="AS74" s="31">
        <v>19519</v>
      </c>
      <c r="AT74" s="36">
        <v>13.61195020746888</v>
      </c>
      <c r="AU74" s="31">
        <v>57732</v>
      </c>
      <c r="AV74" s="31">
        <v>24280</v>
      </c>
      <c r="AW74" s="31">
        <v>0</v>
      </c>
    </row>
    <row r="75" spans="1:49" outlineLevel="2" x14ac:dyDescent="0.2">
      <c r="A75" s="35">
        <v>927041413</v>
      </c>
      <c r="B75" s="35" t="s">
        <v>395</v>
      </c>
      <c r="C75" s="31" t="s">
        <v>115</v>
      </c>
      <c r="D75" s="35">
        <v>63</v>
      </c>
      <c r="E75" s="6" t="s">
        <v>330</v>
      </c>
      <c r="F75" s="35" t="s">
        <v>391</v>
      </c>
      <c r="G75" s="31">
        <v>4224</v>
      </c>
      <c r="H75" s="71">
        <v>35</v>
      </c>
      <c r="I75" s="31">
        <v>2205</v>
      </c>
      <c r="J75" s="33">
        <v>0.6</v>
      </c>
      <c r="K75" s="33">
        <v>0</v>
      </c>
      <c r="L75" s="33">
        <v>2.3142900000000002</v>
      </c>
      <c r="M75" s="33">
        <v>0</v>
      </c>
      <c r="N75" s="35">
        <v>63</v>
      </c>
      <c r="O75" s="142" t="s">
        <v>330</v>
      </c>
      <c r="P75" s="35" t="s">
        <v>391</v>
      </c>
      <c r="Q75" s="31">
        <v>11841</v>
      </c>
      <c r="R75" s="32">
        <v>2.8032670454545454</v>
      </c>
      <c r="S75" s="31">
        <v>15</v>
      </c>
      <c r="T75" s="31">
        <v>41</v>
      </c>
      <c r="U75" s="31">
        <v>36326</v>
      </c>
      <c r="V75" s="32">
        <v>8.5999053030303028</v>
      </c>
      <c r="W75" s="32">
        <v>3.0678152183092644</v>
      </c>
      <c r="X75" s="31">
        <v>1220</v>
      </c>
      <c r="Y75" s="31">
        <v>310</v>
      </c>
      <c r="Z75" s="31">
        <v>8</v>
      </c>
      <c r="AA75" s="35">
        <v>63</v>
      </c>
      <c r="AB75" s="142" t="s">
        <v>330</v>
      </c>
      <c r="AC75" s="35" t="s">
        <v>391</v>
      </c>
      <c r="AD75" s="31">
        <v>4224</v>
      </c>
      <c r="AE75" s="31">
        <v>28944</v>
      </c>
      <c r="AF75" s="31">
        <v>19866</v>
      </c>
      <c r="AG75" s="31">
        <v>0</v>
      </c>
      <c r="AH75" s="31">
        <v>27544</v>
      </c>
      <c r="AI75" s="31">
        <v>76354</v>
      </c>
      <c r="AJ75" s="31">
        <v>5000</v>
      </c>
      <c r="AK75" s="31">
        <v>0</v>
      </c>
      <c r="AL75" s="35">
        <v>63</v>
      </c>
      <c r="AM75" s="142" t="s">
        <v>330</v>
      </c>
      <c r="AN75" s="35" t="s">
        <v>391</v>
      </c>
      <c r="AO75" s="31">
        <v>44802</v>
      </c>
      <c r="AP75" s="31">
        <v>9382</v>
      </c>
      <c r="AQ75" s="31">
        <v>20126</v>
      </c>
      <c r="AR75" s="31">
        <v>74310</v>
      </c>
      <c r="AS75" s="31">
        <v>0</v>
      </c>
      <c r="AT75" s="36">
        <v>17.592329545454547</v>
      </c>
      <c r="AU75" s="31">
        <v>54444</v>
      </c>
      <c r="AV75" s="31">
        <v>19866</v>
      </c>
      <c r="AW75" s="31">
        <v>0</v>
      </c>
    </row>
    <row r="76" spans="1:49" outlineLevel="1" x14ac:dyDescent="0.2">
      <c r="B76" s="15" t="s">
        <v>755</v>
      </c>
      <c r="C76" s="31"/>
      <c r="F76" s="12" t="s">
        <v>654</v>
      </c>
      <c r="G76" s="31">
        <v>169907</v>
      </c>
      <c r="I76" s="31">
        <v>42701</v>
      </c>
      <c r="J76" s="33">
        <v>12.98216</v>
      </c>
      <c r="K76" s="33">
        <v>2.0285599999999997</v>
      </c>
      <c r="L76" s="33">
        <v>29.965950000000003</v>
      </c>
      <c r="M76" s="33">
        <v>3.0249899999999998</v>
      </c>
      <c r="O76" s="142"/>
      <c r="P76" s="12" t="s">
        <v>654</v>
      </c>
      <c r="Q76" s="31">
        <v>284839</v>
      </c>
      <c r="R76" s="32">
        <v>1.676440641056578</v>
      </c>
      <c r="S76" s="31">
        <v>407</v>
      </c>
      <c r="T76" s="31">
        <v>410</v>
      </c>
      <c r="U76" s="31">
        <v>624900</v>
      </c>
      <c r="V76" s="32">
        <v>3.6778943775124038</v>
      </c>
      <c r="W76" s="32">
        <v>2.1938709235743703</v>
      </c>
      <c r="X76" s="31">
        <v>22921</v>
      </c>
      <c r="Y76" s="31">
        <v>21665</v>
      </c>
      <c r="Z76" s="31">
        <v>110</v>
      </c>
      <c r="AB76" s="142"/>
      <c r="AC76" s="12" t="s">
        <v>654</v>
      </c>
      <c r="AD76" s="31">
        <v>169907</v>
      </c>
      <c r="AE76" s="31">
        <v>769958</v>
      </c>
      <c r="AF76" s="31">
        <v>793235</v>
      </c>
      <c r="AG76" s="31">
        <v>44593</v>
      </c>
      <c r="AH76" s="31">
        <v>943955</v>
      </c>
      <c r="AI76" s="31">
        <v>2551741</v>
      </c>
      <c r="AJ76" s="31">
        <v>93089</v>
      </c>
      <c r="AK76" s="31">
        <v>11511</v>
      </c>
      <c r="AM76" s="142"/>
      <c r="AN76" s="12" t="s">
        <v>654</v>
      </c>
      <c r="AO76" s="31">
        <v>1529108</v>
      </c>
      <c r="AP76" s="31">
        <v>331839</v>
      </c>
      <c r="AQ76" s="31">
        <v>730697</v>
      </c>
      <c r="AR76" s="31">
        <v>2591644</v>
      </c>
      <c r="AS76" s="31">
        <v>21742</v>
      </c>
      <c r="AT76" s="36">
        <v>15.253309163248129</v>
      </c>
      <c r="AU76" s="31">
        <v>1779498</v>
      </c>
      <c r="AV76" s="31">
        <v>790072</v>
      </c>
      <c r="AW76" s="31">
        <v>22074</v>
      </c>
    </row>
    <row r="77" spans="1:49" outlineLevel="1" x14ac:dyDescent="0.2">
      <c r="B77" s="15"/>
      <c r="C77" s="31"/>
      <c r="F77" s="12"/>
      <c r="O77" s="142"/>
      <c r="P77" s="12"/>
      <c r="AB77" s="142"/>
      <c r="AC77" s="12"/>
      <c r="AI77" s="31"/>
      <c r="AJ77" s="31"/>
      <c r="AM77" s="142"/>
      <c r="AN77" s="12"/>
      <c r="AO77" s="31"/>
      <c r="AP77" s="31"/>
      <c r="AQ77" s="31"/>
      <c r="AR77" s="31"/>
      <c r="AS77" s="31"/>
      <c r="AT77" s="36"/>
      <c r="AU77" s="31"/>
      <c r="AV77" s="31"/>
      <c r="AW77" s="31"/>
    </row>
    <row r="78" spans="1:49" outlineLevel="2" x14ac:dyDescent="0.2">
      <c r="A78" s="35">
        <v>908050033</v>
      </c>
      <c r="B78" s="35" t="s">
        <v>392</v>
      </c>
      <c r="C78" s="31" t="s">
        <v>354</v>
      </c>
      <c r="D78" s="35">
        <v>64</v>
      </c>
      <c r="E78" s="6" t="s">
        <v>328</v>
      </c>
      <c r="F78" s="73" t="s">
        <v>393</v>
      </c>
      <c r="G78" s="31">
        <v>0</v>
      </c>
      <c r="H78" s="71">
        <v>55</v>
      </c>
      <c r="I78" s="31" t="s">
        <v>1032</v>
      </c>
      <c r="J78" s="33">
        <v>1</v>
      </c>
      <c r="K78" s="33">
        <v>0</v>
      </c>
      <c r="L78" s="33">
        <v>0.57142999999999999</v>
      </c>
      <c r="M78" s="33">
        <v>0</v>
      </c>
      <c r="N78" s="35">
        <v>64</v>
      </c>
      <c r="O78" s="142" t="s">
        <v>328</v>
      </c>
      <c r="P78" s="73" t="s">
        <v>393</v>
      </c>
      <c r="Q78" s="31">
        <v>2547</v>
      </c>
      <c r="R78" s="32">
        <v>0</v>
      </c>
      <c r="S78" s="31">
        <v>0</v>
      </c>
      <c r="T78" s="31">
        <v>0</v>
      </c>
      <c r="U78" s="31">
        <v>4512</v>
      </c>
      <c r="V78" s="32">
        <v>0</v>
      </c>
      <c r="W78" s="32">
        <v>1.7714958775029446</v>
      </c>
      <c r="X78" s="31" t="s">
        <v>1032</v>
      </c>
      <c r="Y78" s="31">
        <v>0</v>
      </c>
      <c r="Z78" s="31">
        <v>0</v>
      </c>
      <c r="AA78" s="35">
        <v>64</v>
      </c>
      <c r="AB78" s="142" t="s">
        <v>328</v>
      </c>
      <c r="AC78" s="73" t="s">
        <v>393</v>
      </c>
      <c r="AD78" s="31">
        <v>0</v>
      </c>
      <c r="AE78" s="31">
        <v>0</v>
      </c>
      <c r="AF78" s="31">
        <v>51120</v>
      </c>
      <c r="AG78" s="31">
        <v>0</v>
      </c>
      <c r="AH78" s="31">
        <v>15015</v>
      </c>
      <c r="AI78" s="31">
        <v>66135</v>
      </c>
      <c r="AJ78" s="31">
        <v>0</v>
      </c>
      <c r="AK78" s="31">
        <v>0</v>
      </c>
      <c r="AL78" s="35">
        <v>64</v>
      </c>
      <c r="AM78" s="142" t="s">
        <v>328</v>
      </c>
      <c r="AN78" s="73" t="s">
        <v>393</v>
      </c>
      <c r="AO78" s="31">
        <v>14342</v>
      </c>
      <c r="AP78" s="31">
        <v>9932</v>
      </c>
      <c r="AQ78" s="31">
        <v>43141</v>
      </c>
      <c r="AR78" s="31">
        <v>67415</v>
      </c>
      <c r="AS78" s="31">
        <v>0</v>
      </c>
      <c r="AT78" s="36">
        <v>0</v>
      </c>
      <c r="AU78" s="31">
        <v>67415</v>
      </c>
      <c r="AV78" s="31">
        <v>0</v>
      </c>
      <c r="AW78" s="31">
        <v>0</v>
      </c>
    </row>
    <row r="79" spans="1:49" outlineLevel="2" x14ac:dyDescent="0.2">
      <c r="A79" s="73">
        <v>908057516</v>
      </c>
      <c r="B79" s="35" t="s">
        <v>392</v>
      </c>
      <c r="C79" s="31" t="s">
        <v>354</v>
      </c>
      <c r="D79" s="35">
        <v>65</v>
      </c>
      <c r="E79" s="84" t="s">
        <v>330</v>
      </c>
      <c r="F79" s="73" t="s">
        <v>1019</v>
      </c>
      <c r="G79" s="31">
        <v>29455</v>
      </c>
      <c r="H79" s="71">
        <v>55</v>
      </c>
      <c r="I79" s="31">
        <v>7095</v>
      </c>
      <c r="J79" s="33">
        <v>1</v>
      </c>
      <c r="K79" s="33">
        <v>0</v>
      </c>
      <c r="L79" s="33">
        <v>3</v>
      </c>
      <c r="M79" s="33">
        <v>0.34286</v>
      </c>
      <c r="N79" s="35">
        <v>65</v>
      </c>
      <c r="O79" s="141" t="s">
        <v>330</v>
      </c>
      <c r="P79" s="73" t="s">
        <v>1019</v>
      </c>
      <c r="Q79" s="31">
        <v>28411</v>
      </c>
      <c r="R79" s="32">
        <v>0.96455610252928192</v>
      </c>
      <c r="S79" s="31">
        <v>45</v>
      </c>
      <c r="T79" s="31" t="s">
        <v>1032</v>
      </c>
      <c r="U79" s="31">
        <v>43622</v>
      </c>
      <c r="V79" s="32">
        <v>1.4809709726701747</v>
      </c>
      <c r="W79" s="32">
        <v>1.5353912217099011</v>
      </c>
      <c r="X79" s="31">
        <v>107</v>
      </c>
      <c r="Y79" s="31">
        <v>1019</v>
      </c>
      <c r="Z79" s="31">
        <v>8</v>
      </c>
      <c r="AA79" s="35">
        <v>65</v>
      </c>
      <c r="AB79" s="141" t="s">
        <v>330</v>
      </c>
      <c r="AC79" s="73" t="s">
        <v>1019</v>
      </c>
      <c r="AD79" s="31">
        <v>29455</v>
      </c>
      <c r="AE79" s="31">
        <v>70020</v>
      </c>
      <c r="AF79" s="31">
        <v>93881</v>
      </c>
      <c r="AG79" s="31">
        <v>0</v>
      </c>
      <c r="AH79" s="31">
        <v>42205</v>
      </c>
      <c r="AI79" s="31">
        <v>206106</v>
      </c>
      <c r="AJ79" s="31" t="s">
        <v>1032</v>
      </c>
      <c r="AK79" s="31">
        <v>0</v>
      </c>
      <c r="AL79" s="35">
        <v>65</v>
      </c>
      <c r="AM79" s="141" t="s">
        <v>330</v>
      </c>
      <c r="AN79" s="73" t="s">
        <v>1019</v>
      </c>
      <c r="AO79" s="31">
        <v>153895</v>
      </c>
      <c r="AP79" s="31">
        <v>29269</v>
      </c>
      <c r="AQ79" s="31">
        <v>20065</v>
      </c>
      <c r="AR79" s="31">
        <v>203229</v>
      </c>
      <c r="AS79" s="31">
        <v>0</v>
      </c>
      <c r="AT79" s="36">
        <v>6.8996435240196909</v>
      </c>
      <c r="AU79" s="31">
        <v>109348</v>
      </c>
      <c r="AV79" s="31">
        <v>93881</v>
      </c>
      <c r="AW79" s="31">
        <v>0</v>
      </c>
    </row>
    <row r="80" spans="1:49" outlineLevel="2" x14ac:dyDescent="0.2">
      <c r="A80" s="35">
        <v>908050303</v>
      </c>
      <c r="B80" s="35" t="s">
        <v>392</v>
      </c>
      <c r="C80" s="31" t="s">
        <v>354</v>
      </c>
      <c r="D80" s="35">
        <v>66</v>
      </c>
      <c r="E80" s="6" t="s">
        <v>330</v>
      </c>
      <c r="F80" s="35" t="s">
        <v>394</v>
      </c>
      <c r="G80" s="31">
        <v>13359</v>
      </c>
      <c r="H80" s="71">
        <v>45</v>
      </c>
      <c r="I80" s="31">
        <v>2016</v>
      </c>
      <c r="J80" s="33">
        <v>0.22222</v>
      </c>
      <c r="K80" s="33">
        <v>1.88889</v>
      </c>
      <c r="L80" s="33">
        <v>1.3333299999999999</v>
      </c>
      <c r="M80" s="33">
        <v>0.58333000000000002</v>
      </c>
      <c r="N80" s="35">
        <v>66</v>
      </c>
      <c r="O80" s="142" t="s">
        <v>330</v>
      </c>
      <c r="P80" s="35" t="s">
        <v>394</v>
      </c>
      <c r="Q80" s="31">
        <v>28832</v>
      </c>
      <c r="R80" s="32">
        <v>2.1582453776480275</v>
      </c>
      <c r="S80" s="31">
        <v>15</v>
      </c>
      <c r="T80" s="31">
        <v>0</v>
      </c>
      <c r="U80" s="31">
        <v>18348</v>
      </c>
      <c r="V80" s="32">
        <v>1.3734560970132494</v>
      </c>
      <c r="W80" s="32">
        <v>0.63637624861265263</v>
      </c>
      <c r="X80" s="31">
        <v>115</v>
      </c>
      <c r="Y80" s="31">
        <v>102</v>
      </c>
      <c r="Z80" s="31">
        <v>8</v>
      </c>
      <c r="AA80" s="35">
        <v>66</v>
      </c>
      <c r="AB80" s="142" t="s">
        <v>330</v>
      </c>
      <c r="AC80" s="35" t="s">
        <v>394</v>
      </c>
      <c r="AD80" s="31">
        <v>13359</v>
      </c>
      <c r="AE80" s="31">
        <v>39191</v>
      </c>
      <c r="AF80" s="31">
        <v>42579</v>
      </c>
      <c r="AG80" s="31">
        <v>30528</v>
      </c>
      <c r="AH80" s="31">
        <v>60226</v>
      </c>
      <c r="AI80" s="31">
        <v>172524</v>
      </c>
      <c r="AJ80" s="31">
        <v>0</v>
      </c>
      <c r="AK80" s="31">
        <v>30528</v>
      </c>
      <c r="AL80" s="35">
        <v>66</v>
      </c>
      <c r="AM80" s="142" t="s">
        <v>330</v>
      </c>
      <c r="AN80" s="35" t="s">
        <v>394</v>
      </c>
      <c r="AO80" s="31">
        <v>106028</v>
      </c>
      <c r="AP80" s="31">
        <v>10825</v>
      </c>
      <c r="AQ80" s="31">
        <v>64778</v>
      </c>
      <c r="AR80" s="31">
        <v>181631</v>
      </c>
      <c r="AS80" s="31">
        <v>0</v>
      </c>
      <c r="AT80" s="36">
        <v>13.596152406617263</v>
      </c>
      <c r="AU80" s="31">
        <v>108524</v>
      </c>
      <c r="AV80" s="31">
        <v>42579</v>
      </c>
      <c r="AW80" s="31">
        <v>30528</v>
      </c>
    </row>
    <row r="81" spans="1:49" outlineLevel="2" x14ac:dyDescent="0.2">
      <c r="A81" s="35">
        <v>908050423</v>
      </c>
      <c r="B81" s="35" t="s">
        <v>392</v>
      </c>
      <c r="C81" s="31" t="s">
        <v>354</v>
      </c>
      <c r="D81" s="35">
        <v>67</v>
      </c>
      <c r="E81" s="6" t="s">
        <v>330</v>
      </c>
      <c r="F81" s="35" t="s">
        <v>9</v>
      </c>
      <c r="G81" s="31">
        <v>2766</v>
      </c>
      <c r="H81" s="71">
        <v>32</v>
      </c>
      <c r="I81" s="31">
        <v>474</v>
      </c>
      <c r="J81" s="33">
        <v>0</v>
      </c>
      <c r="K81" s="33">
        <v>0.57142999999999999</v>
      </c>
      <c r="L81" s="33">
        <v>0.22857</v>
      </c>
      <c r="M81" s="33">
        <v>0.34286</v>
      </c>
      <c r="N81" s="35">
        <v>67</v>
      </c>
      <c r="O81" s="142" t="s">
        <v>330</v>
      </c>
      <c r="P81" s="35" t="s">
        <v>9</v>
      </c>
      <c r="Q81" s="31">
        <v>12213</v>
      </c>
      <c r="R81" s="32">
        <v>4.4154013015184379</v>
      </c>
      <c r="S81" s="31">
        <v>10</v>
      </c>
      <c r="T81" s="31" t="s">
        <v>1032</v>
      </c>
      <c r="U81" s="31">
        <v>2122</v>
      </c>
      <c r="V81" s="32">
        <v>0.76717281272595805</v>
      </c>
      <c r="W81" s="32">
        <v>0.17374928355031524</v>
      </c>
      <c r="X81" s="31" t="s">
        <v>1032</v>
      </c>
      <c r="Y81" s="31" t="s">
        <v>1032</v>
      </c>
      <c r="Z81" s="31">
        <v>9</v>
      </c>
      <c r="AA81" s="35">
        <v>67</v>
      </c>
      <c r="AB81" s="142" t="s">
        <v>330</v>
      </c>
      <c r="AC81" s="35" t="s">
        <v>9</v>
      </c>
      <c r="AD81" s="31">
        <v>2766</v>
      </c>
      <c r="AE81" s="31">
        <v>10902</v>
      </c>
      <c r="AF81" s="31">
        <v>8816</v>
      </c>
      <c r="AG81" s="31">
        <v>0</v>
      </c>
      <c r="AH81" s="31">
        <v>31309</v>
      </c>
      <c r="AI81" s="31">
        <v>51027</v>
      </c>
      <c r="AJ81" s="31" t="s">
        <v>1032</v>
      </c>
      <c r="AK81" s="31">
        <v>0</v>
      </c>
      <c r="AL81" s="35">
        <v>67</v>
      </c>
      <c r="AM81" s="142" t="s">
        <v>330</v>
      </c>
      <c r="AN81" s="35" t="s">
        <v>9</v>
      </c>
      <c r="AO81" s="31">
        <v>24978</v>
      </c>
      <c r="AP81" s="31">
        <v>4477</v>
      </c>
      <c r="AQ81" s="31">
        <v>11247</v>
      </c>
      <c r="AR81" s="31">
        <v>40702</v>
      </c>
      <c r="AS81" s="31">
        <v>0</v>
      </c>
      <c r="AT81" s="36">
        <v>14.715112075198842</v>
      </c>
      <c r="AU81" s="31">
        <v>31886</v>
      </c>
      <c r="AV81" s="31">
        <v>8816</v>
      </c>
      <c r="AW81" s="31">
        <v>0</v>
      </c>
    </row>
    <row r="82" spans="1:49" outlineLevel="2" x14ac:dyDescent="0.2">
      <c r="A82" s="35">
        <v>908050843</v>
      </c>
      <c r="B82" s="35" t="s">
        <v>392</v>
      </c>
      <c r="C82" s="31" t="s">
        <v>354</v>
      </c>
      <c r="D82" s="35">
        <v>68</v>
      </c>
      <c r="E82" s="6" t="s">
        <v>330</v>
      </c>
      <c r="F82" s="35" t="s">
        <v>10</v>
      </c>
      <c r="G82" s="31">
        <v>4182</v>
      </c>
      <c r="H82" s="71">
        <v>35</v>
      </c>
      <c r="I82" s="31">
        <v>382</v>
      </c>
      <c r="J82" s="33">
        <v>0</v>
      </c>
      <c r="K82" s="33">
        <v>1</v>
      </c>
      <c r="L82" s="33">
        <v>0.91429000000000005</v>
      </c>
      <c r="M82" s="33">
        <v>0</v>
      </c>
      <c r="N82" s="35">
        <v>68</v>
      </c>
      <c r="O82" s="142" t="s">
        <v>330</v>
      </c>
      <c r="P82" s="35" t="s">
        <v>10</v>
      </c>
      <c r="Q82" s="31">
        <v>19176</v>
      </c>
      <c r="R82" s="32">
        <v>4.5853658536585362</v>
      </c>
      <c r="S82" s="31">
        <v>32</v>
      </c>
      <c r="T82" s="31">
        <v>0</v>
      </c>
      <c r="U82" s="31">
        <v>4676</v>
      </c>
      <c r="V82" s="32">
        <v>1.1181252989000479</v>
      </c>
      <c r="W82" s="32">
        <v>0.24384647476011681</v>
      </c>
      <c r="X82" s="31">
        <v>66</v>
      </c>
      <c r="Y82" s="31">
        <v>154</v>
      </c>
      <c r="Z82" s="31">
        <v>6</v>
      </c>
      <c r="AA82" s="35">
        <v>68</v>
      </c>
      <c r="AB82" s="142" t="s">
        <v>330</v>
      </c>
      <c r="AC82" s="35" t="s">
        <v>10</v>
      </c>
      <c r="AD82" s="31">
        <v>4182</v>
      </c>
      <c r="AE82" s="31">
        <v>12489</v>
      </c>
      <c r="AF82" s="31">
        <v>13328</v>
      </c>
      <c r="AG82" s="31">
        <v>0</v>
      </c>
      <c r="AH82" s="31">
        <v>55905</v>
      </c>
      <c r="AI82" s="31">
        <v>81722</v>
      </c>
      <c r="AJ82" s="31">
        <v>0</v>
      </c>
      <c r="AK82" s="31">
        <v>0</v>
      </c>
      <c r="AL82" s="35">
        <v>68</v>
      </c>
      <c r="AM82" s="142" t="s">
        <v>330</v>
      </c>
      <c r="AN82" s="35" t="s">
        <v>10</v>
      </c>
      <c r="AO82" s="31">
        <v>45632</v>
      </c>
      <c r="AP82" s="31">
        <v>8841</v>
      </c>
      <c r="AQ82" s="31">
        <v>17998</v>
      </c>
      <c r="AR82" s="31">
        <v>72471</v>
      </c>
      <c r="AS82" s="31">
        <v>0</v>
      </c>
      <c r="AT82" s="36">
        <v>17.329268292682926</v>
      </c>
      <c r="AU82" s="31">
        <v>59143</v>
      </c>
      <c r="AV82" s="31">
        <v>13328</v>
      </c>
      <c r="AW82" s="31">
        <v>0</v>
      </c>
    </row>
    <row r="83" spans="1:49" outlineLevel="1" x14ac:dyDescent="0.2">
      <c r="B83" s="15" t="s">
        <v>756</v>
      </c>
      <c r="C83" s="31"/>
      <c r="F83" s="12" t="s">
        <v>655</v>
      </c>
      <c r="G83" s="31">
        <v>49762</v>
      </c>
      <c r="I83" s="31">
        <v>9967</v>
      </c>
      <c r="J83" s="33">
        <v>2.2222200000000001</v>
      </c>
      <c r="K83" s="33">
        <v>3.4603199999999998</v>
      </c>
      <c r="L83" s="33">
        <v>6.0476200000000002</v>
      </c>
      <c r="M83" s="33">
        <v>1.26905</v>
      </c>
      <c r="O83" s="142"/>
      <c r="P83" s="12" t="s">
        <v>655</v>
      </c>
      <c r="Q83" s="31">
        <v>91179</v>
      </c>
      <c r="R83" s="32">
        <v>1.8323017563602748</v>
      </c>
      <c r="S83" s="31">
        <v>102</v>
      </c>
      <c r="T83" s="31">
        <v>0</v>
      </c>
      <c r="U83" s="31">
        <v>73280</v>
      </c>
      <c r="V83" s="32">
        <v>1.4726096217997668</v>
      </c>
      <c r="W83" s="32">
        <v>0.80369383300979391</v>
      </c>
      <c r="X83" s="31">
        <v>288</v>
      </c>
      <c r="Y83" s="31">
        <v>1275</v>
      </c>
      <c r="Z83" s="31">
        <v>31</v>
      </c>
      <c r="AB83" s="142"/>
      <c r="AC83" s="12" t="s">
        <v>655</v>
      </c>
      <c r="AD83" s="31">
        <v>49762</v>
      </c>
      <c r="AE83" s="31">
        <v>132602</v>
      </c>
      <c r="AF83" s="31">
        <v>209724</v>
      </c>
      <c r="AG83" s="31">
        <v>30528</v>
      </c>
      <c r="AH83" s="31">
        <v>204660</v>
      </c>
      <c r="AI83" s="31">
        <v>577514</v>
      </c>
      <c r="AJ83" s="31">
        <v>0</v>
      </c>
      <c r="AK83" s="31">
        <v>30528</v>
      </c>
      <c r="AM83" s="142"/>
      <c r="AN83" s="12" t="s">
        <v>655</v>
      </c>
      <c r="AO83" s="31">
        <v>344875</v>
      </c>
      <c r="AP83" s="31">
        <v>63344</v>
      </c>
      <c r="AQ83" s="31">
        <v>157229</v>
      </c>
      <c r="AR83" s="31">
        <v>565448</v>
      </c>
      <c r="AS83" s="31">
        <v>0</v>
      </c>
      <c r="AT83" s="36">
        <v>11.363048108998834</v>
      </c>
      <c r="AU83" s="31">
        <v>376316</v>
      </c>
      <c r="AV83" s="31">
        <v>158604</v>
      </c>
      <c r="AW83" s="31">
        <v>30528</v>
      </c>
    </row>
    <row r="84" spans="1:49" outlineLevel="1" x14ac:dyDescent="0.2">
      <c r="B84" s="15"/>
      <c r="C84" s="31"/>
      <c r="F84" s="12"/>
      <c r="O84" s="142"/>
      <c r="P84" s="12"/>
      <c r="AB84" s="142"/>
      <c r="AC84" s="12"/>
      <c r="AI84" s="31"/>
      <c r="AJ84" s="31"/>
      <c r="AM84" s="142"/>
      <c r="AN84" s="12"/>
      <c r="AO84" s="31"/>
      <c r="AP84" s="31"/>
      <c r="AQ84" s="31"/>
      <c r="AR84" s="31"/>
      <c r="AS84" s="31"/>
      <c r="AT84" s="36"/>
      <c r="AU84" s="31"/>
      <c r="AV84" s="31"/>
      <c r="AW84" s="31"/>
    </row>
    <row r="85" spans="1:49" outlineLevel="2" x14ac:dyDescent="0.2">
      <c r="A85" s="35">
        <v>914061463</v>
      </c>
      <c r="B85" s="35" t="s">
        <v>11</v>
      </c>
      <c r="C85" s="31" t="s">
        <v>120</v>
      </c>
      <c r="D85" s="35">
        <v>69</v>
      </c>
      <c r="E85" s="6" t="s">
        <v>328</v>
      </c>
      <c r="F85" s="35" t="s">
        <v>238</v>
      </c>
      <c r="G85" s="31">
        <v>39986</v>
      </c>
      <c r="H85" s="71">
        <v>40</v>
      </c>
      <c r="I85" s="31">
        <v>4096</v>
      </c>
      <c r="J85" s="33">
        <v>5</v>
      </c>
      <c r="K85" s="33">
        <v>1.14286</v>
      </c>
      <c r="L85" s="33">
        <v>7</v>
      </c>
      <c r="M85" s="33">
        <v>0</v>
      </c>
      <c r="N85" s="35">
        <v>69</v>
      </c>
      <c r="O85" s="142" t="s">
        <v>328</v>
      </c>
      <c r="P85" s="35" t="s">
        <v>238</v>
      </c>
      <c r="Q85" s="31">
        <v>23335</v>
      </c>
      <c r="R85" s="32">
        <v>0.58357925273845845</v>
      </c>
      <c r="S85" s="31">
        <v>16</v>
      </c>
      <c r="T85" s="31">
        <v>0</v>
      </c>
      <c r="U85" s="31">
        <v>3179</v>
      </c>
      <c r="V85" s="32">
        <v>7.9502825989096179E-2</v>
      </c>
      <c r="W85" s="32">
        <v>0.13623312620527106</v>
      </c>
      <c r="X85" s="31">
        <v>1918</v>
      </c>
      <c r="Y85" s="31">
        <v>758</v>
      </c>
      <c r="Z85" s="31">
        <v>0</v>
      </c>
      <c r="AA85" s="35">
        <v>69</v>
      </c>
      <c r="AB85" s="142" t="s">
        <v>328</v>
      </c>
      <c r="AC85" s="35" t="s">
        <v>238</v>
      </c>
      <c r="AD85" s="31">
        <v>39986</v>
      </c>
      <c r="AE85" s="31">
        <v>904928</v>
      </c>
      <c r="AF85" s="31">
        <v>267941</v>
      </c>
      <c r="AG85" s="31">
        <v>0</v>
      </c>
      <c r="AH85" s="31">
        <v>0</v>
      </c>
      <c r="AI85" s="31">
        <v>1172869</v>
      </c>
      <c r="AJ85" s="31">
        <v>0</v>
      </c>
      <c r="AK85" s="31">
        <v>0</v>
      </c>
      <c r="AL85" s="35">
        <v>69</v>
      </c>
      <c r="AM85" s="142" t="s">
        <v>328</v>
      </c>
      <c r="AN85" s="35" t="s">
        <v>238</v>
      </c>
      <c r="AO85" s="31">
        <v>772114</v>
      </c>
      <c r="AP85" s="31">
        <v>202432</v>
      </c>
      <c r="AQ85" s="31">
        <v>288195</v>
      </c>
      <c r="AR85" s="31">
        <v>1262741</v>
      </c>
      <c r="AS85" s="31">
        <v>0</v>
      </c>
      <c r="AT85" s="36">
        <v>31.579577852248288</v>
      </c>
      <c r="AU85" s="31">
        <v>946221</v>
      </c>
      <c r="AV85" s="31">
        <v>316520</v>
      </c>
      <c r="AW85" s="31">
        <v>0</v>
      </c>
    </row>
    <row r="86" spans="1:49" outlineLevel="2" x14ac:dyDescent="0.2">
      <c r="A86" s="35">
        <v>914060213</v>
      </c>
      <c r="B86" s="35" t="s">
        <v>11</v>
      </c>
      <c r="C86" s="31" t="s">
        <v>120</v>
      </c>
      <c r="D86" s="35">
        <v>70</v>
      </c>
      <c r="E86" s="6" t="s">
        <v>330</v>
      </c>
      <c r="F86" s="35" t="s">
        <v>257</v>
      </c>
      <c r="G86" s="31">
        <v>4881</v>
      </c>
      <c r="H86" s="71">
        <v>39</v>
      </c>
      <c r="I86" s="31">
        <v>1567</v>
      </c>
      <c r="J86" s="33">
        <v>0</v>
      </c>
      <c r="K86" s="33">
        <v>1.4285699999999999</v>
      </c>
      <c r="L86" s="33">
        <v>0.8</v>
      </c>
      <c r="M86" s="33">
        <v>0.14285999999999999</v>
      </c>
      <c r="N86" s="35">
        <v>70</v>
      </c>
      <c r="O86" s="142" t="s">
        <v>330</v>
      </c>
      <c r="P86" s="35" t="s">
        <v>257</v>
      </c>
      <c r="Q86" s="31">
        <v>22257</v>
      </c>
      <c r="R86" s="32">
        <v>4.5599262446220035</v>
      </c>
      <c r="S86" s="31">
        <v>40</v>
      </c>
      <c r="T86" s="31">
        <v>0</v>
      </c>
      <c r="U86" s="31">
        <v>39282</v>
      </c>
      <c r="V86" s="32">
        <v>8.0479409956976031</v>
      </c>
      <c r="W86" s="32">
        <v>1.7649278878555061</v>
      </c>
      <c r="X86" s="31">
        <v>9248</v>
      </c>
      <c r="Y86" s="31">
        <v>7781</v>
      </c>
      <c r="Z86" s="31">
        <v>9</v>
      </c>
      <c r="AA86" s="35">
        <v>70</v>
      </c>
      <c r="AB86" s="142" t="s">
        <v>330</v>
      </c>
      <c r="AC86" s="35" t="s">
        <v>257</v>
      </c>
      <c r="AD86" s="31">
        <v>4881</v>
      </c>
      <c r="AE86" s="31">
        <v>64973</v>
      </c>
      <c r="AF86" s="31">
        <v>6469</v>
      </c>
      <c r="AG86" s="31">
        <v>0</v>
      </c>
      <c r="AH86" s="31">
        <v>32042</v>
      </c>
      <c r="AI86" s="31">
        <v>103484</v>
      </c>
      <c r="AJ86" s="31">
        <v>0</v>
      </c>
      <c r="AK86" s="31">
        <v>0</v>
      </c>
      <c r="AL86" s="35">
        <v>70</v>
      </c>
      <c r="AM86" s="142" t="s">
        <v>330</v>
      </c>
      <c r="AN86" s="35" t="s">
        <v>257</v>
      </c>
      <c r="AO86" s="31">
        <v>52871</v>
      </c>
      <c r="AP86" s="31">
        <v>12930</v>
      </c>
      <c r="AQ86" s="31">
        <v>27224</v>
      </c>
      <c r="AR86" s="31">
        <v>93025</v>
      </c>
      <c r="AS86" s="31">
        <v>0</v>
      </c>
      <c r="AT86" s="36">
        <v>19.05859455029707</v>
      </c>
      <c r="AU86" s="31">
        <v>87354</v>
      </c>
      <c r="AV86" s="31">
        <v>5671</v>
      </c>
      <c r="AW86" s="31">
        <v>0</v>
      </c>
    </row>
    <row r="87" spans="1:49" outlineLevel="2" x14ac:dyDescent="0.2">
      <c r="A87" s="35">
        <v>914060245</v>
      </c>
      <c r="B87" s="35" t="s">
        <v>11</v>
      </c>
      <c r="C87" s="31" t="s">
        <v>120</v>
      </c>
      <c r="D87" s="35">
        <v>71</v>
      </c>
      <c r="E87" s="6" t="s">
        <v>330</v>
      </c>
      <c r="F87" s="35" t="s">
        <v>258</v>
      </c>
      <c r="G87" s="31">
        <v>7386</v>
      </c>
      <c r="H87" s="71">
        <v>52</v>
      </c>
      <c r="I87" s="31">
        <v>2259</v>
      </c>
      <c r="J87" s="33">
        <v>0</v>
      </c>
      <c r="K87" s="33">
        <v>0.85714000000000001</v>
      </c>
      <c r="L87" s="33">
        <v>2.9714299999999998</v>
      </c>
      <c r="M87" s="33">
        <v>0.34286</v>
      </c>
      <c r="N87" s="35">
        <v>71</v>
      </c>
      <c r="O87" s="142" t="s">
        <v>330</v>
      </c>
      <c r="P87" s="35" t="s">
        <v>258</v>
      </c>
      <c r="Q87" s="31">
        <v>25812</v>
      </c>
      <c r="R87" s="32">
        <v>3.4947197400487409</v>
      </c>
      <c r="S87" s="31">
        <v>48</v>
      </c>
      <c r="T87" s="31">
        <v>0</v>
      </c>
      <c r="U87" s="31">
        <v>108485</v>
      </c>
      <c r="V87" s="32">
        <v>14.687923097752504</v>
      </c>
      <c r="W87" s="32">
        <v>4.2028901286223466</v>
      </c>
      <c r="X87" s="31">
        <v>12621</v>
      </c>
      <c r="Y87" s="31">
        <v>16741</v>
      </c>
      <c r="Z87" s="31">
        <v>7</v>
      </c>
      <c r="AA87" s="35">
        <v>71</v>
      </c>
      <c r="AB87" s="142" t="s">
        <v>330</v>
      </c>
      <c r="AC87" s="35" t="s">
        <v>258</v>
      </c>
      <c r="AD87" s="31">
        <v>7386</v>
      </c>
      <c r="AE87" s="31">
        <v>73813</v>
      </c>
      <c r="AF87" s="31">
        <v>30075</v>
      </c>
      <c r="AG87" s="31">
        <v>0</v>
      </c>
      <c r="AH87" s="31">
        <v>10646</v>
      </c>
      <c r="AI87" s="31">
        <v>114534</v>
      </c>
      <c r="AJ87" s="31" t="s">
        <v>1032</v>
      </c>
      <c r="AK87" s="31">
        <v>0</v>
      </c>
      <c r="AL87" s="35">
        <v>71</v>
      </c>
      <c r="AM87" s="142" t="s">
        <v>330</v>
      </c>
      <c r="AN87" s="35" t="s">
        <v>258</v>
      </c>
      <c r="AO87" s="31">
        <v>101680</v>
      </c>
      <c r="AP87" s="31">
        <v>19858</v>
      </c>
      <c r="AQ87" s="31">
        <v>32740</v>
      </c>
      <c r="AR87" s="31">
        <v>154278</v>
      </c>
      <c r="AS87" s="31">
        <v>7913</v>
      </c>
      <c r="AT87" s="36">
        <v>20.887896019496345</v>
      </c>
      <c r="AU87" s="31">
        <v>124203</v>
      </c>
      <c r="AV87" s="31">
        <v>30075</v>
      </c>
      <c r="AW87" s="31">
        <v>0</v>
      </c>
    </row>
    <row r="88" spans="1:49" outlineLevel="2" x14ac:dyDescent="0.2">
      <c r="A88" s="35">
        <v>914060273</v>
      </c>
      <c r="B88" s="35" t="s">
        <v>11</v>
      </c>
      <c r="C88" s="31" t="s">
        <v>120</v>
      </c>
      <c r="D88" s="35">
        <v>72</v>
      </c>
      <c r="E88" s="6" t="s">
        <v>330</v>
      </c>
      <c r="F88" s="35" t="s">
        <v>783</v>
      </c>
      <c r="G88" s="31">
        <v>21249</v>
      </c>
      <c r="H88" s="71">
        <v>45</v>
      </c>
      <c r="I88" s="31">
        <v>3856</v>
      </c>
      <c r="J88" s="33">
        <v>0</v>
      </c>
      <c r="K88" s="33">
        <v>1</v>
      </c>
      <c r="L88" s="33">
        <v>4.4000000000000004</v>
      </c>
      <c r="M88" s="33">
        <v>0.8</v>
      </c>
      <c r="N88" s="35">
        <v>72</v>
      </c>
      <c r="O88" s="142" t="s">
        <v>330</v>
      </c>
      <c r="P88" s="35" t="s">
        <v>783</v>
      </c>
      <c r="Q88" s="31">
        <v>30892</v>
      </c>
      <c r="R88" s="32">
        <v>1.4538095910395783</v>
      </c>
      <c r="S88" s="31">
        <v>66</v>
      </c>
      <c r="T88" s="31">
        <v>0</v>
      </c>
      <c r="U88" s="31">
        <v>68450</v>
      </c>
      <c r="V88" s="32">
        <v>3.2213280624970588</v>
      </c>
      <c r="W88" s="32">
        <v>2.2157840217532048</v>
      </c>
      <c r="X88" s="31">
        <v>11093</v>
      </c>
      <c r="Y88" s="31">
        <v>12263</v>
      </c>
      <c r="Z88" s="31">
        <v>23</v>
      </c>
      <c r="AA88" s="35">
        <v>72</v>
      </c>
      <c r="AB88" s="142" t="s">
        <v>330</v>
      </c>
      <c r="AC88" s="35" t="s">
        <v>783</v>
      </c>
      <c r="AD88" s="31">
        <v>21249</v>
      </c>
      <c r="AE88" s="31">
        <v>105119</v>
      </c>
      <c r="AF88" s="31">
        <v>45311</v>
      </c>
      <c r="AG88" s="31">
        <v>0</v>
      </c>
      <c r="AH88" s="31">
        <v>38171</v>
      </c>
      <c r="AI88" s="31">
        <v>188601</v>
      </c>
      <c r="AJ88" s="31">
        <v>0</v>
      </c>
      <c r="AK88" s="31">
        <v>0</v>
      </c>
      <c r="AL88" s="35">
        <v>72</v>
      </c>
      <c r="AM88" s="142" t="s">
        <v>330</v>
      </c>
      <c r="AN88" s="35" t="s">
        <v>783</v>
      </c>
      <c r="AO88" s="31">
        <v>102815</v>
      </c>
      <c r="AP88" s="31">
        <v>28942</v>
      </c>
      <c r="AQ88" s="31">
        <v>54101</v>
      </c>
      <c r="AR88" s="31">
        <v>185858</v>
      </c>
      <c r="AS88" s="31">
        <v>0</v>
      </c>
      <c r="AT88" s="36">
        <v>8.7466704315497203</v>
      </c>
      <c r="AU88" s="31">
        <v>146495</v>
      </c>
      <c r="AV88" s="31">
        <v>39363</v>
      </c>
      <c r="AW88" s="31">
        <v>0</v>
      </c>
    </row>
    <row r="89" spans="1:49" outlineLevel="2" x14ac:dyDescent="0.2">
      <c r="A89" s="35">
        <v>914060303</v>
      </c>
      <c r="B89" s="35" t="s">
        <v>11</v>
      </c>
      <c r="C89" s="31" t="s">
        <v>120</v>
      </c>
      <c r="D89" s="35">
        <v>73</v>
      </c>
      <c r="E89" s="6" t="s">
        <v>330</v>
      </c>
      <c r="F89" s="35" t="s">
        <v>260</v>
      </c>
      <c r="G89" s="31">
        <v>15634</v>
      </c>
      <c r="H89" s="71">
        <v>51</v>
      </c>
      <c r="I89" s="31">
        <v>7080</v>
      </c>
      <c r="J89" s="33">
        <v>0</v>
      </c>
      <c r="K89" s="33">
        <v>1.14286</v>
      </c>
      <c r="L89" s="33">
        <v>6.5142899999999999</v>
      </c>
      <c r="M89" s="33">
        <v>0.4</v>
      </c>
      <c r="N89" s="35">
        <v>73</v>
      </c>
      <c r="O89" s="142" t="s">
        <v>330</v>
      </c>
      <c r="P89" s="35" t="s">
        <v>260</v>
      </c>
      <c r="Q89" s="31">
        <v>40679</v>
      </c>
      <c r="R89" s="32">
        <v>2.6019572726109761</v>
      </c>
      <c r="S89" s="31">
        <v>67</v>
      </c>
      <c r="T89" s="31">
        <v>0</v>
      </c>
      <c r="U89" s="31">
        <v>134659</v>
      </c>
      <c r="V89" s="32">
        <v>8.6132147882819492</v>
      </c>
      <c r="W89" s="32">
        <v>3.3102829469750978</v>
      </c>
      <c r="X89" s="31">
        <v>13644</v>
      </c>
      <c r="Y89" s="31">
        <v>23118</v>
      </c>
      <c r="Z89" s="31">
        <v>12</v>
      </c>
      <c r="AA89" s="35">
        <v>73</v>
      </c>
      <c r="AB89" s="142" t="s">
        <v>330</v>
      </c>
      <c r="AC89" s="35" t="s">
        <v>260</v>
      </c>
      <c r="AD89" s="31">
        <v>15634</v>
      </c>
      <c r="AE89" s="31">
        <v>69588</v>
      </c>
      <c r="AF89" s="31">
        <v>48442</v>
      </c>
      <c r="AG89" s="31">
        <v>0</v>
      </c>
      <c r="AH89" s="31">
        <v>235509</v>
      </c>
      <c r="AI89" s="31">
        <v>353539</v>
      </c>
      <c r="AJ89" s="31">
        <v>0</v>
      </c>
      <c r="AK89" s="31">
        <v>0</v>
      </c>
      <c r="AL89" s="35">
        <v>73</v>
      </c>
      <c r="AM89" s="142" t="s">
        <v>330</v>
      </c>
      <c r="AN89" s="35" t="s">
        <v>260</v>
      </c>
      <c r="AO89" s="31">
        <v>205264</v>
      </c>
      <c r="AP89" s="31">
        <v>38768</v>
      </c>
      <c r="AQ89" s="31">
        <v>131912</v>
      </c>
      <c r="AR89" s="31">
        <v>375944</v>
      </c>
      <c r="AS89" s="31">
        <v>0</v>
      </c>
      <c r="AT89" s="36">
        <v>24.046565178457207</v>
      </c>
      <c r="AU89" s="31">
        <v>327502</v>
      </c>
      <c r="AV89" s="31">
        <v>48442</v>
      </c>
      <c r="AW89" s="31">
        <v>0</v>
      </c>
    </row>
    <row r="90" spans="1:49" outlineLevel="2" x14ac:dyDescent="0.2">
      <c r="A90" s="35">
        <v>914061893</v>
      </c>
      <c r="B90" s="35" t="s">
        <v>11</v>
      </c>
      <c r="C90" s="31" t="s">
        <v>120</v>
      </c>
      <c r="D90" s="35">
        <v>74</v>
      </c>
      <c r="E90" s="6" t="s">
        <v>330</v>
      </c>
      <c r="F90" s="35" t="s">
        <v>261</v>
      </c>
      <c r="G90" s="31">
        <v>12863</v>
      </c>
      <c r="H90" s="71">
        <v>47</v>
      </c>
      <c r="I90" s="31">
        <v>2095</v>
      </c>
      <c r="J90" s="33">
        <v>0</v>
      </c>
      <c r="K90" s="33">
        <v>0</v>
      </c>
      <c r="L90" s="33">
        <v>2.4666700000000001</v>
      </c>
      <c r="M90" s="33">
        <v>0.36667</v>
      </c>
      <c r="N90" s="35">
        <v>74</v>
      </c>
      <c r="O90" s="142" t="s">
        <v>330</v>
      </c>
      <c r="P90" s="35" t="s">
        <v>261</v>
      </c>
      <c r="Q90" s="31">
        <v>33785</v>
      </c>
      <c r="R90" s="32">
        <v>2.6265256938505792</v>
      </c>
      <c r="S90" s="31">
        <v>46</v>
      </c>
      <c r="T90" s="31">
        <v>0</v>
      </c>
      <c r="U90" s="31">
        <v>65657</v>
      </c>
      <c r="V90" s="32">
        <v>5.104330249552981</v>
      </c>
      <c r="W90" s="32">
        <v>1.943377238419417</v>
      </c>
      <c r="X90" s="31">
        <v>14160</v>
      </c>
      <c r="Y90" s="31">
        <v>15297</v>
      </c>
      <c r="Z90" s="31">
        <v>9</v>
      </c>
      <c r="AA90" s="35">
        <v>74</v>
      </c>
      <c r="AB90" s="142" t="s">
        <v>330</v>
      </c>
      <c r="AC90" s="35" t="s">
        <v>261</v>
      </c>
      <c r="AD90" s="31">
        <v>12863</v>
      </c>
      <c r="AE90" s="31">
        <v>86561</v>
      </c>
      <c r="AF90" s="31">
        <v>30972</v>
      </c>
      <c r="AG90" s="31">
        <v>0</v>
      </c>
      <c r="AH90" s="31">
        <v>42460</v>
      </c>
      <c r="AI90" s="31">
        <v>159993</v>
      </c>
      <c r="AJ90" s="31">
        <v>0</v>
      </c>
      <c r="AK90" s="31">
        <v>0</v>
      </c>
      <c r="AL90" s="35">
        <v>74</v>
      </c>
      <c r="AM90" s="142" t="s">
        <v>330</v>
      </c>
      <c r="AN90" s="35" t="s">
        <v>261</v>
      </c>
      <c r="AO90" s="31">
        <v>88128</v>
      </c>
      <c r="AP90" s="31">
        <v>19280</v>
      </c>
      <c r="AQ90" s="31">
        <v>58359</v>
      </c>
      <c r="AR90" s="31">
        <v>165767</v>
      </c>
      <c r="AS90" s="31">
        <v>0</v>
      </c>
      <c r="AT90" s="36">
        <v>12.887118090647594</v>
      </c>
      <c r="AU90" s="31">
        <v>134795</v>
      </c>
      <c r="AV90" s="31">
        <v>30972</v>
      </c>
      <c r="AW90" s="31">
        <v>0</v>
      </c>
    </row>
    <row r="91" spans="1:49" outlineLevel="2" x14ac:dyDescent="0.2">
      <c r="A91" s="35">
        <v>914060605</v>
      </c>
      <c r="B91" s="35" t="s">
        <v>11</v>
      </c>
      <c r="C91" s="31" t="s">
        <v>120</v>
      </c>
      <c r="D91" s="35">
        <v>75</v>
      </c>
      <c r="E91" s="6" t="s">
        <v>330</v>
      </c>
      <c r="F91" s="35" t="s">
        <v>262</v>
      </c>
      <c r="G91" s="31">
        <v>27359</v>
      </c>
      <c r="H91" s="71">
        <v>47</v>
      </c>
      <c r="I91" s="31">
        <v>9433</v>
      </c>
      <c r="J91" s="33">
        <v>1</v>
      </c>
      <c r="K91" s="33">
        <v>1</v>
      </c>
      <c r="L91" s="33">
        <v>5.3</v>
      </c>
      <c r="M91" s="33">
        <v>0.5</v>
      </c>
      <c r="N91" s="35">
        <v>75</v>
      </c>
      <c r="O91" s="142" t="s">
        <v>330</v>
      </c>
      <c r="P91" s="35" t="s">
        <v>262</v>
      </c>
      <c r="Q91" s="31">
        <v>58588</v>
      </c>
      <c r="R91" s="32">
        <v>2.1414525384699732</v>
      </c>
      <c r="S91" s="31">
        <v>46</v>
      </c>
      <c r="T91" s="31">
        <v>0</v>
      </c>
      <c r="U91" s="31">
        <v>256498</v>
      </c>
      <c r="V91" s="32">
        <v>9.3752695639460502</v>
      </c>
      <c r="W91" s="32">
        <v>4.3779954939578074</v>
      </c>
      <c r="X91" s="31">
        <v>26029</v>
      </c>
      <c r="Y91" s="31">
        <v>35272</v>
      </c>
      <c r="Z91" s="31">
        <v>22</v>
      </c>
      <c r="AA91" s="35">
        <v>75</v>
      </c>
      <c r="AB91" s="142" t="s">
        <v>330</v>
      </c>
      <c r="AC91" s="35" t="s">
        <v>262</v>
      </c>
      <c r="AD91" s="31">
        <v>27359</v>
      </c>
      <c r="AE91" s="31">
        <v>222073</v>
      </c>
      <c r="AF91" s="31">
        <v>128679</v>
      </c>
      <c r="AG91" s="31">
        <v>9037</v>
      </c>
      <c r="AH91" s="31">
        <v>134235</v>
      </c>
      <c r="AI91" s="31">
        <v>494024</v>
      </c>
      <c r="AJ91" s="31">
        <v>0</v>
      </c>
      <c r="AK91" s="31">
        <v>3813</v>
      </c>
      <c r="AL91" s="35">
        <v>75</v>
      </c>
      <c r="AM91" s="142" t="s">
        <v>330</v>
      </c>
      <c r="AN91" s="35" t="s">
        <v>262</v>
      </c>
      <c r="AO91" s="31">
        <v>257884</v>
      </c>
      <c r="AP91" s="31">
        <v>77580</v>
      </c>
      <c r="AQ91" s="31">
        <v>146750</v>
      </c>
      <c r="AR91" s="31">
        <v>482214</v>
      </c>
      <c r="AS91" s="31">
        <v>0</v>
      </c>
      <c r="AT91" s="36">
        <v>17.625424905881061</v>
      </c>
      <c r="AU91" s="31">
        <v>347349</v>
      </c>
      <c r="AV91" s="31">
        <v>124866</v>
      </c>
      <c r="AW91" s="31">
        <v>9999</v>
      </c>
    </row>
    <row r="92" spans="1:49" outlineLevel="2" x14ac:dyDescent="0.2">
      <c r="A92" s="35">
        <v>914060633</v>
      </c>
      <c r="B92" s="35" t="s">
        <v>11</v>
      </c>
      <c r="C92" s="31" t="s">
        <v>120</v>
      </c>
      <c r="D92" s="35">
        <v>76</v>
      </c>
      <c r="E92" s="6" t="s">
        <v>330</v>
      </c>
      <c r="F92" s="35" t="s">
        <v>263</v>
      </c>
      <c r="G92" s="31">
        <v>16608</v>
      </c>
      <c r="H92" s="71">
        <v>51</v>
      </c>
      <c r="I92" s="31">
        <v>2484</v>
      </c>
      <c r="J92" s="33">
        <v>0.85714000000000001</v>
      </c>
      <c r="K92" s="33">
        <v>0</v>
      </c>
      <c r="L92" s="33">
        <v>1.6285700000000001</v>
      </c>
      <c r="M92" s="33">
        <v>0.57142999999999999</v>
      </c>
      <c r="N92" s="35">
        <v>76</v>
      </c>
      <c r="O92" s="142" t="s">
        <v>330</v>
      </c>
      <c r="P92" s="35" t="s">
        <v>263</v>
      </c>
      <c r="Q92" s="31">
        <v>26798</v>
      </c>
      <c r="R92" s="32">
        <v>1.6135597302504816</v>
      </c>
      <c r="S92" s="31">
        <v>32</v>
      </c>
      <c r="T92" s="31">
        <v>0</v>
      </c>
      <c r="U92" s="31">
        <v>52982</v>
      </c>
      <c r="V92" s="32">
        <v>3.1901493256262041</v>
      </c>
      <c r="W92" s="32">
        <v>1.9770878423762968</v>
      </c>
      <c r="X92" s="31">
        <v>11039</v>
      </c>
      <c r="Y92" s="31">
        <v>13591</v>
      </c>
      <c r="Z92" s="31">
        <v>8</v>
      </c>
      <c r="AA92" s="35">
        <v>76</v>
      </c>
      <c r="AB92" s="142" t="s">
        <v>330</v>
      </c>
      <c r="AC92" s="35" t="s">
        <v>263</v>
      </c>
      <c r="AD92" s="31">
        <v>16608</v>
      </c>
      <c r="AE92" s="31">
        <v>95728</v>
      </c>
      <c r="AF92" s="31">
        <v>24243</v>
      </c>
      <c r="AG92" s="31">
        <v>0</v>
      </c>
      <c r="AH92" s="31">
        <v>35122</v>
      </c>
      <c r="AI92" s="31">
        <v>155093</v>
      </c>
      <c r="AJ92" s="31" t="s">
        <v>1032</v>
      </c>
      <c r="AK92" s="31">
        <v>0</v>
      </c>
      <c r="AL92" s="35">
        <v>76</v>
      </c>
      <c r="AM92" s="142" t="s">
        <v>330</v>
      </c>
      <c r="AN92" s="35" t="s">
        <v>263</v>
      </c>
      <c r="AO92" s="31">
        <v>75553</v>
      </c>
      <c r="AP92" s="31">
        <v>21069</v>
      </c>
      <c r="AQ92" s="31">
        <v>49692</v>
      </c>
      <c r="AR92" s="31">
        <v>146314</v>
      </c>
      <c r="AS92" s="31">
        <v>0</v>
      </c>
      <c r="AT92" s="36">
        <v>8.809850674373795</v>
      </c>
      <c r="AU92" s="31">
        <v>122071</v>
      </c>
      <c r="AV92" s="31">
        <v>24243</v>
      </c>
      <c r="AW92" s="31">
        <v>0</v>
      </c>
    </row>
    <row r="93" spans="1:49" outlineLevel="2" x14ac:dyDescent="0.2">
      <c r="A93" s="35">
        <v>914060693</v>
      </c>
      <c r="B93" s="35" t="s">
        <v>11</v>
      </c>
      <c r="C93" s="31" t="s">
        <v>120</v>
      </c>
      <c r="D93" s="35">
        <v>77</v>
      </c>
      <c r="E93" s="6" t="s">
        <v>330</v>
      </c>
      <c r="F93" s="35" t="s">
        <v>264</v>
      </c>
      <c r="G93" s="31">
        <v>15891</v>
      </c>
      <c r="H93" s="71">
        <v>47</v>
      </c>
      <c r="I93" s="31">
        <v>2502</v>
      </c>
      <c r="J93" s="33">
        <v>1</v>
      </c>
      <c r="K93" s="33">
        <v>1</v>
      </c>
      <c r="L93" s="33">
        <v>0.5</v>
      </c>
      <c r="M93" s="33">
        <v>0.44444</v>
      </c>
      <c r="N93" s="35">
        <v>77</v>
      </c>
      <c r="O93" s="142" t="s">
        <v>330</v>
      </c>
      <c r="P93" s="35" t="s">
        <v>264</v>
      </c>
      <c r="Q93" s="31">
        <v>17802</v>
      </c>
      <c r="R93" s="32">
        <v>1.120256749103266</v>
      </c>
      <c r="S93" s="31">
        <v>48</v>
      </c>
      <c r="T93" s="31">
        <v>0</v>
      </c>
      <c r="U93" s="31">
        <v>56879</v>
      </c>
      <c r="V93" s="32">
        <v>3.5793216285948022</v>
      </c>
      <c r="W93" s="32">
        <v>3.1950904392764858</v>
      </c>
      <c r="X93" s="31">
        <v>8896</v>
      </c>
      <c r="Y93" s="31">
        <v>10782</v>
      </c>
      <c r="Z93" s="31">
        <v>13</v>
      </c>
      <c r="AA93" s="35">
        <v>77</v>
      </c>
      <c r="AB93" s="142" t="s">
        <v>330</v>
      </c>
      <c r="AC93" s="35" t="s">
        <v>264</v>
      </c>
      <c r="AD93" s="31">
        <v>15891</v>
      </c>
      <c r="AE93" s="31">
        <v>99910</v>
      </c>
      <c r="AF93" s="31">
        <v>22610</v>
      </c>
      <c r="AG93" s="31">
        <v>0</v>
      </c>
      <c r="AH93" s="31">
        <v>57268</v>
      </c>
      <c r="AI93" s="31">
        <v>179788</v>
      </c>
      <c r="AJ93" s="31">
        <v>5000</v>
      </c>
      <c r="AK93" s="31">
        <v>0</v>
      </c>
      <c r="AL93" s="35">
        <v>77</v>
      </c>
      <c r="AM93" s="142" t="s">
        <v>330</v>
      </c>
      <c r="AN93" s="35" t="s">
        <v>264</v>
      </c>
      <c r="AO93" s="31">
        <v>129073</v>
      </c>
      <c r="AP93" s="31">
        <v>33836</v>
      </c>
      <c r="AQ93" s="31">
        <v>30464</v>
      </c>
      <c r="AR93" s="31">
        <v>193373</v>
      </c>
      <c r="AS93" s="31">
        <v>0</v>
      </c>
      <c r="AT93" s="36">
        <v>12.168711849474546</v>
      </c>
      <c r="AU93" s="31">
        <v>170763</v>
      </c>
      <c r="AV93" s="31">
        <v>22610</v>
      </c>
      <c r="AW93" s="31">
        <v>0</v>
      </c>
    </row>
    <row r="94" spans="1:49" outlineLevel="2" x14ac:dyDescent="0.2">
      <c r="A94" s="35">
        <v>914060843</v>
      </c>
      <c r="B94" s="35" t="s">
        <v>11</v>
      </c>
      <c r="C94" s="31" t="s">
        <v>120</v>
      </c>
      <c r="D94" s="35">
        <v>78</v>
      </c>
      <c r="E94" s="6" t="s">
        <v>330</v>
      </c>
      <c r="F94" s="73" t="s">
        <v>960</v>
      </c>
      <c r="G94" s="31">
        <v>17121</v>
      </c>
      <c r="H94" s="71">
        <v>52.5</v>
      </c>
      <c r="I94" s="31">
        <v>3549</v>
      </c>
      <c r="J94" s="33">
        <v>1.0249999999999999</v>
      </c>
      <c r="K94" s="33">
        <v>0.75</v>
      </c>
      <c r="L94" s="33">
        <v>2.7749999999999999</v>
      </c>
      <c r="M94" s="33">
        <v>0.8</v>
      </c>
      <c r="N94" s="35">
        <v>78</v>
      </c>
      <c r="O94" s="142" t="s">
        <v>330</v>
      </c>
      <c r="P94" s="73" t="s">
        <v>960</v>
      </c>
      <c r="Q94" s="31">
        <v>29670</v>
      </c>
      <c r="R94" s="32">
        <v>1.7329595233923252</v>
      </c>
      <c r="S94" s="31">
        <v>52</v>
      </c>
      <c r="T94" s="31">
        <v>0</v>
      </c>
      <c r="U94" s="31">
        <v>101305</v>
      </c>
      <c r="V94" s="32">
        <v>5.9170025115355411</v>
      </c>
      <c r="W94" s="32">
        <v>3.4143916413886082</v>
      </c>
      <c r="X94" s="31">
        <v>13198</v>
      </c>
      <c r="Y94" s="31">
        <v>17742</v>
      </c>
      <c r="Z94" s="31">
        <v>15</v>
      </c>
      <c r="AA94" s="35">
        <v>78</v>
      </c>
      <c r="AB94" s="142" t="s">
        <v>330</v>
      </c>
      <c r="AC94" s="73" t="s">
        <v>960</v>
      </c>
      <c r="AD94" s="31">
        <v>17121</v>
      </c>
      <c r="AE94" s="31">
        <v>71739</v>
      </c>
      <c r="AF94" s="31">
        <v>50342</v>
      </c>
      <c r="AG94" s="31">
        <v>0</v>
      </c>
      <c r="AH94" s="31">
        <v>236795</v>
      </c>
      <c r="AI94" s="31">
        <v>358876</v>
      </c>
      <c r="AJ94" s="31" t="s">
        <v>1032</v>
      </c>
      <c r="AK94" s="31">
        <v>0</v>
      </c>
      <c r="AL94" s="35">
        <v>78</v>
      </c>
      <c r="AM94" s="142" t="s">
        <v>330</v>
      </c>
      <c r="AN94" s="73" t="s">
        <v>960</v>
      </c>
      <c r="AO94" s="31">
        <v>192769</v>
      </c>
      <c r="AP94" s="31">
        <v>35985</v>
      </c>
      <c r="AQ94" s="31">
        <v>71072</v>
      </c>
      <c r="AR94" s="31">
        <v>299826</v>
      </c>
      <c r="AS94" s="31">
        <v>0</v>
      </c>
      <c r="AT94" s="36">
        <v>17.512178026984405</v>
      </c>
      <c r="AU94" s="31">
        <v>249484</v>
      </c>
      <c r="AV94" s="31">
        <v>50342</v>
      </c>
      <c r="AW94" s="31">
        <v>0</v>
      </c>
    </row>
    <row r="95" spans="1:49" outlineLevel="2" x14ac:dyDescent="0.2">
      <c r="A95" s="35">
        <v>914061173</v>
      </c>
      <c r="B95" s="35" t="s">
        <v>11</v>
      </c>
      <c r="C95" s="31" t="s">
        <v>120</v>
      </c>
      <c r="D95" s="35">
        <v>79</v>
      </c>
      <c r="E95" s="6" t="s">
        <v>330</v>
      </c>
      <c r="F95" s="35" t="s">
        <v>265</v>
      </c>
      <c r="G95" s="31">
        <v>26340</v>
      </c>
      <c r="H95" s="71">
        <v>52</v>
      </c>
      <c r="I95" s="31">
        <v>6061</v>
      </c>
      <c r="J95" s="33">
        <v>1.31429</v>
      </c>
      <c r="K95" s="33">
        <v>0.57142999999999999</v>
      </c>
      <c r="L95" s="33">
        <v>3.2571400000000001</v>
      </c>
      <c r="M95" s="33">
        <v>1.31429</v>
      </c>
      <c r="N95" s="35">
        <v>79</v>
      </c>
      <c r="O95" s="142" t="s">
        <v>330</v>
      </c>
      <c r="P95" s="35" t="s">
        <v>265</v>
      </c>
      <c r="Q95" s="31">
        <v>36539</v>
      </c>
      <c r="R95" s="32">
        <v>1.3872057706909644</v>
      </c>
      <c r="S95" s="31">
        <v>67</v>
      </c>
      <c r="T95" s="31">
        <v>0</v>
      </c>
      <c r="U95" s="31">
        <v>120045</v>
      </c>
      <c r="V95" s="32">
        <v>4.5575170842824599</v>
      </c>
      <c r="W95" s="32">
        <v>3.2853936889351103</v>
      </c>
      <c r="X95" s="31">
        <v>10347</v>
      </c>
      <c r="Y95" s="31">
        <v>18880</v>
      </c>
      <c r="Z95" s="31">
        <v>23</v>
      </c>
      <c r="AA95" s="35">
        <v>79</v>
      </c>
      <c r="AB95" s="142" t="s">
        <v>330</v>
      </c>
      <c r="AC95" s="35" t="s">
        <v>265</v>
      </c>
      <c r="AD95" s="31">
        <v>26340</v>
      </c>
      <c r="AE95" s="31">
        <v>130953</v>
      </c>
      <c r="AF95" s="31">
        <v>62915</v>
      </c>
      <c r="AG95" s="31">
        <v>5013</v>
      </c>
      <c r="AH95" s="31">
        <v>76460</v>
      </c>
      <c r="AI95" s="31">
        <v>275341</v>
      </c>
      <c r="AJ95" s="31">
        <v>0</v>
      </c>
      <c r="AK95" s="31">
        <v>5013</v>
      </c>
      <c r="AL95" s="35">
        <v>79</v>
      </c>
      <c r="AM95" s="142" t="s">
        <v>330</v>
      </c>
      <c r="AN95" s="35" t="s">
        <v>265</v>
      </c>
      <c r="AO95" s="31">
        <v>160801</v>
      </c>
      <c r="AP95" s="31">
        <v>30414</v>
      </c>
      <c r="AQ95" s="31">
        <v>74140</v>
      </c>
      <c r="AR95" s="31">
        <v>265355</v>
      </c>
      <c r="AS95" s="31">
        <v>0</v>
      </c>
      <c r="AT95" s="36">
        <v>10.07422171602126</v>
      </c>
      <c r="AU95" s="31">
        <v>202440</v>
      </c>
      <c r="AV95" s="31">
        <v>62915</v>
      </c>
      <c r="AW95" s="31">
        <v>0</v>
      </c>
    </row>
    <row r="96" spans="1:49" outlineLevel="2" x14ac:dyDescent="0.2">
      <c r="A96" s="35">
        <v>914061833</v>
      </c>
      <c r="B96" s="35" t="s">
        <v>11</v>
      </c>
      <c r="C96" s="31" t="s">
        <v>120</v>
      </c>
      <c r="D96" s="35">
        <v>80</v>
      </c>
      <c r="E96" s="6" t="s">
        <v>330</v>
      </c>
      <c r="F96" s="35" t="s">
        <v>266</v>
      </c>
      <c r="G96" s="31">
        <v>27290</v>
      </c>
      <c r="H96" s="71">
        <v>51</v>
      </c>
      <c r="I96" s="31">
        <v>4244</v>
      </c>
      <c r="J96" s="33">
        <v>1.06667</v>
      </c>
      <c r="K96" s="33">
        <v>0</v>
      </c>
      <c r="L96" s="33">
        <v>4.5066699999999997</v>
      </c>
      <c r="M96" s="33">
        <v>0.42666999999999999</v>
      </c>
      <c r="N96" s="35">
        <v>80</v>
      </c>
      <c r="O96" s="142" t="s">
        <v>330</v>
      </c>
      <c r="P96" s="35" t="s">
        <v>266</v>
      </c>
      <c r="Q96" s="31">
        <v>32904</v>
      </c>
      <c r="R96" s="32">
        <v>1.2057163796262367</v>
      </c>
      <c r="S96" s="31">
        <v>78</v>
      </c>
      <c r="T96" s="31">
        <v>0</v>
      </c>
      <c r="U96" s="31">
        <v>78468</v>
      </c>
      <c r="V96" s="32">
        <v>2.8753389519970685</v>
      </c>
      <c r="W96" s="32">
        <v>2.384755652808169</v>
      </c>
      <c r="X96" s="31">
        <v>8889</v>
      </c>
      <c r="Y96" s="31">
        <v>14214</v>
      </c>
      <c r="Z96" s="31">
        <v>21</v>
      </c>
      <c r="AA96" s="35">
        <v>80</v>
      </c>
      <c r="AB96" s="142" t="s">
        <v>330</v>
      </c>
      <c r="AC96" s="35" t="s">
        <v>266</v>
      </c>
      <c r="AD96" s="31">
        <v>27290</v>
      </c>
      <c r="AE96" s="31">
        <v>121043</v>
      </c>
      <c r="AF96" s="31">
        <v>65815</v>
      </c>
      <c r="AG96" s="31">
        <v>940</v>
      </c>
      <c r="AH96" s="31">
        <v>67244</v>
      </c>
      <c r="AI96" s="31">
        <v>255042</v>
      </c>
      <c r="AJ96" s="31">
        <v>0</v>
      </c>
      <c r="AK96" s="31">
        <v>0</v>
      </c>
      <c r="AL96" s="35">
        <v>80</v>
      </c>
      <c r="AM96" s="142" t="s">
        <v>330</v>
      </c>
      <c r="AN96" s="35" t="s">
        <v>266</v>
      </c>
      <c r="AO96" s="31">
        <v>156666</v>
      </c>
      <c r="AP96" s="31">
        <v>29848</v>
      </c>
      <c r="AQ96" s="31">
        <v>41800</v>
      </c>
      <c r="AR96" s="31">
        <v>228314</v>
      </c>
      <c r="AS96" s="31">
        <v>0</v>
      </c>
      <c r="AT96" s="36">
        <v>8.3662147306705759</v>
      </c>
      <c r="AU96" s="31">
        <v>161559</v>
      </c>
      <c r="AV96" s="31">
        <v>65815</v>
      </c>
      <c r="AW96" s="31">
        <v>940</v>
      </c>
    </row>
    <row r="97" spans="1:49" outlineLevel="2" x14ac:dyDescent="0.2">
      <c r="A97" s="35">
        <v>914061442</v>
      </c>
      <c r="B97" s="35" t="s">
        <v>11</v>
      </c>
      <c r="C97" s="31" t="s">
        <v>120</v>
      </c>
      <c r="D97" s="35">
        <v>81</v>
      </c>
      <c r="E97" s="6" t="s">
        <v>330</v>
      </c>
      <c r="F97" s="35" t="s">
        <v>267</v>
      </c>
      <c r="G97" s="31">
        <v>88082</v>
      </c>
      <c r="H97" s="71">
        <v>50</v>
      </c>
      <c r="I97" s="31">
        <v>20039</v>
      </c>
      <c r="J97" s="33">
        <v>9.0133299999999998</v>
      </c>
      <c r="K97" s="33">
        <v>0</v>
      </c>
      <c r="L97" s="33">
        <v>25.6</v>
      </c>
      <c r="M97" s="33">
        <v>0.88</v>
      </c>
      <c r="N97" s="35">
        <v>81</v>
      </c>
      <c r="O97" s="142" t="s">
        <v>330</v>
      </c>
      <c r="P97" s="35" t="s">
        <v>267</v>
      </c>
      <c r="Q97" s="31">
        <v>309352</v>
      </c>
      <c r="R97" s="32">
        <v>3.5120910061079447</v>
      </c>
      <c r="S97" s="31">
        <v>310</v>
      </c>
      <c r="T97" s="31">
        <v>0</v>
      </c>
      <c r="U97" s="31">
        <v>277856</v>
      </c>
      <c r="V97" s="32">
        <v>3.1545151109193705</v>
      </c>
      <c r="W97" s="32">
        <v>0.89818717835992656</v>
      </c>
      <c r="X97" s="31">
        <v>85931</v>
      </c>
      <c r="Y97" s="31">
        <v>34391</v>
      </c>
      <c r="Z97" s="31">
        <v>65</v>
      </c>
      <c r="AA97" s="35">
        <v>81</v>
      </c>
      <c r="AB97" s="142" t="s">
        <v>330</v>
      </c>
      <c r="AC97" s="35" t="s">
        <v>267</v>
      </c>
      <c r="AD97" s="31">
        <v>88082</v>
      </c>
      <c r="AE97" s="31">
        <v>1391186</v>
      </c>
      <c r="AF97" s="31">
        <v>754905</v>
      </c>
      <c r="AG97" s="31">
        <v>4037</v>
      </c>
      <c r="AH97" s="31">
        <v>533759</v>
      </c>
      <c r="AI97" s="31">
        <v>2683887</v>
      </c>
      <c r="AJ97" s="31" t="s">
        <v>1032</v>
      </c>
      <c r="AK97" s="31">
        <v>0</v>
      </c>
      <c r="AL97" s="35">
        <v>81</v>
      </c>
      <c r="AM97" s="142" t="s">
        <v>330</v>
      </c>
      <c r="AN97" s="35" t="s">
        <v>267</v>
      </c>
      <c r="AO97" s="31">
        <v>2086084</v>
      </c>
      <c r="AP97" s="31">
        <v>423749</v>
      </c>
      <c r="AQ97" s="31">
        <v>469965</v>
      </c>
      <c r="AR97" s="31">
        <v>2979798</v>
      </c>
      <c r="AS97" s="31">
        <v>0</v>
      </c>
      <c r="AT97" s="36">
        <v>33.829817669898503</v>
      </c>
      <c r="AU97" s="31">
        <v>2220856</v>
      </c>
      <c r="AV97" s="31">
        <v>754905</v>
      </c>
      <c r="AW97" s="31">
        <v>4037</v>
      </c>
    </row>
    <row r="98" spans="1:49" outlineLevel="2" x14ac:dyDescent="0.2">
      <c r="A98" s="35">
        <v>914061533</v>
      </c>
      <c r="B98" s="35" t="s">
        <v>11</v>
      </c>
      <c r="C98" s="31" t="s">
        <v>120</v>
      </c>
      <c r="D98" s="35">
        <v>82</v>
      </c>
      <c r="E98" s="6" t="s">
        <v>330</v>
      </c>
      <c r="F98" s="35" t="s">
        <v>268</v>
      </c>
      <c r="G98" s="31">
        <v>4999</v>
      </c>
      <c r="H98" s="71">
        <v>46</v>
      </c>
      <c r="I98" s="31">
        <v>1325</v>
      </c>
      <c r="J98" s="33">
        <v>1</v>
      </c>
      <c r="K98" s="33">
        <v>0</v>
      </c>
      <c r="L98" s="33">
        <v>3.73333</v>
      </c>
      <c r="M98" s="33">
        <v>0.66666999999999998</v>
      </c>
      <c r="N98" s="35">
        <v>82</v>
      </c>
      <c r="O98" s="142" t="s">
        <v>330</v>
      </c>
      <c r="P98" s="35" t="s">
        <v>268</v>
      </c>
      <c r="Q98" s="31">
        <v>22698</v>
      </c>
      <c r="R98" s="32">
        <v>4.5405081016203237</v>
      </c>
      <c r="S98" s="31">
        <v>39</v>
      </c>
      <c r="T98" s="31">
        <v>0</v>
      </c>
      <c r="U98" s="31">
        <v>41198</v>
      </c>
      <c r="V98" s="32">
        <v>8.2412482496499297</v>
      </c>
      <c r="W98" s="32">
        <v>1.8150497841219491</v>
      </c>
      <c r="X98" s="31">
        <v>7485</v>
      </c>
      <c r="Y98" s="31">
        <v>5738</v>
      </c>
      <c r="Z98" s="31">
        <v>6</v>
      </c>
      <c r="AA98" s="35">
        <v>82</v>
      </c>
      <c r="AB98" s="142" t="s">
        <v>330</v>
      </c>
      <c r="AC98" s="35" t="s">
        <v>268</v>
      </c>
      <c r="AD98" s="31">
        <v>4999</v>
      </c>
      <c r="AE98" s="31">
        <v>72673</v>
      </c>
      <c r="AF98" s="31">
        <v>7505</v>
      </c>
      <c r="AG98" s="31">
        <v>0</v>
      </c>
      <c r="AH98" s="31">
        <v>24957</v>
      </c>
      <c r="AI98" s="31">
        <v>105135</v>
      </c>
      <c r="AJ98" s="31">
        <v>0</v>
      </c>
      <c r="AK98" s="31">
        <v>0</v>
      </c>
      <c r="AL98" s="35">
        <v>82</v>
      </c>
      <c r="AM98" s="142" t="s">
        <v>330</v>
      </c>
      <c r="AN98" s="35" t="s">
        <v>268</v>
      </c>
      <c r="AO98" s="31">
        <v>74488</v>
      </c>
      <c r="AP98" s="31">
        <v>20756</v>
      </c>
      <c r="AQ98" s="31">
        <v>21137</v>
      </c>
      <c r="AR98" s="31">
        <v>116381</v>
      </c>
      <c r="AS98" s="31">
        <v>0</v>
      </c>
      <c r="AT98" s="36">
        <v>23.280856171234248</v>
      </c>
      <c r="AU98" s="31">
        <v>108876</v>
      </c>
      <c r="AV98" s="31">
        <v>7505</v>
      </c>
      <c r="AW98" s="31">
        <v>0</v>
      </c>
    </row>
    <row r="99" spans="1:49" outlineLevel="2" x14ac:dyDescent="0.2">
      <c r="A99" s="35">
        <v>914060903</v>
      </c>
      <c r="B99" s="35" t="s">
        <v>11</v>
      </c>
      <c r="C99" s="31" t="s">
        <v>120</v>
      </c>
      <c r="D99" s="35">
        <v>83</v>
      </c>
      <c r="E99" s="6" t="s">
        <v>330</v>
      </c>
      <c r="F99" s="35" t="s">
        <v>269</v>
      </c>
      <c r="G99" s="31">
        <v>14784</v>
      </c>
      <c r="H99" s="71">
        <v>45</v>
      </c>
      <c r="I99" s="31">
        <v>1921</v>
      </c>
      <c r="J99" s="33">
        <v>1</v>
      </c>
      <c r="K99" s="33">
        <v>0</v>
      </c>
      <c r="L99" s="33">
        <v>1.94286</v>
      </c>
      <c r="M99" s="33">
        <v>0.22857</v>
      </c>
      <c r="N99" s="35">
        <v>83</v>
      </c>
      <c r="O99" s="142" t="s">
        <v>330</v>
      </c>
      <c r="P99" s="35" t="s">
        <v>269</v>
      </c>
      <c r="Q99" s="31">
        <v>17790</v>
      </c>
      <c r="R99" s="32">
        <v>1.2033279220779221</v>
      </c>
      <c r="S99" s="31">
        <v>34</v>
      </c>
      <c r="T99" s="31">
        <v>0</v>
      </c>
      <c r="U99" s="31">
        <v>43450</v>
      </c>
      <c r="V99" s="32">
        <v>2.9389880952380953</v>
      </c>
      <c r="W99" s="32">
        <v>2.4423833614390107</v>
      </c>
      <c r="X99" s="31">
        <v>6188</v>
      </c>
      <c r="Y99" s="31">
        <v>7289</v>
      </c>
      <c r="Z99" s="31">
        <v>10</v>
      </c>
      <c r="AA99" s="35">
        <v>83</v>
      </c>
      <c r="AB99" s="142" t="s">
        <v>330</v>
      </c>
      <c r="AC99" s="35" t="s">
        <v>269</v>
      </c>
      <c r="AD99" s="31">
        <v>14784</v>
      </c>
      <c r="AE99" s="31">
        <v>77949</v>
      </c>
      <c r="AF99" s="31">
        <v>12007</v>
      </c>
      <c r="AG99" s="31">
        <v>0</v>
      </c>
      <c r="AH99" s="31">
        <v>47889</v>
      </c>
      <c r="AI99" s="31">
        <v>137845</v>
      </c>
      <c r="AJ99" s="31" t="s">
        <v>1032</v>
      </c>
      <c r="AK99" s="31">
        <v>0</v>
      </c>
      <c r="AL99" s="35">
        <v>83</v>
      </c>
      <c r="AM99" s="142" t="s">
        <v>330</v>
      </c>
      <c r="AN99" s="35" t="s">
        <v>269</v>
      </c>
      <c r="AO99" s="31">
        <v>84468</v>
      </c>
      <c r="AP99" s="31">
        <v>20838</v>
      </c>
      <c r="AQ99" s="31">
        <v>26855</v>
      </c>
      <c r="AR99" s="31">
        <v>132161</v>
      </c>
      <c r="AS99" s="31">
        <v>0</v>
      </c>
      <c r="AT99" s="36">
        <v>8.9394615800865793</v>
      </c>
      <c r="AU99" s="31">
        <v>120154</v>
      </c>
      <c r="AV99" s="31">
        <v>12007</v>
      </c>
      <c r="AW99" s="31">
        <v>0</v>
      </c>
    </row>
    <row r="100" spans="1:49" outlineLevel="2" x14ac:dyDescent="0.2">
      <c r="A100" s="35">
        <v>914061683</v>
      </c>
      <c r="B100" s="35" t="s">
        <v>11</v>
      </c>
      <c r="C100" s="31" t="s">
        <v>120</v>
      </c>
      <c r="D100" s="35">
        <v>84</v>
      </c>
      <c r="E100" s="6" t="s">
        <v>330</v>
      </c>
      <c r="F100" s="35" t="s">
        <v>270</v>
      </c>
      <c r="G100" s="31">
        <v>4008</v>
      </c>
      <c r="H100" s="71">
        <v>52</v>
      </c>
      <c r="I100" s="31">
        <v>2723</v>
      </c>
      <c r="J100" s="33">
        <v>0.71428999999999998</v>
      </c>
      <c r="K100" s="33">
        <v>1.14286</v>
      </c>
      <c r="L100" s="33">
        <v>2.2857099999999999</v>
      </c>
      <c r="M100" s="33">
        <v>0.42857000000000001</v>
      </c>
      <c r="N100" s="35">
        <v>84</v>
      </c>
      <c r="O100" s="142" t="s">
        <v>330</v>
      </c>
      <c r="P100" s="35" t="s">
        <v>270</v>
      </c>
      <c r="Q100" s="31">
        <v>22163</v>
      </c>
      <c r="R100" s="32">
        <v>5.5296906187624755</v>
      </c>
      <c r="S100" s="31">
        <v>39</v>
      </c>
      <c r="T100" s="31">
        <v>0</v>
      </c>
      <c r="U100" s="31">
        <v>72764</v>
      </c>
      <c r="V100" s="32">
        <v>18.154690618762476</v>
      </c>
      <c r="W100" s="32">
        <v>3.2831295402246989</v>
      </c>
      <c r="X100" s="31">
        <v>9156</v>
      </c>
      <c r="Y100" s="31">
        <v>12985</v>
      </c>
      <c r="Z100" s="31">
        <v>4</v>
      </c>
      <c r="AA100" s="35">
        <v>84</v>
      </c>
      <c r="AB100" s="142" t="s">
        <v>330</v>
      </c>
      <c r="AC100" s="35" t="s">
        <v>270</v>
      </c>
      <c r="AD100" s="31">
        <v>4008</v>
      </c>
      <c r="AE100" s="31">
        <v>91793</v>
      </c>
      <c r="AF100" s="31">
        <v>17279</v>
      </c>
      <c r="AG100" s="31">
        <v>0</v>
      </c>
      <c r="AH100" s="31">
        <v>87777</v>
      </c>
      <c r="AI100" s="31">
        <v>196849</v>
      </c>
      <c r="AJ100" s="31">
        <v>0</v>
      </c>
      <c r="AK100" s="31">
        <v>0</v>
      </c>
      <c r="AL100" s="35">
        <v>84</v>
      </c>
      <c r="AM100" s="142" t="s">
        <v>330</v>
      </c>
      <c r="AN100" s="35" t="s">
        <v>270</v>
      </c>
      <c r="AO100" s="31">
        <v>127022</v>
      </c>
      <c r="AP100" s="31">
        <v>32449</v>
      </c>
      <c r="AQ100" s="31">
        <v>53115</v>
      </c>
      <c r="AR100" s="31">
        <v>212586</v>
      </c>
      <c r="AS100" s="31">
        <v>0</v>
      </c>
      <c r="AT100" s="36">
        <v>53.040419161676645</v>
      </c>
      <c r="AU100" s="31">
        <v>195307</v>
      </c>
      <c r="AV100" s="31">
        <v>17279</v>
      </c>
      <c r="AW100" s="31">
        <v>0</v>
      </c>
    </row>
    <row r="101" spans="1:49" outlineLevel="2" x14ac:dyDescent="0.2">
      <c r="A101" s="56">
        <v>914060001</v>
      </c>
      <c r="B101" s="35" t="s">
        <v>11</v>
      </c>
      <c r="C101" s="31" t="s">
        <v>120</v>
      </c>
      <c r="D101" s="35">
        <v>85</v>
      </c>
      <c r="E101" s="6" t="s">
        <v>330</v>
      </c>
      <c r="F101" s="35" t="s">
        <v>766</v>
      </c>
      <c r="G101" s="31">
        <v>27119</v>
      </c>
      <c r="H101" s="71">
        <v>58</v>
      </c>
      <c r="I101" s="31">
        <v>5601</v>
      </c>
      <c r="J101" s="33">
        <v>1</v>
      </c>
      <c r="K101" s="33">
        <v>1.35</v>
      </c>
      <c r="L101" s="33">
        <v>5.15</v>
      </c>
      <c r="M101" s="33">
        <v>1.45</v>
      </c>
      <c r="N101" s="35">
        <v>85</v>
      </c>
      <c r="O101" s="142" t="s">
        <v>330</v>
      </c>
      <c r="P101" s="35" t="s">
        <v>766</v>
      </c>
      <c r="Q101" s="31">
        <v>36080</v>
      </c>
      <c r="R101" s="32">
        <v>1.3304325380729378</v>
      </c>
      <c r="S101" s="31">
        <v>37</v>
      </c>
      <c r="T101" s="31">
        <v>0</v>
      </c>
      <c r="U101" s="31">
        <v>136093</v>
      </c>
      <c r="V101" s="32">
        <v>5.0183635089789442</v>
      </c>
      <c r="W101" s="32">
        <v>3.7719789356984479</v>
      </c>
      <c r="X101" s="31">
        <v>11785</v>
      </c>
      <c r="Y101" s="31">
        <v>30207</v>
      </c>
      <c r="Z101" s="31">
        <v>39</v>
      </c>
      <c r="AA101" s="35">
        <v>85</v>
      </c>
      <c r="AB101" s="142" t="s">
        <v>330</v>
      </c>
      <c r="AC101" s="35" t="s">
        <v>766</v>
      </c>
      <c r="AD101" s="31">
        <v>27119</v>
      </c>
      <c r="AE101" s="31">
        <v>209033</v>
      </c>
      <c r="AF101" s="31">
        <v>118308</v>
      </c>
      <c r="AG101" s="31">
        <v>9950</v>
      </c>
      <c r="AH101" s="31">
        <v>51074</v>
      </c>
      <c r="AI101" s="31">
        <v>388365</v>
      </c>
      <c r="AJ101" s="31" t="s">
        <v>1032</v>
      </c>
      <c r="AK101" s="31">
        <v>9950</v>
      </c>
      <c r="AL101" s="35">
        <v>85</v>
      </c>
      <c r="AM101" s="142" t="s">
        <v>330</v>
      </c>
      <c r="AN101" s="35" t="s">
        <v>766</v>
      </c>
      <c r="AO101" s="31">
        <v>224921</v>
      </c>
      <c r="AP101" s="31">
        <v>49258</v>
      </c>
      <c r="AQ101" s="31">
        <v>112525</v>
      </c>
      <c r="AR101" s="31">
        <v>386704</v>
      </c>
      <c r="AS101" s="31">
        <v>0</v>
      </c>
      <c r="AT101" s="36">
        <v>14.259522843762676</v>
      </c>
      <c r="AU101" s="31">
        <v>258446</v>
      </c>
      <c r="AV101" s="31">
        <v>118308</v>
      </c>
      <c r="AW101" s="31">
        <v>9950</v>
      </c>
    </row>
    <row r="102" spans="1:49" outlineLevel="2" x14ac:dyDescent="0.2">
      <c r="A102" s="35">
        <v>914060365</v>
      </c>
      <c r="B102" s="35" t="s">
        <v>11</v>
      </c>
      <c r="C102" s="31" t="s">
        <v>120</v>
      </c>
      <c r="D102" s="35">
        <v>86</v>
      </c>
      <c r="E102" s="6" t="s">
        <v>330</v>
      </c>
      <c r="F102" s="35" t="s">
        <v>271</v>
      </c>
      <c r="G102" s="31">
        <v>11293</v>
      </c>
      <c r="H102" s="71">
        <v>46</v>
      </c>
      <c r="I102" s="31">
        <v>2557</v>
      </c>
      <c r="J102" s="33">
        <v>0</v>
      </c>
      <c r="K102" s="33">
        <v>1</v>
      </c>
      <c r="L102" s="33">
        <v>2.9444400000000002</v>
      </c>
      <c r="M102" s="33">
        <v>0.44444</v>
      </c>
      <c r="N102" s="35">
        <v>86</v>
      </c>
      <c r="O102" s="142" t="s">
        <v>330</v>
      </c>
      <c r="P102" s="35" t="s">
        <v>271</v>
      </c>
      <c r="Q102" s="31">
        <v>30327</v>
      </c>
      <c r="R102" s="32">
        <v>2.6854688745240414</v>
      </c>
      <c r="S102" s="31">
        <v>36</v>
      </c>
      <c r="T102" s="31">
        <v>0</v>
      </c>
      <c r="U102" s="31">
        <v>58134</v>
      </c>
      <c r="V102" s="32">
        <v>5.1477906667847337</v>
      </c>
      <c r="W102" s="32">
        <v>1.9169057275694925</v>
      </c>
      <c r="X102" s="31">
        <v>9949</v>
      </c>
      <c r="Y102" s="31">
        <v>11635</v>
      </c>
      <c r="Z102" s="31">
        <v>9</v>
      </c>
      <c r="AA102" s="35">
        <v>86</v>
      </c>
      <c r="AB102" s="142" t="s">
        <v>330</v>
      </c>
      <c r="AC102" s="35" t="s">
        <v>271</v>
      </c>
      <c r="AD102" s="31">
        <v>11293</v>
      </c>
      <c r="AE102" s="31">
        <v>71413</v>
      </c>
      <c r="AF102" s="31">
        <v>19978</v>
      </c>
      <c r="AG102" s="31">
        <v>0</v>
      </c>
      <c r="AH102" s="31">
        <v>42251</v>
      </c>
      <c r="AI102" s="31">
        <v>133642</v>
      </c>
      <c r="AJ102" s="31">
        <v>0</v>
      </c>
      <c r="AK102" s="31">
        <v>0</v>
      </c>
      <c r="AL102" s="35">
        <v>86</v>
      </c>
      <c r="AM102" s="142" t="s">
        <v>330</v>
      </c>
      <c r="AN102" s="35" t="s">
        <v>271</v>
      </c>
      <c r="AO102" s="31">
        <v>97247</v>
      </c>
      <c r="AP102" s="31">
        <v>16260</v>
      </c>
      <c r="AQ102" s="31">
        <v>28664</v>
      </c>
      <c r="AR102" s="31">
        <v>142171</v>
      </c>
      <c r="AS102" s="31">
        <v>0</v>
      </c>
      <c r="AT102" s="36">
        <v>12.589303108120074</v>
      </c>
      <c r="AU102" s="31">
        <v>122193</v>
      </c>
      <c r="AV102" s="31">
        <v>19978</v>
      </c>
      <c r="AW102" s="31">
        <v>0</v>
      </c>
    </row>
    <row r="103" spans="1:49" outlineLevel="2" x14ac:dyDescent="0.2">
      <c r="A103" s="35">
        <v>914062073</v>
      </c>
      <c r="B103" s="35" t="s">
        <v>11</v>
      </c>
      <c r="C103" s="31" t="s">
        <v>120</v>
      </c>
      <c r="D103" s="35">
        <v>87</v>
      </c>
      <c r="E103" s="6" t="s">
        <v>330</v>
      </c>
      <c r="F103" s="35" t="s">
        <v>272</v>
      </c>
      <c r="G103" s="31">
        <v>15278</v>
      </c>
      <c r="H103" s="71">
        <v>46</v>
      </c>
      <c r="I103" s="31">
        <v>2185</v>
      </c>
      <c r="J103" s="33">
        <v>0</v>
      </c>
      <c r="K103" s="33">
        <v>1</v>
      </c>
      <c r="L103" s="33">
        <v>2.75</v>
      </c>
      <c r="M103" s="33">
        <v>0.27500000000000002</v>
      </c>
      <c r="N103" s="35">
        <v>87</v>
      </c>
      <c r="O103" s="142" t="s">
        <v>330</v>
      </c>
      <c r="P103" s="35" t="s">
        <v>272</v>
      </c>
      <c r="Q103" s="31">
        <v>24125</v>
      </c>
      <c r="R103" s="32">
        <v>1.5790679408299515</v>
      </c>
      <c r="S103" s="31">
        <v>66</v>
      </c>
      <c r="T103" s="31">
        <v>0</v>
      </c>
      <c r="U103" s="31">
        <v>66306</v>
      </c>
      <c r="V103" s="32">
        <v>4.339965964131431</v>
      </c>
      <c r="W103" s="32">
        <v>2.7484352331606217</v>
      </c>
      <c r="X103" s="31">
        <v>8911</v>
      </c>
      <c r="Y103" s="31">
        <v>10515</v>
      </c>
      <c r="Z103" s="31">
        <v>9</v>
      </c>
      <c r="AA103" s="35">
        <v>87</v>
      </c>
      <c r="AB103" s="142" t="s">
        <v>330</v>
      </c>
      <c r="AC103" s="35" t="s">
        <v>272</v>
      </c>
      <c r="AD103" s="31">
        <v>15278</v>
      </c>
      <c r="AE103" s="31">
        <v>103830</v>
      </c>
      <c r="AF103" s="31">
        <v>25749</v>
      </c>
      <c r="AG103" s="31">
        <v>0</v>
      </c>
      <c r="AH103" s="31">
        <v>39604</v>
      </c>
      <c r="AI103" s="31">
        <v>169183</v>
      </c>
      <c r="AJ103" s="31">
        <v>0</v>
      </c>
      <c r="AK103" s="31">
        <v>0</v>
      </c>
      <c r="AL103" s="35">
        <v>87</v>
      </c>
      <c r="AM103" s="142" t="s">
        <v>330</v>
      </c>
      <c r="AN103" s="35" t="s">
        <v>272</v>
      </c>
      <c r="AO103" s="31">
        <v>110542</v>
      </c>
      <c r="AP103" s="31">
        <v>26847</v>
      </c>
      <c r="AQ103" s="31">
        <v>24973</v>
      </c>
      <c r="AR103" s="31">
        <v>162362</v>
      </c>
      <c r="AS103" s="31">
        <v>0</v>
      </c>
      <c r="AT103" s="36">
        <v>10.627176331980627</v>
      </c>
      <c r="AU103" s="31">
        <v>136613</v>
      </c>
      <c r="AV103" s="31">
        <v>25749</v>
      </c>
      <c r="AW103" s="31">
        <v>0</v>
      </c>
    </row>
    <row r="104" spans="1:49" outlineLevel="2" x14ac:dyDescent="0.2">
      <c r="A104" s="35">
        <v>914062193</v>
      </c>
      <c r="B104" s="35" t="s">
        <v>11</v>
      </c>
      <c r="C104" s="31" t="s">
        <v>120</v>
      </c>
      <c r="D104" s="35">
        <v>88</v>
      </c>
      <c r="E104" s="6" t="s">
        <v>330</v>
      </c>
      <c r="F104" s="35" t="s">
        <v>273</v>
      </c>
      <c r="G104" s="31">
        <v>2810</v>
      </c>
      <c r="H104" s="71">
        <v>39</v>
      </c>
      <c r="I104" s="31">
        <v>2070</v>
      </c>
      <c r="J104" s="33">
        <v>1</v>
      </c>
      <c r="K104" s="33">
        <v>0</v>
      </c>
      <c r="L104" s="33">
        <v>2</v>
      </c>
      <c r="M104" s="33">
        <v>0</v>
      </c>
      <c r="N104" s="35">
        <v>88</v>
      </c>
      <c r="O104" s="142" t="s">
        <v>330</v>
      </c>
      <c r="P104" s="35" t="s">
        <v>273</v>
      </c>
      <c r="Q104" s="31">
        <v>23776</v>
      </c>
      <c r="R104" s="32">
        <v>8.4612099644128111</v>
      </c>
      <c r="S104" s="31">
        <v>55</v>
      </c>
      <c r="T104" s="31">
        <v>0</v>
      </c>
      <c r="U104" s="31">
        <v>39208</v>
      </c>
      <c r="V104" s="32">
        <v>13.953024911032028</v>
      </c>
      <c r="W104" s="32">
        <v>1.6490578734858681</v>
      </c>
      <c r="X104" s="31">
        <v>8928</v>
      </c>
      <c r="Y104" s="31">
        <v>7186</v>
      </c>
      <c r="Z104" s="31">
        <v>13</v>
      </c>
      <c r="AA104" s="35">
        <v>88</v>
      </c>
      <c r="AB104" s="142" t="s">
        <v>330</v>
      </c>
      <c r="AC104" s="35" t="s">
        <v>273</v>
      </c>
      <c r="AD104" s="31">
        <v>2810</v>
      </c>
      <c r="AE104" s="31">
        <v>74740</v>
      </c>
      <c r="AF104" s="31">
        <v>6662</v>
      </c>
      <c r="AG104" s="31">
        <v>0</v>
      </c>
      <c r="AH104" s="31">
        <v>24876</v>
      </c>
      <c r="AI104" s="31">
        <v>106278</v>
      </c>
      <c r="AJ104" s="31" t="s">
        <v>1032</v>
      </c>
      <c r="AK104" s="31">
        <v>1475</v>
      </c>
      <c r="AL104" s="35">
        <v>88</v>
      </c>
      <c r="AM104" s="142" t="s">
        <v>330</v>
      </c>
      <c r="AN104" s="35" t="s">
        <v>273</v>
      </c>
      <c r="AO104" s="31">
        <v>69424</v>
      </c>
      <c r="AP104" s="31">
        <v>14041</v>
      </c>
      <c r="AQ104" s="31">
        <v>27115</v>
      </c>
      <c r="AR104" s="31">
        <v>110580</v>
      </c>
      <c r="AS104" s="31">
        <v>0</v>
      </c>
      <c r="AT104" s="36">
        <v>39.352313167259787</v>
      </c>
      <c r="AU104" s="31">
        <v>103918</v>
      </c>
      <c r="AV104" s="31">
        <v>6662</v>
      </c>
      <c r="AW104" s="31">
        <v>0</v>
      </c>
    </row>
    <row r="105" spans="1:49" ht="13.5" customHeight="1" outlineLevel="2" x14ac:dyDescent="0.2">
      <c r="A105" s="35">
        <v>914062223</v>
      </c>
      <c r="B105" s="35" t="s">
        <v>11</v>
      </c>
      <c r="C105" s="31" t="s">
        <v>120</v>
      </c>
      <c r="D105" s="35">
        <v>89</v>
      </c>
      <c r="F105" s="35" t="s">
        <v>274</v>
      </c>
      <c r="G105" s="31">
        <v>10461</v>
      </c>
      <c r="H105" s="71">
        <v>59</v>
      </c>
      <c r="I105" s="31">
        <v>10735</v>
      </c>
      <c r="J105" s="33">
        <v>3</v>
      </c>
      <c r="K105" s="33">
        <v>0</v>
      </c>
      <c r="L105" s="33">
        <v>2.5249999999999999</v>
      </c>
      <c r="M105" s="33">
        <v>0.3</v>
      </c>
      <c r="N105" s="35">
        <v>89</v>
      </c>
      <c r="O105" s="142"/>
      <c r="P105" s="35" t="s">
        <v>274</v>
      </c>
      <c r="Q105" s="31">
        <v>36185</v>
      </c>
      <c r="R105" s="32">
        <v>3.4590383328553678</v>
      </c>
      <c r="S105" s="31">
        <v>52</v>
      </c>
      <c r="T105" s="31">
        <v>0</v>
      </c>
      <c r="U105" s="31">
        <v>75672</v>
      </c>
      <c r="V105" s="32">
        <v>7.2337252652710067</v>
      </c>
      <c r="W105" s="32">
        <v>2.0912532817465799</v>
      </c>
      <c r="X105" s="31">
        <v>70</v>
      </c>
      <c r="Y105" s="31">
        <v>253</v>
      </c>
      <c r="Z105" s="31">
        <v>6</v>
      </c>
      <c r="AA105" s="35">
        <v>89</v>
      </c>
      <c r="AB105" s="142"/>
      <c r="AC105" s="35" t="s">
        <v>274</v>
      </c>
      <c r="AD105" s="31">
        <v>10461</v>
      </c>
      <c r="AE105" s="31">
        <v>261235</v>
      </c>
      <c r="AF105" s="31">
        <v>46864</v>
      </c>
      <c r="AG105" s="31">
        <v>0</v>
      </c>
      <c r="AH105" s="31">
        <v>144097</v>
      </c>
      <c r="AI105" s="31">
        <v>452196</v>
      </c>
      <c r="AJ105" s="31">
        <v>0</v>
      </c>
      <c r="AK105" s="31">
        <v>0</v>
      </c>
      <c r="AL105" s="35">
        <v>89</v>
      </c>
      <c r="AM105" s="142"/>
      <c r="AN105" s="35" t="s">
        <v>274</v>
      </c>
      <c r="AO105" s="31">
        <v>235915</v>
      </c>
      <c r="AP105" s="31">
        <v>49414</v>
      </c>
      <c r="AQ105" s="31">
        <v>170414</v>
      </c>
      <c r="AR105" s="31">
        <v>455743</v>
      </c>
      <c r="AS105" s="31">
        <v>0</v>
      </c>
      <c r="AT105" s="36">
        <v>43.565911480737981</v>
      </c>
      <c r="AU105" s="31">
        <v>408879</v>
      </c>
      <c r="AV105" s="31">
        <v>46864</v>
      </c>
      <c r="AW105" s="31">
        <v>0</v>
      </c>
    </row>
    <row r="106" spans="1:49" ht="13.5" customHeight="1" outlineLevel="1" x14ac:dyDescent="0.2">
      <c r="B106" s="15" t="s">
        <v>757</v>
      </c>
      <c r="C106" s="31"/>
      <c r="F106" s="12" t="s">
        <v>656</v>
      </c>
      <c r="G106" s="31">
        <v>411442</v>
      </c>
      <c r="I106" s="31">
        <v>98382</v>
      </c>
      <c r="J106" s="33">
        <v>27.990719999999996</v>
      </c>
      <c r="K106" s="33">
        <v>13.385719999999999</v>
      </c>
      <c r="L106" s="33">
        <v>91.051110000000008</v>
      </c>
      <c r="M106" s="33">
        <v>10.78247</v>
      </c>
      <c r="O106" s="142"/>
      <c r="P106" s="12" t="s">
        <v>656</v>
      </c>
      <c r="Q106" s="31">
        <v>901557</v>
      </c>
      <c r="R106" s="32">
        <v>2.191212856247053</v>
      </c>
      <c r="S106" s="31">
        <v>1274</v>
      </c>
      <c r="T106" s="31">
        <v>0</v>
      </c>
      <c r="U106" s="31">
        <v>1896570</v>
      </c>
      <c r="V106" s="32">
        <v>4.6095682988124693</v>
      </c>
      <c r="W106" s="32">
        <v>2.1036606670460105</v>
      </c>
      <c r="X106" s="31">
        <v>289485</v>
      </c>
      <c r="Y106" s="31">
        <v>306638</v>
      </c>
      <c r="Z106" s="31">
        <v>323</v>
      </c>
      <c r="AB106" s="142"/>
      <c r="AC106" s="12" t="s">
        <v>656</v>
      </c>
      <c r="AD106" s="31">
        <v>411442</v>
      </c>
      <c r="AE106" s="31">
        <v>4400280</v>
      </c>
      <c r="AF106" s="31">
        <v>1793071</v>
      </c>
      <c r="AG106" s="31">
        <v>28977</v>
      </c>
      <c r="AH106" s="31">
        <v>1962236</v>
      </c>
      <c r="AI106" s="31">
        <v>8184564</v>
      </c>
      <c r="AJ106" s="31">
        <v>5000</v>
      </c>
      <c r="AK106" s="31">
        <v>20251</v>
      </c>
      <c r="AM106" s="142"/>
      <c r="AN106" s="12" t="s">
        <v>656</v>
      </c>
      <c r="AO106" s="31">
        <v>5405729</v>
      </c>
      <c r="AP106" s="31">
        <v>1204554</v>
      </c>
      <c r="AQ106" s="31">
        <v>1941212</v>
      </c>
      <c r="AR106" s="31">
        <v>8551495</v>
      </c>
      <c r="AS106" s="31">
        <v>7913</v>
      </c>
      <c r="AT106" s="36">
        <v>20.784205307187889</v>
      </c>
      <c r="AU106" s="31">
        <v>6695478</v>
      </c>
      <c r="AV106" s="31">
        <v>1831091</v>
      </c>
      <c r="AW106" s="31">
        <v>24926</v>
      </c>
    </row>
    <row r="107" spans="1:49" outlineLevel="1" x14ac:dyDescent="0.2">
      <c r="B107" s="15"/>
      <c r="C107" s="31"/>
      <c r="F107" s="12"/>
      <c r="O107" s="142"/>
      <c r="P107" s="12"/>
      <c r="AB107" s="142"/>
      <c r="AC107" s="12"/>
      <c r="AI107" s="31"/>
      <c r="AJ107" s="31"/>
      <c r="AM107" s="142"/>
      <c r="AN107" s="12"/>
      <c r="AO107" s="31"/>
      <c r="AP107" s="31"/>
      <c r="AQ107" s="31"/>
      <c r="AR107" s="31"/>
      <c r="AS107" s="31"/>
      <c r="AT107" s="36"/>
      <c r="AU107" s="31"/>
      <c r="AV107" s="31"/>
      <c r="AW107" s="31"/>
    </row>
    <row r="108" spans="1:49" outlineLevel="2" x14ac:dyDescent="0.2">
      <c r="A108" s="35">
        <v>908070062</v>
      </c>
      <c r="B108" s="35" t="s">
        <v>275</v>
      </c>
      <c r="C108" s="31" t="s">
        <v>354</v>
      </c>
      <c r="D108" s="35">
        <v>90</v>
      </c>
      <c r="E108" s="6" t="s">
        <v>328</v>
      </c>
      <c r="F108" s="35" t="s">
        <v>276</v>
      </c>
      <c r="G108" s="31">
        <v>0</v>
      </c>
      <c r="H108" s="71" t="s">
        <v>369</v>
      </c>
      <c r="I108" s="31" t="s">
        <v>1032</v>
      </c>
      <c r="J108" s="33">
        <v>2.21333</v>
      </c>
      <c r="K108" s="33">
        <v>0</v>
      </c>
      <c r="L108" s="33">
        <v>0</v>
      </c>
      <c r="M108" s="33">
        <v>0</v>
      </c>
      <c r="N108" s="35">
        <v>90</v>
      </c>
      <c r="O108" s="142" t="s">
        <v>328</v>
      </c>
      <c r="P108" s="35" t="s">
        <v>276</v>
      </c>
      <c r="Q108" s="31">
        <v>0</v>
      </c>
      <c r="R108" s="32">
        <v>0</v>
      </c>
      <c r="S108" s="31">
        <v>0</v>
      </c>
      <c r="T108" s="31">
        <v>0</v>
      </c>
      <c r="U108" s="31">
        <v>0</v>
      </c>
      <c r="V108" s="32">
        <v>0</v>
      </c>
      <c r="W108" s="32">
        <v>0</v>
      </c>
      <c r="X108" s="31">
        <v>0</v>
      </c>
      <c r="Y108" s="31">
        <v>0</v>
      </c>
      <c r="Z108" s="31">
        <v>0</v>
      </c>
      <c r="AA108" s="35">
        <v>90</v>
      </c>
      <c r="AB108" s="142" t="s">
        <v>328</v>
      </c>
      <c r="AC108" s="35" t="s">
        <v>276</v>
      </c>
      <c r="AD108" s="31">
        <v>0</v>
      </c>
      <c r="AE108" s="31">
        <v>43461</v>
      </c>
      <c r="AF108" s="31">
        <v>26957</v>
      </c>
      <c r="AG108" s="31">
        <v>0</v>
      </c>
      <c r="AH108" s="31">
        <v>2111</v>
      </c>
      <c r="AI108" s="31">
        <v>72529</v>
      </c>
      <c r="AJ108" s="31">
        <v>0</v>
      </c>
      <c r="AK108" s="31">
        <v>0</v>
      </c>
      <c r="AL108" s="35">
        <v>90</v>
      </c>
      <c r="AM108" s="142" t="s">
        <v>328</v>
      </c>
      <c r="AN108" s="35" t="s">
        <v>276</v>
      </c>
      <c r="AO108" s="31">
        <v>38407</v>
      </c>
      <c r="AP108" s="31">
        <v>23561</v>
      </c>
      <c r="AQ108" s="31">
        <v>20439</v>
      </c>
      <c r="AR108" s="31">
        <v>82407</v>
      </c>
      <c r="AS108" s="31">
        <v>0</v>
      </c>
      <c r="AT108" s="36">
        <v>0</v>
      </c>
      <c r="AU108" s="31">
        <v>55450</v>
      </c>
      <c r="AV108" s="31">
        <v>26957</v>
      </c>
      <c r="AW108" s="31">
        <v>0</v>
      </c>
    </row>
    <row r="109" spans="1:49" outlineLevel="2" x14ac:dyDescent="0.2">
      <c r="A109" s="35">
        <v>908070043</v>
      </c>
      <c r="B109" s="35" t="s">
        <v>275</v>
      </c>
      <c r="C109" s="31" t="s">
        <v>354</v>
      </c>
      <c r="D109" s="35">
        <v>91</v>
      </c>
      <c r="E109" s="6" t="s">
        <v>330</v>
      </c>
      <c r="F109" s="35" t="s">
        <v>277</v>
      </c>
      <c r="G109" s="31">
        <v>59552</v>
      </c>
      <c r="H109" s="71">
        <v>55.5</v>
      </c>
      <c r="I109" s="31">
        <v>30821</v>
      </c>
      <c r="J109" s="33">
        <v>6.9866700000000002</v>
      </c>
      <c r="K109" s="33">
        <v>0</v>
      </c>
      <c r="L109" s="33">
        <v>9.2266700000000004</v>
      </c>
      <c r="M109" s="33">
        <v>0.66666999999999998</v>
      </c>
      <c r="N109" s="35">
        <v>91</v>
      </c>
      <c r="O109" s="142" t="s">
        <v>330</v>
      </c>
      <c r="P109" s="35" t="s">
        <v>277</v>
      </c>
      <c r="Q109" s="31">
        <v>147111</v>
      </c>
      <c r="R109" s="32">
        <v>2.4702948683503494</v>
      </c>
      <c r="S109" s="31">
        <v>125</v>
      </c>
      <c r="T109" s="31">
        <v>0</v>
      </c>
      <c r="U109" s="31">
        <v>119233</v>
      </c>
      <c r="V109" s="32">
        <v>2.0021661740999463</v>
      </c>
      <c r="W109" s="32">
        <v>0.8104968357226856</v>
      </c>
      <c r="X109" s="31">
        <v>6260</v>
      </c>
      <c r="Y109" s="31">
        <v>2331</v>
      </c>
      <c r="Z109" s="31">
        <v>32</v>
      </c>
      <c r="AA109" s="35">
        <v>91</v>
      </c>
      <c r="AB109" s="142" t="s">
        <v>330</v>
      </c>
      <c r="AC109" s="35" t="s">
        <v>277</v>
      </c>
      <c r="AD109" s="31">
        <v>59552</v>
      </c>
      <c r="AE109" s="31">
        <v>413421</v>
      </c>
      <c r="AF109" s="31">
        <v>338559</v>
      </c>
      <c r="AG109" s="31">
        <v>56674</v>
      </c>
      <c r="AH109" s="31">
        <v>181752</v>
      </c>
      <c r="AI109" s="31">
        <v>990406</v>
      </c>
      <c r="AJ109" s="31">
        <v>334577</v>
      </c>
      <c r="AK109" s="31">
        <v>5349</v>
      </c>
      <c r="AL109" s="35">
        <v>91</v>
      </c>
      <c r="AM109" s="142" t="s">
        <v>330</v>
      </c>
      <c r="AN109" s="35" t="s">
        <v>277</v>
      </c>
      <c r="AO109" s="31">
        <v>690053</v>
      </c>
      <c r="AP109" s="31">
        <v>108203</v>
      </c>
      <c r="AQ109" s="31">
        <v>279247</v>
      </c>
      <c r="AR109" s="31">
        <v>1077503</v>
      </c>
      <c r="AS109" s="31">
        <v>0</v>
      </c>
      <c r="AT109" s="36">
        <v>18.093481327243417</v>
      </c>
      <c r="AU109" s="31">
        <v>682270</v>
      </c>
      <c r="AV109" s="31">
        <v>338559</v>
      </c>
      <c r="AW109" s="31">
        <v>56674</v>
      </c>
    </row>
    <row r="110" spans="1:49" outlineLevel="2" x14ac:dyDescent="0.2">
      <c r="A110" s="35">
        <v>908070123</v>
      </c>
      <c r="B110" s="35" t="s">
        <v>275</v>
      </c>
      <c r="C110" s="31" t="s">
        <v>354</v>
      </c>
      <c r="D110" s="35">
        <v>92</v>
      </c>
      <c r="E110" s="6" t="s">
        <v>330</v>
      </c>
      <c r="F110" s="35" t="s">
        <v>278</v>
      </c>
      <c r="G110" s="31">
        <v>8327</v>
      </c>
      <c r="H110" s="71">
        <v>35</v>
      </c>
      <c r="I110" s="31">
        <v>2619</v>
      </c>
      <c r="J110" s="33">
        <v>0</v>
      </c>
      <c r="K110" s="33">
        <v>1</v>
      </c>
      <c r="L110" s="33">
        <v>1</v>
      </c>
      <c r="M110" s="33">
        <v>1</v>
      </c>
      <c r="N110" s="35">
        <v>92</v>
      </c>
      <c r="O110" s="142" t="s">
        <v>330</v>
      </c>
      <c r="P110" s="35" t="s">
        <v>278</v>
      </c>
      <c r="Q110" s="31">
        <v>44232</v>
      </c>
      <c r="R110" s="32">
        <v>5.3118770265401709</v>
      </c>
      <c r="S110" s="31">
        <v>67</v>
      </c>
      <c r="T110" s="31">
        <v>0</v>
      </c>
      <c r="U110" s="31">
        <v>16356</v>
      </c>
      <c r="V110" s="32">
        <v>1.9642128017293143</v>
      </c>
      <c r="W110" s="32">
        <v>0.36977753662506785</v>
      </c>
      <c r="X110" s="31">
        <v>221</v>
      </c>
      <c r="Y110" s="31">
        <v>171</v>
      </c>
      <c r="Z110" s="31">
        <v>22</v>
      </c>
      <c r="AA110" s="35">
        <v>92</v>
      </c>
      <c r="AB110" s="142" t="s">
        <v>330</v>
      </c>
      <c r="AC110" s="35" t="s">
        <v>278</v>
      </c>
      <c r="AD110" s="31">
        <v>8327</v>
      </c>
      <c r="AE110" s="31">
        <v>49040</v>
      </c>
      <c r="AF110" s="31">
        <v>30184</v>
      </c>
      <c r="AG110" s="31">
        <v>0</v>
      </c>
      <c r="AH110" s="31">
        <v>45530</v>
      </c>
      <c r="AI110" s="31">
        <v>124754</v>
      </c>
      <c r="AJ110" s="31">
        <v>0</v>
      </c>
      <c r="AK110" s="31">
        <v>0</v>
      </c>
      <c r="AL110" s="35">
        <v>92</v>
      </c>
      <c r="AM110" s="142" t="s">
        <v>330</v>
      </c>
      <c r="AN110" s="35" t="s">
        <v>278</v>
      </c>
      <c r="AO110" s="31">
        <v>91515</v>
      </c>
      <c r="AP110" s="31">
        <v>8448</v>
      </c>
      <c r="AQ110" s="31">
        <v>23594</v>
      </c>
      <c r="AR110" s="31">
        <v>123557</v>
      </c>
      <c r="AS110" s="31">
        <v>0</v>
      </c>
      <c r="AT110" s="36">
        <v>14.838116968896362</v>
      </c>
      <c r="AU110" s="31">
        <v>93373</v>
      </c>
      <c r="AV110" s="31">
        <v>30184</v>
      </c>
      <c r="AW110" s="31">
        <v>0</v>
      </c>
    </row>
    <row r="111" spans="1:49" outlineLevel="2" x14ac:dyDescent="0.2">
      <c r="A111" s="35">
        <v>908070305</v>
      </c>
      <c r="B111" s="35" t="s">
        <v>275</v>
      </c>
      <c r="C111" s="31" t="s">
        <v>354</v>
      </c>
      <c r="D111" s="35">
        <v>93</v>
      </c>
      <c r="E111" s="6" t="s">
        <v>330</v>
      </c>
      <c r="F111" s="35" t="s">
        <v>279</v>
      </c>
      <c r="G111" s="31">
        <v>6979</v>
      </c>
      <c r="H111" s="71">
        <v>36</v>
      </c>
      <c r="I111" s="31">
        <v>2247</v>
      </c>
      <c r="J111" s="33">
        <v>0</v>
      </c>
      <c r="K111" s="33">
        <v>0.91429000000000005</v>
      </c>
      <c r="L111" s="33">
        <v>1.1944399999999999</v>
      </c>
      <c r="M111" s="33">
        <v>0</v>
      </c>
      <c r="N111" s="35">
        <v>93</v>
      </c>
      <c r="O111" s="142" t="s">
        <v>330</v>
      </c>
      <c r="P111" s="35" t="s">
        <v>279</v>
      </c>
      <c r="Q111" s="31">
        <v>20798</v>
      </c>
      <c r="R111" s="32">
        <v>2.9800831064622439</v>
      </c>
      <c r="S111" s="31">
        <v>44</v>
      </c>
      <c r="T111" s="31">
        <v>0</v>
      </c>
      <c r="U111" s="31">
        <v>12593</v>
      </c>
      <c r="V111" s="32">
        <v>1.8044132397191575</v>
      </c>
      <c r="W111" s="32">
        <v>0.60549091258774879</v>
      </c>
      <c r="X111" s="31">
        <v>179</v>
      </c>
      <c r="Y111" s="31">
        <v>159</v>
      </c>
      <c r="Z111" s="31">
        <v>7</v>
      </c>
      <c r="AA111" s="35">
        <v>93</v>
      </c>
      <c r="AB111" s="142" t="s">
        <v>330</v>
      </c>
      <c r="AC111" s="35" t="s">
        <v>279</v>
      </c>
      <c r="AD111" s="31">
        <v>6979</v>
      </c>
      <c r="AE111" s="31">
        <v>13100</v>
      </c>
      <c r="AF111" s="31">
        <v>24069</v>
      </c>
      <c r="AG111" s="31">
        <v>452</v>
      </c>
      <c r="AH111" s="31">
        <v>32810</v>
      </c>
      <c r="AI111" s="31">
        <v>70431</v>
      </c>
      <c r="AJ111" s="31">
        <v>0</v>
      </c>
      <c r="AK111" s="31">
        <v>452</v>
      </c>
      <c r="AL111" s="35">
        <v>93</v>
      </c>
      <c r="AM111" s="142" t="s">
        <v>330</v>
      </c>
      <c r="AN111" s="35" t="s">
        <v>279</v>
      </c>
      <c r="AO111" s="31">
        <v>44518</v>
      </c>
      <c r="AP111" s="31">
        <v>4470</v>
      </c>
      <c r="AQ111" s="31">
        <v>22778</v>
      </c>
      <c r="AR111" s="31">
        <v>71766</v>
      </c>
      <c r="AS111" s="31">
        <v>0</v>
      </c>
      <c r="AT111" s="36">
        <v>10.283135119644648</v>
      </c>
      <c r="AU111" s="31">
        <v>47245</v>
      </c>
      <c r="AV111" s="31">
        <v>24069</v>
      </c>
      <c r="AW111" s="31">
        <v>452</v>
      </c>
    </row>
    <row r="112" spans="1:49" outlineLevel="2" x14ac:dyDescent="0.2">
      <c r="A112" s="35">
        <v>908070333</v>
      </c>
      <c r="B112" s="35" t="s">
        <v>275</v>
      </c>
      <c r="C112" s="31" t="s">
        <v>354</v>
      </c>
      <c r="D112" s="35">
        <v>94</v>
      </c>
      <c r="E112" s="6" t="s">
        <v>330</v>
      </c>
      <c r="F112" s="35" t="s">
        <v>280</v>
      </c>
      <c r="G112" s="31">
        <v>24062</v>
      </c>
      <c r="H112" s="71">
        <v>57.5</v>
      </c>
      <c r="I112" s="31">
        <v>8812</v>
      </c>
      <c r="J112" s="33">
        <v>1</v>
      </c>
      <c r="K112" s="33">
        <v>0</v>
      </c>
      <c r="L112" s="33">
        <v>4.1428599999999998</v>
      </c>
      <c r="M112" s="33">
        <v>1.4857100000000001</v>
      </c>
      <c r="N112" s="35">
        <v>94</v>
      </c>
      <c r="O112" s="142" t="s">
        <v>330</v>
      </c>
      <c r="P112" s="35" t="s">
        <v>280</v>
      </c>
      <c r="Q112" s="31">
        <v>40176</v>
      </c>
      <c r="R112" s="32">
        <v>1.6696866428393318</v>
      </c>
      <c r="S112" s="31">
        <v>45</v>
      </c>
      <c r="T112" s="31">
        <v>50</v>
      </c>
      <c r="U112" s="31">
        <v>61676</v>
      </c>
      <c r="V112" s="32">
        <v>2.5632117031003241</v>
      </c>
      <c r="W112" s="32">
        <v>1.5351453604141776</v>
      </c>
      <c r="X112" s="31">
        <v>692</v>
      </c>
      <c r="Y112" s="31">
        <v>627</v>
      </c>
      <c r="Z112" s="31">
        <v>19</v>
      </c>
      <c r="AA112" s="35">
        <v>94</v>
      </c>
      <c r="AB112" s="142" t="s">
        <v>330</v>
      </c>
      <c r="AC112" s="35" t="s">
        <v>280</v>
      </c>
      <c r="AD112" s="31">
        <v>24062</v>
      </c>
      <c r="AE112" s="31">
        <v>65863</v>
      </c>
      <c r="AF112" s="31">
        <v>53001</v>
      </c>
      <c r="AG112" s="31">
        <v>6694</v>
      </c>
      <c r="AH112" s="31">
        <v>139789</v>
      </c>
      <c r="AI112" s="31">
        <v>265347</v>
      </c>
      <c r="AJ112" s="31">
        <v>37492</v>
      </c>
      <c r="AK112" s="31">
        <v>6694</v>
      </c>
      <c r="AL112" s="35">
        <v>94</v>
      </c>
      <c r="AM112" s="142" t="s">
        <v>330</v>
      </c>
      <c r="AN112" s="35" t="s">
        <v>280</v>
      </c>
      <c r="AO112" s="31">
        <v>179307</v>
      </c>
      <c r="AP112" s="31">
        <v>30524</v>
      </c>
      <c r="AQ112" s="31">
        <v>78020</v>
      </c>
      <c r="AR112" s="31">
        <v>287851</v>
      </c>
      <c r="AS112" s="31">
        <v>0</v>
      </c>
      <c r="AT112" s="36">
        <v>11.962887540520322</v>
      </c>
      <c r="AU112" s="31">
        <v>-4374</v>
      </c>
      <c r="AV112" s="31">
        <v>285531</v>
      </c>
      <c r="AW112" s="31">
        <v>6694</v>
      </c>
    </row>
    <row r="113" spans="1:49" outlineLevel="2" x14ac:dyDescent="0.2">
      <c r="A113" s="35">
        <v>908070453</v>
      </c>
      <c r="B113" s="35" t="s">
        <v>275</v>
      </c>
      <c r="C113" s="31" t="s">
        <v>354</v>
      </c>
      <c r="D113" s="35">
        <v>95</v>
      </c>
      <c r="E113" s="6" t="s">
        <v>330</v>
      </c>
      <c r="F113" s="35" t="s">
        <v>281</v>
      </c>
      <c r="G113" s="31">
        <v>5270</v>
      </c>
      <c r="H113" s="71">
        <v>31</v>
      </c>
      <c r="I113" s="31">
        <v>2616</v>
      </c>
      <c r="J113" s="33">
        <v>0</v>
      </c>
      <c r="K113" s="33">
        <v>1</v>
      </c>
      <c r="L113" s="33">
        <v>0.77142999999999995</v>
      </c>
      <c r="M113" s="33">
        <v>0.14285999999999999</v>
      </c>
      <c r="N113" s="35">
        <v>95</v>
      </c>
      <c r="O113" s="142" t="s">
        <v>330</v>
      </c>
      <c r="P113" s="35" t="s">
        <v>281</v>
      </c>
      <c r="Q113" s="31">
        <v>27488</v>
      </c>
      <c r="R113" s="32">
        <v>5.2159392789373813</v>
      </c>
      <c r="S113" s="31">
        <v>25</v>
      </c>
      <c r="T113" s="31">
        <v>0</v>
      </c>
      <c r="U113" s="31">
        <v>20703</v>
      </c>
      <c r="V113" s="32">
        <v>3.9284629981024666</v>
      </c>
      <c r="W113" s="32">
        <v>0.75316501746216535</v>
      </c>
      <c r="X113" s="31">
        <v>351</v>
      </c>
      <c r="Y113" s="31">
        <v>466</v>
      </c>
      <c r="Z113" s="31">
        <v>8</v>
      </c>
      <c r="AA113" s="35">
        <v>95</v>
      </c>
      <c r="AB113" s="142" t="s">
        <v>330</v>
      </c>
      <c r="AC113" s="35" t="s">
        <v>281</v>
      </c>
      <c r="AD113" s="31">
        <v>5270</v>
      </c>
      <c r="AE113" s="31">
        <v>20182</v>
      </c>
      <c r="AF113" s="31">
        <v>24561</v>
      </c>
      <c r="AG113" s="31">
        <v>0</v>
      </c>
      <c r="AH113" s="31">
        <v>50695</v>
      </c>
      <c r="AI113" s="31">
        <v>95438</v>
      </c>
      <c r="AJ113" s="31">
        <v>3500</v>
      </c>
      <c r="AK113" s="31">
        <v>0</v>
      </c>
      <c r="AL113" s="35">
        <v>95</v>
      </c>
      <c r="AM113" s="142" t="s">
        <v>330</v>
      </c>
      <c r="AN113" s="35" t="s">
        <v>281</v>
      </c>
      <c r="AO113" s="31">
        <v>48301</v>
      </c>
      <c r="AP113" s="31">
        <v>14995</v>
      </c>
      <c r="AQ113" s="31">
        <v>32867</v>
      </c>
      <c r="AR113" s="31">
        <v>96163</v>
      </c>
      <c r="AS113" s="31">
        <v>0</v>
      </c>
      <c r="AT113" s="36">
        <v>18.247248576850094</v>
      </c>
      <c r="AU113" s="31">
        <v>71602</v>
      </c>
      <c r="AV113" s="31">
        <v>24561</v>
      </c>
      <c r="AW113" s="31">
        <v>0</v>
      </c>
    </row>
    <row r="114" spans="1:49" outlineLevel="2" x14ac:dyDescent="0.2">
      <c r="A114" s="35">
        <v>908070543</v>
      </c>
      <c r="B114" s="35" t="s">
        <v>275</v>
      </c>
      <c r="C114" s="31" t="s">
        <v>354</v>
      </c>
      <c r="D114" s="35">
        <v>96</v>
      </c>
      <c r="E114" s="6" t="s">
        <v>330</v>
      </c>
      <c r="F114" s="35" t="s">
        <v>65</v>
      </c>
      <c r="G114" s="31">
        <v>6814</v>
      </c>
      <c r="H114" s="71">
        <v>37</v>
      </c>
      <c r="I114" s="31">
        <v>1704</v>
      </c>
      <c r="J114" s="33">
        <v>1</v>
      </c>
      <c r="K114" s="33">
        <v>0</v>
      </c>
      <c r="L114" s="33">
        <v>1.18421</v>
      </c>
      <c r="M114" s="33">
        <v>65.789469999999994</v>
      </c>
      <c r="N114" s="35">
        <v>96</v>
      </c>
      <c r="O114" s="142" t="s">
        <v>330</v>
      </c>
      <c r="P114" s="35" t="s">
        <v>65</v>
      </c>
      <c r="Q114" s="31">
        <v>19887</v>
      </c>
      <c r="R114" s="32">
        <v>2.9185500440270031</v>
      </c>
      <c r="S114" s="31">
        <v>54</v>
      </c>
      <c r="T114" s="31">
        <v>0</v>
      </c>
      <c r="U114" s="31">
        <v>7710</v>
      </c>
      <c r="V114" s="32">
        <v>1.1314939829762254</v>
      </c>
      <c r="W114" s="32">
        <v>0.38769045104842359</v>
      </c>
      <c r="X114" s="31">
        <v>170</v>
      </c>
      <c r="Y114" s="31">
        <v>111</v>
      </c>
      <c r="Z114" s="31">
        <v>10</v>
      </c>
      <c r="AA114" s="35">
        <v>96</v>
      </c>
      <c r="AB114" s="142" t="s">
        <v>330</v>
      </c>
      <c r="AC114" s="35" t="s">
        <v>65</v>
      </c>
      <c r="AD114" s="31">
        <v>6814</v>
      </c>
      <c r="AE114" s="31">
        <v>18974</v>
      </c>
      <c r="AF114" s="31">
        <v>24715</v>
      </c>
      <c r="AG114" s="31">
        <v>696</v>
      </c>
      <c r="AH114" s="31">
        <v>43290</v>
      </c>
      <c r="AI114" s="31">
        <v>87675</v>
      </c>
      <c r="AJ114" s="31">
        <v>3500</v>
      </c>
      <c r="AK114" s="31">
        <v>696</v>
      </c>
      <c r="AL114" s="35">
        <v>96</v>
      </c>
      <c r="AM114" s="142" t="s">
        <v>330</v>
      </c>
      <c r="AN114" s="35" t="s">
        <v>65</v>
      </c>
      <c r="AO114" s="31">
        <v>74337</v>
      </c>
      <c r="AP114" s="31">
        <v>10075</v>
      </c>
      <c r="AQ114" s="31">
        <v>18362</v>
      </c>
      <c r="AR114" s="31">
        <v>102774</v>
      </c>
      <c r="AS114" s="31">
        <v>0</v>
      </c>
      <c r="AT114" s="36">
        <v>15.082770766069856</v>
      </c>
      <c r="AU114" s="31">
        <v>77363</v>
      </c>
      <c r="AV114" s="31">
        <v>24715</v>
      </c>
      <c r="AW114" s="31">
        <v>696</v>
      </c>
    </row>
    <row r="115" spans="1:49" outlineLevel="2" x14ac:dyDescent="0.2">
      <c r="A115" s="35">
        <v>908070633</v>
      </c>
      <c r="B115" s="35" t="s">
        <v>275</v>
      </c>
      <c r="C115" s="31" t="s">
        <v>354</v>
      </c>
      <c r="D115" s="35">
        <v>97</v>
      </c>
      <c r="E115" s="6" t="s">
        <v>330</v>
      </c>
      <c r="F115" s="35" t="s">
        <v>66</v>
      </c>
      <c r="G115" s="31">
        <v>9783</v>
      </c>
      <c r="H115" s="71">
        <v>33</v>
      </c>
      <c r="I115" s="31">
        <v>5180</v>
      </c>
      <c r="J115" s="33">
        <v>1</v>
      </c>
      <c r="K115" s="33">
        <v>0</v>
      </c>
      <c r="L115" s="33">
        <v>1.925</v>
      </c>
      <c r="M115" s="33">
        <v>1.25</v>
      </c>
      <c r="N115" s="35">
        <v>97</v>
      </c>
      <c r="O115" s="142" t="s">
        <v>330</v>
      </c>
      <c r="P115" s="35" t="s">
        <v>66</v>
      </c>
      <c r="Q115" s="31">
        <v>23405</v>
      </c>
      <c r="R115" s="32">
        <v>2.3924154144945313</v>
      </c>
      <c r="S115" s="31">
        <v>30</v>
      </c>
      <c r="T115" s="31">
        <v>1</v>
      </c>
      <c r="U115" s="31">
        <v>21461</v>
      </c>
      <c r="V115" s="32">
        <v>2.1937033629765921</v>
      </c>
      <c r="W115" s="32">
        <v>0.91694082461012605</v>
      </c>
      <c r="X115" s="31">
        <v>253</v>
      </c>
      <c r="Y115" s="31">
        <v>818</v>
      </c>
      <c r="Z115" s="31">
        <v>8</v>
      </c>
      <c r="AA115" s="35">
        <v>97</v>
      </c>
      <c r="AB115" s="142" t="s">
        <v>330</v>
      </c>
      <c r="AC115" s="35" t="s">
        <v>66</v>
      </c>
      <c r="AD115" s="31">
        <v>9783</v>
      </c>
      <c r="AE115" s="31">
        <v>23142</v>
      </c>
      <c r="AF115" s="31">
        <v>31755</v>
      </c>
      <c r="AG115" s="31">
        <v>0</v>
      </c>
      <c r="AH115" s="31">
        <v>107619</v>
      </c>
      <c r="AI115" s="31">
        <v>162516</v>
      </c>
      <c r="AJ115" s="31">
        <v>4000</v>
      </c>
      <c r="AK115" s="31">
        <v>0</v>
      </c>
      <c r="AL115" s="35">
        <v>97</v>
      </c>
      <c r="AM115" s="142" t="s">
        <v>330</v>
      </c>
      <c r="AN115" s="35" t="s">
        <v>66</v>
      </c>
      <c r="AO115" s="31">
        <v>79873</v>
      </c>
      <c r="AP115" s="31">
        <v>10923</v>
      </c>
      <c r="AQ115" s="31">
        <v>77912</v>
      </c>
      <c r="AR115" s="31">
        <v>168708</v>
      </c>
      <c r="AS115" s="31">
        <v>0</v>
      </c>
      <c r="AT115" s="36">
        <v>17.245016865992028</v>
      </c>
      <c r="AU115" s="31">
        <v>136953</v>
      </c>
      <c r="AV115" s="31">
        <v>31755</v>
      </c>
      <c r="AW115" s="31">
        <v>0</v>
      </c>
    </row>
    <row r="116" spans="1:49" outlineLevel="2" x14ac:dyDescent="0.2">
      <c r="A116" s="35">
        <v>908070693</v>
      </c>
      <c r="B116" s="35" t="s">
        <v>275</v>
      </c>
      <c r="C116" s="31" t="s">
        <v>354</v>
      </c>
      <c r="D116" s="35">
        <v>98</v>
      </c>
      <c r="E116" s="6" t="s">
        <v>330</v>
      </c>
      <c r="F116" s="35" t="s">
        <v>67</v>
      </c>
      <c r="G116" s="31">
        <v>6184</v>
      </c>
      <c r="H116" s="71">
        <v>28</v>
      </c>
      <c r="I116" s="31">
        <v>1386</v>
      </c>
      <c r="J116" s="33">
        <v>0</v>
      </c>
      <c r="K116" s="33">
        <v>0.57142999999999999</v>
      </c>
      <c r="L116" s="33">
        <v>1.02857</v>
      </c>
      <c r="M116" s="33">
        <v>0</v>
      </c>
      <c r="N116" s="35">
        <v>98</v>
      </c>
      <c r="O116" s="142" t="s">
        <v>330</v>
      </c>
      <c r="P116" s="35" t="s">
        <v>67</v>
      </c>
      <c r="Q116" s="31">
        <v>16969</v>
      </c>
      <c r="R116" s="32">
        <v>2.7440168175937902</v>
      </c>
      <c r="S116" s="31">
        <v>38</v>
      </c>
      <c r="T116" s="31">
        <v>0</v>
      </c>
      <c r="U116" s="31">
        <v>5462</v>
      </c>
      <c r="V116" s="32">
        <v>0.88324708926261319</v>
      </c>
      <c r="W116" s="32">
        <v>0.32188107725853027</v>
      </c>
      <c r="X116" s="31">
        <v>51</v>
      </c>
      <c r="Y116" s="31">
        <v>243</v>
      </c>
      <c r="Z116" s="31">
        <v>8</v>
      </c>
      <c r="AA116" s="35">
        <v>98</v>
      </c>
      <c r="AB116" s="142" t="s">
        <v>330</v>
      </c>
      <c r="AC116" s="35" t="s">
        <v>67</v>
      </c>
      <c r="AD116" s="31">
        <v>6184</v>
      </c>
      <c r="AE116" s="31">
        <v>13929</v>
      </c>
      <c r="AF116" s="31">
        <v>23005</v>
      </c>
      <c r="AG116" s="31">
        <v>0</v>
      </c>
      <c r="AH116" s="31">
        <v>49855</v>
      </c>
      <c r="AI116" s="31">
        <v>86789</v>
      </c>
      <c r="AJ116" s="31">
        <v>600</v>
      </c>
      <c r="AK116" s="31">
        <v>0</v>
      </c>
      <c r="AL116" s="35">
        <v>98</v>
      </c>
      <c r="AM116" s="142" t="s">
        <v>330</v>
      </c>
      <c r="AN116" s="35" t="s">
        <v>67</v>
      </c>
      <c r="AO116" s="31">
        <v>38967</v>
      </c>
      <c r="AP116" s="31">
        <v>7933</v>
      </c>
      <c r="AQ116" s="31">
        <v>30705</v>
      </c>
      <c r="AR116" s="31">
        <v>77605</v>
      </c>
      <c r="AS116" s="31">
        <v>0</v>
      </c>
      <c r="AT116" s="36">
        <v>12.549320827943079</v>
      </c>
      <c r="AU116" s="31">
        <v>54600</v>
      </c>
      <c r="AV116" s="31">
        <v>23005</v>
      </c>
      <c r="AW116" s="31">
        <v>0</v>
      </c>
    </row>
    <row r="117" spans="1:49" outlineLevel="1" x14ac:dyDescent="0.2">
      <c r="B117" s="15" t="s">
        <v>814</v>
      </c>
      <c r="C117" s="31"/>
      <c r="F117" s="12" t="s">
        <v>657</v>
      </c>
      <c r="G117" s="31">
        <v>126971</v>
      </c>
      <c r="I117" s="31">
        <v>55385</v>
      </c>
      <c r="J117" s="33">
        <v>12.2</v>
      </c>
      <c r="K117" s="33">
        <v>3.4857200000000002</v>
      </c>
      <c r="L117" s="33">
        <v>20.473179999999999</v>
      </c>
      <c r="M117" s="33">
        <v>70.334710000000001</v>
      </c>
      <c r="O117" s="142"/>
      <c r="P117" s="12" t="s">
        <v>657</v>
      </c>
      <c r="Q117" s="31">
        <v>340066</v>
      </c>
      <c r="R117" s="32">
        <v>2.67829661891298</v>
      </c>
      <c r="S117" s="31">
        <v>428</v>
      </c>
      <c r="T117" s="31">
        <v>51</v>
      </c>
      <c r="U117" s="31">
        <v>265194</v>
      </c>
      <c r="V117" s="32">
        <v>2.0886186609540762</v>
      </c>
      <c r="W117" s="32">
        <v>0.77983097398740242</v>
      </c>
      <c r="X117" s="31">
        <v>8177</v>
      </c>
      <c r="Y117" s="31">
        <v>4926</v>
      </c>
      <c r="Z117" s="31">
        <v>114</v>
      </c>
      <c r="AB117" s="142"/>
      <c r="AC117" s="12" t="s">
        <v>657</v>
      </c>
      <c r="AD117" s="31">
        <v>126971</v>
      </c>
      <c r="AE117" s="31">
        <v>661112</v>
      </c>
      <c r="AF117" s="31">
        <v>576806</v>
      </c>
      <c r="AG117" s="31">
        <v>64516</v>
      </c>
      <c r="AH117" s="31">
        <v>653451</v>
      </c>
      <c r="AI117" s="31">
        <v>1955885</v>
      </c>
      <c r="AJ117" s="31">
        <v>383669</v>
      </c>
      <c r="AK117" s="31">
        <v>13191</v>
      </c>
      <c r="AM117" s="142"/>
      <c r="AN117" s="12" t="s">
        <v>657</v>
      </c>
      <c r="AO117" s="31">
        <v>1285278</v>
      </c>
      <c r="AP117" s="31">
        <v>219132</v>
      </c>
      <c r="AQ117" s="31">
        <v>583924</v>
      </c>
      <c r="AR117" s="31">
        <v>2088334</v>
      </c>
      <c r="AS117" s="31">
        <v>0</v>
      </c>
      <c r="AT117" s="36">
        <v>16.447330492789693</v>
      </c>
      <c r="AU117" s="31">
        <v>1214482</v>
      </c>
      <c r="AV117" s="31">
        <v>809336</v>
      </c>
      <c r="AW117" s="31">
        <v>64516</v>
      </c>
    </row>
    <row r="118" spans="1:49" outlineLevel="1" x14ac:dyDescent="0.2">
      <c r="B118" s="15"/>
      <c r="C118" s="31"/>
      <c r="F118" s="12"/>
      <c r="O118" s="142"/>
      <c r="P118" s="12"/>
      <c r="AB118" s="142"/>
      <c r="AC118" s="12"/>
      <c r="AI118" s="31"/>
      <c r="AJ118" s="31"/>
      <c r="AM118" s="142"/>
      <c r="AN118" s="12"/>
      <c r="AO118" s="31"/>
      <c r="AP118" s="31"/>
      <c r="AQ118" s="31"/>
      <c r="AR118" s="31"/>
      <c r="AS118" s="31"/>
      <c r="AT118" s="36"/>
      <c r="AU118" s="31"/>
      <c r="AV118" s="31"/>
      <c r="AW118" s="31"/>
    </row>
    <row r="119" spans="1:49" outlineLevel="2" x14ac:dyDescent="0.2">
      <c r="A119" s="35">
        <v>917081235</v>
      </c>
      <c r="B119" s="35" t="s">
        <v>68</v>
      </c>
      <c r="C119" s="31" t="s">
        <v>13</v>
      </c>
      <c r="D119" s="35">
        <v>99</v>
      </c>
      <c r="E119" s="6" t="s">
        <v>328</v>
      </c>
      <c r="F119" s="35" t="s">
        <v>69</v>
      </c>
      <c r="G119" s="31">
        <v>0</v>
      </c>
      <c r="I119" s="31">
        <v>0</v>
      </c>
      <c r="J119" s="33">
        <v>0</v>
      </c>
      <c r="K119" s="33">
        <v>0</v>
      </c>
      <c r="L119" s="33">
        <v>0</v>
      </c>
      <c r="M119" s="33">
        <v>0</v>
      </c>
      <c r="N119" s="35">
        <v>99</v>
      </c>
      <c r="O119" s="142" t="s">
        <v>328</v>
      </c>
      <c r="P119" s="35" t="s">
        <v>69</v>
      </c>
      <c r="Q119" s="31">
        <v>0</v>
      </c>
      <c r="R119" s="32">
        <v>0</v>
      </c>
      <c r="S119" s="31">
        <v>0</v>
      </c>
      <c r="T119" s="31">
        <v>0</v>
      </c>
      <c r="U119" s="31">
        <v>0</v>
      </c>
      <c r="V119" s="32">
        <v>0</v>
      </c>
      <c r="W119" s="32">
        <v>0</v>
      </c>
      <c r="X119" s="31">
        <v>0</v>
      </c>
      <c r="Y119" s="31">
        <v>0</v>
      </c>
      <c r="Z119" s="31">
        <v>0</v>
      </c>
      <c r="AA119" s="35">
        <v>99</v>
      </c>
      <c r="AB119" s="142" t="s">
        <v>328</v>
      </c>
      <c r="AC119" s="35" t="s">
        <v>69</v>
      </c>
      <c r="AD119" s="31">
        <v>0</v>
      </c>
      <c r="AE119" s="31">
        <v>0</v>
      </c>
      <c r="AF119" s="31">
        <v>65914</v>
      </c>
      <c r="AG119" s="31">
        <v>0</v>
      </c>
      <c r="AH119" s="31">
        <v>0</v>
      </c>
      <c r="AI119" s="31">
        <v>65914</v>
      </c>
      <c r="AJ119" s="31">
        <v>0</v>
      </c>
      <c r="AK119" s="31">
        <v>0</v>
      </c>
      <c r="AL119" s="35">
        <v>99</v>
      </c>
      <c r="AM119" s="142" t="s">
        <v>328</v>
      </c>
      <c r="AN119" s="35" t="s">
        <v>69</v>
      </c>
      <c r="AO119" s="31">
        <v>13866</v>
      </c>
      <c r="AP119" s="31">
        <v>15817</v>
      </c>
      <c r="AQ119" s="31">
        <v>36231</v>
      </c>
      <c r="AR119" s="31">
        <v>65914</v>
      </c>
      <c r="AS119" s="31">
        <v>0</v>
      </c>
      <c r="AT119" s="36">
        <v>0</v>
      </c>
      <c r="AU119" s="31">
        <v>0</v>
      </c>
      <c r="AV119" s="31">
        <v>65914</v>
      </c>
      <c r="AW119" s="31">
        <v>0</v>
      </c>
    </row>
    <row r="120" spans="1:49" outlineLevel="2" x14ac:dyDescent="0.2">
      <c r="A120" s="35">
        <v>917081203</v>
      </c>
      <c r="B120" s="35" t="s">
        <v>68</v>
      </c>
      <c r="C120" s="31" t="s">
        <v>13</v>
      </c>
      <c r="D120" s="35">
        <v>100</v>
      </c>
      <c r="E120" s="6" t="s">
        <v>330</v>
      </c>
      <c r="F120" s="35" t="s">
        <v>70</v>
      </c>
      <c r="G120" s="31">
        <v>1354</v>
      </c>
      <c r="H120" s="71">
        <v>35</v>
      </c>
      <c r="I120" s="31">
        <v>2642</v>
      </c>
      <c r="J120" s="33">
        <v>0</v>
      </c>
      <c r="K120" s="33">
        <v>1</v>
      </c>
      <c r="L120" s="33">
        <v>1</v>
      </c>
      <c r="M120" s="33">
        <v>0</v>
      </c>
      <c r="N120" s="35">
        <v>100</v>
      </c>
      <c r="O120" s="142" t="s">
        <v>330</v>
      </c>
      <c r="P120" s="35" t="s">
        <v>70</v>
      </c>
      <c r="Q120" s="31">
        <v>21756</v>
      </c>
      <c r="R120" s="32">
        <v>16.067946824224521</v>
      </c>
      <c r="S120" s="31">
        <v>10</v>
      </c>
      <c r="T120" s="31">
        <v>0</v>
      </c>
      <c r="U120" s="31">
        <v>10799</v>
      </c>
      <c r="V120" s="32">
        <v>7.9756277695716395</v>
      </c>
      <c r="W120" s="32">
        <v>0.49636881779738923</v>
      </c>
      <c r="X120" s="31">
        <v>398</v>
      </c>
      <c r="Y120" s="31">
        <v>241</v>
      </c>
      <c r="Z120" s="31">
        <v>9</v>
      </c>
      <c r="AA120" s="35">
        <v>100</v>
      </c>
      <c r="AB120" s="142" t="s">
        <v>330</v>
      </c>
      <c r="AC120" s="35" t="s">
        <v>70</v>
      </c>
      <c r="AD120" s="31">
        <v>1354</v>
      </c>
      <c r="AE120" s="31">
        <v>0</v>
      </c>
      <c r="AF120" s="31">
        <v>9976</v>
      </c>
      <c r="AG120" s="31">
        <v>0</v>
      </c>
      <c r="AH120" s="31">
        <v>62053</v>
      </c>
      <c r="AI120" s="31">
        <v>72029</v>
      </c>
      <c r="AJ120" s="31">
        <v>0</v>
      </c>
      <c r="AK120" s="31">
        <v>0</v>
      </c>
      <c r="AL120" s="35">
        <v>100</v>
      </c>
      <c r="AM120" s="142" t="s">
        <v>330</v>
      </c>
      <c r="AN120" s="35" t="s">
        <v>70</v>
      </c>
      <c r="AO120" s="31">
        <v>44994</v>
      </c>
      <c r="AP120" s="31">
        <v>19469</v>
      </c>
      <c r="AQ120" s="31">
        <v>11611</v>
      </c>
      <c r="AR120" s="31">
        <v>76074</v>
      </c>
      <c r="AS120" s="31">
        <v>0</v>
      </c>
      <c r="AT120" s="36">
        <v>56.184638109305759</v>
      </c>
      <c r="AU120" s="31">
        <v>66098</v>
      </c>
      <c r="AV120" s="31">
        <v>9976</v>
      </c>
      <c r="AW120" s="31">
        <v>0</v>
      </c>
    </row>
    <row r="121" spans="1:49" outlineLevel="2" x14ac:dyDescent="0.2">
      <c r="A121" s="35">
        <v>917089106</v>
      </c>
      <c r="B121" s="35" t="s">
        <v>68</v>
      </c>
      <c r="C121" s="31" t="s">
        <v>13</v>
      </c>
      <c r="D121" s="35">
        <v>101</v>
      </c>
      <c r="E121" s="6" t="s">
        <v>330</v>
      </c>
      <c r="F121" s="35" t="s">
        <v>64</v>
      </c>
      <c r="G121" s="31">
        <v>23636</v>
      </c>
      <c r="H121" s="71">
        <v>65</v>
      </c>
      <c r="I121" s="31">
        <v>2052</v>
      </c>
      <c r="J121" s="33">
        <v>2</v>
      </c>
      <c r="K121" s="33">
        <v>0</v>
      </c>
      <c r="L121" s="33">
        <v>5.5789499999999999</v>
      </c>
      <c r="M121" s="33">
        <v>0</v>
      </c>
      <c r="N121" s="35">
        <v>101</v>
      </c>
      <c r="O121" s="142" t="s">
        <v>330</v>
      </c>
      <c r="P121" s="35" t="s">
        <v>64</v>
      </c>
      <c r="Q121" s="31">
        <v>44812</v>
      </c>
      <c r="R121" s="32">
        <v>1.8959214757150109</v>
      </c>
      <c r="S121" s="31">
        <v>125</v>
      </c>
      <c r="T121" s="31">
        <v>0</v>
      </c>
      <c r="U121" s="31">
        <v>59651</v>
      </c>
      <c r="V121" s="32">
        <v>2.5237349805381619</v>
      </c>
      <c r="W121" s="32">
        <v>1.3311389806301883</v>
      </c>
      <c r="X121" s="31">
        <v>1087</v>
      </c>
      <c r="Y121" s="31">
        <v>1159</v>
      </c>
      <c r="Z121" s="31">
        <v>9</v>
      </c>
      <c r="AA121" s="35">
        <v>101</v>
      </c>
      <c r="AB121" s="142" t="s">
        <v>330</v>
      </c>
      <c r="AC121" s="35" t="s">
        <v>64</v>
      </c>
      <c r="AD121" s="31">
        <v>23636</v>
      </c>
      <c r="AE121" s="31">
        <v>233000</v>
      </c>
      <c r="AF121" s="31">
        <v>46079</v>
      </c>
      <c r="AG121" s="31">
        <v>0</v>
      </c>
      <c r="AH121" s="31">
        <v>12276</v>
      </c>
      <c r="AI121" s="31">
        <v>291355</v>
      </c>
      <c r="AJ121" s="31">
        <v>0</v>
      </c>
      <c r="AK121" s="31">
        <v>0</v>
      </c>
      <c r="AL121" s="35">
        <v>101</v>
      </c>
      <c r="AM121" s="142" t="s">
        <v>330</v>
      </c>
      <c r="AN121" s="35" t="s">
        <v>64</v>
      </c>
      <c r="AO121" s="31">
        <v>280539</v>
      </c>
      <c r="AP121" s="31">
        <v>31182</v>
      </c>
      <c r="AQ121" s="31">
        <v>32316</v>
      </c>
      <c r="AR121" s="31">
        <v>344037</v>
      </c>
      <c r="AS121" s="31">
        <v>0</v>
      </c>
      <c r="AT121" s="36">
        <v>14.555635471314943</v>
      </c>
      <c r="AU121" s="31">
        <v>297958</v>
      </c>
      <c r="AV121" s="31">
        <v>46079</v>
      </c>
      <c r="AW121" s="31">
        <v>0</v>
      </c>
    </row>
    <row r="122" spans="1:49" outlineLevel="2" x14ac:dyDescent="0.2">
      <c r="A122" s="35">
        <v>917080305</v>
      </c>
      <c r="B122" s="35" t="s">
        <v>68</v>
      </c>
      <c r="C122" s="31" t="s">
        <v>13</v>
      </c>
      <c r="D122" s="35">
        <v>102</v>
      </c>
      <c r="E122" s="6" t="s">
        <v>330</v>
      </c>
      <c r="F122" s="35" t="s">
        <v>71</v>
      </c>
      <c r="G122" s="31">
        <v>6124</v>
      </c>
      <c r="H122" s="71">
        <v>37</v>
      </c>
      <c r="I122" s="31">
        <v>1889</v>
      </c>
      <c r="J122" s="33">
        <v>0</v>
      </c>
      <c r="K122" s="33">
        <v>1</v>
      </c>
      <c r="L122" s="33">
        <v>0.2</v>
      </c>
      <c r="M122" s="33">
        <v>0</v>
      </c>
      <c r="N122" s="35">
        <v>102</v>
      </c>
      <c r="O122" s="142" t="s">
        <v>330</v>
      </c>
      <c r="P122" s="35" t="s">
        <v>71</v>
      </c>
      <c r="Q122" s="31">
        <v>13936</v>
      </c>
      <c r="R122" s="32">
        <v>2.2756368386675376</v>
      </c>
      <c r="S122" s="31">
        <v>15</v>
      </c>
      <c r="T122" s="31">
        <v>0</v>
      </c>
      <c r="U122" s="31">
        <v>16264</v>
      </c>
      <c r="V122" s="32">
        <v>2.6557805355976485</v>
      </c>
      <c r="W122" s="32">
        <v>1.1670493685419059</v>
      </c>
      <c r="X122" s="31">
        <v>224</v>
      </c>
      <c r="Y122" s="31">
        <v>77</v>
      </c>
      <c r="Z122" s="31">
        <v>4</v>
      </c>
      <c r="AA122" s="35">
        <v>102</v>
      </c>
      <c r="AB122" s="142" t="s">
        <v>330</v>
      </c>
      <c r="AC122" s="35" t="s">
        <v>71</v>
      </c>
      <c r="AD122" s="31">
        <v>6124</v>
      </c>
      <c r="AE122" s="31">
        <v>0</v>
      </c>
      <c r="AF122" s="31">
        <v>15964</v>
      </c>
      <c r="AG122" s="31">
        <v>0</v>
      </c>
      <c r="AH122" s="31">
        <v>72272</v>
      </c>
      <c r="AI122" s="31">
        <v>88236</v>
      </c>
      <c r="AJ122" s="31">
        <v>0</v>
      </c>
      <c r="AK122" s="31">
        <v>0</v>
      </c>
      <c r="AL122" s="35">
        <v>102</v>
      </c>
      <c r="AM122" s="142" t="s">
        <v>330</v>
      </c>
      <c r="AN122" s="35" t="s">
        <v>71</v>
      </c>
      <c r="AO122" s="31">
        <v>23875</v>
      </c>
      <c r="AP122" s="31">
        <v>26692</v>
      </c>
      <c r="AQ122" s="31">
        <v>22705</v>
      </c>
      <c r="AR122" s="31">
        <v>73272</v>
      </c>
      <c r="AS122" s="31">
        <v>0</v>
      </c>
      <c r="AT122" s="36">
        <v>11.964728935336382</v>
      </c>
      <c r="AU122" s="31">
        <v>57308</v>
      </c>
      <c r="AV122" s="31">
        <v>15964</v>
      </c>
      <c r="AW122" s="31">
        <v>0</v>
      </c>
    </row>
    <row r="123" spans="1:49" outlineLevel="2" x14ac:dyDescent="0.2">
      <c r="A123" s="35">
        <v>917081295</v>
      </c>
      <c r="B123" s="35" t="s">
        <v>68</v>
      </c>
      <c r="C123" s="31" t="s">
        <v>13</v>
      </c>
      <c r="D123" s="35">
        <v>103</v>
      </c>
      <c r="E123" s="6" t="s">
        <v>330</v>
      </c>
      <c r="F123" s="35" t="s">
        <v>72</v>
      </c>
      <c r="G123" s="31">
        <v>2685</v>
      </c>
      <c r="H123" s="71">
        <v>36</v>
      </c>
      <c r="I123" s="31">
        <v>660</v>
      </c>
      <c r="J123" s="33">
        <v>0</v>
      </c>
      <c r="K123" s="33">
        <v>0.94286000000000003</v>
      </c>
      <c r="L123" s="33">
        <v>0.54286000000000001</v>
      </c>
      <c r="M123" s="33">
        <v>0.11429</v>
      </c>
      <c r="N123" s="35">
        <v>103</v>
      </c>
      <c r="O123" s="142" t="s">
        <v>330</v>
      </c>
      <c r="P123" s="35" t="s">
        <v>72</v>
      </c>
      <c r="Q123" s="31">
        <v>13679</v>
      </c>
      <c r="R123" s="32">
        <v>5.0945996275605214</v>
      </c>
      <c r="S123" s="31">
        <v>26</v>
      </c>
      <c r="T123" s="31">
        <v>0</v>
      </c>
      <c r="U123" s="31">
        <v>11125</v>
      </c>
      <c r="V123" s="32">
        <v>4.1433891992551208</v>
      </c>
      <c r="W123" s="32">
        <v>0.81329044520798299</v>
      </c>
      <c r="X123" s="31">
        <v>295</v>
      </c>
      <c r="Y123" s="31">
        <v>132</v>
      </c>
      <c r="Z123" s="31">
        <v>8</v>
      </c>
      <c r="AA123" s="35">
        <v>103</v>
      </c>
      <c r="AB123" s="142" t="s">
        <v>330</v>
      </c>
      <c r="AC123" s="35" t="s">
        <v>72</v>
      </c>
      <c r="AD123" s="31">
        <v>2685</v>
      </c>
      <c r="AE123" s="31">
        <v>14673</v>
      </c>
      <c r="AF123" s="31">
        <v>11556</v>
      </c>
      <c r="AG123" s="31">
        <v>0</v>
      </c>
      <c r="AH123" s="31">
        <v>17613</v>
      </c>
      <c r="AI123" s="31">
        <v>43842</v>
      </c>
      <c r="AJ123" s="31">
        <v>0</v>
      </c>
      <c r="AK123" s="31">
        <v>0</v>
      </c>
      <c r="AL123" s="35">
        <v>103</v>
      </c>
      <c r="AM123" s="142" t="s">
        <v>330</v>
      </c>
      <c r="AN123" s="35" t="s">
        <v>72</v>
      </c>
      <c r="AO123" s="31">
        <v>25878</v>
      </c>
      <c r="AP123" s="31">
        <v>5822</v>
      </c>
      <c r="AQ123" s="31">
        <v>12526</v>
      </c>
      <c r="AR123" s="31">
        <v>44226</v>
      </c>
      <c r="AS123" s="31">
        <v>0</v>
      </c>
      <c r="AT123" s="36">
        <v>16.471508379888267</v>
      </c>
      <c r="AU123" s="31">
        <v>32670</v>
      </c>
      <c r="AV123" s="31">
        <v>11556</v>
      </c>
      <c r="AW123" s="31">
        <v>0</v>
      </c>
    </row>
    <row r="124" spans="1:49" outlineLevel="2" x14ac:dyDescent="0.2">
      <c r="A124" s="35">
        <v>917080543</v>
      </c>
      <c r="B124" s="35" t="s">
        <v>68</v>
      </c>
      <c r="C124" s="31" t="s">
        <v>13</v>
      </c>
      <c r="D124" s="35">
        <v>104</v>
      </c>
      <c r="E124" s="6" t="s">
        <v>330</v>
      </c>
      <c r="F124" s="35" t="s">
        <v>73</v>
      </c>
      <c r="G124" s="31">
        <v>1804</v>
      </c>
      <c r="H124" s="71">
        <v>35</v>
      </c>
      <c r="I124" s="31">
        <v>488</v>
      </c>
      <c r="J124" s="33">
        <v>0</v>
      </c>
      <c r="K124" s="33">
        <v>1</v>
      </c>
      <c r="L124" s="33">
        <v>0.2</v>
      </c>
      <c r="M124" s="33">
        <v>0</v>
      </c>
      <c r="N124" s="35">
        <v>104</v>
      </c>
      <c r="O124" s="142" t="s">
        <v>330</v>
      </c>
      <c r="P124" s="35" t="s">
        <v>73</v>
      </c>
      <c r="Q124" s="31">
        <v>8829</v>
      </c>
      <c r="R124" s="32">
        <v>4.8941241685144128</v>
      </c>
      <c r="S124" s="31">
        <v>20</v>
      </c>
      <c r="T124" s="31">
        <v>0</v>
      </c>
      <c r="U124" s="31">
        <v>7369</v>
      </c>
      <c r="V124" s="32">
        <v>4.0848115299334813</v>
      </c>
      <c r="W124" s="32">
        <v>0.83463585910069094</v>
      </c>
      <c r="X124" s="31">
        <v>131</v>
      </c>
      <c r="Y124" s="31">
        <v>197</v>
      </c>
      <c r="Z124" s="31">
        <v>4</v>
      </c>
      <c r="AA124" s="35">
        <v>104</v>
      </c>
      <c r="AB124" s="142" t="s">
        <v>330</v>
      </c>
      <c r="AC124" s="35" t="s">
        <v>73</v>
      </c>
      <c r="AD124" s="31">
        <v>1804</v>
      </c>
      <c r="AE124" s="31">
        <v>7500</v>
      </c>
      <c r="AF124" s="31">
        <v>11818</v>
      </c>
      <c r="AG124" s="31">
        <v>0</v>
      </c>
      <c r="AH124" s="31">
        <v>14496</v>
      </c>
      <c r="AI124" s="31">
        <v>33814</v>
      </c>
      <c r="AJ124" s="31">
        <v>0</v>
      </c>
      <c r="AK124" s="31">
        <v>0</v>
      </c>
      <c r="AL124" s="35">
        <v>104</v>
      </c>
      <c r="AM124" s="142" t="s">
        <v>330</v>
      </c>
      <c r="AN124" s="35" t="s">
        <v>73</v>
      </c>
      <c r="AO124" s="31">
        <v>23024</v>
      </c>
      <c r="AP124" s="31">
        <v>5854</v>
      </c>
      <c r="AQ124" s="31">
        <v>7393</v>
      </c>
      <c r="AR124" s="31">
        <v>36271</v>
      </c>
      <c r="AS124" s="31">
        <v>0</v>
      </c>
      <c r="AT124" s="36">
        <v>20.105875831485587</v>
      </c>
      <c r="AU124" s="31">
        <v>24453</v>
      </c>
      <c r="AV124" s="31">
        <v>11818</v>
      </c>
      <c r="AW124" s="31">
        <v>0</v>
      </c>
    </row>
    <row r="125" spans="1:49" outlineLevel="2" x14ac:dyDescent="0.2">
      <c r="A125" s="35">
        <v>917080843</v>
      </c>
      <c r="B125" s="35" t="s">
        <v>68</v>
      </c>
      <c r="C125" s="31" t="s">
        <v>13</v>
      </c>
      <c r="D125" s="35">
        <v>105</v>
      </c>
      <c r="E125" s="6" t="s">
        <v>330</v>
      </c>
      <c r="F125" s="35" t="s">
        <v>74</v>
      </c>
      <c r="G125" s="31">
        <v>5587</v>
      </c>
      <c r="H125" s="71">
        <v>45</v>
      </c>
      <c r="I125" s="31">
        <v>9063</v>
      </c>
      <c r="J125" s="33">
        <v>0</v>
      </c>
      <c r="K125" s="33">
        <v>1</v>
      </c>
      <c r="L125" s="33">
        <v>2.4285700000000001</v>
      </c>
      <c r="M125" s="33">
        <v>8.5709999999999995E-2</v>
      </c>
      <c r="N125" s="35">
        <v>105</v>
      </c>
      <c r="O125" s="142" t="s">
        <v>330</v>
      </c>
      <c r="P125" s="35" t="s">
        <v>74</v>
      </c>
      <c r="Q125" s="31">
        <v>23637</v>
      </c>
      <c r="R125" s="32">
        <v>4.2307141578664753</v>
      </c>
      <c r="S125" s="31">
        <v>38</v>
      </c>
      <c r="T125" s="31">
        <v>0</v>
      </c>
      <c r="U125" s="31">
        <v>24037</v>
      </c>
      <c r="V125" s="32">
        <v>4.3023089314480041</v>
      </c>
      <c r="W125" s="32">
        <v>1.0169226213140417</v>
      </c>
      <c r="X125" s="31">
        <v>270</v>
      </c>
      <c r="Y125" s="31">
        <v>743</v>
      </c>
      <c r="Z125" s="31">
        <v>15</v>
      </c>
      <c r="AA125" s="35">
        <v>105</v>
      </c>
      <c r="AB125" s="142" t="s">
        <v>330</v>
      </c>
      <c r="AC125" s="35" t="s">
        <v>74</v>
      </c>
      <c r="AD125" s="31">
        <v>5587</v>
      </c>
      <c r="AE125" s="31">
        <v>30000</v>
      </c>
      <c r="AF125" s="31">
        <v>20561</v>
      </c>
      <c r="AG125" s="31">
        <v>0</v>
      </c>
      <c r="AH125" s="31">
        <v>53601</v>
      </c>
      <c r="AI125" s="31">
        <v>104162</v>
      </c>
      <c r="AJ125" s="31">
        <v>0</v>
      </c>
      <c r="AK125" s="31">
        <v>0</v>
      </c>
      <c r="AL125" s="35">
        <v>105</v>
      </c>
      <c r="AM125" s="142" t="s">
        <v>330</v>
      </c>
      <c r="AN125" s="35" t="s">
        <v>74</v>
      </c>
      <c r="AO125" s="31">
        <v>89952</v>
      </c>
      <c r="AP125" s="31">
        <v>10549</v>
      </c>
      <c r="AQ125" s="31">
        <v>30060</v>
      </c>
      <c r="AR125" s="31">
        <v>130561</v>
      </c>
      <c r="AS125" s="31">
        <v>0</v>
      </c>
      <c r="AT125" s="36">
        <v>23.368713083944872</v>
      </c>
      <c r="AU125" s="31">
        <v>110000</v>
      </c>
      <c r="AV125" s="31">
        <v>20561</v>
      </c>
      <c r="AW125" s="31">
        <v>0</v>
      </c>
    </row>
    <row r="126" spans="1:49" outlineLevel="2" x14ac:dyDescent="0.2">
      <c r="A126" s="35">
        <v>917080153</v>
      </c>
      <c r="B126" s="35" t="s">
        <v>68</v>
      </c>
      <c r="C126" s="31" t="s">
        <v>13</v>
      </c>
      <c r="D126" s="35">
        <v>106</v>
      </c>
      <c r="E126" s="6" t="s">
        <v>330</v>
      </c>
      <c r="F126" s="35" t="s">
        <v>75</v>
      </c>
      <c r="G126" s="31">
        <v>8618</v>
      </c>
      <c r="H126" s="71">
        <v>45</v>
      </c>
      <c r="I126" s="31">
        <v>3138</v>
      </c>
      <c r="J126" s="33">
        <v>1.3428599999999999</v>
      </c>
      <c r="K126" s="33">
        <v>3</v>
      </c>
      <c r="L126" s="33">
        <v>1.2857099999999999</v>
      </c>
      <c r="M126" s="33">
        <v>0</v>
      </c>
      <c r="N126" s="35">
        <v>106</v>
      </c>
      <c r="O126" s="142" t="s">
        <v>330</v>
      </c>
      <c r="P126" s="35" t="s">
        <v>75</v>
      </c>
      <c r="Q126" s="31">
        <v>29429</v>
      </c>
      <c r="R126" s="32">
        <v>3.4148294267811559</v>
      </c>
      <c r="S126" s="31">
        <v>58</v>
      </c>
      <c r="T126" s="31">
        <v>0</v>
      </c>
      <c r="U126" s="31">
        <v>40101</v>
      </c>
      <c r="V126" s="32">
        <v>4.6531677883499656</v>
      </c>
      <c r="W126" s="32">
        <v>1.3626354955995787</v>
      </c>
      <c r="X126" s="31">
        <v>517</v>
      </c>
      <c r="Y126" s="31">
        <v>680</v>
      </c>
      <c r="Z126" s="31">
        <v>8</v>
      </c>
      <c r="AA126" s="35">
        <v>106</v>
      </c>
      <c r="AB126" s="142" t="s">
        <v>330</v>
      </c>
      <c r="AC126" s="35" t="s">
        <v>75</v>
      </c>
      <c r="AD126" s="31">
        <v>8618</v>
      </c>
      <c r="AE126" s="31">
        <v>25874</v>
      </c>
      <c r="AF126" s="31">
        <v>29969</v>
      </c>
      <c r="AG126" s="31">
        <v>11059</v>
      </c>
      <c r="AH126" s="31">
        <v>108687</v>
      </c>
      <c r="AI126" s="31">
        <v>175589</v>
      </c>
      <c r="AJ126" s="31">
        <v>0</v>
      </c>
      <c r="AK126" s="31">
        <v>0</v>
      </c>
      <c r="AL126" s="35">
        <v>106</v>
      </c>
      <c r="AM126" s="142" t="s">
        <v>330</v>
      </c>
      <c r="AN126" s="35" t="s">
        <v>75</v>
      </c>
      <c r="AO126" s="31">
        <v>134805</v>
      </c>
      <c r="AP126" s="31">
        <v>29968</v>
      </c>
      <c r="AQ126" s="31">
        <v>48246</v>
      </c>
      <c r="AR126" s="31">
        <v>213019</v>
      </c>
      <c r="AS126" s="31">
        <v>0</v>
      </c>
      <c r="AT126" s="36">
        <v>24.717915989788814</v>
      </c>
      <c r="AU126" s="31">
        <v>182426</v>
      </c>
      <c r="AV126" s="31">
        <v>29969</v>
      </c>
      <c r="AW126" s="31">
        <v>624</v>
      </c>
    </row>
    <row r="127" spans="1:49" outlineLevel="2" x14ac:dyDescent="0.2">
      <c r="A127" s="35">
        <v>917081143</v>
      </c>
      <c r="B127" s="35" t="s">
        <v>68</v>
      </c>
      <c r="C127" s="31" t="s">
        <v>13</v>
      </c>
      <c r="D127" s="35">
        <v>107</v>
      </c>
      <c r="E127" s="6" t="s">
        <v>330</v>
      </c>
      <c r="F127" s="35" t="s">
        <v>76</v>
      </c>
      <c r="G127" s="31">
        <v>10976</v>
      </c>
      <c r="H127" s="71">
        <v>47</v>
      </c>
      <c r="I127" s="31">
        <v>5627</v>
      </c>
      <c r="J127" s="33">
        <v>0</v>
      </c>
      <c r="K127" s="33">
        <v>1.8</v>
      </c>
      <c r="L127" s="33">
        <v>2</v>
      </c>
      <c r="M127" s="33">
        <v>5.7140000000000003E-2</v>
      </c>
      <c r="N127" s="35">
        <v>107</v>
      </c>
      <c r="O127" s="142" t="s">
        <v>330</v>
      </c>
      <c r="P127" s="35" t="s">
        <v>76</v>
      </c>
      <c r="Q127" s="31">
        <v>25847</v>
      </c>
      <c r="R127" s="32">
        <v>2.354865160349854</v>
      </c>
      <c r="S127" s="31">
        <v>61</v>
      </c>
      <c r="T127" s="31">
        <v>1</v>
      </c>
      <c r="U127" s="31">
        <v>28362</v>
      </c>
      <c r="V127" s="32">
        <v>2.5840014577259476</v>
      </c>
      <c r="W127" s="32">
        <v>1.0973033620923125</v>
      </c>
      <c r="X127" s="31">
        <v>392</v>
      </c>
      <c r="Y127" s="31">
        <v>497</v>
      </c>
      <c r="Z127" s="31">
        <v>13</v>
      </c>
      <c r="AA127" s="35">
        <v>107</v>
      </c>
      <c r="AB127" s="142" t="s">
        <v>330</v>
      </c>
      <c r="AC127" s="35" t="s">
        <v>76</v>
      </c>
      <c r="AD127" s="31">
        <v>10976</v>
      </c>
      <c r="AE127" s="31">
        <v>17000</v>
      </c>
      <c r="AF127" s="31">
        <v>27261</v>
      </c>
      <c r="AG127" s="31">
        <v>0</v>
      </c>
      <c r="AH127" s="31">
        <v>84076</v>
      </c>
      <c r="AI127" s="31">
        <v>128337</v>
      </c>
      <c r="AJ127" s="31">
        <v>0</v>
      </c>
      <c r="AK127" s="31">
        <v>0</v>
      </c>
      <c r="AL127" s="35">
        <v>107</v>
      </c>
      <c r="AM127" s="142" t="s">
        <v>330</v>
      </c>
      <c r="AN127" s="35" t="s">
        <v>76</v>
      </c>
      <c r="AO127" s="31">
        <v>90241</v>
      </c>
      <c r="AP127" s="31">
        <v>15885</v>
      </c>
      <c r="AQ127" s="31">
        <v>35854</v>
      </c>
      <c r="AR127" s="31">
        <v>141980</v>
      </c>
      <c r="AS127" s="31">
        <v>0</v>
      </c>
      <c r="AT127" s="36">
        <v>12.935495626822158</v>
      </c>
      <c r="AU127" s="31">
        <v>114719</v>
      </c>
      <c r="AV127" s="31">
        <v>27261</v>
      </c>
      <c r="AW127" s="31">
        <v>0</v>
      </c>
    </row>
    <row r="128" spans="1:49" outlineLevel="2" x14ac:dyDescent="0.2">
      <c r="A128" s="35">
        <v>917081505</v>
      </c>
      <c r="B128" s="35" t="s">
        <v>68</v>
      </c>
      <c r="C128" s="31" t="s">
        <v>13</v>
      </c>
      <c r="D128" s="35">
        <v>108</v>
      </c>
      <c r="E128" s="6" t="s">
        <v>330</v>
      </c>
      <c r="F128" s="35" t="s">
        <v>77</v>
      </c>
      <c r="G128" s="31">
        <v>1838</v>
      </c>
      <c r="H128" s="71">
        <v>45</v>
      </c>
      <c r="I128" s="31">
        <v>2282</v>
      </c>
      <c r="J128" s="33">
        <v>0</v>
      </c>
      <c r="K128" s="33">
        <v>1</v>
      </c>
      <c r="L128" s="33">
        <v>0.82857000000000003</v>
      </c>
      <c r="M128" s="33">
        <v>0</v>
      </c>
      <c r="N128" s="35">
        <v>108</v>
      </c>
      <c r="O128" s="142" t="s">
        <v>330</v>
      </c>
      <c r="P128" s="35" t="s">
        <v>77</v>
      </c>
      <c r="Q128" s="31">
        <v>11957</v>
      </c>
      <c r="R128" s="32">
        <v>6.5054406964091402</v>
      </c>
      <c r="S128" s="31">
        <v>23</v>
      </c>
      <c r="T128" s="31">
        <v>0</v>
      </c>
      <c r="U128" s="31">
        <v>23562</v>
      </c>
      <c r="V128" s="32">
        <v>12.81936887921654</v>
      </c>
      <c r="W128" s="32">
        <v>1.9705611775528979</v>
      </c>
      <c r="X128" s="31">
        <v>310</v>
      </c>
      <c r="Y128" s="31">
        <v>810</v>
      </c>
      <c r="Z128" s="31">
        <v>8</v>
      </c>
      <c r="AA128" s="35">
        <v>108</v>
      </c>
      <c r="AB128" s="142" t="s">
        <v>330</v>
      </c>
      <c r="AC128" s="35" t="s">
        <v>77</v>
      </c>
      <c r="AD128" s="31">
        <v>1838</v>
      </c>
      <c r="AE128" s="31">
        <v>7733</v>
      </c>
      <c r="AF128" s="31">
        <v>28638</v>
      </c>
      <c r="AG128" s="31">
        <v>0</v>
      </c>
      <c r="AH128" s="31">
        <v>63655</v>
      </c>
      <c r="AI128" s="31">
        <v>100026</v>
      </c>
      <c r="AJ128" s="31">
        <v>0</v>
      </c>
      <c r="AK128" s="31">
        <v>0</v>
      </c>
      <c r="AL128" s="35">
        <v>108</v>
      </c>
      <c r="AM128" s="142" t="s">
        <v>330</v>
      </c>
      <c r="AN128" s="35" t="s">
        <v>77</v>
      </c>
      <c r="AO128" s="31">
        <v>48552</v>
      </c>
      <c r="AP128" s="31">
        <v>14630</v>
      </c>
      <c r="AQ128" s="31">
        <v>17071</v>
      </c>
      <c r="AR128" s="31">
        <v>80253</v>
      </c>
      <c r="AS128" s="31">
        <v>0</v>
      </c>
      <c r="AT128" s="36">
        <v>43.663220892274211</v>
      </c>
      <c r="AU128" s="31">
        <v>51615</v>
      </c>
      <c r="AV128" s="31">
        <v>28638</v>
      </c>
      <c r="AW128" s="31">
        <v>0</v>
      </c>
    </row>
    <row r="129" spans="1:49" outlineLevel="1" x14ac:dyDescent="0.2">
      <c r="B129" s="15" t="s">
        <v>815</v>
      </c>
      <c r="C129" s="31"/>
      <c r="F129" s="12" t="s">
        <v>658</v>
      </c>
      <c r="G129" s="31">
        <v>62622</v>
      </c>
      <c r="I129" s="31">
        <v>27841</v>
      </c>
      <c r="J129" s="33">
        <v>3.3428599999999999</v>
      </c>
      <c r="K129" s="33">
        <v>10.74286</v>
      </c>
      <c r="L129" s="33">
        <v>14.06466</v>
      </c>
      <c r="M129" s="33">
        <v>0.25714000000000004</v>
      </c>
      <c r="O129" s="142"/>
      <c r="P129" s="12" t="s">
        <v>658</v>
      </c>
      <c r="Q129" s="31">
        <v>193882</v>
      </c>
      <c r="R129" s="32">
        <v>3.0960684743380922</v>
      </c>
      <c r="S129" s="31">
        <v>376</v>
      </c>
      <c r="T129" s="31">
        <v>1</v>
      </c>
      <c r="U129" s="31">
        <v>221270</v>
      </c>
      <c r="V129" s="32">
        <v>3.5334227587748717</v>
      </c>
      <c r="W129" s="32">
        <v>1.1412611794803025</v>
      </c>
      <c r="X129" s="31">
        <v>3624</v>
      </c>
      <c r="Y129" s="31">
        <v>4536</v>
      </c>
      <c r="Z129" s="31">
        <v>78</v>
      </c>
      <c r="AB129" s="142"/>
      <c r="AC129" s="12" t="s">
        <v>658</v>
      </c>
      <c r="AD129" s="31">
        <v>62622</v>
      </c>
      <c r="AE129" s="31">
        <v>335780</v>
      </c>
      <c r="AF129" s="31">
        <v>267736</v>
      </c>
      <c r="AG129" s="31">
        <v>11059</v>
      </c>
      <c r="AH129" s="31">
        <v>488729</v>
      </c>
      <c r="AI129" s="31">
        <v>1103304</v>
      </c>
      <c r="AJ129" s="31">
        <v>0</v>
      </c>
      <c r="AK129" s="31">
        <v>0</v>
      </c>
      <c r="AM129" s="142"/>
      <c r="AN129" s="12" t="s">
        <v>658</v>
      </c>
      <c r="AO129" s="31">
        <v>775726</v>
      </c>
      <c r="AP129" s="31">
        <v>175868</v>
      </c>
      <c r="AQ129" s="31">
        <v>254013</v>
      </c>
      <c r="AR129" s="31">
        <v>1205607</v>
      </c>
      <c r="AS129" s="31">
        <v>0</v>
      </c>
      <c r="AT129" s="36">
        <v>19.252131838650953</v>
      </c>
      <c r="AU129" s="31">
        <v>937247</v>
      </c>
      <c r="AV129" s="31">
        <v>267736</v>
      </c>
      <c r="AW129" s="31">
        <v>624</v>
      </c>
    </row>
    <row r="130" spans="1:49" outlineLevel="1" x14ac:dyDescent="0.2">
      <c r="B130" s="15"/>
      <c r="C130" s="31"/>
      <c r="F130" s="12"/>
      <c r="O130" s="142"/>
      <c r="P130" s="12"/>
      <c r="AB130" s="142"/>
      <c r="AC130" s="12"/>
      <c r="AE130" s="31"/>
      <c r="AF130" s="31"/>
      <c r="AG130" s="31"/>
      <c r="AH130" s="31"/>
      <c r="AI130" s="31"/>
      <c r="AJ130" s="31"/>
      <c r="AM130" s="142"/>
      <c r="AN130" s="12"/>
      <c r="AO130" s="31"/>
      <c r="AP130" s="31"/>
      <c r="AQ130" s="31"/>
      <c r="AR130" s="31"/>
      <c r="AS130" s="31"/>
      <c r="AT130" s="36"/>
      <c r="AU130" s="31"/>
      <c r="AV130" s="31"/>
      <c r="AW130" s="31"/>
    </row>
    <row r="131" spans="1:49" outlineLevel="2" x14ac:dyDescent="0.2">
      <c r="A131" s="35">
        <v>922090154</v>
      </c>
      <c r="B131" s="35" t="s">
        <v>78</v>
      </c>
      <c r="C131" s="31" t="s">
        <v>181</v>
      </c>
      <c r="D131" s="35">
        <v>109</v>
      </c>
      <c r="E131" s="6" t="s">
        <v>328</v>
      </c>
      <c r="F131" s="35" t="s">
        <v>79</v>
      </c>
      <c r="G131" s="31">
        <v>490577</v>
      </c>
      <c r="H131" s="71">
        <v>69</v>
      </c>
      <c r="I131" s="31">
        <v>188405</v>
      </c>
      <c r="J131" s="33">
        <v>20.293339999999997</v>
      </c>
      <c r="K131" s="33">
        <v>0</v>
      </c>
      <c r="L131" s="33">
        <v>61.866669999999999</v>
      </c>
      <c r="M131" s="33">
        <v>5.3333300000000001</v>
      </c>
      <c r="N131" s="35">
        <v>109</v>
      </c>
      <c r="O131" s="142" t="s">
        <v>328</v>
      </c>
      <c r="P131" s="35" t="s">
        <v>79</v>
      </c>
      <c r="Q131" s="31">
        <v>462216</v>
      </c>
      <c r="R131" s="32">
        <v>0.94218848417271905</v>
      </c>
      <c r="S131" s="31">
        <v>523</v>
      </c>
      <c r="T131" s="31">
        <v>130</v>
      </c>
      <c r="U131" s="31">
        <v>2747452</v>
      </c>
      <c r="V131" s="32">
        <v>5.6004500822500853</v>
      </c>
      <c r="W131" s="32">
        <v>5.9440867473215988</v>
      </c>
      <c r="X131" s="31">
        <v>51468</v>
      </c>
      <c r="Y131" s="31">
        <v>20613</v>
      </c>
      <c r="Z131" s="31">
        <v>137</v>
      </c>
      <c r="AA131" s="35">
        <v>109</v>
      </c>
      <c r="AB131" s="142" t="s">
        <v>328</v>
      </c>
      <c r="AC131" s="35" t="s">
        <v>79</v>
      </c>
      <c r="AD131" s="31">
        <v>490577</v>
      </c>
      <c r="AE131" s="31">
        <v>6003000</v>
      </c>
      <c r="AF131" s="31">
        <v>2370457</v>
      </c>
      <c r="AG131" s="31">
        <v>0</v>
      </c>
      <c r="AH131" s="31">
        <v>910338</v>
      </c>
      <c r="AI131" s="31">
        <v>9283795</v>
      </c>
      <c r="AJ131" s="31">
        <v>0</v>
      </c>
      <c r="AK131" s="31">
        <v>0</v>
      </c>
      <c r="AL131" s="35">
        <v>109</v>
      </c>
      <c r="AM131" s="142" t="s">
        <v>328</v>
      </c>
      <c r="AN131" s="35" t="s">
        <v>79</v>
      </c>
      <c r="AO131" s="31">
        <v>5061924</v>
      </c>
      <c r="AP131" s="31">
        <v>1999221</v>
      </c>
      <c r="AQ131" s="31">
        <v>3083407</v>
      </c>
      <c r="AR131" s="31">
        <v>10144552</v>
      </c>
      <c r="AS131" s="31">
        <v>0</v>
      </c>
      <c r="AT131" s="36">
        <v>20.678816984897377</v>
      </c>
      <c r="AU131" s="31">
        <v>10144552</v>
      </c>
      <c r="AV131" s="31">
        <v>0</v>
      </c>
      <c r="AW131" s="31">
        <v>0</v>
      </c>
    </row>
    <row r="132" spans="1:49" outlineLevel="2" x14ac:dyDescent="0.2">
      <c r="A132" s="35">
        <v>922090813</v>
      </c>
      <c r="B132" s="35" t="s">
        <v>78</v>
      </c>
      <c r="C132" s="31" t="s">
        <v>181</v>
      </c>
      <c r="D132" s="35">
        <v>110</v>
      </c>
      <c r="E132" s="6" t="s">
        <v>330</v>
      </c>
      <c r="F132" s="35" t="s">
        <v>350</v>
      </c>
      <c r="G132" s="31">
        <v>11220</v>
      </c>
      <c r="H132" s="71">
        <v>48</v>
      </c>
      <c r="I132" s="31">
        <v>4734</v>
      </c>
      <c r="J132" s="33">
        <v>1.5789500000000001</v>
      </c>
      <c r="K132" s="33">
        <v>0</v>
      </c>
      <c r="L132" s="33">
        <v>2</v>
      </c>
      <c r="M132" s="33">
        <v>0.68420999999999998</v>
      </c>
      <c r="N132" s="35">
        <v>110</v>
      </c>
      <c r="O132" s="142" t="s">
        <v>330</v>
      </c>
      <c r="P132" s="35" t="s">
        <v>350</v>
      </c>
      <c r="Q132" s="31">
        <v>21072</v>
      </c>
      <c r="R132" s="32">
        <v>1.8780748663101605</v>
      </c>
      <c r="S132" s="31">
        <v>49</v>
      </c>
      <c r="T132" s="31">
        <v>130</v>
      </c>
      <c r="U132" s="31">
        <v>58234</v>
      </c>
      <c r="V132" s="32">
        <v>5.1901960784313728</v>
      </c>
      <c r="W132" s="32">
        <v>2.7635725132877753</v>
      </c>
      <c r="X132" s="31">
        <v>9679</v>
      </c>
      <c r="Y132" s="31">
        <v>11589</v>
      </c>
      <c r="Z132" s="31">
        <v>4</v>
      </c>
      <c r="AA132" s="35">
        <v>110</v>
      </c>
      <c r="AB132" s="142" t="s">
        <v>330</v>
      </c>
      <c r="AC132" s="35" t="s">
        <v>350</v>
      </c>
      <c r="AD132" s="31">
        <v>11220</v>
      </c>
      <c r="AE132" s="31">
        <v>130652</v>
      </c>
      <c r="AF132" s="31">
        <v>29232</v>
      </c>
      <c r="AG132" s="31">
        <v>0</v>
      </c>
      <c r="AH132" s="31">
        <v>253209</v>
      </c>
      <c r="AI132" s="31">
        <v>413093</v>
      </c>
      <c r="AJ132" s="31">
        <v>0</v>
      </c>
      <c r="AK132" s="31">
        <v>0</v>
      </c>
      <c r="AL132" s="35">
        <v>110</v>
      </c>
      <c r="AM132" s="142" t="s">
        <v>330</v>
      </c>
      <c r="AN132" s="35" t="s">
        <v>350</v>
      </c>
      <c r="AO132" s="31">
        <v>150614</v>
      </c>
      <c r="AP132" s="31">
        <v>36421</v>
      </c>
      <c r="AQ132" s="31">
        <v>92067</v>
      </c>
      <c r="AR132" s="31">
        <v>279102</v>
      </c>
      <c r="AS132" s="31">
        <v>0</v>
      </c>
      <c r="AT132" s="36">
        <v>24.875401069518716</v>
      </c>
      <c r="AU132" s="31">
        <v>249779</v>
      </c>
      <c r="AV132" s="31">
        <v>29323</v>
      </c>
      <c r="AW132" s="31">
        <v>0</v>
      </c>
    </row>
    <row r="133" spans="1:49" outlineLevel="2" x14ac:dyDescent="0.2">
      <c r="A133" s="35">
        <v>922090935</v>
      </c>
      <c r="B133" s="35" t="s">
        <v>78</v>
      </c>
      <c r="C133" s="31" t="s">
        <v>181</v>
      </c>
      <c r="D133" s="35">
        <v>111</v>
      </c>
      <c r="E133" s="6" t="s">
        <v>330</v>
      </c>
      <c r="F133" s="35" t="s">
        <v>351</v>
      </c>
      <c r="G133" s="31">
        <v>39726</v>
      </c>
      <c r="H133" s="71">
        <v>55</v>
      </c>
      <c r="I133" s="31">
        <v>21505</v>
      </c>
      <c r="J133" s="33">
        <v>5.3333300000000001</v>
      </c>
      <c r="K133" s="33">
        <v>1.06667</v>
      </c>
      <c r="L133" s="33">
        <v>6.32</v>
      </c>
      <c r="M133" s="33">
        <v>2.2400000000000002</v>
      </c>
      <c r="N133" s="35">
        <v>111</v>
      </c>
      <c r="O133" s="142" t="s">
        <v>330</v>
      </c>
      <c r="P133" s="35" t="s">
        <v>351</v>
      </c>
      <c r="Q133" s="31">
        <v>122895</v>
      </c>
      <c r="R133" s="32">
        <v>3.0935659265971909</v>
      </c>
      <c r="S133" s="31">
        <v>153</v>
      </c>
      <c r="T133" s="31">
        <v>130</v>
      </c>
      <c r="U133" s="31">
        <v>276674</v>
      </c>
      <c r="V133" s="32">
        <v>6.9645572169360115</v>
      </c>
      <c r="W133" s="32">
        <v>2.2513039586638999</v>
      </c>
      <c r="X133" s="31">
        <v>32104</v>
      </c>
      <c r="Y133" s="31">
        <v>22383</v>
      </c>
      <c r="Z133" s="31">
        <v>27</v>
      </c>
      <c r="AA133" s="35">
        <v>111</v>
      </c>
      <c r="AB133" s="142" t="s">
        <v>330</v>
      </c>
      <c r="AC133" s="35" t="s">
        <v>351</v>
      </c>
      <c r="AD133" s="31">
        <v>39726</v>
      </c>
      <c r="AE133" s="31">
        <v>920073</v>
      </c>
      <c r="AF133" s="31">
        <v>118000</v>
      </c>
      <c r="AG133" s="31">
        <v>0</v>
      </c>
      <c r="AH133" s="31">
        <v>67797</v>
      </c>
      <c r="AI133" s="31">
        <v>1105870</v>
      </c>
      <c r="AJ133" s="31">
        <v>0</v>
      </c>
      <c r="AK133" s="31">
        <v>0</v>
      </c>
      <c r="AL133" s="35">
        <v>111</v>
      </c>
      <c r="AM133" s="142" t="s">
        <v>330</v>
      </c>
      <c r="AN133" s="35" t="s">
        <v>351</v>
      </c>
      <c r="AO133" s="31">
        <v>709617</v>
      </c>
      <c r="AP133" s="31">
        <v>121448</v>
      </c>
      <c r="AQ133" s="31">
        <v>113993</v>
      </c>
      <c r="AR133" s="31">
        <v>945058</v>
      </c>
      <c r="AS133" s="31">
        <v>0</v>
      </c>
      <c r="AT133" s="36">
        <v>23.789407440970649</v>
      </c>
      <c r="AU133" s="31">
        <v>827058</v>
      </c>
      <c r="AV133" s="31">
        <v>118000</v>
      </c>
      <c r="AW133" s="31">
        <v>0</v>
      </c>
    </row>
    <row r="134" spans="1:49" outlineLevel="2" x14ac:dyDescent="0.2">
      <c r="A134" s="35">
        <v>922090635</v>
      </c>
      <c r="B134" s="35" t="s">
        <v>78</v>
      </c>
      <c r="C134" s="31" t="s">
        <v>181</v>
      </c>
      <c r="D134" s="35">
        <v>112</v>
      </c>
      <c r="E134" s="6" t="s">
        <v>330</v>
      </c>
      <c r="F134" s="35" t="s">
        <v>352</v>
      </c>
      <c r="G134" s="31">
        <v>18909</v>
      </c>
      <c r="H134" s="71">
        <v>52</v>
      </c>
      <c r="I134" s="31">
        <v>10782</v>
      </c>
      <c r="J134" s="33">
        <v>3.4</v>
      </c>
      <c r="K134" s="33">
        <v>0</v>
      </c>
      <c r="L134" s="33">
        <v>5.6857100000000003</v>
      </c>
      <c r="M134" s="33">
        <v>0.48570999999999998</v>
      </c>
      <c r="N134" s="35">
        <v>112</v>
      </c>
      <c r="O134" s="142" t="s">
        <v>330</v>
      </c>
      <c r="P134" s="35" t="s">
        <v>352</v>
      </c>
      <c r="Q134" s="31">
        <v>70333</v>
      </c>
      <c r="R134" s="32">
        <v>3.7195515363054632</v>
      </c>
      <c r="S134" s="31">
        <v>66</v>
      </c>
      <c r="T134" s="31">
        <v>130</v>
      </c>
      <c r="U134" s="31">
        <v>139478</v>
      </c>
      <c r="V134" s="32">
        <v>7.3762758474800361</v>
      </c>
      <c r="W134" s="32">
        <v>1.983108924686847</v>
      </c>
      <c r="X134" s="31">
        <v>21789</v>
      </c>
      <c r="Y134" s="31">
        <v>11359</v>
      </c>
      <c r="Z134" s="31">
        <v>11</v>
      </c>
      <c r="AA134" s="35">
        <v>112</v>
      </c>
      <c r="AB134" s="142" t="s">
        <v>330</v>
      </c>
      <c r="AC134" s="35" t="s">
        <v>352</v>
      </c>
      <c r="AD134" s="31">
        <v>18909</v>
      </c>
      <c r="AE134" s="31">
        <v>585000</v>
      </c>
      <c r="AF134" s="31">
        <v>58438</v>
      </c>
      <c r="AG134" s="31">
        <v>0</v>
      </c>
      <c r="AH134" s="31">
        <v>25079</v>
      </c>
      <c r="AI134" s="31">
        <v>668517</v>
      </c>
      <c r="AJ134" s="31">
        <v>0</v>
      </c>
      <c r="AK134" s="31">
        <v>0</v>
      </c>
      <c r="AL134" s="35">
        <v>112</v>
      </c>
      <c r="AM134" s="142" t="s">
        <v>330</v>
      </c>
      <c r="AN134" s="35" t="s">
        <v>352</v>
      </c>
      <c r="AO134" s="31">
        <v>458545</v>
      </c>
      <c r="AP134" s="31">
        <v>87438</v>
      </c>
      <c r="AQ134" s="31">
        <v>128427</v>
      </c>
      <c r="AR134" s="31">
        <v>674410</v>
      </c>
      <c r="AS134" s="31">
        <v>0</v>
      </c>
      <c r="AT134" s="36">
        <v>35.666084933100642</v>
      </c>
      <c r="AU134" s="31">
        <v>615972</v>
      </c>
      <c r="AV134" s="31">
        <v>58438</v>
      </c>
      <c r="AW134" s="31">
        <v>0</v>
      </c>
    </row>
    <row r="135" spans="1:49" outlineLevel="2" x14ac:dyDescent="0.2">
      <c r="A135" s="35">
        <v>922091565</v>
      </c>
      <c r="B135" s="35" t="s">
        <v>78</v>
      </c>
      <c r="C135" s="31" t="s">
        <v>181</v>
      </c>
      <c r="D135" s="35">
        <v>113</v>
      </c>
      <c r="E135" s="6" t="s">
        <v>330</v>
      </c>
      <c r="F135" s="35" t="s">
        <v>614</v>
      </c>
      <c r="G135" s="31">
        <v>2995</v>
      </c>
      <c r="H135" s="71">
        <v>51</v>
      </c>
      <c r="I135" s="31">
        <v>1169</v>
      </c>
      <c r="J135" s="33">
        <v>0</v>
      </c>
      <c r="K135" s="33">
        <v>0.62856999999999996</v>
      </c>
      <c r="L135" s="33">
        <v>1.05714</v>
      </c>
      <c r="M135" s="33">
        <v>0.22857</v>
      </c>
      <c r="N135" s="35">
        <v>113</v>
      </c>
      <c r="O135" s="142" t="s">
        <v>330</v>
      </c>
      <c r="P135" s="35" t="s">
        <v>614</v>
      </c>
      <c r="Q135" s="31">
        <v>23070</v>
      </c>
      <c r="R135" s="32">
        <v>7.7028380634390654</v>
      </c>
      <c r="S135" s="31">
        <v>29</v>
      </c>
      <c r="T135" s="31">
        <v>130</v>
      </c>
      <c r="U135" s="31">
        <v>47103</v>
      </c>
      <c r="V135" s="32">
        <v>15.72721202003339</v>
      </c>
      <c r="W135" s="32">
        <v>2.0417425227568269</v>
      </c>
      <c r="X135" s="31">
        <v>6667</v>
      </c>
      <c r="Y135" s="31">
        <v>8860</v>
      </c>
      <c r="Z135" s="31">
        <v>4</v>
      </c>
      <c r="AA135" s="35">
        <v>113</v>
      </c>
      <c r="AB135" s="142" t="s">
        <v>330</v>
      </c>
      <c r="AC135" s="35" t="s">
        <v>614</v>
      </c>
      <c r="AD135" s="31">
        <v>2995</v>
      </c>
      <c r="AE135" s="31">
        <v>40804</v>
      </c>
      <c r="AF135" s="31">
        <v>9881</v>
      </c>
      <c r="AG135" s="31">
        <v>0</v>
      </c>
      <c r="AH135" s="31">
        <v>85457</v>
      </c>
      <c r="AI135" s="31">
        <v>136142</v>
      </c>
      <c r="AJ135" s="31">
        <v>0</v>
      </c>
      <c r="AK135" s="31">
        <v>0</v>
      </c>
      <c r="AL135" s="35">
        <v>113</v>
      </c>
      <c r="AM135" s="142" t="s">
        <v>330</v>
      </c>
      <c r="AN135" s="35" t="s">
        <v>614</v>
      </c>
      <c r="AO135" s="31">
        <v>56374</v>
      </c>
      <c r="AP135" s="31">
        <v>15981</v>
      </c>
      <c r="AQ135" s="31">
        <v>37377</v>
      </c>
      <c r="AR135" s="31">
        <v>109732</v>
      </c>
      <c r="AS135" s="31">
        <v>0</v>
      </c>
      <c r="AT135" s="36">
        <v>36.638397328881467</v>
      </c>
      <c r="AU135" s="31">
        <v>99851</v>
      </c>
      <c r="AV135" s="31">
        <v>9881</v>
      </c>
      <c r="AW135" s="31">
        <v>0</v>
      </c>
    </row>
    <row r="136" spans="1:49" outlineLevel="2" x14ac:dyDescent="0.2">
      <c r="A136" s="35">
        <v>922091445</v>
      </c>
      <c r="B136" s="35" t="s">
        <v>78</v>
      </c>
      <c r="C136" s="31" t="s">
        <v>181</v>
      </c>
      <c r="D136" s="35">
        <v>114</v>
      </c>
      <c r="E136" s="6" t="s">
        <v>330</v>
      </c>
      <c r="F136" s="35" t="s">
        <v>599</v>
      </c>
      <c r="G136" s="31">
        <v>33723</v>
      </c>
      <c r="H136" s="71">
        <v>52</v>
      </c>
      <c r="I136" s="31">
        <v>16670</v>
      </c>
      <c r="J136" s="33">
        <v>3.68</v>
      </c>
      <c r="K136" s="33">
        <v>0</v>
      </c>
      <c r="L136" s="33">
        <v>8.2133299999999991</v>
      </c>
      <c r="M136" s="33">
        <v>0.72</v>
      </c>
      <c r="N136" s="35">
        <v>114</v>
      </c>
      <c r="O136" s="142" t="s">
        <v>330</v>
      </c>
      <c r="P136" s="35" t="s">
        <v>599</v>
      </c>
      <c r="Q136" s="31">
        <v>23070</v>
      </c>
      <c r="R136" s="32">
        <v>0.68410283782581616</v>
      </c>
      <c r="S136" s="31">
        <v>35</v>
      </c>
      <c r="T136" s="31">
        <v>130</v>
      </c>
      <c r="U136" s="31">
        <v>205715</v>
      </c>
      <c r="V136" s="32">
        <v>6.1001393707558638</v>
      </c>
      <c r="W136" s="32">
        <v>8.9169917641959255</v>
      </c>
      <c r="X136" s="31">
        <v>19878</v>
      </c>
      <c r="Y136" s="31">
        <v>24252</v>
      </c>
      <c r="Z136" s="31">
        <v>12</v>
      </c>
      <c r="AA136" s="35">
        <v>114</v>
      </c>
      <c r="AB136" s="142" t="s">
        <v>330</v>
      </c>
      <c r="AC136" s="35" t="s">
        <v>599</v>
      </c>
      <c r="AD136" s="31">
        <v>33723</v>
      </c>
      <c r="AE136" s="31">
        <v>587652</v>
      </c>
      <c r="AF136" s="31">
        <v>163298</v>
      </c>
      <c r="AG136" s="31">
        <v>0</v>
      </c>
      <c r="AH136" s="31">
        <v>50842</v>
      </c>
      <c r="AI136" s="31">
        <v>801792</v>
      </c>
      <c r="AJ136" s="31" t="s">
        <v>1032</v>
      </c>
      <c r="AK136" s="31">
        <v>0</v>
      </c>
      <c r="AL136" s="35">
        <v>114</v>
      </c>
      <c r="AM136" s="142" t="s">
        <v>330</v>
      </c>
      <c r="AN136" s="35" t="s">
        <v>599</v>
      </c>
      <c r="AO136" s="31">
        <v>502389</v>
      </c>
      <c r="AP136" s="31">
        <v>98109</v>
      </c>
      <c r="AQ136" s="31">
        <v>103473</v>
      </c>
      <c r="AR136" s="31">
        <v>703971</v>
      </c>
      <c r="AS136" s="31">
        <v>1698</v>
      </c>
      <c r="AT136" s="36">
        <v>20.875100080064051</v>
      </c>
      <c r="AU136" s="31">
        <v>540673</v>
      </c>
      <c r="AV136" s="31">
        <v>163298</v>
      </c>
      <c r="AW136" s="31">
        <v>0</v>
      </c>
    </row>
    <row r="137" spans="1:49" outlineLevel="2" x14ac:dyDescent="0.2">
      <c r="A137" s="35">
        <v>922090723</v>
      </c>
      <c r="B137" s="35" t="s">
        <v>78</v>
      </c>
      <c r="C137" s="31" t="s">
        <v>181</v>
      </c>
      <c r="D137" s="35">
        <v>115</v>
      </c>
      <c r="F137" s="35" t="s">
        <v>600</v>
      </c>
      <c r="G137" s="31">
        <v>8728</v>
      </c>
      <c r="H137" s="71">
        <v>45</v>
      </c>
      <c r="I137" s="31">
        <v>5079</v>
      </c>
      <c r="J137" s="33">
        <v>0</v>
      </c>
      <c r="K137" s="33">
        <v>0.71111000000000002</v>
      </c>
      <c r="L137" s="33">
        <v>3.7111100000000001</v>
      </c>
      <c r="M137" s="33">
        <v>6.6669999999999993E-2</v>
      </c>
      <c r="N137" s="35">
        <v>115</v>
      </c>
      <c r="O137" s="142"/>
      <c r="P137" s="35" t="s">
        <v>600</v>
      </c>
      <c r="Q137" s="31">
        <v>20862</v>
      </c>
      <c r="R137" s="32">
        <v>2.3902383134738772</v>
      </c>
      <c r="S137" s="31">
        <v>57</v>
      </c>
      <c r="T137" s="31">
        <v>130</v>
      </c>
      <c r="U137" s="31">
        <v>35209</v>
      </c>
      <c r="V137" s="32">
        <v>4.0340284142988088</v>
      </c>
      <c r="W137" s="32">
        <v>1.6877097114370625</v>
      </c>
      <c r="X137" s="31">
        <v>7006</v>
      </c>
      <c r="Y137" s="31">
        <v>5884</v>
      </c>
      <c r="Z137" s="31">
        <v>7</v>
      </c>
      <c r="AA137" s="35">
        <v>115</v>
      </c>
      <c r="AB137" s="142"/>
      <c r="AC137" s="35" t="s">
        <v>600</v>
      </c>
      <c r="AD137" s="31">
        <v>8728</v>
      </c>
      <c r="AE137" s="31">
        <v>186431</v>
      </c>
      <c r="AF137" s="31">
        <v>30725</v>
      </c>
      <c r="AG137" s="31">
        <v>0</v>
      </c>
      <c r="AH137" s="31">
        <v>9989</v>
      </c>
      <c r="AI137" s="31">
        <v>227145</v>
      </c>
      <c r="AJ137" s="31">
        <v>0</v>
      </c>
      <c r="AK137" s="31">
        <v>0</v>
      </c>
      <c r="AL137" s="35">
        <v>115</v>
      </c>
      <c r="AM137" s="142"/>
      <c r="AN137" s="35" t="s">
        <v>600</v>
      </c>
      <c r="AO137" s="31">
        <v>157417</v>
      </c>
      <c r="AP137" s="31">
        <v>26646</v>
      </c>
      <c r="AQ137" s="31">
        <v>28560</v>
      </c>
      <c r="AR137" s="31">
        <v>212623</v>
      </c>
      <c r="AS137" s="31">
        <v>0</v>
      </c>
      <c r="AT137" s="36">
        <v>24.361021998166819</v>
      </c>
      <c r="AU137" s="31">
        <v>181898</v>
      </c>
      <c r="AV137" s="31">
        <v>30725</v>
      </c>
      <c r="AW137" s="31">
        <v>0</v>
      </c>
    </row>
    <row r="138" spans="1:49" outlineLevel="2" x14ac:dyDescent="0.2">
      <c r="A138" s="35">
        <v>922091143</v>
      </c>
      <c r="B138" s="35" t="s">
        <v>78</v>
      </c>
      <c r="C138" s="31" t="s">
        <v>181</v>
      </c>
      <c r="D138" s="35">
        <v>116</v>
      </c>
      <c r="F138" s="35" t="s">
        <v>286</v>
      </c>
      <c r="G138" s="31">
        <v>2012</v>
      </c>
      <c r="H138" s="71">
        <v>26</v>
      </c>
      <c r="I138" s="31">
        <v>1078</v>
      </c>
      <c r="J138" s="33">
        <v>0.71428999999999998</v>
      </c>
      <c r="K138" s="33">
        <v>0.71428999999999998</v>
      </c>
      <c r="L138" s="33">
        <v>0</v>
      </c>
      <c r="M138" s="33">
        <v>0.22857</v>
      </c>
      <c r="N138" s="35">
        <v>116</v>
      </c>
      <c r="O138" s="142"/>
      <c r="P138" s="35" t="s">
        <v>286</v>
      </c>
      <c r="Q138" s="31">
        <v>15749</v>
      </c>
      <c r="R138" s="32">
        <v>7.8275347912524849</v>
      </c>
      <c r="S138" s="31">
        <v>29</v>
      </c>
      <c r="T138" s="31">
        <v>130</v>
      </c>
      <c r="U138" s="31">
        <v>15679</v>
      </c>
      <c r="V138" s="32">
        <v>7.7927435387673958</v>
      </c>
      <c r="W138" s="32">
        <v>0.99555527335068894</v>
      </c>
      <c r="X138" s="31">
        <v>5344</v>
      </c>
      <c r="Y138" s="31">
        <v>3233</v>
      </c>
      <c r="Z138" s="31">
        <v>1</v>
      </c>
      <c r="AA138" s="35">
        <v>116</v>
      </c>
      <c r="AB138" s="142"/>
      <c r="AC138" s="35" t="s">
        <v>286</v>
      </c>
      <c r="AD138" s="31">
        <v>2012</v>
      </c>
      <c r="AE138" s="31">
        <v>7000</v>
      </c>
      <c r="AF138" s="31">
        <v>4761</v>
      </c>
      <c r="AG138" s="31">
        <v>0</v>
      </c>
      <c r="AH138" s="31">
        <v>105740</v>
      </c>
      <c r="AI138" s="31">
        <v>117501</v>
      </c>
      <c r="AJ138" s="31">
        <v>0</v>
      </c>
      <c r="AK138" s="31">
        <v>0</v>
      </c>
      <c r="AL138" s="35">
        <v>116</v>
      </c>
      <c r="AM138" s="142"/>
      <c r="AN138" s="35" t="s">
        <v>286</v>
      </c>
      <c r="AO138" s="31">
        <v>43474</v>
      </c>
      <c r="AP138" s="31">
        <v>10484</v>
      </c>
      <c r="AQ138" s="31">
        <v>16190</v>
      </c>
      <c r="AR138" s="31">
        <v>70148</v>
      </c>
      <c r="AS138" s="31">
        <v>0</v>
      </c>
      <c r="AT138" s="36">
        <v>34.864811133200796</v>
      </c>
      <c r="AU138" s="31">
        <v>65387</v>
      </c>
      <c r="AV138" s="31">
        <v>4761</v>
      </c>
      <c r="AW138" s="31">
        <v>0</v>
      </c>
    </row>
    <row r="139" spans="1:49" outlineLevel="2" x14ac:dyDescent="0.2">
      <c r="A139" s="35">
        <v>922091415</v>
      </c>
      <c r="B139" s="35" t="s">
        <v>78</v>
      </c>
      <c r="C139" s="31" t="s">
        <v>181</v>
      </c>
      <c r="D139" s="35">
        <v>117</v>
      </c>
      <c r="F139" s="35" t="s">
        <v>287</v>
      </c>
      <c r="G139" s="31">
        <v>15152</v>
      </c>
      <c r="H139" s="71">
        <v>54</v>
      </c>
      <c r="I139" s="31">
        <v>8203</v>
      </c>
      <c r="J139" s="33">
        <v>4.5428600000000001</v>
      </c>
      <c r="K139" s="33">
        <v>0</v>
      </c>
      <c r="L139" s="33">
        <v>4.5428600000000001</v>
      </c>
      <c r="M139" s="33">
        <v>1.7142900000000001</v>
      </c>
      <c r="N139" s="35">
        <v>117</v>
      </c>
      <c r="O139" s="142"/>
      <c r="P139" s="35" t="s">
        <v>287</v>
      </c>
      <c r="Q139" s="31">
        <v>60375</v>
      </c>
      <c r="R139" s="32">
        <v>3.9846224920802533</v>
      </c>
      <c r="S139" s="31">
        <v>85</v>
      </c>
      <c r="T139" s="31">
        <v>130</v>
      </c>
      <c r="U139" s="31">
        <v>120800</v>
      </c>
      <c r="V139" s="32">
        <v>7.9725448785638857</v>
      </c>
      <c r="W139" s="32">
        <v>2.0008281573498965</v>
      </c>
      <c r="X139" s="31">
        <v>19096</v>
      </c>
      <c r="Y139" s="31">
        <v>11215</v>
      </c>
      <c r="Z139" s="31">
        <v>8</v>
      </c>
      <c r="AA139" s="35">
        <v>117</v>
      </c>
      <c r="AB139" s="142"/>
      <c r="AC139" s="35" t="s">
        <v>287</v>
      </c>
      <c r="AD139" s="31">
        <v>15152</v>
      </c>
      <c r="AE139" s="31">
        <v>540000</v>
      </c>
      <c r="AF139" s="31">
        <v>50759</v>
      </c>
      <c r="AG139" s="31">
        <v>0</v>
      </c>
      <c r="AH139" s="31">
        <v>67510</v>
      </c>
      <c r="AI139" s="31">
        <v>658269</v>
      </c>
      <c r="AJ139" s="31" t="s">
        <v>1032</v>
      </c>
      <c r="AK139" s="31">
        <v>0</v>
      </c>
      <c r="AL139" s="35">
        <v>117</v>
      </c>
      <c r="AM139" s="142"/>
      <c r="AN139" s="35" t="s">
        <v>287</v>
      </c>
      <c r="AO139" s="31">
        <v>445973</v>
      </c>
      <c r="AP139" s="31">
        <v>75213</v>
      </c>
      <c r="AQ139" s="31">
        <v>108880</v>
      </c>
      <c r="AR139" s="31">
        <v>630066</v>
      </c>
      <c r="AS139" s="31">
        <v>0</v>
      </c>
      <c r="AT139" s="36">
        <v>41.583025343189021</v>
      </c>
      <c r="AU139" s="31">
        <v>579307</v>
      </c>
      <c r="AV139" s="31">
        <v>50759</v>
      </c>
      <c r="AW139" s="31">
        <v>0</v>
      </c>
    </row>
    <row r="140" spans="1:49" outlineLevel="1" x14ac:dyDescent="0.2">
      <c r="B140" s="15" t="s">
        <v>816</v>
      </c>
      <c r="C140" s="31"/>
      <c r="F140" s="12" t="s">
        <v>659</v>
      </c>
      <c r="G140" s="31">
        <v>623042</v>
      </c>
      <c r="I140" s="31">
        <v>257625</v>
      </c>
      <c r="J140" s="33">
        <v>39.54276999999999</v>
      </c>
      <c r="K140" s="33">
        <v>3.1206400000000003</v>
      </c>
      <c r="L140" s="33">
        <v>93.396820000000005</v>
      </c>
      <c r="M140" s="33">
        <v>11.70135</v>
      </c>
      <c r="O140" s="142"/>
      <c r="P140" s="12" t="s">
        <v>659</v>
      </c>
      <c r="Q140" s="31">
        <v>819642</v>
      </c>
      <c r="R140" s="32">
        <v>1.3155485504990032</v>
      </c>
      <c r="S140" s="31">
        <v>1026</v>
      </c>
      <c r="T140" s="31">
        <v>1170</v>
      </c>
      <c r="U140" s="31">
        <v>3646344</v>
      </c>
      <c r="V140" s="32">
        <v>5.8524850652122975</v>
      </c>
      <c r="W140" s="32">
        <v>4.448703214330159</v>
      </c>
      <c r="X140" s="31">
        <v>173031</v>
      </c>
      <c r="Y140" s="31">
        <v>119388</v>
      </c>
      <c r="Z140" s="31">
        <v>211</v>
      </c>
      <c r="AB140" s="142"/>
      <c r="AC140" s="12" t="s">
        <v>659</v>
      </c>
      <c r="AD140" s="31">
        <v>623042</v>
      </c>
      <c r="AE140" s="31">
        <v>9000612</v>
      </c>
      <c r="AF140" s="31">
        <v>2835551</v>
      </c>
      <c r="AG140" s="31">
        <v>0</v>
      </c>
      <c r="AH140" s="31">
        <v>1575961</v>
      </c>
      <c r="AI140" s="31">
        <v>13412124</v>
      </c>
      <c r="AJ140" s="31">
        <v>0</v>
      </c>
      <c r="AK140" s="31">
        <v>0</v>
      </c>
      <c r="AM140" s="142"/>
      <c r="AN140" s="12" t="s">
        <v>659</v>
      </c>
      <c r="AO140" s="31">
        <v>7586327</v>
      </c>
      <c r="AP140" s="31">
        <v>2470961</v>
      </c>
      <c r="AQ140" s="31">
        <v>3712374</v>
      </c>
      <c r="AR140" s="31">
        <v>13769662</v>
      </c>
      <c r="AS140" s="31">
        <v>1698</v>
      </c>
      <c r="AT140" s="36">
        <v>22.100696261247236</v>
      </c>
      <c r="AU140" s="31">
        <v>13304477</v>
      </c>
      <c r="AV140" s="31">
        <v>465185</v>
      </c>
      <c r="AW140" s="31">
        <v>0</v>
      </c>
    </row>
    <row r="141" spans="1:49" outlineLevel="1" x14ac:dyDescent="0.2">
      <c r="B141" s="15"/>
      <c r="C141" s="31"/>
      <c r="F141" s="12"/>
      <c r="O141" s="142"/>
      <c r="P141" s="12"/>
      <c r="AB141" s="142"/>
      <c r="AC141" s="12"/>
      <c r="AI141" s="31"/>
      <c r="AJ141" s="31"/>
      <c r="AM141" s="142"/>
      <c r="AN141" s="12"/>
      <c r="AO141" s="31"/>
      <c r="AP141" s="31"/>
      <c r="AQ141" s="31"/>
      <c r="AR141" s="31"/>
      <c r="AS141" s="31"/>
      <c r="AT141" s="36"/>
      <c r="AU141" s="31"/>
      <c r="AV141" s="31"/>
      <c r="AW141" s="31"/>
    </row>
    <row r="142" spans="1:49" outlineLevel="2" x14ac:dyDescent="0.2">
      <c r="A142" s="35">
        <v>904100203</v>
      </c>
      <c r="B142" s="35" t="s">
        <v>288</v>
      </c>
      <c r="C142" s="31" t="s">
        <v>405</v>
      </c>
      <c r="D142" s="35">
        <v>118</v>
      </c>
      <c r="E142" s="6" t="s">
        <v>328</v>
      </c>
      <c r="F142" s="35" t="s">
        <v>289</v>
      </c>
      <c r="G142" s="31">
        <v>75218</v>
      </c>
      <c r="H142" s="71">
        <v>46</v>
      </c>
      <c r="I142" s="31">
        <v>600</v>
      </c>
      <c r="J142" s="33">
        <v>1.0133300000000001</v>
      </c>
      <c r="K142" s="33">
        <v>0.31579000000000002</v>
      </c>
      <c r="L142" s="33">
        <v>0.64</v>
      </c>
      <c r="M142" s="33">
        <v>1.06667</v>
      </c>
      <c r="N142" s="35">
        <v>118</v>
      </c>
      <c r="O142" s="142" t="s">
        <v>328</v>
      </c>
      <c r="P142" s="35" t="s">
        <v>289</v>
      </c>
      <c r="Q142" s="31">
        <v>19330</v>
      </c>
      <c r="R142" s="32">
        <v>0.25698635964795663</v>
      </c>
      <c r="S142" s="31">
        <v>10</v>
      </c>
      <c r="T142" s="31">
        <v>96</v>
      </c>
      <c r="U142" s="31">
        <v>15861</v>
      </c>
      <c r="V142" s="32">
        <v>0.21086707968837246</v>
      </c>
      <c r="W142" s="32">
        <v>0.82053802379720642</v>
      </c>
      <c r="X142" s="31">
        <v>370</v>
      </c>
      <c r="Y142" s="31">
        <v>222</v>
      </c>
      <c r="Z142" s="31">
        <v>3</v>
      </c>
      <c r="AA142" s="35">
        <v>118</v>
      </c>
      <c r="AB142" s="142" t="s">
        <v>328</v>
      </c>
      <c r="AC142" s="35" t="s">
        <v>289</v>
      </c>
      <c r="AD142" s="31">
        <v>75218</v>
      </c>
      <c r="AE142" s="31">
        <v>163750</v>
      </c>
      <c r="AF142" s="31">
        <v>147651</v>
      </c>
      <c r="AG142" s="31">
        <v>0</v>
      </c>
      <c r="AH142" s="31">
        <v>18979</v>
      </c>
      <c r="AI142" s="31">
        <v>330380</v>
      </c>
      <c r="AJ142" s="31">
        <v>0</v>
      </c>
      <c r="AK142" s="31">
        <v>0</v>
      </c>
      <c r="AL142" s="35">
        <v>118</v>
      </c>
      <c r="AM142" s="142" t="s">
        <v>328</v>
      </c>
      <c r="AN142" s="35" t="s">
        <v>289</v>
      </c>
      <c r="AO142" s="31">
        <v>126114</v>
      </c>
      <c r="AP142" s="31">
        <v>106347</v>
      </c>
      <c r="AQ142" s="31">
        <v>106898</v>
      </c>
      <c r="AR142" s="31">
        <v>339359</v>
      </c>
      <c r="AS142" s="31">
        <v>0</v>
      </c>
      <c r="AT142" s="36">
        <v>4.5116727379084791</v>
      </c>
      <c r="AU142" s="31">
        <v>191708</v>
      </c>
      <c r="AV142" s="31">
        <v>147651</v>
      </c>
      <c r="AW142" s="31">
        <v>0</v>
      </c>
    </row>
    <row r="143" spans="1:49" outlineLevel="2" x14ac:dyDescent="0.2">
      <c r="A143" s="35">
        <v>904100182</v>
      </c>
      <c r="B143" s="35" t="s">
        <v>288</v>
      </c>
      <c r="C143" s="31" t="s">
        <v>405</v>
      </c>
      <c r="D143" s="35">
        <v>119</v>
      </c>
      <c r="E143" s="6" t="s">
        <v>330</v>
      </c>
      <c r="F143" s="35" t="s">
        <v>290</v>
      </c>
      <c r="G143" s="31">
        <v>31005</v>
      </c>
      <c r="H143" s="71">
        <v>65</v>
      </c>
      <c r="I143" s="31">
        <v>8815</v>
      </c>
      <c r="J143" s="33">
        <v>4</v>
      </c>
      <c r="K143" s="33">
        <v>1.0133300000000001</v>
      </c>
      <c r="L143" s="33">
        <v>3.2533300000000001</v>
      </c>
      <c r="M143" s="33">
        <v>2.1333299999999999</v>
      </c>
      <c r="N143" s="35">
        <v>119</v>
      </c>
      <c r="O143" s="142" t="s">
        <v>330</v>
      </c>
      <c r="P143" s="35" t="s">
        <v>290</v>
      </c>
      <c r="Q143" s="31">
        <v>109533</v>
      </c>
      <c r="R143" s="32">
        <v>3.5327527818093856</v>
      </c>
      <c r="S143" s="31">
        <v>66</v>
      </c>
      <c r="T143" s="31">
        <v>96</v>
      </c>
      <c r="U143" s="31">
        <v>274550</v>
      </c>
      <c r="V143" s="32">
        <v>8.8550233833252694</v>
      </c>
      <c r="W143" s="32">
        <v>2.5065505372810022</v>
      </c>
      <c r="X143" s="31">
        <v>749</v>
      </c>
      <c r="Y143" s="31">
        <v>373</v>
      </c>
      <c r="Z143" s="31">
        <v>18</v>
      </c>
      <c r="AA143" s="35">
        <v>119</v>
      </c>
      <c r="AB143" s="142" t="s">
        <v>330</v>
      </c>
      <c r="AC143" s="35" t="s">
        <v>290</v>
      </c>
      <c r="AD143" s="31">
        <v>31005</v>
      </c>
      <c r="AE143" s="31">
        <v>78325</v>
      </c>
      <c r="AF143" s="31">
        <v>171880</v>
      </c>
      <c r="AG143" s="31">
        <v>4521</v>
      </c>
      <c r="AH143" s="31">
        <v>516030</v>
      </c>
      <c r="AI143" s="31">
        <v>770756</v>
      </c>
      <c r="AJ143" s="31">
        <v>0</v>
      </c>
      <c r="AK143" s="31">
        <v>4521</v>
      </c>
      <c r="AL143" s="35">
        <v>119</v>
      </c>
      <c r="AM143" s="142" t="s">
        <v>330</v>
      </c>
      <c r="AN143" s="35" t="s">
        <v>290</v>
      </c>
      <c r="AO143" s="31">
        <v>367726</v>
      </c>
      <c r="AP143" s="31">
        <v>102596</v>
      </c>
      <c r="AQ143" s="31">
        <v>193708</v>
      </c>
      <c r="AR143" s="31">
        <v>664030</v>
      </c>
      <c r="AS143" s="31">
        <v>0</v>
      </c>
      <c r="AT143" s="36">
        <v>21.416868247056925</v>
      </c>
      <c r="AU143" s="31">
        <v>487629</v>
      </c>
      <c r="AV143" s="31">
        <v>171880</v>
      </c>
      <c r="AW143" s="31">
        <v>4521</v>
      </c>
    </row>
    <row r="144" spans="1:49" outlineLevel="2" x14ac:dyDescent="0.2">
      <c r="A144" s="35">
        <v>904100575</v>
      </c>
      <c r="B144" s="35" t="s">
        <v>288</v>
      </c>
      <c r="C144" s="31" t="s">
        <v>405</v>
      </c>
      <c r="D144" s="35">
        <v>120</v>
      </c>
      <c r="E144" s="6" t="s">
        <v>330</v>
      </c>
      <c r="F144" s="35" t="s">
        <v>291</v>
      </c>
      <c r="G144" s="31">
        <v>30985</v>
      </c>
      <c r="H144" s="71">
        <v>56</v>
      </c>
      <c r="I144" s="31">
        <v>28370</v>
      </c>
      <c r="J144" s="33">
        <v>5</v>
      </c>
      <c r="K144" s="33">
        <v>0</v>
      </c>
      <c r="L144" s="33">
        <v>6.35</v>
      </c>
      <c r="M144" s="33">
        <v>1.2749999999999999</v>
      </c>
      <c r="N144" s="35">
        <v>120</v>
      </c>
      <c r="O144" s="142" t="s">
        <v>330</v>
      </c>
      <c r="P144" s="35" t="s">
        <v>291</v>
      </c>
      <c r="Q144" s="31">
        <v>87006</v>
      </c>
      <c r="R144" s="32">
        <v>2.8080038728416974</v>
      </c>
      <c r="S144" s="31">
        <v>75</v>
      </c>
      <c r="T144" s="31">
        <v>96</v>
      </c>
      <c r="U144" s="31">
        <v>275004</v>
      </c>
      <c r="V144" s="32">
        <v>8.8753913183798616</v>
      </c>
      <c r="W144" s="32">
        <v>3.1607475346527827</v>
      </c>
      <c r="X144" s="31">
        <v>1024</v>
      </c>
      <c r="Y144" s="31">
        <v>742</v>
      </c>
      <c r="Z144" s="31">
        <v>24</v>
      </c>
      <c r="AA144" s="35">
        <v>120</v>
      </c>
      <c r="AB144" s="142" t="s">
        <v>330</v>
      </c>
      <c r="AC144" s="35" t="s">
        <v>291</v>
      </c>
      <c r="AD144" s="31">
        <v>30985</v>
      </c>
      <c r="AE144" s="31">
        <v>433624</v>
      </c>
      <c r="AF144" s="31">
        <v>97838</v>
      </c>
      <c r="AG144" s="31">
        <v>5521</v>
      </c>
      <c r="AH144" s="31">
        <v>99757</v>
      </c>
      <c r="AI144" s="31">
        <v>636740</v>
      </c>
      <c r="AJ144" s="31">
        <v>0</v>
      </c>
      <c r="AK144" s="31">
        <v>0</v>
      </c>
      <c r="AL144" s="35">
        <v>120</v>
      </c>
      <c r="AM144" s="142" t="s">
        <v>330</v>
      </c>
      <c r="AN144" s="35" t="s">
        <v>291</v>
      </c>
      <c r="AO144" s="31">
        <v>419528</v>
      </c>
      <c r="AP144" s="31">
        <v>68478</v>
      </c>
      <c r="AQ144" s="31">
        <v>99902</v>
      </c>
      <c r="AR144" s="31">
        <v>587908</v>
      </c>
      <c r="AS144" s="31">
        <v>0</v>
      </c>
      <c r="AT144" s="36">
        <v>18.973955139583669</v>
      </c>
      <c r="AU144" s="31">
        <v>486652</v>
      </c>
      <c r="AV144" s="31">
        <v>97838</v>
      </c>
      <c r="AW144" s="31">
        <v>3418</v>
      </c>
    </row>
    <row r="145" spans="1:49" outlineLevel="2" x14ac:dyDescent="0.2">
      <c r="A145" s="35">
        <v>904100693</v>
      </c>
      <c r="B145" s="35" t="s">
        <v>288</v>
      </c>
      <c r="C145" s="31" t="s">
        <v>405</v>
      </c>
      <c r="D145" s="35">
        <v>121</v>
      </c>
      <c r="E145" s="6" t="s">
        <v>330</v>
      </c>
      <c r="F145" s="35" t="s">
        <v>292</v>
      </c>
      <c r="G145" s="31">
        <v>4758</v>
      </c>
      <c r="H145" s="71">
        <v>39</v>
      </c>
      <c r="I145" s="31">
        <v>2779</v>
      </c>
      <c r="J145" s="33">
        <v>0</v>
      </c>
      <c r="K145" s="33">
        <v>1.0256400000000001</v>
      </c>
      <c r="L145" s="33">
        <v>1.5384599999999999</v>
      </c>
      <c r="M145" s="33">
        <v>0.20513000000000001</v>
      </c>
      <c r="N145" s="35">
        <v>121</v>
      </c>
      <c r="O145" s="142" t="s">
        <v>330</v>
      </c>
      <c r="P145" s="35" t="s">
        <v>292</v>
      </c>
      <c r="Q145" s="31">
        <v>24766</v>
      </c>
      <c r="R145" s="32">
        <v>5.2051282051282053</v>
      </c>
      <c r="S145" s="31">
        <v>37</v>
      </c>
      <c r="T145" s="31">
        <v>96</v>
      </c>
      <c r="U145" s="31">
        <v>22463</v>
      </c>
      <c r="V145" s="32">
        <v>4.7211013030685161</v>
      </c>
      <c r="W145" s="32">
        <v>0.90700960994912383</v>
      </c>
      <c r="X145" s="31">
        <v>139</v>
      </c>
      <c r="Y145" s="31">
        <v>138</v>
      </c>
      <c r="Z145" s="31">
        <v>4</v>
      </c>
      <c r="AA145" s="35">
        <v>121</v>
      </c>
      <c r="AB145" s="142" t="s">
        <v>330</v>
      </c>
      <c r="AC145" s="35" t="s">
        <v>292</v>
      </c>
      <c r="AD145" s="31">
        <v>4758</v>
      </c>
      <c r="AE145" s="31">
        <v>24650</v>
      </c>
      <c r="AF145" s="31">
        <v>20036</v>
      </c>
      <c r="AG145" s="31">
        <v>0</v>
      </c>
      <c r="AH145" s="31">
        <v>51054</v>
      </c>
      <c r="AI145" s="31">
        <v>95740</v>
      </c>
      <c r="AJ145" s="31">
        <v>0</v>
      </c>
      <c r="AK145" s="31">
        <v>0</v>
      </c>
      <c r="AL145" s="35">
        <v>121</v>
      </c>
      <c r="AM145" s="142" t="s">
        <v>330</v>
      </c>
      <c r="AN145" s="35" t="s">
        <v>292</v>
      </c>
      <c r="AO145" s="31">
        <v>54791</v>
      </c>
      <c r="AP145" s="31">
        <v>10999</v>
      </c>
      <c r="AQ145" s="31">
        <v>49567</v>
      </c>
      <c r="AR145" s="31">
        <v>115357</v>
      </c>
      <c r="AS145" s="31">
        <v>0</v>
      </c>
      <c r="AT145" s="36">
        <v>24.244850777637662</v>
      </c>
      <c r="AU145" s="31">
        <v>95321</v>
      </c>
      <c r="AV145" s="31">
        <v>20036</v>
      </c>
      <c r="AW145" s="31">
        <v>0</v>
      </c>
    </row>
    <row r="146" spans="1:49" outlineLevel="2" x14ac:dyDescent="0.2">
      <c r="A146" s="35">
        <v>904101053</v>
      </c>
      <c r="B146" s="35" t="s">
        <v>288</v>
      </c>
      <c r="C146" s="31" t="s">
        <v>405</v>
      </c>
      <c r="D146" s="35">
        <v>122</v>
      </c>
      <c r="E146" s="6" t="s">
        <v>330</v>
      </c>
      <c r="F146" s="35" t="s">
        <v>293</v>
      </c>
      <c r="G146" s="31">
        <v>19292</v>
      </c>
      <c r="H146" s="71">
        <v>52</v>
      </c>
      <c r="I146" s="31">
        <v>4416</v>
      </c>
      <c r="J146" s="33">
        <v>1</v>
      </c>
      <c r="K146" s="33">
        <v>0</v>
      </c>
      <c r="L146" s="33">
        <v>1.875</v>
      </c>
      <c r="M146" s="33">
        <v>0.1</v>
      </c>
      <c r="N146" s="35">
        <v>122</v>
      </c>
      <c r="O146" s="142" t="s">
        <v>330</v>
      </c>
      <c r="P146" s="35" t="s">
        <v>293</v>
      </c>
      <c r="Q146" s="31">
        <v>27742</v>
      </c>
      <c r="R146" s="32">
        <v>1.4380053908355794</v>
      </c>
      <c r="S146" s="31">
        <v>52</v>
      </c>
      <c r="T146" s="31">
        <v>96</v>
      </c>
      <c r="U146" s="31">
        <v>61277</v>
      </c>
      <c r="V146" s="32">
        <v>3.1762906904416339</v>
      </c>
      <c r="W146" s="32">
        <v>2.2088169562396365</v>
      </c>
      <c r="X146" s="31">
        <v>218</v>
      </c>
      <c r="Y146" s="31">
        <v>204</v>
      </c>
      <c r="Z146" s="31">
        <v>8</v>
      </c>
      <c r="AA146" s="35">
        <v>122</v>
      </c>
      <c r="AB146" s="142" t="s">
        <v>330</v>
      </c>
      <c r="AC146" s="35" t="s">
        <v>293</v>
      </c>
      <c r="AD146" s="31">
        <v>19292</v>
      </c>
      <c r="AE146" s="31">
        <v>178944</v>
      </c>
      <c r="AF146" s="31">
        <v>26031</v>
      </c>
      <c r="AG146" s="31">
        <v>0</v>
      </c>
      <c r="AH146" s="31">
        <v>43551</v>
      </c>
      <c r="AI146" s="31">
        <v>248526</v>
      </c>
      <c r="AJ146" s="31">
        <v>3600</v>
      </c>
      <c r="AK146" s="31">
        <v>0</v>
      </c>
      <c r="AL146" s="35">
        <v>122</v>
      </c>
      <c r="AM146" s="142" t="s">
        <v>330</v>
      </c>
      <c r="AN146" s="35" t="s">
        <v>293</v>
      </c>
      <c r="AO146" s="31">
        <v>103488</v>
      </c>
      <c r="AP146" s="31">
        <v>26907</v>
      </c>
      <c r="AQ146" s="31">
        <v>165349</v>
      </c>
      <c r="AR146" s="31">
        <v>295744</v>
      </c>
      <c r="AS146" s="31">
        <v>0</v>
      </c>
      <c r="AT146" s="36">
        <v>15.329877669500311</v>
      </c>
      <c r="AU146" s="31">
        <v>269713</v>
      </c>
      <c r="AV146" s="31">
        <v>26031</v>
      </c>
      <c r="AW146" s="31">
        <v>0</v>
      </c>
    </row>
    <row r="147" spans="1:49" outlineLevel="2" x14ac:dyDescent="0.2">
      <c r="A147" s="35">
        <v>904101323</v>
      </c>
      <c r="B147" s="35" t="s">
        <v>288</v>
      </c>
      <c r="C147" s="31" t="s">
        <v>405</v>
      </c>
      <c r="D147" s="35">
        <v>123</v>
      </c>
      <c r="E147" s="6" t="s">
        <v>330</v>
      </c>
      <c r="F147" s="35" t="s">
        <v>294</v>
      </c>
      <c r="G147" s="31">
        <v>3789</v>
      </c>
      <c r="H147" s="71">
        <v>38</v>
      </c>
      <c r="I147" s="31">
        <v>1660</v>
      </c>
      <c r="J147" s="33">
        <v>0</v>
      </c>
      <c r="K147" s="33">
        <v>0.88571</v>
      </c>
      <c r="L147" s="33">
        <v>0.71428999999999998</v>
      </c>
      <c r="M147" s="33">
        <v>0.25713999999999998</v>
      </c>
      <c r="N147" s="35">
        <v>123</v>
      </c>
      <c r="O147" s="142" t="s">
        <v>330</v>
      </c>
      <c r="P147" s="35" t="s">
        <v>294</v>
      </c>
      <c r="Q147" s="31">
        <v>17630</v>
      </c>
      <c r="R147" s="32">
        <v>4.6529427289522305</v>
      </c>
      <c r="S147" s="31">
        <v>18</v>
      </c>
      <c r="T147" s="31">
        <v>96</v>
      </c>
      <c r="U147" s="31">
        <v>20928</v>
      </c>
      <c r="V147" s="32">
        <v>5.5233570863024548</v>
      </c>
      <c r="W147" s="32">
        <v>1.1870674985819625</v>
      </c>
      <c r="X147" s="31">
        <v>134</v>
      </c>
      <c r="Y147" s="31">
        <v>363</v>
      </c>
      <c r="Z147" s="31">
        <v>4</v>
      </c>
      <c r="AA147" s="35">
        <v>123</v>
      </c>
      <c r="AB147" s="142" t="s">
        <v>330</v>
      </c>
      <c r="AC147" s="35" t="s">
        <v>294</v>
      </c>
      <c r="AD147" s="31">
        <v>3789</v>
      </c>
      <c r="AE147" s="31">
        <v>18322</v>
      </c>
      <c r="AF147" s="31">
        <v>14686</v>
      </c>
      <c r="AG147" s="31">
        <v>0</v>
      </c>
      <c r="AH147" s="31">
        <v>19186</v>
      </c>
      <c r="AI147" s="31">
        <v>52194</v>
      </c>
      <c r="AJ147" s="31">
        <v>350</v>
      </c>
      <c r="AK147" s="31">
        <v>0</v>
      </c>
      <c r="AL147" s="35">
        <v>123</v>
      </c>
      <c r="AM147" s="142" t="s">
        <v>330</v>
      </c>
      <c r="AN147" s="35" t="s">
        <v>294</v>
      </c>
      <c r="AO147" s="31">
        <v>38476</v>
      </c>
      <c r="AP147" s="31">
        <v>7129</v>
      </c>
      <c r="AQ147" s="31">
        <v>14399</v>
      </c>
      <c r="AR147" s="31">
        <v>60004</v>
      </c>
      <c r="AS147" s="31">
        <v>0</v>
      </c>
      <c r="AT147" s="36">
        <v>15.836368434943257</v>
      </c>
      <c r="AU147" s="31">
        <v>45318</v>
      </c>
      <c r="AV147" s="31">
        <v>14686</v>
      </c>
      <c r="AW147" s="31">
        <v>0</v>
      </c>
    </row>
    <row r="148" spans="1:49" outlineLevel="2" x14ac:dyDescent="0.2">
      <c r="A148" s="35">
        <v>904101353</v>
      </c>
      <c r="B148" s="35" t="s">
        <v>288</v>
      </c>
      <c r="C148" s="31" t="s">
        <v>405</v>
      </c>
      <c r="D148" s="35">
        <v>124</v>
      </c>
      <c r="E148" s="6" t="s">
        <v>330</v>
      </c>
      <c r="F148" s="130" t="s">
        <v>1015</v>
      </c>
      <c r="G148" s="31">
        <v>7924</v>
      </c>
      <c r="H148" s="71">
        <v>46</v>
      </c>
      <c r="I148" s="31">
        <v>6367</v>
      </c>
      <c r="J148" s="33">
        <v>0</v>
      </c>
      <c r="K148" s="33">
        <v>1</v>
      </c>
      <c r="L148" s="33">
        <v>1.925</v>
      </c>
      <c r="M148" s="33">
        <v>0.57499999999999996</v>
      </c>
      <c r="N148" s="35">
        <v>124</v>
      </c>
      <c r="O148" s="142" t="s">
        <v>330</v>
      </c>
      <c r="P148" s="130" t="s">
        <v>1015</v>
      </c>
      <c r="Q148" s="31">
        <v>27273</v>
      </c>
      <c r="R148" s="32">
        <v>3.4418223119636546</v>
      </c>
      <c r="S148" s="31">
        <v>30</v>
      </c>
      <c r="T148" s="31">
        <v>96</v>
      </c>
      <c r="U148" s="31">
        <v>49717</v>
      </c>
      <c r="V148" s="32">
        <v>6.2742301867743562</v>
      </c>
      <c r="W148" s="32">
        <v>1.8229384372822939</v>
      </c>
      <c r="X148" s="31">
        <v>206</v>
      </c>
      <c r="Y148" s="31">
        <v>274</v>
      </c>
      <c r="Z148" s="31">
        <v>11</v>
      </c>
      <c r="AA148" s="35">
        <v>124</v>
      </c>
      <c r="AB148" s="142" t="s">
        <v>330</v>
      </c>
      <c r="AC148" s="130" t="s">
        <v>1015</v>
      </c>
      <c r="AD148" s="31">
        <v>7924</v>
      </c>
      <c r="AE148" s="31">
        <v>50876</v>
      </c>
      <c r="AF148" s="31">
        <v>30885</v>
      </c>
      <c r="AG148" s="31">
        <v>0</v>
      </c>
      <c r="AH148" s="31">
        <v>156862</v>
      </c>
      <c r="AI148" s="31">
        <v>238623</v>
      </c>
      <c r="AJ148" s="31">
        <v>0</v>
      </c>
      <c r="AK148" s="31">
        <v>0</v>
      </c>
      <c r="AL148" s="35">
        <v>124</v>
      </c>
      <c r="AM148" s="142" t="s">
        <v>330</v>
      </c>
      <c r="AN148" s="130" t="s">
        <v>1015</v>
      </c>
      <c r="AO148" s="31">
        <v>81563</v>
      </c>
      <c r="AP148" s="31">
        <v>15480</v>
      </c>
      <c r="AQ148" s="31">
        <v>56743</v>
      </c>
      <c r="AR148" s="31">
        <v>153786</v>
      </c>
      <c r="AS148" s="31">
        <v>0</v>
      </c>
      <c r="AT148" s="36">
        <v>19.407622412922766</v>
      </c>
      <c r="AU148" s="31">
        <v>122901</v>
      </c>
      <c r="AV148" s="31">
        <v>30885</v>
      </c>
      <c r="AW148" s="31">
        <v>0</v>
      </c>
    </row>
    <row r="149" spans="1:49" outlineLevel="2" x14ac:dyDescent="0.2">
      <c r="A149" s="35">
        <v>904101683</v>
      </c>
      <c r="B149" s="35" t="s">
        <v>288</v>
      </c>
      <c r="C149" s="31" t="s">
        <v>405</v>
      </c>
      <c r="D149" s="35">
        <v>125</v>
      </c>
      <c r="E149" s="6" t="s">
        <v>330</v>
      </c>
      <c r="F149" s="35" t="s">
        <v>535</v>
      </c>
      <c r="G149" s="31">
        <v>10891</v>
      </c>
      <c r="H149" s="71">
        <v>41</v>
      </c>
      <c r="I149" s="31">
        <v>5167</v>
      </c>
      <c r="J149" s="33">
        <v>2.1428600000000002</v>
      </c>
      <c r="K149" s="33">
        <v>2.5714299999999999</v>
      </c>
      <c r="L149" s="33">
        <v>1.4285699999999999</v>
      </c>
      <c r="M149" s="33">
        <v>0.57142999999999999</v>
      </c>
      <c r="N149" s="35">
        <v>125</v>
      </c>
      <c r="O149" s="142" t="s">
        <v>330</v>
      </c>
      <c r="P149" s="35" t="s">
        <v>535</v>
      </c>
      <c r="Q149" s="31">
        <v>39952</v>
      </c>
      <c r="R149" s="32">
        <v>3.66835001377284</v>
      </c>
      <c r="S149" s="31">
        <v>58</v>
      </c>
      <c r="T149" s="31">
        <v>96</v>
      </c>
      <c r="U149" s="31">
        <v>47104</v>
      </c>
      <c r="V149" s="32">
        <v>4.3250390230465525</v>
      </c>
      <c r="W149" s="32">
        <v>1.1790148177813375</v>
      </c>
      <c r="X149" s="31">
        <v>399</v>
      </c>
      <c r="Y149" s="31">
        <v>362</v>
      </c>
      <c r="Z149" s="31">
        <v>7</v>
      </c>
      <c r="AA149" s="35">
        <v>125</v>
      </c>
      <c r="AB149" s="142" t="s">
        <v>330</v>
      </c>
      <c r="AC149" s="35" t="s">
        <v>535</v>
      </c>
      <c r="AD149" s="31">
        <v>10891</v>
      </c>
      <c r="AE149" s="31">
        <v>59441</v>
      </c>
      <c r="AF149" s="31">
        <v>63251</v>
      </c>
      <c r="AG149" s="31">
        <v>0</v>
      </c>
      <c r="AH149" s="31">
        <v>122452</v>
      </c>
      <c r="AI149" s="31">
        <v>245144</v>
      </c>
      <c r="AJ149" s="31">
        <v>0</v>
      </c>
      <c r="AK149" s="31">
        <v>0</v>
      </c>
      <c r="AL149" s="35">
        <v>125</v>
      </c>
      <c r="AM149" s="142" t="s">
        <v>330</v>
      </c>
      <c r="AN149" s="35" t="s">
        <v>535</v>
      </c>
      <c r="AO149" s="31">
        <v>127804</v>
      </c>
      <c r="AP149" s="31">
        <v>23409</v>
      </c>
      <c r="AQ149" s="31">
        <v>77494</v>
      </c>
      <c r="AR149" s="31">
        <v>228707</v>
      </c>
      <c r="AS149" s="31">
        <v>0</v>
      </c>
      <c r="AT149" s="36">
        <v>20.999632724267745</v>
      </c>
      <c r="AU149" s="31">
        <v>183886</v>
      </c>
      <c r="AV149" s="31">
        <v>44821</v>
      </c>
      <c r="AW149" s="31">
        <v>0</v>
      </c>
    </row>
    <row r="150" spans="1:49" outlineLevel="1" x14ac:dyDescent="0.2">
      <c r="B150" s="15" t="s">
        <v>826</v>
      </c>
      <c r="C150" s="31"/>
      <c r="F150" s="12" t="s">
        <v>660</v>
      </c>
      <c r="G150" s="31">
        <v>183862</v>
      </c>
      <c r="I150" s="31">
        <v>58174</v>
      </c>
      <c r="J150" s="33">
        <v>13.15619</v>
      </c>
      <c r="K150" s="33">
        <v>6.8118999999999996</v>
      </c>
      <c r="L150" s="33">
        <v>17.72465</v>
      </c>
      <c r="M150" s="33">
        <v>6.1836999999999991</v>
      </c>
      <c r="O150" s="142"/>
      <c r="P150" s="12" t="s">
        <v>660</v>
      </c>
      <c r="Q150" s="31">
        <v>353232</v>
      </c>
      <c r="R150" s="32">
        <v>1.9211800154463674</v>
      </c>
      <c r="S150" s="31">
        <v>346</v>
      </c>
      <c r="T150" s="31">
        <v>768</v>
      </c>
      <c r="U150" s="31">
        <v>766904</v>
      </c>
      <c r="V150" s="32">
        <v>4.1710848353656544</v>
      </c>
      <c r="W150" s="32">
        <v>2.1711056755899807</v>
      </c>
      <c r="X150" s="31">
        <v>3239</v>
      </c>
      <c r="Y150" s="31">
        <v>2678</v>
      </c>
      <c r="Z150" s="31">
        <v>79</v>
      </c>
      <c r="AB150" s="142"/>
      <c r="AC150" s="12" t="s">
        <v>660</v>
      </c>
      <c r="AD150" s="31">
        <v>183862</v>
      </c>
      <c r="AE150" s="31">
        <v>1007932</v>
      </c>
      <c r="AF150" s="31">
        <v>572258</v>
      </c>
      <c r="AG150" s="31">
        <v>10042</v>
      </c>
      <c r="AH150" s="31">
        <v>1027871</v>
      </c>
      <c r="AI150" s="31">
        <v>2618103</v>
      </c>
      <c r="AJ150" s="31">
        <v>3950</v>
      </c>
      <c r="AK150" s="31">
        <v>4521</v>
      </c>
      <c r="AM150" s="142"/>
      <c r="AN150" s="12" t="s">
        <v>660</v>
      </c>
      <c r="AO150" s="31">
        <v>1319490</v>
      </c>
      <c r="AP150" s="31">
        <v>361345</v>
      </c>
      <c r="AQ150" s="31">
        <v>764060</v>
      </c>
      <c r="AR150" s="31">
        <v>2444895</v>
      </c>
      <c r="AS150" s="31">
        <v>0</v>
      </c>
      <c r="AT150" s="36">
        <v>13.297445910519846</v>
      </c>
      <c r="AU150" s="31">
        <v>1883128</v>
      </c>
      <c r="AV150" s="31">
        <v>553828</v>
      </c>
      <c r="AW150" s="31">
        <v>7939</v>
      </c>
    </row>
    <row r="151" spans="1:49" outlineLevel="1" x14ac:dyDescent="0.2">
      <c r="B151" s="15"/>
      <c r="C151" s="31"/>
      <c r="F151" s="12"/>
      <c r="O151" s="142"/>
      <c r="P151" s="12"/>
      <c r="AB151" s="142"/>
      <c r="AC151" s="12"/>
      <c r="AI151" s="31"/>
      <c r="AJ151" s="31"/>
      <c r="AM151" s="142"/>
      <c r="AN151" s="12"/>
      <c r="AO151" s="31"/>
      <c r="AP151" s="31"/>
      <c r="AQ151" s="31"/>
      <c r="AR151" s="31"/>
      <c r="AS151" s="31"/>
      <c r="AT151" s="36"/>
      <c r="AU151" s="31"/>
      <c r="AV151" s="31"/>
      <c r="AW151" s="31"/>
    </row>
    <row r="152" spans="1:49" outlineLevel="2" x14ac:dyDescent="0.2">
      <c r="A152" s="35">
        <v>908111022</v>
      </c>
      <c r="B152" s="35" t="s">
        <v>536</v>
      </c>
      <c r="C152" s="31" t="s">
        <v>126</v>
      </c>
      <c r="D152" s="35">
        <v>126</v>
      </c>
      <c r="E152" s="6" t="s">
        <v>328</v>
      </c>
      <c r="F152" s="35" t="s">
        <v>537</v>
      </c>
      <c r="G152" s="31">
        <v>104316</v>
      </c>
      <c r="H152" s="71">
        <v>60</v>
      </c>
      <c r="I152" s="31">
        <v>14450</v>
      </c>
      <c r="J152" s="33">
        <v>7.4133300000000002</v>
      </c>
      <c r="K152" s="33">
        <v>0</v>
      </c>
      <c r="L152" s="33">
        <v>12.72</v>
      </c>
      <c r="M152" s="33">
        <v>0.96</v>
      </c>
      <c r="N152" s="35">
        <v>126</v>
      </c>
      <c r="O152" s="142" t="s">
        <v>328</v>
      </c>
      <c r="P152" s="35" t="s">
        <v>537</v>
      </c>
      <c r="Q152" s="31">
        <v>144767</v>
      </c>
      <c r="R152" s="32">
        <v>1.3877736876413973</v>
      </c>
      <c r="S152" s="31">
        <v>133</v>
      </c>
      <c r="T152" s="31">
        <v>0</v>
      </c>
      <c r="U152" s="31">
        <v>156056</v>
      </c>
      <c r="V152" s="32">
        <v>1.4959929445147437</v>
      </c>
      <c r="W152" s="32">
        <v>1.0779804789765624</v>
      </c>
      <c r="X152" s="31">
        <v>4153</v>
      </c>
      <c r="Y152" s="31">
        <v>1118</v>
      </c>
      <c r="Z152" s="31">
        <v>51</v>
      </c>
      <c r="AA152" s="35">
        <v>126</v>
      </c>
      <c r="AB152" s="142" t="s">
        <v>328</v>
      </c>
      <c r="AC152" s="35" t="s">
        <v>537</v>
      </c>
      <c r="AD152" s="31">
        <v>104316</v>
      </c>
      <c r="AE152" s="31">
        <v>475425</v>
      </c>
      <c r="AF152" s="31">
        <v>627872</v>
      </c>
      <c r="AG152" s="31">
        <v>33650</v>
      </c>
      <c r="AH152" s="31">
        <v>127349</v>
      </c>
      <c r="AI152" s="31">
        <v>1264296</v>
      </c>
      <c r="AJ152" s="31">
        <v>0</v>
      </c>
      <c r="AK152" s="31">
        <v>33115</v>
      </c>
      <c r="AL152" s="35">
        <v>126</v>
      </c>
      <c r="AM152" s="142" t="s">
        <v>328</v>
      </c>
      <c r="AN152" s="35" t="s">
        <v>537</v>
      </c>
      <c r="AO152" s="31">
        <v>849446</v>
      </c>
      <c r="AP152" s="31">
        <v>165634</v>
      </c>
      <c r="AQ152" s="31">
        <v>290004</v>
      </c>
      <c r="AR152" s="31">
        <v>1305084</v>
      </c>
      <c r="AS152" s="31">
        <v>0</v>
      </c>
      <c r="AT152" s="36">
        <v>12.510870815598757</v>
      </c>
      <c r="AU152" s="31">
        <v>643562</v>
      </c>
      <c r="AV152" s="31">
        <v>627872</v>
      </c>
      <c r="AW152" s="31">
        <v>33650</v>
      </c>
    </row>
    <row r="153" spans="1:49" outlineLevel="2" x14ac:dyDescent="0.2">
      <c r="A153" s="35">
        <v>908111625</v>
      </c>
      <c r="B153" s="35" t="s">
        <v>536</v>
      </c>
      <c r="C153" s="31" t="s">
        <v>126</v>
      </c>
      <c r="D153" s="35">
        <v>127</v>
      </c>
      <c r="E153" s="6" t="s">
        <v>330</v>
      </c>
      <c r="F153" s="35" t="s">
        <v>538</v>
      </c>
      <c r="G153" s="31">
        <v>2467</v>
      </c>
      <c r="H153" s="71">
        <v>35</v>
      </c>
      <c r="I153" s="31">
        <v>784</v>
      </c>
      <c r="J153" s="33">
        <v>0.17143</v>
      </c>
      <c r="K153" s="33">
        <v>0.62856999999999996</v>
      </c>
      <c r="L153" s="33">
        <v>0.37142999999999998</v>
      </c>
      <c r="M153" s="33">
        <v>0</v>
      </c>
      <c r="N153" s="35">
        <v>127</v>
      </c>
      <c r="O153" s="142" t="s">
        <v>330</v>
      </c>
      <c r="P153" s="35" t="s">
        <v>538</v>
      </c>
      <c r="Q153" s="31">
        <v>14932</v>
      </c>
      <c r="R153" s="32">
        <v>6.0526955816781518</v>
      </c>
      <c r="S153" s="31">
        <v>24</v>
      </c>
      <c r="T153" s="31">
        <v>0</v>
      </c>
      <c r="U153" s="31">
        <v>6598</v>
      </c>
      <c r="V153" s="32">
        <v>2.6745034454803407</v>
      </c>
      <c r="W153" s="32">
        <v>0.44186980980444684</v>
      </c>
      <c r="X153" s="31">
        <v>288</v>
      </c>
      <c r="Y153" s="31">
        <v>215</v>
      </c>
      <c r="Z153" s="31">
        <v>8</v>
      </c>
      <c r="AA153" s="35">
        <v>127</v>
      </c>
      <c r="AB153" s="142" t="s">
        <v>330</v>
      </c>
      <c r="AC153" s="35" t="s">
        <v>538</v>
      </c>
      <c r="AD153" s="31">
        <v>2467</v>
      </c>
      <c r="AE153" s="31">
        <v>18284</v>
      </c>
      <c r="AF153" s="31">
        <v>16669</v>
      </c>
      <c r="AG153" s="31">
        <v>0</v>
      </c>
      <c r="AH153" s="31">
        <v>21193</v>
      </c>
      <c r="AI153" s="31">
        <v>56146</v>
      </c>
      <c r="AJ153" s="31">
        <v>1500</v>
      </c>
      <c r="AK153" s="31">
        <v>0</v>
      </c>
      <c r="AL153" s="35">
        <v>127</v>
      </c>
      <c r="AM153" s="142" t="s">
        <v>330</v>
      </c>
      <c r="AN153" s="35" t="s">
        <v>538</v>
      </c>
      <c r="AO153" s="31">
        <v>23261</v>
      </c>
      <c r="AP153" s="31">
        <v>8626</v>
      </c>
      <c r="AQ153" s="31">
        <v>26130</v>
      </c>
      <c r="AR153" s="31">
        <v>58017</v>
      </c>
      <c r="AS153" s="31">
        <v>0</v>
      </c>
      <c r="AT153" s="36">
        <v>23.517227401702474</v>
      </c>
      <c r="AU153" s="31">
        <v>41348</v>
      </c>
      <c r="AV153" s="31">
        <v>16669</v>
      </c>
      <c r="AW153" s="31">
        <v>0</v>
      </c>
    </row>
    <row r="154" spans="1:49" outlineLevel="2" x14ac:dyDescent="0.2">
      <c r="A154" s="35">
        <v>908110273</v>
      </c>
      <c r="B154" s="35" t="s">
        <v>536</v>
      </c>
      <c r="C154" s="31" t="s">
        <v>126</v>
      </c>
      <c r="D154" s="35">
        <v>128</v>
      </c>
      <c r="E154" s="6" t="s">
        <v>330</v>
      </c>
      <c r="F154" s="35" t="s">
        <v>539</v>
      </c>
      <c r="G154" s="31">
        <v>853</v>
      </c>
      <c r="H154" s="71">
        <v>35</v>
      </c>
      <c r="I154" s="31">
        <v>819</v>
      </c>
      <c r="J154" s="33">
        <v>0</v>
      </c>
      <c r="K154" s="33">
        <v>0.68571000000000004</v>
      </c>
      <c r="L154" s="33">
        <v>0.31429000000000001</v>
      </c>
      <c r="M154" s="33">
        <v>0</v>
      </c>
      <c r="N154" s="35">
        <v>128</v>
      </c>
      <c r="O154" s="142" t="s">
        <v>330</v>
      </c>
      <c r="P154" s="35" t="s">
        <v>539</v>
      </c>
      <c r="Q154" s="31">
        <v>8116</v>
      </c>
      <c r="R154" s="32">
        <v>9.5146541617819462</v>
      </c>
      <c r="S154" s="31">
        <v>34</v>
      </c>
      <c r="T154" s="31">
        <v>0</v>
      </c>
      <c r="U154" s="31">
        <v>13544</v>
      </c>
      <c r="V154" s="32">
        <v>15.878077373974209</v>
      </c>
      <c r="W154" s="32">
        <v>1.6688023656973878</v>
      </c>
      <c r="X154" s="31">
        <v>90</v>
      </c>
      <c r="Y154" s="31">
        <v>14</v>
      </c>
      <c r="Z154" s="31">
        <v>6</v>
      </c>
      <c r="AA154" s="35">
        <v>128</v>
      </c>
      <c r="AB154" s="142" t="s">
        <v>330</v>
      </c>
      <c r="AC154" s="35" t="s">
        <v>539</v>
      </c>
      <c r="AD154" s="31">
        <v>853</v>
      </c>
      <c r="AE154" s="31">
        <v>14284</v>
      </c>
      <c r="AF154" s="31">
        <v>8379</v>
      </c>
      <c r="AG154" s="31">
        <v>6101</v>
      </c>
      <c r="AH154" s="31">
        <v>28301</v>
      </c>
      <c r="AI154" s="31">
        <v>57065</v>
      </c>
      <c r="AJ154" s="31">
        <v>500</v>
      </c>
      <c r="AK154" s="31">
        <v>6101</v>
      </c>
      <c r="AL154" s="35">
        <v>128</v>
      </c>
      <c r="AM154" s="142" t="s">
        <v>330</v>
      </c>
      <c r="AN154" s="35" t="s">
        <v>539</v>
      </c>
      <c r="AO154" s="31">
        <v>27279</v>
      </c>
      <c r="AP154" s="31">
        <v>6178</v>
      </c>
      <c r="AQ154" s="31">
        <v>18154</v>
      </c>
      <c r="AR154" s="31">
        <v>51611</v>
      </c>
      <c r="AS154" s="31">
        <v>0</v>
      </c>
      <c r="AT154" s="36">
        <v>60.505275498241502</v>
      </c>
      <c r="AU154" s="31">
        <v>37131</v>
      </c>
      <c r="AV154" s="31">
        <v>8379</v>
      </c>
      <c r="AW154" s="31">
        <v>6101</v>
      </c>
    </row>
    <row r="155" spans="1:49" outlineLevel="2" x14ac:dyDescent="0.2">
      <c r="A155" s="35">
        <v>908110453</v>
      </c>
      <c r="B155" s="35" t="s">
        <v>536</v>
      </c>
      <c r="C155" s="31" t="s">
        <v>126</v>
      </c>
      <c r="D155" s="35">
        <v>129</v>
      </c>
      <c r="E155" s="6" t="s">
        <v>330</v>
      </c>
      <c r="F155" s="35" t="s">
        <v>540</v>
      </c>
      <c r="G155" s="31">
        <v>1711</v>
      </c>
      <c r="H155" s="71">
        <v>35</v>
      </c>
      <c r="I155" s="31">
        <v>1943</v>
      </c>
      <c r="J155" s="33">
        <v>0</v>
      </c>
      <c r="K155" s="33">
        <v>0.88571</v>
      </c>
      <c r="L155" s="33">
        <v>0</v>
      </c>
      <c r="M155" s="33">
        <v>0.28571000000000002</v>
      </c>
      <c r="N155" s="35">
        <v>129</v>
      </c>
      <c r="O155" s="142" t="s">
        <v>330</v>
      </c>
      <c r="P155" s="35" t="s">
        <v>540</v>
      </c>
      <c r="Q155" s="31">
        <v>11693</v>
      </c>
      <c r="R155" s="32">
        <v>6.8340151957919346</v>
      </c>
      <c r="S155" s="31">
        <v>36</v>
      </c>
      <c r="T155" s="31">
        <v>0</v>
      </c>
      <c r="U155" s="31">
        <v>10293</v>
      </c>
      <c r="V155" s="32">
        <v>6.0157802454704852</v>
      </c>
      <c r="W155" s="32">
        <v>0.88027024715641833</v>
      </c>
      <c r="X155" s="31">
        <v>148</v>
      </c>
      <c r="Y155" s="31">
        <v>86</v>
      </c>
      <c r="Z155" s="31">
        <v>5</v>
      </c>
      <c r="AA155" s="35">
        <v>129</v>
      </c>
      <c r="AB155" s="142" t="s">
        <v>330</v>
      </c>
      <c r="AC155" s="35" t="s">
        <v>540</v>
      </c>
      <c r="AD155" s="31">
        <v>1711</v>
      </c>
      <c r="AE155" s="31">
        <v>17834</v>
      </c>
      <c r="AF155" s="31">
        <v>8897</v>
      </c>
      <c r="AG155" s="31">
        <v>0</v>
      </c>
      <c r="AH155" s="31">
        <v>16428</v>
      </c>
      <c r="AI155" s="31">
        <v>43159</v>
      </c>
      <c r="AJ155" s="31">
        <v>1000</v>
      </c>
      <c r="AK155" s="31">
        <v>0</v>
      </c>
      <c r="AL155" s="35">
        <v>129</v>
      </c>
      <c r="AM155" s="142" t="s">
        <v>330</v>
      </c>
      <c r="AN155" s="35" t="s">
        <v>540</v>
      </c>
      <c r="AO155" s="31">
        <v>22432</v>
      </c>
      <c r="AP155" s="31">
        <v>10633</v>
      </c>
      <c r="AQ155" s="31">
        <v>15533</v>
      </c>
      <c r="AR155" s="31">
        <v>48598</v>
      </c>
      <c r="AS155" s="31">
        <v>0</v>
      </c>
      <c r="AT155" s="36">
        <v>28.403272939801287</v>
      </c>
      <c r="AU155" s="31">
        <v>39701</v>
      </c>
      <c r="AV155" s="31">
        <v>8897</v>
      </c>
      <c r="AW155" s="31">
        <v>0</v>
      </c>
    </row>
    <row r="156" spans="1:49" outlineLevel="2" x14ac:dyDescent="0.2">
      <c r="A156" s="35">
        <v>908110723</v>
      </c>
      <c r="B156" s="35" t="s">
        <v>536</v>
      </c>
      <c r="C156" s="31" t="s">
        <v>126</v>
      </c>
      <c r="D156" s="35">
        <v>130</v>
      </c>
      <c r="E156" s="6" t="s">
        <v>330</v>
      </c>
      <c r="F156" s="35" t="s">
        <v>541</v>
      </c>
      <c r="G156" s="31">
        <v>3351</v>
      </c>
      <c r="H156" s="71">
        <v>35</v>
      </c>
      <c r="I156" s="31">
        <v>2415</v>
      </c>
      <c r="J156" s="33">
        <v>0</v>
      </c>
      <c r="K156" s="33">
        <v>0.88571</v>
      </c>
      <c r="L156" s="33">
        <v>0.6</v>
      </c>
      <c r="M156" s="33">
        <v>0.42857000000000001</v>
      </c>
      <c r="N156" s="35">
        <v>130</v>
      </c>
      <c r="O156" s="142" t="s">
        <v>330</v>
      </c>
      <c r="P156" s="35" t="s">
        <v>541</v>
      </c>
      <c r="Q156" s="31">
        <v>27517</v>
      </c>
      <c r="R156" s="32">
        <v>8.211578633243807</v>
      </c>
      <c r="S156" s="31">
        <v>60</v>
      </c>
      <c r="T156" s="31">
        <v>0</v>
      </c>
      <c r="U156" s="31">
        <v>27339</v>
      </c>
      <c r="V156" s="32">
        <v>8.1584601611459266</v>
      </c>
      <c r="W156" s="32">
        <v>0.99353127157757026</v>
      </c>
      <c r="X156" s="31">
        <v>250</v>
      </c>
      <c r="Y156" s="31">
        <v>116</v>
      </c>
      <c r="Z156" s="31">
        <v>9</v>
      </c>
      <c r="AA156" s="35">
        <v>130</v>
      </c>
      <c r="AB156" s="142" t="s">
        <v>330</v>
      </c>
      <c r="AC156" s="35" t="s">
        <v>541</v>
      </c>
      <c r="AD156" s="31">
        <v>3351</v>
      </c>
      <c r="AE156" s="31">
        <v>19184</v>
      </c>
      <c r="AF156" s="31">
        <v>13844</v>
      </c>
      <c r="AG156" s="31">
        <v>0</v>
      </c>
      <c r="AH156" s="31">
        <v>55307</v>
      </c>
      <c r="AI156" s="31">
        <v>88335</v>
      </c>
      <c r="AJ156" s="31">
        <v>0</v>
      </c>
      <c r="AK156" s="31">
        <v>0</v>
      </c>
      <c r="AL156" s="35">
        <v>130</v>
      </c>
      <c r="AM156" s="142" t="s">
        <v>330</v>
      </c>
      <c r="AN156" s="35" t="s">
        <v>541</v>
      </c>
      <c r="AO156" s="31">
        <v>32949</v>
      </c>
      <c r="AP156" s="31">
        <v>12890</v>
      </c>
      <c r="AQ156" s="31">
        <v>34113</v>
      </c>
      <c r="AR156" s="31">
        <v>79952</v>
      </c>
      <c r="AS156" s="31">
        <v>0</v>
      </c>
      <c r="AT156" s="36">
        <v>23.859146523425842</v>
      </c>
      <c r="AU156" s="31">
        <v>66108</v>
      </c>
      <c r="AV156" s="31">
        <v>13844</v>
      </c>
      <c r="AW156" s="31">
        <v>0</v>
      </c>
    </row>
    <row r="157" spans="1:49" outlineLevel="2" x14ac:dyDescent="0.2">
      <c r="A157" s="35">
        <v>908110873</v>
      </c>
      <c r="B157" s="35" t="s">
        <v>536</v>
      </c>
      <c r="C157" s="31" t="s">
        <v>126</v>
      </c>
      <c r="D157" s="35">
        <v>131</v>
      </c>
      <c r="E157" s="6" t="s">
        <v>330</v>
      </c>
      <c r="F157" s="35" t="s">
        <v>295</v>
      </c>
      <c r="G157" s="31">
        <v>1668</v>
      </c>
      <c r="H157" s="71">
        <v>39</v>
      </c>
      <c r="I157" s="31">
        <v>1269</v>
      </c>
      <c r="J157" s="33">
        <v>0</v>
      </c>
      <c r="K157" s="33">
        <v>0.57142999999999999</v>
      </c>
      <c r="L157" s="33">
        <v>0.57142999999999999</v>
      </c>
      <c r="M157" s="33">
        <v>0</v>
      </c>
      <c r="N157" s="35">
        <v>131</v>
      </c>
      <c r="O157" s="142" t="s">
        <v>330</v>
      </c>
      <c r="P157" s="35" t="s">
        <v>295</v>
      </c>
      <c r="Q157" s="31">
        <v>10676</v>
      </c>
      <c r="R157" s="32">
        <v>6.4004796163069546</v>
      </c>
      <c r="S157" s="31">
        <v>43</v>
      </c>
      <c r="T157" s="31">
        <v>0</v>
      </c>
      <c r="U157" s="31">
        <v>4965</v>
      </c>
      <c r="V157" s="32">
        <v>2.9766187050359711</v>
      </c>
      <c r="W157" s="32">
        <v>0.46506182090670661</v>
      </c>
      <c r="X157" s="31">
        <v>133</v>
      </c>
      <c r="Y157" s="31">
        <v>55</v>
      </c>
      <c r="Z157" s="31">
        <v>4</v>
      </c>
      <c r="AA157" s="35">
        <v>131</v>
      </c>
      <c r="AB157" s="142" t="s">
        <v>330</v>
      </c>
      <c r="AC157" s="35" t="s">
        <v>295</v>
      </c>
      <c r="AD157" s="31">
        <v>1668</v>
      </c>
      <c r="AE157" s="31">
        <v>15484</v>
      </c>
      <c r="AF157" s="31">
        <v>10480</v>
      </c>
      <c r="AG157" s="31">
        <v>0</v>
      </c>
      <c r="AH157" s="31">
        <v>15012</v>
      </c>
      <c r="AI157" s="31">
        <v>40976</v>
      </c>
      <c r="AJ157" s="31">
        <v>1000</v>
      </c>
      <c r="AK157" s="31">
        <v>0</v>
      </c>
      <c r="AL157" s="35">
        <v>131</v>
      </c>
      <c r="AM157" s="142" t="s">
        <v>330</v>
      </c>
      <c r="AN157" s="35" t="s">
        <v>295</v>
      </c>
      <c r="AO157" s="31">
        <v>22729</v>
      </c>
      <c r="AP157" s="31">
        <v>8848</v>
      </c>
      <c r="AQ157" s="31">
        <v>18418</v>
      </c>
      <c r="AR157" s="31">
        <v>49995</v>
      </c>
      <c r="AS157" s="31">
        <v>0</v>
      </c>
      <c r="AT157" s="36">
        <v>29.973021582733814</v>
      </c>
      <c r="AU157" s="31">
        <v>39515</v>
      </c>
      <c r="AV157" s="31">
        <v>10480</v>
      </c>
      <c r="AW157" s="31">
        <v>0</v>
      </c>
    </row>
    <row r="158" spans="1:49" outlineLevel="2" x14ac:dyDescent="0.2">
      <c r="A158" s="35">
        <v>908110963</v>
      </c>
      <c r="B158" s="35" t="s">
        <v>536</v>
      </c>
      <c r="C158" s="31" t="s">
        <v>126</v>
      </c>
      <c r="D158" s="35">
        <v>132</v>
      </c>
      <c r="E158" s="6" t="s">
        <v>330</v>
      </c>
      <c r="F158" s="35" t="s">
        <v>296</v>
      </c>
      <c r="G158" s="31">
        <v>1278</v>
      </c>
      <c r="H158" s="71">
        <v>35</v>
      </c>
      <c r="I158" s="31">
        <v>788</v>
      </c>
      <c r="J158" s="33">
        <v>0.2</v>
      </c>
      <c r="K158" s="33">
        <v>0.71428999999999998</v>
      </c>
      <c r="L158" s="33">
        <v>0.37142999999999998</v>
      </c>
      <c r="M158" s="33">
        <v>0</v>
      </c>
      <c r="N158" s="35">
        <v>132</v>
      </c>
      <c r="O158" s="142" t="s">
        <v>330</v>
      </c>
      <c r="P158" s="35" t="s">
        <v>296</v>
      </c>
      <c r="Q158" s="31">
        <v>16006</v>
      </c>
      <c r="R158" s="32">
        <v>12.524256651017215</v>
      </c>
      <c r="S158" s="31">
        <v>30</v>
      </c>
      <c r="T158" s="31">
        <v>0</v>
      </c>
      <c r="U158" s="31">
        <v>4030</v>
      </c>
      <c r="V158" s="32">
        <v>3.1533646322378717</v>
      </c>
      <c r="W158" s="32">
        <v>0.25178058228164441</v>
      </c>
      <c r="X158" s="31">
        <v>178</v>
      </c>
      <c r="Y158" s="31">
        <v>44</v>
      </c>
      <c r="Z158" s="31">
        <v>8</v>
      </c>
      <c r="AA158" s="35">
        <v>132</v>
      </c>
      <c r="AB158" s="142" t="s">
        <v>330</v>
      </c>
      <c r="AC158" s="35" t="s">
        <v>296</v>
      </c>
      <c r="AD158" s="31">
        <v>1278</v>
      </c>
      <c r="AE158" s="31">
        <v>14934</v>
      </c>
      <c r="AF158" s="31">
        <v>10413</v>
      </c>
      <c r="AG158" s="31">
        <v>0</v>
      </c>
      <c r="AH158" s="31">
        <v>68313</v>
      </c>
      <c r="AI158" s="31">
        <v>93660</v>
      </c>
      <c r="AJ158" s="31">
        <v>500</v>
      </c>
      <c r="AK158" s="31">
        <v>0</v>
      </c>
      <c r="AL158" s="35">
        <v>132</v>
      </c>
      <c r="AM158" s="142" t="s">
        <v>330</v>
      </c>
      <c r="AN158" s="35" t="s">
        <v>296</v>
      </c>
      <c r="AO158" s="31">
        <v>23227</v>
      </c>
      <c r="AP158" s="31">
        <v>7504</v>
      </c>
      <c r="AQ158" s="31">
        <v>19184</v>
      </c>
      <c r="AR158" s="31">
        <v>49915</v>
      </c>
      <c r="AS158" s="31">
        <v>0</v>
      </c>
      <c r="AT158" s="36">
        <v>39.057120500782474</v>
      </c>
      <c r="AU158" s="31">
        <v>39502</v>
      </c>
      <c r="AV158" s="31">
        <v>10413</v>
      </c>
      <c r="AW158" s="31">
        <v>0</v>
      </c>
    </row>
    <row r="159" spans="1:49" outlineLevel="2" x14ac:dyDescent="0.2">
      <c r="A159" s="35">
        <v>908111385</v>
      </c>
      <c r="B159" s="35" t="s">
        <v>536</v>
      </c>
      <c r="C159" s="31" t="s">
        <v>126</v>
      </c>
      <c r="D159" s="35">
        <v>133</v>
      </c>
      <c r="E159" s="6" t="s">
        <v>330</v>
      </c>
      <c r="F159" s="35" t="s">
        <v>297</v>
      </c>
      <c r="G159" s="31">
        <v>15281</v>
      </c>
      <c r="H159" s="71">
        <v>46</v>
      </c>
      <c r="I159" s="31">
        <v>3999</v>
      </c>
      <c r="J159" s="33">
        <v>1</v>
      </c>
      <c r="K159" s="33">
        <v>0</v>
      </c>
      <c r="L159" s="33">
        <v>2.1</v>
      </c>
      <c r="M159" s="33">
        <v>0</v>
      </c>
      <c r="N159" s="35">
        <v>133</v>
      </c>
      <c r="O159" s="142" t="s">
        <v>330</v>
      </c>
      <c r="P159" s="35" t="s">
        <v>297</v>
      </c>
      <c r="Q159" s="31">
        <v>25914</v>
      </c>
      <c r="R159" s="32">
        <v>1.6958314246449839</v>
      </c>
      <c r="S159" s="31">
        <v>53</v>
      </c>
      <c r="T159" s="31">
        <v>0</v>
      </c>
      <c r="U159" s="31">
        <v>42087</v>
      </c>
      <c r="V159" s="32">
        <v>2.7542045677638898</v>
      </c>
      <c r="W159" s="32">
        <v>1.6241028015744385</v>
      </c>
      <c r="X159" s="31">
        <v>347</v>
      </c>
      <c r="Y159" s="31">
        <v>342</v>
      </c>
      <c r="Z159" s="31">
        <v>10</v>
      </c>
      <c r="AA159" s="35">
        <v>133</v>
      </c>
      <c r="AB159" s="142" t="s">
        <v>330</v>
      </c>
      <c r="AC159" s="35" t="s">
        <v>297</v>
      </c>
      <c r="AD159" s="31">
        <v>15281</v>
      </c>
      <c r="AE159" s="31">
        <v>111296</v>
      </c>
      <c r="AF159" s="31">
        <v>48363</v>
      </c>
      <c r="AG159" s="31">
        <v>0</v>
      </c>
      <c r="AH159" s="31">
        <v>30129</v>
      </c>
      <c r="AI159" s="31">
        <v>189788</v>
      </c>
      <c r="AJ159" s="31">
        <v>7500</v>
      </c>
      <c r="AK159" s="31">
        <v>0</v>
      </c>
      <c r="AL159" s="35">
        <v>133</v>
      </c>
      <c r="AM159" s="142" t="s">
        <v>330</v>
      </c>
      <c r="AN159" s="35" t="s">
        <v>297</v>
      </c>
      <c r="AO159" s="31">
        <v>80783</v>
      </c>
      <c r="AP159" s="31">
        <v>30161</v>
      </c>
      <c r="AQ159" s="31">
        <v>50504</v>
      </c>
      <c r="AR159" s="31">
        <v>161448</v>
      </c>
      <c r="AS159" s="31">
        <v>0</v>
      </c>
      <c r="AT159" s="36">
        <v>10.565277141548329</v>
      </c>
      <c r="AU159" s="31">
        <v>113085</v>
      </c>
      <c r="AV159" s="31">
        <v>48363</v>
      </c>
      <c r="AW159" s="31">
        <v>0</v>
      </c>
    </row>
    <row r="160" spans="1:49" outlineLevel="2" x14ac:dyDescent="0.2">
      <c r="A160" s="35">
        <v>908111053</v>
      </c>
      <c r="B160" s="35" t="s">
        <v>536</v>
      </c>
      <c r="C160" s="31" t="s">
        <v>126</v>
      </c>
      <c r="D160" s="35">
        <v>134</v>
      </c>
      <c r="E160" s="6" t="s">
        <v>330</v>
      </c>
      <c r="F160" s="35" t="s">
        <v>298</v>
      </c>
      <c r="G160" s="31">
        <v>968</v>
      </c>
      <c r="H160" s="71">
        <v>35</v>
      </c>
      <c r="I160" s="31">
        <v>766</v>
      </c>
      <c r="J160" s="33">
        <v>0</v>
      </c>
      <c r="K160" s="33">
        <v>0.8</v>
      </c>
      <c r="L160" s="33">
        <v>0.2</v>
      </c>
      <c r="M160" s="33">
        <v>0</v>
      </c>
      <c r="N160" s="35">
        <v>134</v>
      </c>
      <c r="O160" s="142" t="s">
        <v>330</v>
      </c>
      <c r="P160" s="35" t="s">
        <v>298</v>
      </c>
      <c r="Q160" s="31">
        <v>9991</v>
      </c>
      <c r="R160" s="32">
        <v>10.321280991735538</v>
      </c>
      <c r="S160" s="31">
        <v>25</v>
      </c>
      <c r="T160" s="31">
        <v>0</v>
      </c>
      <c r="U160" s="31">
        <v>22191</v>
      </c>
      <c r="V160" s="32">
        <v>22.924586776859503</v>
      </c>
      <c r="W160" s="32">
        <v>2.2210989890901813</v>
      </c>
      <c r="X160" s="31">
        <v>94</v>
      </c>
      <c r="Y160" s="31">
        <v>75</v>
      </c>
      <c r="Z160" s="31">
        <v>5</v>
      </c>
      <c r="AA160" s="35">
        <v>134</v>
      </c>
      <c r="AB160" s="142" t="s">
        <v>330</v>
      </c>
      <c r="AC160" s="35" t="s">
        <v>298</v>
      </c>
      <c r="AD160" s="31">
        <v>968</v>
      </c>
      <c r="AE160" s="31">
        <v>14784</v>
      </c>
      <c r="AF160" s="31">
        <v>8508</v>
      </c>
      <c r="AG160" s="31">
        <v>11214</v>
      </c>
      <c r="AH160" s="31">
        <v>14093</v>
      </c>
      <c r="AI160" s="31">
        <v>48599</v>
      </c>
      <c r="AJ160" s="31">
        <v>1000</v>
      </c>
      <c r="AK160" s="31">
        <v>11214</v>
      </c>
      <c r="AL160" s="35">
        <v>134</v>
      </c>
      <c r="AM160" s="142" t="s">
        <v>330</v>
      </c>
      <c r="AN160" s="35" t="s">
        <v>298</v>
      </c>
      <c r="AO160" s="31">
        <v>32989</v>
      </c>
      <c r="AP160" s="31">
        <v>5746</v>
      </c>
      <c r="AQ160" s="31">
        <v>14338</v>
      </c>
      <c r="AR160" s="31">
        <v>53073</v>
      </c>
      <c r="AS160" s="31">
        <v>0</v>
      </c>
      <c r="AT160" s="36">
        <v>54.827479338842977</v>
      </c>
      <c r="AU160" s="31">
        <v>33932</v>
      </c>
      <c r="AV160" s="31">
        <v>8508</v>
      </c>
      <c r="AW160" s="31">
        <v>10633</v>
      </c>
    </row>
    <row r="161" spans="1:49" outlineLevel="2" x14ac:dyDescent="0.2">
      <c r="A161" s="35">
        <v>908111233</v>
      </c>
      <c r="B161" s="35" t="s">
        <v>536</v>
      </c>
      <c r="C161" s="31" t="s">
        <v>126</v>
      </c>
      <c r="D161" s="35">
        <v>135</v>
      </c>
      <c r="E161" s="6" t="s">
        <v>330</v>
      </c>
      <c r="F161" s="35" t="s">
        <v>299</v>
      </c>
      <c r="G161" s="31">
        <v>2734</v>
      </c>
      <c r="H161" s="71">
        <v>35</v>
      </c>
      <c r="I161" s="31">
        <v>2270</v>
      </c>
      <c r="J161" s="33">
        <v>0</v>
      </c>
      <c r="K161" s="33">
        <v>0.74285999999999996</v>
      </c>
      <c r="L161" s="33">
        <v>0.57142999999999999</v>
      </c>
      <c r="M161" s="33">
        <v>0.22857</v>
      </c>
      <c r="N161" s="35">
        <v>135</v>
      </c>
      <c r="O161" s="142" t="s">
        <v>330</v>
      </c>
      <c r="P161" s="35" t="s">
        <v>299</v>
      </c>
      <c r="Q161" s="31">
        <v>28751</v>
      </c>
      <c r="R161" s="32">
        <v>10.51609363569861</v>
      </c>
      <c r="S161" s="31">
        <v>31</v>
      </c>
      <c r="T161" s="31">
        <v>0</v>
      </c>
      <c r="U161" s="31">
        <v>18438</v>
      </c>
      <c r="V161" s="32">
        <v>6.7439648866130213</v>
      </c>
      <c r="W161" s="32">
        <v>0.64129943306319781</v>
      </c>
      <c r="X161" s="31">
        <v>175</v>
      </c>
      <c r="Y161" s="31">
        <v>109</v>
      </c>
      <c r="Z161" s="31">
        <v>7</v>
      </c>
      <c r="AA161" s="35">
        <v>135</v>
      </c>
      <c r="AB161" s="142" t="s">
        <v>330</v>
      </c>
      <c r="AC161" s="35" t="s">
        <v>299</v>
      </c>
      <c r="AD161" s="31">
        <v>2734</v>
      </c>
      <c r="AE161" s="31">
        <v>19806</v>
      </c>
      <c r="AF161" s="31">
        <v>14076</v>
      </c>
      <c r="AG161" s="31">
        <v>1680</v>
      </c>
      <c r="AH161" s="31">
        <v>28582</v>
      </c>
      <c r="AI161" s="31">
        <v>64144</v>
      </c>
      <c r="AJ161" s="31">
        <v>4097</v>
      </c>
      <c r="AK161" s="31">
        <v>689</v>
      </c>
      <c r="AL161" s="35">
        <v>135</v>
      </c>
      <c r="AM161" s="142" t="s">
        <v>330</v>
      </c>
      <c r="AN161" s="35" t="s">
        <v>299</v>
      </c>
      <c r="AO161" s="31">
        <v>31282</v>
      </c>
      <c r="AP161" s="31">
        <v>7295</v>
      </c>
      <c r="AQ161" s="31">
        <v>14944</v>
      </c>
      <c r="AR161" s="31">
        <v>53521</v>
      </c>
      <c r="AS161" s="31">
        <v>0</v>
      </c>
      <c r="AT161" s="36">
        <v>19.576079005120704</v>
      </c>
      <c r="AU161" s="31">
        <v>37765</v>
      </c>
      <c r="AV161" s="31">
        <v>14076</v>
      </c>
      <c r="AW161" s="31">
        <v>1680</v>
      </c>
    </row>
    <row r="162" spans="1:49" outlineLevel="2" x14ac:dyDescent="0.2">
      <c r="A162" s="35">
        <v>908111533</v>
      </c>
      <c r="B162" s="35" t="s">
        <v>536</v>
      </c>
      <c r="C162" s="31" t="s">
        <v>126</v>
      </c>
      <c r="D162" s="35">
        <v>136</v>
      </c>
      <c r="E162" s="6" t="s">
        <v>330</v>
      </c>
      <c r="F162" s="35" t="s">
        <v>300</v>
      </c>
      <c r="G162" s="31">
        <v>3835</v>
      </c>
      <c r="H162" s="71">
        <v>35</v>
      </c>
      <c r="I162" s="31">
        <v>2779</v>
      </c>
      <c r="J162" s="33">
        <v>0</v>
      </c>
      <c r="K162" s="33">
        <v>0.77142999999999995</v>
      </c>
      <c r="L162" s="33">
        <v>0.91429000000000005</v>
      </c>
      <c r="M162" s="33">
        <v>0</v>
      </c>
      <c r="N162" s="35">
        <v>136</v>
      </c>
      <c r="O162" s="142" t="s">
        <v>330</v>
      </c>
      <c r="P162" s="35" t="s">
        <v>300</v>
      </c>
      <c r="Q162" s="31">
        <v>20156</v>
      </c>
      <c r="R162" s="32">
        <v>5.2558018252933509</v>
      </c>
      <c r="S162" s="31">
        <v>27</v>
      </c>
      <c r="T162" s="31">
        <v>0</v>
      </c>
      <c r="U162" s="31">
        <v>15805</v>
      </c>
      <c r="V162" s="32">
        <v>4.1212516297262063</v>
      </c>
      <c r="W162" s="32">
        <v>0.78413375669775753</v>
      </c>
      <c r="X162" s="31">
        <v>319</v>
      </c>
      <c r="Y162" s="31">
        <v>393</v>
      </c>
      <c r="Z162" s="31">
        <v>8</v>
      </c>
      <c r="AA162" s="35">
        <v>136</v>
      </c>
      <c r="AB162" s="142" t="s">
        <v>330</v>
      </c>
      <c r="AC162" s="35" t="s">
        <v>300</v>
      </c>
      <c r="AD162" s="31">
        <v>3835</v>
      </c>
      <c r="AE162" s="31">
        <v>31178</v>
      </c>
      <c r="AF162" s="31">
        <v>20131</v>
      </c>
      <c r="AG162" s="31">
        <v>0</v>
      </c>
      <c r="AH162" s="31">
        <v>34576</v>
      </c>
      <c r="AI162" s="31">
        <v>85885</v>
      </c>
      <c r="AJ162" s="31">
        <v>4800</v>
      </c>
      <c r="AK162" s="31">
        <v>0</v>
      </c>
      <c r="AL162" s="35">
        <v>136</v>
      </c>
      <c r="AM162" s="142" t="s">
        <v>330</v>
      </c>
      <c r="AN162" s="35" t="s">
        <v>300</v>
      </c>
      <c r="AO162" s="31">
        <v>36022</v>
      </c>
      <c r="AP162" s="31">
        <v>12314</v>
      </c>
      <c r="AQ162" s="31">
        <v>35745</v>
      </c>
      <c r="AR162" s="31">
        <v>84081</v>
      </c>
      <c r="AS162" s="31">
        <v>0</v>
      </c>
      <c r="AT162" s="36">
        <v>21.924641460234682</v>
      </c>
      <c r="AU162" s="31">
        <v>63950</v>
      </c>
      <c r="AV162" s="31">
        <v>20131</v>
      </c>
      <c r="AW162" s="31">
        <v>0</v>
      </c>
    </row>
    <row r="163" spans="1:49" outlineLevel="2" x14ac:dyDescent="0.2">
      <c r="A163" s="35">
        <v>908111263</v>
      </c>
      <c r="B163" s="35" t="s">
        <v>536</v>
      </c>
      <c r="C163" s="31" t="s">
        <v>126</v>
      </c>
      <c r="D163" s="35">
        <v>137</v>
      </c>
      <c r="E163" s="6" t="s">
        <v>330</v>
      </c>
      <c r="F163" s="35" t="s">
        <v>301</v>
      </c>
      <c r="G163" s="31">
        <v>1769</v>
      </c>
      <c r="H163" s="71">
        <v>50</v>
      </c>
      <c r="I163" s="31">
        <v>2666</v>
      </c>
      <c r="J163" s="33">
        <v>0</v>
      </c>
      <c r="K163" s="33">
        <v>0.82857000000000003</v>
      </c>
      <c r="L163" s="33">
        <v>0.6</v>
      </c>
      <c r="M163" s="33">
        <v>0</v>
      </c>
      <c r="N163" s="35">
        <v>137</v>
      </c>
      <c r="O163" s="142" t="s">
        <v>330</v>
      </c>
      <c r="P163" s="35" t="s">
        <v>301</v>
      </c>
      <c r="Q163" s="31">
        <v>17582</v>
      </c>
      <c r="R163" s="32">
        <v>9.9389485585076311</v>
      </c>
      <c r="S163" s="31">
        <v>27</v>
      </c>
      <c r="T163" s="31">
        <v>0</v>
      </c>
      <c r="U163" s="31">
        <v>22282</v>
      </c>
      <c r="V163" s="32">
        <v>12.595816845675524</v>
      </c>
      <c r="W163" s="32">
        <v>1.2673188488226594</v>
      </c>
      <c r="X163" s="31">
        <v>153</v>
      </c>
      <c r="Y163" s="31">
        <v>37</v>
      </c>
      <c r="Z163" s="31">
        <v>11</v>
      </c>
      <c r="AA163" s="35">
        <v>137</v>
      </c>
      <c r="AB163" s="142" t="s">
        <v>330</v>
      </c>
      <c r="AC163" s="35" t="s">
        <v>301</v>
      </c>
      <c r="AD163" s="31">
        <v>1769</v>
      </c>
      <c r="AE163" s="31">
        <v>16384</v>
      </c>
      <c r="AF163" s="31">
        <v>11581</v>
      </c>
      <c r="AG163" s="31">
        <v>10479</v>
      </c>
      <c r="AH163" s="31">
        <v>37696</v>
      </c>
      <c r="AI163" s="31">
        <v>76140</v>
      </c>
      <c r="AJ163" s="31">
        <v>500</v>
      </c>
      <c r="AK163" s="31">
        <v>10479</v>
      </c>
      <c r="AL163" s="35">
        <v>137</v>
      </c>
      <c r="AM163" s="142" t="s">
        <v>330</v>
      </c>
      <c r="AN163" s="35" t="s">
        <v>301</v>
      </c>
      <c r="AO163" s="31">
        <v>38950</v>
      </c>
      <c r="AP163" s="31">
        <v>9405</v>
      </c>
      <c r="AQ163" s="31">
        <v>26876</v>
      </c>
      <c r="AR163" s="31">
        <v>75231</v>
      </c>
      <c r="AS163" s="31">
        <v>0</v>
      </c>
      <c r="AT163" s="36">
        <v>42.527416619559069</v>
      </c>
      <c r="AU163" s="31">
        <v>53171</v>
      </c>
      <c r="AV163" s="31">
        <v>11581</v>
      </c>
      <c r="AW163" s="31">
        <v>10479</v>
      </c>
    </row>
    <row r="164" spans="1:49" outlineLevel="2" x14ac:dyDescent="0.2">
      <c r="A164" s="35">
        <v>908111325</v>
      </c>
      <c r="B164" s="35" t="s">
        <v>536</v>
      </c>
      <c r="C164" s="31" t="s">
        <v>126</v>
      </c>
      <c r="D164" s="35">
        <v>138</v>
      </c>
      <c r="E164" s="6" t="s">
        <v>330</v>
      </c>
      <c r="F164" s="35" t="s">
        <v>228</v>
      </c>
      <c r="G164" s="31">
        <v>2638</v>
      </c>
      <c r="H164" s="71">
        <v>35</v>
      </c>
      <c r="I164" s="31">
        <v>1693</v>
      </c>
      <c r="J164" s="33">
        <v>0.94286000000000003</v>
      </c>
      <c r="K164" s="33">
        <v>0</v>
      </c>
      <c r="L164" s="33">
        <v>0.65713999999999995</v>
      </c>
      <c r="M164" s="33">
        <v>0</v>
      </c>
      <c r="N164" s="35">
        <v>138</v>
      </c>
      <c r="O164" s="142" t="s">
        <v>330</v>
      </c>
      <c r="P164" s="35" t="s">
        <v>228</v>
      </c>
      <c r="Q164" s="31">
        <v>12913</v>
      </c>
      <c r="R164" s="32">
        <v>4.894996209249431</v>
      </c>
      <c r="S164" s="31">
        <v>20</v>
      </c>
      <c r="T164" s="31">
        <v>0</v>
      </c>
      <c r="U164" s="31">
        <v>9150</v>
      </c>
      <c r="V164" s="32">
        <v>3.4685367702805157</v>
      </c>
      <c r="W164" s="32">
        <v>0.70858824440486334</v>
      </c>
      <c r="X164" s="31">
        <v>74</v>
      </c>
      <c r="Y164" s="31">
        <v>5</v>
      </c>
      <c r="Z164" s="31">
        <v>9</v>
      </c>
      <c r="AA164" s="35">
        <v>138</v>
      </c>
      <c r="AB164" s="142" t="s">
        <v>330</v>
      </c>
      <c r="AC164" s="35" t="s">
        <v>228</v>
      </c>
      <c r="AD164" s="31">
        <v>2638</v>
      </c>
      <c r="AE164" s="31">
        <v>16484</v>
      </c>
      <c r="AF164" s="31">
        <v>13127</v>
      </c>
      <c r="AG164" s="31">
        <v>0</v>
      </c>
      <c r="AH164" s="31">
        <v>55585</v>
      </c>
      <c r="AI164" s="31">
        <v>85196</v>
      </c>
      <c r="AJ164" s="31">
        <v>1200</v>
      </c>
      <c r="AK164" s="31">
        <v>0</v>
      </c>
      <c r="AL164" s="35">
        <v>138</v>
      </c>
      <c r="AM164" s="142" t="s">
        <v>330</v>
      </c>
      <c r="AN164" s="35" t="s">
        <v>228</v>
      </c>
      <c r="AO164" s="31">
        <v>35775</v>
      </c>
      <c r="AP164" s="31">
        <v>9750</v>
      </c>
      <c r="AQ164" s="31">
        <v>32427</v>
      </c>
      <c r="AR164" s="31">
        <v>77952</v>
      </c>
      <c r="AS164" s="31">
        <v>0</v>
      </c>
      <c r="AT164" s="36">
        <v>29.549658832448824</v>
      </c>
      <c r="AU164" s="31">
        <v>64825</v>
      </c>
      <c r="AV164" s="31">
        <v>13127</v>
      </c>
      <c r="AW164" s="31">
        <v>0</v>
      </c>
    </row>
    <row r="165" spans="1:49" outlineLevel="2" x14ac:dyDescent="0.2">
      <c r="A165" s="35">
        <v>908111473</v>
      </c>
      <c r="B165" s="35" t="s">
        <v>536</v>
      </c>
      <c r="C165" s="31" t="s">
        <v>126</v>
      </c>
      <c r="D165" s="35">
        <v>139</v>
      </c>
      <c r="E165" s="6" t="s">
        <v>330</v>
      </c>
      <c r="F165" s="35" t="s">
        <v>667</v>
      </c>
      <c r="G165" s="31">
        <v>928</v>
      </c>
      <c r="H165" s="71">
        <v>37</v>
      </c>
      <c r="I165" s="31">
        <v>871</v>
      </c>
      <c r="J165" s="33">
        <v>0</v>
      </c>
      <c r="K165" s="33">
        <v>0.85714000000000001</v>
      </c>
      <c r="L165" s="33">
        <v>0.2</v>
      </c>
      <c r="M165" s="33">
        <v>0</v>
      </c>
      <c r="N165" s="35">
        <v>139</v>
      </c>
      <c r="O165" s="142" t="s">
        <v>330</v>
      </c>
      <c r="P165" s="35" t="s">
        <v>667</v>
      </c>
      <c r="Q165" s="31">
        <v>13282</v>
      </c>
      <c r="R165" s="32">
        <v>14.3125</v>
      </c>
      <c r="S165" s="31">
        <v>15</v>
      </c>
      <c r="T165" s="31">
        <v>0</v>
      </c>
      <c r="U165" s="31">
        <v>3980</v>
      </c>
      <c r="V165" s="32">
        <v>4.2887931034482758</v>
      </c>
      <c r="W165" s="32">
        <v>0.29965366661647341</v>
      </c>
      <c r="X165" s="31">
        <v>88</v>
      </c>
      <c r="Y165" s="31">
        <v>6</v>
      </c>
      <c r="Z165" s="31">
        <v>4</v>
      </c>
      <c r="AA165" s="35">
        <v>139</v>
      </c>
      <c r="AB165" s="142" t="s">
        <v>330</v>
      </c>
      <c r="AC165" s="35" t="s">
        <v>667</v>
      </c>
      <c r="AD165" s="31">
        <v>928</v>
      </c>
      <c r="AE165" s="31">
        <v>15709</v>
      </c>
      <c r="AF165" s="31">
        <v>8395</v>
      </c>
      <c r="AG165" s="31">
        <v>0</v>
      </c>
      <c r="AH165" s="31">
        <v>19372</v>
      </c>
      <c r="AI165" s="31">
        <v>43476</v>
      </c>
      <c r="AJ165" s="31">
        <v>1500</v>
      </c>
      <c r="AK165" s="31">
        <v>0</v>
      </c>
      <c r="AL165" s="35">
        <v>139</v>
      </c>
      <c r="AM165" s="142" t="s">
        <v>330</v>
      </c>
      <c r="AN165" s="35" t="s">
        <v>667</v>
      </c>
      <c r="AO165" s="31">
        <v>20017</v>
      </c>
      <c r="AP165" s="31">
        <v>8827</v>
      </c>
      <c r="AQ165" s="31">
        <v>13615</v>
      </c>
      <c r="AR165" s="31">
        <v>42459</v>
      </c>
      <c r="AS165" s="31">
        <v>0</v>
      </c>
      <c r="AT165" s="36">
        <v>45.75323275862069</v>
      </c>
      <c r="AU165" s="31">
        <v>34064</v>
      </c>
      <c r="AV165" s="31">
        <v>8395</v>
      </c>
      <c r="AW165" s="31">
        <v>0</v>
      </c>
    </row>
    <row r="166" spans="1:49" outlineLevel="1" x14ac:dyDescent="0.2">
      <c r="B166" s="15" t="s">
        <v>827</v>
      </c>
      <c r="C166" s="31"/>
      <c r="F166" s="12" t="s">
        <v>661</v>
      </c>
      <c r="G166" s="31">
        <v>143797</v>
      </c>
      <c r="I166" s="31">
        <v>37512</v>
      </c>
      <c r="J166" s="33">
        <v>9.7276199999999999</v>
      </c>
      <c r="K166" s="33">
        <v>8.3714199999999988</v>
      </c>
      <c r="L166" s="33">
        <v>20.19144</v>
      </c>
      <c r="M166" s="33">
        <v>1.9028499999999999</v>
      </c>
      <c r="O166" s="142"/>
      <c r="P166" s="12" t="s">
        <v>661</v>
      </c>
      <c r="Q166" s="31">
        <v>362296</v>
      </c>
      <c r="R166" s="32">
        <v>2.5194962342747069</v>
      </c>
      <c r="S166" s="31">
        <v>558</v>
      </c>
      <c r="T166" s="31">
        <v>0</v>
      </c>
      <c r="U166" s="31">
        <v>356758</v>
      </c>
      <c r="V166" s="32">
        <v>2.4809836088374584</v>
      </c>
      <c r="W166" s="32">
        <v>0.98471415638041826</v>
      </c>
      <c r="X166" s="31">
        <v>6490</v>
      </c>
      <c r="Y166" s="31">
        <v>2615</v>
      </c>
      <c r="Z166" s="31">
        <v>145</v>
      </c>
      <c r="AB166" s="142"/>
      <c r="AC166" s="12" t="s">
        <v>661</v>
      </c>
      <c r="AD166" s="31">
        <v>143797</v>
      </c>
      <c r="AE166" s="31">
        <v>801070</v>
      </c>
      <c r="AF166" s="31">
        <v>820735</v>
      </c>
      <c r="AG166" s="31">
        <v>63124</v>
      </c>
      <c r="AH166" s="31">
        <v>551936</v>
      </c>
      <c r="AI166" s="31">
        <v>2236865</v>
      </c>
      <c r="AJ166" s="31">
        <v>25097</v>
      </c>
      <c r="AK166" s="31">
        <v>61598</v>
      </c>
      <c r="AM166" s="142"/>
      <c r="AN166" s="12" t="s">
        <v>661</v>
      </c>
      <c r="AO166" s="31">
        <v>1277141</v>
      </c>
      <c r="AP166" s="31">
        <v>303811</v>
      </c>
      <c r="AQ166" s="31">
        <v>609985</v>
      </c>
      <c r="AR166" s="31">
        <v>2190937</v>
      </c>
      <c r="AS166" s="31">
        <v>0</v>
      </c>
      <c r="AT166" s="36">
        <v>15.236319255617294</v>
      </c>
      <c r="AU166" s="31">
        <v>1307659</v>
      </c>
      <c r="AV166" s="31">
        <v>820735</v>
      </c>
      <c r="AW166" s="31">
        <v>62543</v>
      </c>
    </row>
    <row r="167" spans="1:49" outlineLevel="1" x14ac:dyDescent="0.2">
      <c r="B167" s="15"/>
      <c r="C167" s="31"/>
      <c r="F167" s="12"/>
      <c r="O167" s="142"/>
      <c r="P167" s="12"/>
      <c r="AB167" s="142"/>
      <c r="AC167" s="12"/>
      <c r="AE167" s="31"/>
      <c r="AF167" s="31"/>
      <c r="AG167" s="31"/>
      <c r="AH167" s="31"/>
      <c r="AI167" s="31"/>
      <c r="AJ167" s="31"/>
      <c r="AM167" s="142"/>
      <c r="AN167" s="12"/>
      <c r="AO167" s="31"/>
      <c r="AP167" s="31"/>
      <c r="AQ167" s="31"/>
      <c r="AR167" s="31"/>
      <c r="AS167" s="31"/>
      <c r="AT167" s="36"/>
      <c r="AU167" s="31"/>
      <c r="AV167" s="31"/>
      <c r="AW167" s="31"/>
    </row>
    <row r="168" spans="1:49" outlineLevel="2" x14ac:dyDescent="0.2">
      <c r="A168" s="35">
        <v>909120063</v>
      </c>
      <c r="B168" s="35" t="s">
        <v>668</v>
      </c>
      <c r="C168" s="31" t="s">
        <v>855</v>
      </c>
      <c r="D168" s="35">
        <v>140</v>
      </c>
      <c r="F168" s="35" t="s">
        <v>231</v>
      </c>
      <c r="G168" s="31">
        <v>5085</v>
      </c>
      <c r="H168" s="71">
        <v>40</v>
      </c>
      <c r="I168" s="31">
        <v>5000</v>
      </c>
      <c r="J168" s="33">
        <v>0</v>
      </c>
      <c r="K168" s="33">
        <v>1.14286</v>
      </c>
      <c r="L168" s="33">
        <v>1.7142900000000001</v>
      </c>
      <c r="M168" s="33">
        <v>0</v>
      </c>
      <c r="N168" s="35">
        <v>140</v>
      </c>
      <c r="O168" s="142"/>
      <c r="P168" s="35" t="s">
        <v>231</v>
      </c>
      <c r="Q168" s="31">
        <v>33840</v>
      </c>
      <c r="R168" s="32">
        <v>6.6548672566371678</v>
      </c>
      <c r="S168" s="31">
        <v>64</v>
      </c>
      <c r="T168" s="31">
        <v>0</v>
      </c>
      <c r="U168" s="31">
        <v>20725</v>
      </c>
      <c r="V168" s="32">
        <v>4.075712881022616</v>
      </c>
      <c r="W168" s="32">
        <v>0.61244089834515369</v>
      </c>
      <c r="X168" s="31">
        <v>171</v>
      </c>
      <c r="Y168" s="31">
        <v>90</v>
      </c>
      <c r="Z168" s="31">
        <v>9</v>
      </c>
      <c r="AA168" s="35">
        <v>140</v>
      </c>
      <c r="AB168" s="142"/>
      <c r="AC168" s="35" t="s">
        <v>231</v>
      </c>
      <c r="AD168" s="31">
        <v>5085</v>
      </c>
      <c r="AE168" s="31">
        <v>106535</v>
      </c>
      <c r="AF168" s="31">
        <v>68379</v>
      </c>
      <c r="AG168" s="31">
        <v>0</v>
      </c>
      <c r="AH168" s="31">
        <v>8994</v>
      </c>
      <c r="AI168" s="31">
        <v>183908</v>
      </c>
      <c r="AJ168" s="31">
        <v>0</v>
      </c>
      <c r="AK168" s="31">
        <v>0</v>
      </c>
      <c r="AL168" s="35">
        <v>140</v>
      </c>
      <c r="AM168" s="142"/>
      <c r="AN168" s="35" t="s">
        <v>231</v>
      </c>
      <c r="AO168" s="31">
        <v>85806</v>
      </c>
      <c r="AP168" s="31">
        <v>30337</v>
      </c>
      <c r="AQ168" s="31">
        <v>35284</v>
      </c>
      <c r="AR168" s="31">
        <v>151427</v>
      </c>
      <c r="AS168" s="31">
        <v>0</v>
      </c>
      <c r="AT168" s="36">
        <v>29.779154375614553</v>
      </c>
      <c r="AU168" s="31">
        <v>83048</v>
      </c>
      <c r="AV168" s="31">
        <v>68379</v>
      </c>
      <c r="AW168" s="31">
        <v>0</v>
      </c>
    </row>
    <row r="169" spans="1:49" outlineLevel="1" x14ac:dyDescent="0.2">
      <c r="B169" s="15" t="s">
        <v>849</v>
      </c>
      <c r="C169" s="31"/>
      <c r="F169" s="12" t="s">
        <v>662</v>
      </c>
      <c r="G169" s="31">
        <v>5085</v>
      </c>
      <c r="I169" s="31">
        <v>5000</v>
      </c>
      <c r="J169" s="33">
        <v>0</v>
      </c>
      <c r="K169" s="33">
        <v>1.14286</v>
      </c>
      <c r="L169" s="33">
        <v>1.7142900000000001</v>
      </c>
      <c r="M169" s="33">
        <v>0</v>
      </c>
      <c r="O169" s="142"/>
      <c r="P169" s="12" t="s">
        <v>662</v>
      </c>
      <c r="Q169" s="31">
        <v>33840</v>
      </c>
      <c r="R169" s="32">
        <v>6.6548672566371678</v>
      </c>
      <c r="S169" s="31">
        <v>64</v>
      </c>
      <c r="T169" s="31">
        <v>0</v>
      </c>
      <c r="U169" s="31">
        <v>20725</v>
      </c>
      <c r="V169" s="32">
        <v>4.075712881022616</v>
      </c>
      <c r="W169" s="32">
        <v>0.61244089834515369</v>
      </c>
      <c r="X169" s="31">
        <v>171</v>
      </c>
      <c r="Y169" s="31">
        <v>90</v>
      </c>
      <c r="Z169" s="31">
        <v>9</v>
      </c>
      <c r="AB169" s="142"/>
      <c r="AC169" s="12" t="s">
        <v>662</v>
      </c>
      <c r="AD169" s="31">
        <v>5085</v>
      </c>
      <c r="AE169" s="31">
        <v>106535</v>
      </c>
      <c r="AF169" s="31">
        <v>68379</v>
      </c>
      <c r="AG169" s="31">
        <v>0</v>
      </c>
      <c r="AH169" s="31">
        <v>8994</v>
      </c>
      <c r="AI169" s="31">
        <v>183908</v>
      </c>
      <c r="AJ169" s="31">
        <v>0</v>
      </c>
      <c r="AK169" s="31">
        <v>0</v>
      </c>
      <c r="AM169" s="142"/>
      <c r="AN169" s="12" t="s">
        <v>662</v>
      </c>
      <c r="AO169" s="31">
        <v>85806</v>
      </c>
      <c r="AP169" s="31">
        <v>30337</v>
      </c>
      <c r="AQ169" s="31">
        <v>35284</v>
      </c>
      <c r="AR169" s="31">
        <v>151427</v>
      </c>
      <c r="AS169" s="31">
        <v>0</v>
      </c>
      <c r="AT169" s="36">
        <v>29.779154375614553</v>
      </c>
      <c r="AU169" s="31">
        <v>83048</v>
      </c>
      <c r="AV169" s="31">
        <v>68379</v>
      </c>
      <c r="AW169" s="31">
        <v>0</v>
      </c>
    </row>
    <row r="170" spans="1:49" outlineLevel="1" x14ac:dyDescent="0.2">
      <c r="B170" s="15"/>
      <c r="C170" s="31"/>
      <c r="F170" s="12"/>
      <c r="O170" s="142"/>
      <c r="P170" s="12"/>
      <c r="AB170" s="142"/>
      <c r="AC170" s="12"/>
      <c r="AE170" s="31"/>
      <c r="AF170" s="31"/>
      <c r="AG170" s="31"/>
      <c r="AH170" s="31"/>
      <c r="AI170" s="31"/>
      <c r="AJ170" s="31"/>
      <c r="AM170" s="142"/>
      <c r="AN170" s="12"/>
      <c r="AO170" s="31"/>
      <c r="AP170" s="31"/>
      <c r="AQ170" s="31"/>
      <c r="AR170" s="31"/>
      <c r="AS170" s="31"/>
      <c r="AT170" s="36"/>
      <c r="AU170" s="31"/>
      <c r="AV170" s="31"/>
      <c r="AW170" s="31"/>
    </row>
    <row r="171" spans="1:49" outlineLevel="2" x14ac:dyDescent="0.2">
      <c r="A171" s="35">
        <v>921130213</v>
      </c>
      <c r="B171" s="35" t="s">
        <v>669</v>
      </c>
      <c r="C171" s="31" t="s">
        <v>353</v>
      </c>
      <c r="D171" s="35">
        <v>141</v>
      </c>
      <c r="F171" s="35" t="s">
        <v>670</v>
      </c>
      <c r="G171" s="31">
        <v>19646</v>
      </c>
      <c r="H171" s="71">
        <v>51</v>
      </c>
      <c r="I171" s="31">
        <v>5298</v>
      </c>
      <c r="J171" s="33">
        <v>1</v>
      </c>
      <c r="K171" s="33">
        <v>0</v>
      </c>
      <c r="L171" s="33">
        <v>2.9142899999999998</v>
      </c>
      <c r="M171" s="33">
        <v>0.14285999999999999</v>
      </c>
      <c r="N171" s="35">
        <v>141</v>
      </c>
      <c r="O171" s="142"/>
      <c r="P171" s="35" t="s">
        <v>670</v>
      </c>
      <c r="Q171" s="31">
        <v>26473</v>
      </c>
      <c r="R171" s="32">
        <v>1.3475007635142013</v>
      </c>
      <c r="S171" s="31">
        <v>55</v>
      </c>
      <c r="T171" s="31">
        <v>130</v>
      </c>
      <c r="U171" s="31">
        <v>29487</v>
      </c>
      <c r="V171" s="32">
        <v>1.500916217041637</v>
      </c>
      <c r="W171" s="32">
        <v>1.1138518490537528</v>
      </c>
      <c r="X171" s="31">
        <v>534</v>
      </c>
      <c r="Y171" s="31">
        <v>302</v>
      </c>
      <c r="Z171" s="31">
        <v>11</v>
      </c>
      <c r="AA171" s="35">
        <v>141</v>
      </c>
      <c r="AB171" s="142"/>
      <c r="AC171" s="35" t="s">
        <v>670</v>
      </c>
      <c r="AD171" s="31">
        <v>19646</v>
      </c>
      <c r="AE171" s="31">
        <v>41500</v>
      </c>
      <c r="AF171" s="31">
        <v>30069</v>
      </c>
      <c r="AG171" s="31">
        <v>0</v>
      </c>
      <c r="AH171" s="31">
        <v>50203</v>
      </c>
      <c r="AI171" s="31">
        <v>121772</v>
      </c>
      <c r="AJ171" s="31">
        <v>20000</v>
      </c>
      <c r="AK171" s="31">
        <v>0</v>
      </c>
      <c r="AL171" s="35">
        <v>141</v>
      </c>
      <c r="AM171" s="142"/>
      <c r="AN171" s="35" t="s">
        <v>670</v>
      </c>
      <c r="AO171" s="31">
        <v>110896</v>
      </c>
      <c r="AP171" s="31">
        <v>29874</v>
      </c>
      <c r="AQ171" s="31">
        <v>63310</v>
      </c>
      <c r="AR171" s="31">
        <v>204080</v>
      </c>
      <c r="AS171" s="31">
        <v>0</v>
      </c>
      <c r="AT171" s="36">
        <v>10.387865214292987</v>
      </c>
      <c r="AU171" s="31">
        <v>174011</v>
      </c>
      <c r="AV171" s="31">
        <v>30069</v>
      </c>
      <c r="AW171" s="31">
        <v>0</v>
      </c>
    </row>
    <row r="172" spans="1:49" outlineLevel="2" x14ac:dyDescent="0.2">
      <c r="A172" s="35">
        <v>921130363</v>
      </c>
      <c r="B172" s="35" t="s">
        <v>669</v>
      </c>
      <c r="C172" s="31" t="s">
        <v>353</v>
      </c>
      <c r="D172" s="35">
        <v>142</v>
      </c>
      <c r="F172" s="35" t="s">
        <v>671</v>
      </c>
      <c r="G172" s="31">
        <v>17885</v>
      </c>
      <c r="H172" s="71">
        <v>30</v>
      </c>
      <c r="I172" s="31">
        <v>5199</v>
      </c>
      <c r="J172" s="33">
        <v>0.85714000000000001</v>
      </c>
      <c r="K172" s="33">
        <v>0.8</v>
      </c>
      <c r="L172" s="33">
        <v>1.7142900000000001</v>
      </c>
      <c r="M172" s="33">
        <v>8.5709999999999995E-2</v>
      </c>
      <c r="N172" s="35">
        <v>142</v>
      </c>
      <c r="O172" s="142"/>
      <c r="P172" s="35" t="s">
        <v>671</v>
      </c>
      <c r="Q172" s="31">
        <v>16090</v>
      </c>
      <c r="R172" s="32">
        <v>0.89963656695554939</v>
      </c>
      <c r="S172" s="31">
        <v>15</v>
      </c>
      <c r="T172" s="31">
        <v>130</v>
      </c>
      <c r="U172" s="31">
        <v>31720</v>
      </c>
      <c r="V172" s="32">
        <v>1.7735532569192061</v>
      </c>
      <c r="W172" s="32">
        <v>1.9714108141702922</v>
      </c>
      <c r="X172" s="31">
        <v>53</v>
      </c>
      <c r="Y172" s="31">
        <v>525</v>
      </c>
      <c r="Z172" s="31">
        <v>5</v>
      </c>
      <c r="AA172" s="35">
        <v>142</v>
      </c>
      <c r="AB172" s="142"/>
      <c r="AC172" s="35" t="s">
        <v>671</v>
      </c>
      <c r="AD172" s="31">
        <v>17885</v>
      </c>
      <c r="AE172" s="31">
        <v>22900</v>
      </c>
      <c r="AF172" s="31">
        <v>24332</v>
      </c>
      <c r="AG172" s="31">
        <v>0</v>
      </c>
      <c r="AH172" s="31">
        <v>123502</v>
      </c>
      <c r="AI172" s="31">
        <v>170734</v>
      </c>
      <c r="AJ172" s="31">
        <v>20000</v>
      </c>
      <c r="AK172" s="31">
        <v>0</v>
      </c>
      <c r="AL172" s="35">
        <v>142</v>
      </c>
      <c r="AM172" s="142"/>
      <c r="AN172" s="35" t="s">
        <v>671</v>
      </c>
      <c r="AO172" s="31">
        <v>53361</v>
      </c>
      <c r="AP172" s="31">
        <v>16726</v>
      </c>
      <c r="AQ172" s="31">
        <v>38139</v>
      </c>
      <c r="AR172" s="31">
        <v>108226</v>
      </c>
      <c r="AS172" s="31">
        <v>0</v>
      </c>
      <c r="AT172" s="36">
        <v>6.0512161028795077</v>
      </c>
      <c r="AU172" s="31">
        <v>83894</v>
      </c>
      <c r="AV172" s="31">
        <v>24332</v>
      </c>
      <c r="AW172" s="31">
        <v>0</v>
      </c>
    </row>
    <row r="173" spans="1:49" outlineLevel="2" x14ac:dyDescent="0.2">
      <c r="A173" s="35">
        <v>921130543</v>
      </c>
      <c r="B173" s="35" t="s">
        <v>669</v>
      </c>
      <c r="C173" s="31" t="s">
        <v>353</v>
      </c>
      <c r="D173" s="35">
        <v>143</v>
      </c>
      <c r="F173" s="35" t="s">
        <v>672</v>
      </c>
      <c r="G173" s="31">
        <v>14056</v>
      </c>
      <c r="H173" s="71">
        <v>48</v>
      </c>
      <c r="I173" s="31">
        <v>2599</v>
      </c>
      <c r="J173" s="33">
        <v>0</v>
      </c>
      <c r="K173" s="33">
        <v>1</v>
      </c>
      <c r="L173" s="33">
        <v>2.8</v>
      </c>
      <c r="M173" s="33">
        <v>0.97143000000000002</v>
      </c>
      <c r="N173" s="35">
        <v>143</v>
      </c>
      <c r="O173" s="142"/>
      <c r="P173" s="35" t="s">
        <v>672</v>
      </c>
      <c r="Q173" s="31">
        <v>37548</v>
      </c>
      <c r="R173" s="32">
        <v>2.6713147410358564</v>
      </c>
      <c r="S173" s="31">
        <v>45</v>
      </c>
      <c r="T173" s="31">
        <v>130</v>
      </c>
      <c r="U173" s="31">
        <v>44521</v>
      </c>
      <c r="V173" s="32">
        <v>3.1674018212862833</v>
      </c>
      <c r="W173" s="32">
        <v>1.1857089591988921</v>
      </c>
      <c r="X173" s="31">
        <v>258</v>
      </c>
      <c r="Y173" s="31">
        <v>459</v>
      </c>
      <c r="Z173" s="31">
        <v>6</v>
      </c>
      <c r="AA173" s="35">
        <v>143</v>
      </c>
      <c r="AB173" s="142"/>
      <c r="AC173" s="35" t="s">
        <v>672</v>
      </c>
      <c r="AD173" s="31">
        <v>14056</v>
      </c>
      <c r="AE173" s="31">
        <v>29365</v>
      </c>
      <c r="AF173" s="31">
        <v>37799</v>
      </c>
      <c r="AG173" s="31">
        <v>0</v>
      </c>
      <c r="AH173" s="31">
        <v>142048</v>
      </c>
      <c r="AI173" s="31">
        <v>209212</v>
      </c>
      <c r="AJ173" s="31">
        <v>14828</v>
      </c>
      <c r="AK173" s="31">
        <v>0</v>
      </c>
      <c r="AL173" s="35">
        <v>143</v>
      </c>
      <c r="AM173" s="142"/>
      <c r="AN173" s="35" t="s">
        <v>672</v>
      </c>
      <c r="AO173" s="31">
        <v>106361</v>
      </c>
      <c r="AP173" s="31">
        <v>25178</v>
      </c>
      <c r="AQ173" s="31">
        <v>58358</v>
      </c>
      <c r="AR173" s="31">
        <v>189897</v>
      </c>
      <c r="AS173" s="31">
        <v>0</v>
      </c>
      <c r="AT173" s="36">
        <v>13.510031303357996</v>
      </c>
      <c r="AU173" s="31">
        <v>152098</v>
      </c>
      <c r="AV173" s="31">
        <v>37799</v>
      </c>
      <c r="AW173" s="31">
        <v>0</v>
      </c>
    </row>
    <row r="174" spans="1:49" outlineLevel="1" x14ac:dyDescent="0.2">
      <c r="B174" s="15" t="s">
        <v>571</v>
      </c>
      <c r="C174" s="31"/>
      <c r="F174" s="12" t="s">
        <v>663</v>
      </c>
      <c r="G174" s="31">
        <v>51587</v>
      </c>
      <c r="I174" s="31">
        <v>13096</v>
      </c>
      <c r="J174" s="33">
        <v>1.85714</v>
      </c>
      <c r="K174" s="33">
        <v>1.8</v>
      </c>
      <c r="L174" s="33">
        <v>7.4285799999999993</v>
      </c>
      <c r="M174" s="33">
        <v>1.2</v>
      </c>
      <c r="O174" s="142"/>
      <c r="P174" s="12" t="s">
        <v>663</v>
      </c>
      <c r="Q174" s="31">
        <v>80111</v>
      </c>
      <c r="R174" s="32">
        <v>1.5529300017446255</v>
      </c>
      <c r="S174" s="31">
        <v>115</v>
      </c>
      <c r="T174" s="31">
        <v>390</v>
      </c>
      <c r="U174" s="31">
        <v>105728</v>
      </c>
      <c r="V174" s="32">
        <v>2.0495085971271831</v>
      </c>
      <c r="W174" s="32">
        <v>1.319768820761194</v>
      </c>
      <c r="X174" s="31">
        <v>845</v>
      </c>
      <c r="Y174" s="31">
        <v>1286</v>
      </c>
      <c r="Z174" s="31">
        <v>22</v>
      </c>
      <c r="AB174" s="142"/>
      <c r="AC174" s="12" t="s">
        <v>663</v>
      </c>
      <c r="AD174" s="31">
        <v>51587</v>
      </c>
      <c r="AE174" s="31">
        <v>93765</v>
      </c>
      <c r="AF174" s="31">
        <v>92200</v>
      </c>
      <c r="AG174" s="31">
        <v>0</v>
      </c>
      <c r="AH174" s="31">
        <v>315753</v>
      </c>
      <c r="AI174" s="31">
        <v>501718</v>
      </c>
      <c r="AJ174" s="31">
        <v>54828</v>
      </c>
      <c r="AK174" s="31">
        <v>0</v>
      </c>
      <c r="AM174" s="142"/>
      <c r="AN174" s="12" t="s">
        <v>663</v>
      </c>
      <c r="AO174" s="31">
        <v>270618</v>
      </c>
      <c r="AP174" s="31">
        <v>71778</v>
      </c>
      <c r="AQ174" s="31">
        <v>159807</v>
      </c>
      <c r="AR174" s="31">
        <v>502203</v>
      </c>
      <c r="AS174" s="31">
        <v>0</v>
      </c>
      <c r="AT174" s="36">
        <v>9.7350689127105667</v>
      </c>
      <c r="AU174" s="31">
        <v>410003</v>
      </c>
      <c r="AV174" s="31">
        <v>92200</v>
      </c>
      <c r="AW174" s="31">
        <v>0</v>
      </c>
    </row>
    <row r="175" spans="1:49" outlineLevel="1" x14ac:dyDescent="0.2">
      <c r="B175" s="15"/>
      <c r="C175" s="31"/>
      <c r="F175" s="12"/>
      <c r="O175" s="142"/>
      <c r="P175" s="12"/>
      <c r="AB175" s="142"/>
      <c r="AC175" s="12"/>
      <c r="AE175" s="31"/>
      <c r="AF175" s="31"/>
      <c r="AG175" s="31"/>
      <c r="AH175" s="31"/>
      <c r="AI175" s="31"/>
      <c r="AJ175" s="31"/>
      <c r="AM175" s="142"/>
      <c r="AN175" s="12"/>
      <c r="AO175" s="31"/>
      <c r="AP175" s="31"/>
      <c r="AQ175" s="31"/>
      <c r="AR175" s="31"/>
      <c r="AS175" s="31"/>
      <c r="AT175" s="36"/>
      <c r="AU175" s="31"/>
      <c r="AV175" s="31"/>
      <c r="AW175" s="31"/>
    </row>
    <row r="176" spans="1:49" outlineLevel="2" x14ac:dyDescent="0.2">
      <c r="A176" s="35">
        <v>910140053</v>
      </c>
      <c r="B176" s="35" t="s">
        <v>673</v>
      </c>
      <c r="C176" s="31" t="s">
        <v>102</v>
      </c>
      <c r="D176" s="35">
        <v>144</v>
      </c>
      <c r="E176" s="6" t="s">
        <v>328</v>
      </c>
      <c r="F176" s="35" t="s">
        <v>674</v>
      </c>
      <c r="G176" s="31">
        <v>0</v>
      </c>
      <c r="I176" s="31">
        <v>0</v>
      </c>
      <c r="J176" s="33">
        <v>0</v>
      </c>
      <c r="K176" s="33">
        <v>0</v>
      </c>
      <c r="L176" s="33">
        <v>0</v>
      </c>
      <c r="M176" s="33">
        <v>0</v>
      </c>
      <c r="N176" s="35">
        <v>144</v>
      </c>
      <c r="O176" s="142" t="s">
        <v>328</v>
      </c>
      <c r="P176" s="35" t="s">
        <v>674</v>
      </c>
      <c r="Q176" s="31">
        <v>0</v>
      </c>
      <c r="R176" s="32">
        <v>0</v>
      </c>
      <c r="S176" s="31">
        <v>0</v>
      </c>
      <c r="T176" s="31">
        <v>0</v>
      </c>
      <c r="U176" s="31">
        <v>0</v>
      </c>
      <c r="V176" s="32">
        <v>0</v>
      </c>
      <c r="W176" s="32">
        <v>0</v>
      </c>
      <c r="X176" s="31">
        <v>0</v>
      </c>
      <c r="Y176" s="31">
        <v>0</v>
      </c>
      <c r="Z176" s="31">
        <v>0</v>
      </c>
      <c r="AA176" s="35">
        <v>144</v>
      </c>
      <c r="AB176" s="142" t="s">
        <v>328</v>
      </c>
      <c r="AC176" s="35" t="s">
        <v>674</v>
      </c>
      <c r="AD176" s="31">
        <v>0</v>
      </c>
      <c r="AE176" s="31">
        <v>10000</v>
      </c>
      <c r="AF176" s="31">
        <v>70825</v>
      </c>
      <c r="AG176" s="31">
        <v>0</v>
      </c>
      <c r="AH176" s="31">
        <v>12644</v>
      </c>
      <c r="AI176" s="31">
        <v>93469</v>
      </c>
      <c r="AJ176" s="31">
        <v>0</v>
      </c>
      <c r="AK176" s="31">
        <v>0</v>
      </c>
      <c r="AL176" s="35">
        <v>144</v>
      </c>
      <c r="AM176" s="142" t="s">
        <v>328</v>
      </c>
      <c r="AN176" s="35" t="s">
        <v>674</v>
      </c>
      <c r="AO176" s="31">
        <v>0</v>
      </c>
      <c r="AP176" s="31">
        <v>84341</v>
      </c>
      <c r="AQ176" s="31">
        <v>3412</v>
      </c>
      <c r="AR176" s="31">
        <v>87753</v>
      </c>
      <c r="AS176" s="31">
        <v>0</v>
      </c>
      <c r="AT176" s="36">
        <v>0</v>
      </c>
      <c r="AU176" s="31">
        <v>16928</v>
      </c>
      <c r="AV176" s="31">
        <v>70825</v>
      </c>
      <c r="AW176" s="31">
        <v>0</v>
      </c>
    </row>
    <row r="177" spans="1:49" outlineLevel="2" x14ac:dyDescent="0.2">
      <c r="A177" s="35">
        <v>910140033</v>
      </c>
      <c r="B177" s="35" t="s">
        <v>673</v>
      </c>
      <c r="C177" s="31" t="s">
        <v>102</v>
      </c>
      <c r="D177" s="35">
        <v>145</v>
      </c>
      <c r="E177" s="6" t="s">
        <v>330</v>
      </c>
      <c r="F177" s="35" t="s">
        <v>675</v>
      </c>
      <c r="G177" s="31">
        <v>61894</v>
      </c>
      <c r="H177" s="71">
        <v>53</v>
      </c>
      <c r="I177" s="31">
        <v>16300</v>
      </c>
      <c r="J177" s="33">
        <v>2</v>
      </c>
      <c r="K177" s="33">
        <v>1</v>
      </c>
      <c r="L177" s="33">
        <v>15.71429</v>
      </c>
      <c r="M177" s="33">
        <v>1.5714300000000001</v>
      </c>
      <c r="N177" s="35">
        <v>145</v>
      </c>
      <c r="O177" s="142" t="s">
        <v>330</v>
      </c>
      <c r="P177" s="35" t="s">
        <v>675</v>
      </c>
      <c r="Q177" s="31">
        <v>114619</v>
      </c>
      <c r="R177" s="32">
        <v>1.8518596309820015</v>
      </c>
      <c r="S177" s="31">
        <v>62</v>
      </c>
      <c r="T177" s="31">
        <v>0</v>
      </c>
      <c r="U177" s="31">
        <v>239053</v>
      </c>
      <c r="V177" s="32">
        <v>3.8622968300643037</v>
      </c>
      <c r="W177" s="32">
        <v>2.0856315270592134</v>
      </c>
      <c r="X177" s="31">
        <v>16098</v>
      </c>
      <c r="Y177" s="31">
        <v>11425</v>
      </c>
      <c r="Z177" s="31">
        <v>31</v>
      </c>
      <c r="AA177" s="35">
        <v>145</v>
      </c>
      <c r="AB177" s="142" t="s">
        <v>330</v>
      </c>
      <c r="AC177" s="35" t="s">
        <v>675</v>
      </c>
      <c r="AD177" s="31">
        <v>61894</v>
      </c>
      <c r="AE177" s="31">
        <v>390775</v>
      </c>
      <c r="AF177" s="31">
        <v>228915</v>
      </c>
      <c r="AG177" s="31">
        <v>0</v>
      </c>
      <c r="AH177" s="31">
        <v>157913</v>
      </c>
      <c r="AI177" s="31">
        <v>777603</v>
      </c>
      <c r="AJ177" s="31">
        <v>0</v>
      </c>
      <c r="AK177" s="31">
        <v>0</v>
      </c>
      <c r="AL177" s="35">
        <v>145</v>
      </c>
      <c r="AM177" s="142" t="s">
        <v>330</v>
      </c>
      <c r="AN177" s="35" t="s">
        <v>675</v>
      </c>
      <c r="AO177" s="31">
        <v>612086</v>
      </c>
      <c r="AP177" s="31">
        <v>73970</v>
      </c>
      <c r="AQ177" s="31">
        <v>161437</v>
      </c>
      <c r="AR177" s="31">
        <v>847493</v>
      </c>
      <c r="AS177" s="31">
        <v>0</v>
      </c>
      <c r="AT177" s="36">
        <v>13.692651953339581</v>
      </c>
      <c r="AU177" s="31">
        <v>618578</v>
      </c>
      <c r="AV177" s="31">
        <v>228915</v>
      </c>
      <c r="AW177" s="31">
        <v>0</v>
      </c>
    </row>
    <row r="178" spans="1:49" outlineLevel="2" x14ac:dyDescent="0.2">
      <c r="A178" s="35">
        <v>910140933</v>
      </c>
      <c r="B178" s="35" t="s">
        <v>673</v>
      </c>
      <c r="C178" s="31" t="s">
        <v>102</v>
      </c>
      <c r="D178" s="35">
        <v>146</v>
      </c>
      <c r="E178" s="6" t="s">
        <v>330</v>
      </c>
      <c r="F178" s="35" t="s">
        <v>950</v>
      </c>
      <c r="G178" s="31">
        <v>92096</v>
      </c>
      <c r="H178" s="71">
        <v>62</v>
      </c>
      <c r="I178" s="31">
        <v>35130</v>
      </c>
      <c r="J178" s="33">
        <v>11.1</v>
      </c>
      <c r="K178" s="33">
        <v>0</v>
      </c>
      <c r="L178" s="33">
        <v>18.925000000000001</v>
      </c>
      <c r="M178" s="33">
        <v>3.5249999999999999</v>
      </c>
      <c r="N178" s="35">
        <v>146</v>
      </c>
      <c r="O178" s="142" t="s">
        <v>330</v>
      </c>
      <c r="P178" s="35" t="s">
        <v>950</v>
      </c>
      <c r="Q178" s="31">
        <v>171553</v>
      </c>
      <c r="R178" s="32">
        <v>1.8627627692842252</v>
      </c>
      <c r="S178" s="31">
        <v>158</v>
      </c>
      <c r="T178" s="31">
        <v>46</v>
      </c>
      <c r="U178" s="31">
        <v>759005</v>
      </c>
      <c r="V178" s="32">
        <v>8.2414545691452403</v>
      </c>
      <c r="W178" s="32">
        <v>4.4243178492943871</v>
      </c>
      <c r="X178" s="31">
        <v>11376</v>
      </c>
      <c r="Y178" s="31">
        <v>16520</v>
      </c>
      <c r="Z178" s="31">
        <v>33</v>
      </c>
      <c r="AA178" s="35">
        <v>146</v>
      </c>
      <c r="AB178" s="142" t="s">
        <v>330</v>
      </c>
      <c r="AC178" s="35" t="s">
        <v>950</v>
      </c>
      <c r="AD178" s="31">
        <v>92096</v>
      </c>
      <c r="AE178" s="31">
        <v>1661659</v>
      </c>
      <c r="AF178" s="31">
        <v>204120</v>
      </c>
      <c r="AG178" s="31">
        <v>3880</v>
      </c>
      <c r="AH178" s="31">
        <v>1026633</v>
      </c>
      <c r="AI178" s="31">
        <v>2896292</v>
      </c>
      <c r="AJ178" s="31">
        <v>0</v>
      </c>
      <c r="AK178" s="31">
        <v>823</v>
      </c>
      <c r="AL178" s="35">
        <v>146</v>
      </c>
      <c r="AM178" s="142" t="s">
        <v>330</v>
      </c>
      <c r="AN178" s="35" t="s">
        <v>950</v>
      </c>
      <c r="AO178" s="31">
        <v>1607482</v>
      </c>
      <c r="AP178" s="31">
        <v>312034</v>
      </c>
      <c r="AQ178" s="31">
        <v>672702</v>
      </c>
      <c r="AR178" s="31">
        <v>2592218</v>
      </c>
      <c r="AS178" s="31">
        <v>0</v>
      </c>
      <c r="AT178" s="36">
        <v>28.146911917998612</v>
      </c>
      <c r="AU178" s="31">
        <v>2384218</v>
      </c>
      <c r="AV178" s="31">
        <v>204120</v>
      </c>
      <c r="AW178" s="31">
        <v>3880</v>
      </c>
    </row>
    <row r="179" spans="1:49" outlineLevel="1" x14ac:dyDescent="0.2">
      <c r="B179" s="15" t="s">
        <v>828</v>
      </c>
      <c r="C179" s="31"/>
      <c r="F179" s="12" t="s">
        <v>664</v>
      </c>
      <c r="G179" s="31">
        <v>153990</v>
      </c>
      <c r="I179" s="31">
        <v>51430</v>
      </c>
      <c r="J179" s="33">
        <v>13.1</v>
      </c>
      <c r="K179" s="33">
        <v>1</v>
      </c>
      <c r="L179" s="33">
        <v>34.639290000000003</v>
      </c>
      <c r="M179" s="33">
        <v>5.0964299999999998</v>
      </c>
      <c r="O179" s="142"/>
      <c r="P179" s="12" t="s">
        <v>664</v>
      </c>
      <c r="Q179" s="31">
        <v>286172</v>
      </c>
      <c r="R179" s="32">
        <v>1.8583804143126177</v>
      </c>
      <c r="S179" s="31">
        <v>220</v>
      </c>
      <c r="T179" s="31">
        <v>46</v>
      </c>
      <c r="U179" s="31">
        <v>998058</v>
      </c>
      <c r="V179" s="32">
        <v>6.481316968634327</v>
      </c>
      <c r="W179" s="32">
        <v>3.4876158394252408</v>
      </c>
      <c r="X179" s="31">
        <v>27474</v>
      </c>
      <c r="Y179" s="31">
        <v>27945</v>
      </c>
      <c r="Z179" s="31">
        <v>64</v>
      </c>
      <c r="AB179" s="142"/>
      <c r="AC179" s="12" t="s">
        <v>664</v>
      </c>
      <c r="AD179" s="31">
        <v>153990</v>
      </c>
      <c r="AE179" s="31">
        <v>2062434</v>
      </c>
      <c r="AF179" s="31">
        <v>503860</v>
      </c>
      <c r="AG179" s="31">
        <v>3880</v>
      </c>
      <c r="AH179" s="31">
        <v>1197190</v>
      </c>
      <c r="AI179" s="31">
        <v>3767364</v>
      </c>
      <c r="AJ179" s="31">
        <v>0</v>
      </c>
      <c r="AK179" s="31">
        <v>823</v>
      </c>
      <c r="AM179" s="142"/>
      <c r="AN179" s="12" t="s">
        <v>664</v>
      </c>
      <c r="AO179" s="31">
        <v>2219568</v>
      </c>
      <c r="AP179" s="31">
        <v>470345</v>
      </c>
      <c r="AQ179" s="31">
        <v>837551</v>
      </c>
      <c r="AR179" s="31">
        <v>3527464</v>
      </c>
      <c r="AS179" s="31">
        <v>0</v>
      </c>
      <c r="AT179" s="36">
        <v>22.907097863497629</v>
      </c>
      <c r="AU179" s="31">
        <v>3019724</v>
      </c>
      <c r="AV179" s="31">
        <v>503860</v>
      </c>
      <c r="AW179" s="31">
        <v>3880</v>
      </c>
    </row>
    <row r="180" spans="1:49" outlineLevel="1" x14ac:dyDescent="0.2">
      <c r="B180" s="15"/>
      <c r="C180" s="31"/>
      <c r="F180" s="12"/>
      <c r="O180" s="142"/>
      <c r="P180" s="12"/>
      <c r="AB180" s="142"/>
      <c r="AC180" s="12"/>
      <c r="AI180" s="31"/>
      <c r="AJ180" s="31"/>
      <c r="AM180" s="142"/>
      <c r="AN180" s="12"/>
      <c r="AO180" s="31"/>
      <c r="AP180" s="31"/>
      <c r="AQ180" s="31"/>
      <c r="AR180" s="31"/>
      <c r="AS180" s="31"/>
      <c r="AT180" s="36"/>
      <c r="AU180" s="31"/>
      <c r="AV180" s="31"/>
      <c r="AW180" s="31"/>
    </row>
    <row r="181" spans="1:49" outlineLevel="2" x14ac:dyDescent="0.2">
      <c r="A181" s="35">
        <v>924150063</v>
      </c>
      <c r="B181" s="35" t="s">
        <v>951</v>
      </c>
      <c r="C181" s="31" t="s">
        <v>951</v>
      </c>
      <c r="D181" s="35">
        <v>147</v>
      </c>
      <c r="E181" s="6" t="s">
        <v>328</v>
      </c>
      <c r="F181" s="35" t="s">
        <v>952</v>
      </c>
      <c r="G181" s="31">
        <v>78350</v>
      </c>
      <c r="H181" s="71">
        <v>68.5</v>
      </c>
      <c r="I181" s="31">
        <v>58588</v>
      </c>
      <c r="J181" s="33">
        <v>26.68571</v>
      </c>
      <c r="K181" s="33">
        <v>1.14286</v>
      </c>
      <c r="L181" s="33">
        <v>68.257140000000007</v>
      </c>
      <c r="M181" s="33">
        <v>9.9428599999999996</v>
      </c>
      <c r="N181" s="35">
        <v>147</v>
      </c>
      <c r="O181" s="142" t="s">
        <v>328</v>
      </c>
      <c r="P181" s="35" t="s">
        <v>952</v>
      </c>
      <c r="Q181" s="31">
        <v>429603</v>
      </c>
      <c r="R181" s="32">
        <v>5.4831269942565415</v>
      </c>
      <c r="S181" s="31">
        <v>315</v>
      </c>
      <c r="T181" s="31">
        <v>46</v>
      </c>
      <c r="U181" s="31">
        <v>1619779</v>
      </c>
      <c r="V181" s="32">
        <v>20.673631142310146</v>
      </c>
      <c r="W181" s="32">
        <v>3.7704089589690946</v>
      </c>
      <c r="X181" s="31">
        <v>4255</v>
      </c>
      <c r="Y181" s="31">
        <v>2192</v>
      </c>
      <c r="Z181" s="31">
        <v>51</v>
      </c>
      <c r="AA181" s="35">
        <v>147</v>
      </c>
      <c r="AB181" s="142" t="s">
        <v>328</v>
      </c>
      <c r="AC181" s="35" t="s">
        <v>952</v>
      </c>
      <c r="AD181" s="31">
        <v>78350</v>
      </c>
      <c r="AE181" s="31">
        <v>5559106</v>
      </c>
      <c r="AF181" s="31">
        <v>1129209</v>
      </c>
      <c r="AG181" s="31">
        <v>44160</v>
      </c>
      <c r="AH181" s="31">
        <v>507296</v>
      </c>
      <c r="AI181" s="31">
        <v>7239771</v>
      </c>
      <c r="AJ181" s="31">
        <v>0</v>
      </c>
      <c r="AK181" s="31">
        <v>3844</v>
      </c>
      <c r="AL181" s="35">
        <v>147</v>
      </c>
      <c r="AM181" s="142" t="s">
        <v>328</v>
      </c>
      <c r="AN181" s="35" t="s">
        <v>952</v>
      </c>
      <c r="AO181" s="31">
        <v>4822186</v>
      </c>
      <c r="AP181" s="31">
        <v>1020385</v>
      </c>
      <c r="AQ181" s="31">
        <v>1578491</v>
      </c>
      <c r="AR181" s="31">
        <v>7421062</v>
      </c>
      <c r="AS181" s="31">
        <v>0</v>
      </c>
      <c r="AT181" s="36">
        <v>94.716809189534146</v>
      </c>
      <c r="AU181" s="31">
        <v>6210762</v>
      </c>
      <c r="AV181" s="31">
        <v>1167110</v>
      </c>
      <c r="AW181" s="31">
        <v>43190</v>
      </c>
    </row>
    <row r="182" spans="1:49" outlineLevel="2" x14ac:dyDescent="0.2">
      <c r="A182" s="35">
        <v>924150033</v>
      </c>
      <c r="B182" s="35" t="s">
        <v>951</v>
      </c>
      <c r="C182" s="31" t="s">
        <v>951</v>
      </c>
      <c r="D182" s="35">
        <v>148</v>
      </c>
      <c r="E182" s="6" t="s">
        <v>330</v>
      </c>
      <c r="F182" s="35" t="s">
        <v>953</v>
      </c>
      <c r="G182" s="31">
        <v>3911</v>
      </c>
      <c r="H182" s="71">
        <v>49</v>
      </c>
      <c r="I182" s="31">
        <v>850</v>
      </c>
      <c r="J182" s="33">
        <v>0</v>
      </c>
      <c r="K182" s="33">
        <v>0.68571000000000004</v>
      </c>
      <c r="L182" s="33">
        <v>1.4857100000000001</v>
      </c>
      <c r="M182" s="33">
        <v>0.14285999999999999</v>
      </c>
      <c r="N182" s="35">
        <v>148</v>
      </c>
      <c r="O182" s="142" t="s">
        <v>330</v>
      </c>
      <c r="P182" s="35" t="s">
        <v>953</v>
      </c>
      <c r="Q182" s="31">
        <v>13033</v>
      </c>
      <c r="R182" s="32">
        <v>3.3323958066990538</v>
      </c>
      <c r="S182" s="31">
        <v>28</v>
      </c>
      <c r="T182" s="31">
        <v>45</v>
      </c>
      <c r="U182" s="31">
        <v>28299</v>
      </c>
      <c r="V182" s="32">
        <v>7.2357453336742523</v>
      </c>
      <c r="W182" s="32">
        <v>2.1713343052251974</v>
      </c>
      <c r="X182" s="31">
        <v>28</v>
      </c>
      <c r="Y182" s="31">
        <v>5</v>
      </c>
      <c r="Z182" s="31">
        <v>7</v>
      </c>
      <c r="AA182" s="35">
        <v>148</v>
      </c>
      <c r="AB182" s="142" t="s">
        <v>330</v>
      </c>
      <c r="AC182" s="35" t="s">
        <v>953</v>
      </c>
      <c r="AD182" s="31">
        <v>3911</v>
      </c>
      <c r="AE182" s="31">
        <v>20802</v>
      </c>
      <c r="AF182" s="31">
        <v>20990</v>
      </c>
      <c r="AG182" s="31">
        <v>0</v>
      </c>
      <c r="AH182" s="31">
        <v>43864</v>
      </c>
      <c r="AI182" s="31">
        <v>85656</v>
      </c>
      <c r="AJ182" s="31">
        <v>0</v>
      </c>
      <c r="AK182" s="31">
        <v>0</v>
      </c>
      <c r="AL182" s="35">
        <v>148</v>
      </c>
      <c r="AM182" s="142" t="s">
        <v>330</v>
      </c>
      <c r="AN182" s="35" t="s">
        <v>953</v>
      </c>
      <c r="AO182" s="31">
        <v>43779</v>
      </c>
      <c r="AP182" s="31">
        <v>9526</v>
      </c>
      <c r="AQ182" s="31">
        <v>25061</v>
      </c>
      <c r="AR182" s="31">
        <v>78366</v>
      </c>
      <c r="AS182" s="31">
        <v>0</v>
      </c>
      <c r="AT182" s="36">
        <v>20.037330605983126</v>
      </c>
      <c r="AU182" s="31">
        <v>57376</v>
      </c>
      <c r="AV182" s="31">
        <v>20990</v>
      </c>
      <c r="AW182" s="31">
        <v>0</v>
      </c>
    </row>
    <row r="183" spans="1:49" outlineLevel="2" x14ac:dyDescent="0.2">
      <c r="A183" s="35">
        <v>924151923</v>
      </c>
      <c r="B183" s="35" t="s">
        <v>951</v>
      </c>
      <c r="C183" s="31" t="s">
        <v>951</v>
      </c>
      <c r="D183" s="35">
        <v>149</v>
      </c>
      <c r="E183" s="6" t="s">
        <v>330</v>
      </c>
      <c r="F183" s="35" t="s">
        <v>954</v>
      </c>
      <c r="G183" s="31">
        <v>30080</v>
      </c>
      <c r="H183" s="71">
        <v>52</v>
      </c>
      <c r="I183" s="31">
        <v>6803</v>
      </c>
      <c r="J183" s="33">
        <v>1.05714</v>
      </c>
      <c r="K183" s="33">
        <v>0</v>
      </c>
      <c r="L183" s="33">
        <v>7.1142899999999996</v>
      </c>
      <c r="M183" s="33">
        <v>0.77142999999999995</v>
      </c>
      <c r="N183" s="35">
        <v>149</v>
      </c>
      <c r="O183" s="142" t="s">
        <v>330</v>
      </c>
      <c r="P183" s="35" t="s">
        <v>954</v>
      </c>
      <c r="Q183" s="31">
        <v>44283</v>
      </c>
      <c r="R183" s="32">
        <v>1.4721742021276596</v>
      </c>
      <c r="S183" s="31">
        <v>53</v>
      </c>
      <c r="T183" s="31">
        <v>45</v>
      </c>
      <c r="U183" s="31">
        <v>136782</v>
      </c>
      <c r="V183" s="32">
        <v>4.547273936170213</v>
      </c>
      <c r="W183" s="32">
        <v>3.0888151209267667</v>
      </c>
      <c r="X183" s="31">
        <v>99</v>
      </c>
      <c r="Y183" s="31">
        <v>69</v>
      </c>
      <c r="Z183" s="31">
        <v>8</v>
      </c>
      <c r="AA183" s="35">
        <v>149</v>
      </c>
      <c r="AB183" s="142" t="s">
        <v>330</v>
      </c>
      <c r="AC183" s="35" t="s">
        <v>954</v>
      </c>
      <c r="AD183" s="31">
        <v>30080</v>
      </c>
      <c r="AE183" s="31">
        <v>187722</v>
      </c>
      <c r="AF183" s="31">
        <v>89445</v>
      </c>
      <c r="AG183" s="31">
        <v>0</v>
      </c>
      <c r="AH183" s="31">
        <v>63910</v>
      </c>
      <c r="AI183" s="31">
        <v>341077</v>
      </c>
      <c r="AJ183" s="31">
        <v>0</v>
      </c>
      <c r="AK183" s="31">
        <v>0</v>
      </c>
      <c r="AL183" s="35">
        <v>149</v>
      </c>
      <c r="AM183" s="142" t="s">
        <v>330</v>
      </c>
      <c r="AN183" s="35" t="s">
        <v>954</v>
      </c>
      <c r="AO183" s="31">
        <v>245977</v>
      </c>
      <c r="AP183" s="31">
        <v>49288</v>
      </c>
      <c r="AQ183" s="31">
        <v>98072</v>
      </c>
      <c r="AR183" s="31">
        <v>393337</v>
      </c>
      <c r="AS183" s="31">
        <v>6738</v>
      </c>
      <c r="AT183" s="36">
        <v>13.076363031914894</v>
      </c>
      <c r="AU183" s="31">
        <v>303892</v>
      </c>
      <c r="AV183" s="31">
        <v>89445</v>
      </c>
      <c r="AW183" s="31">
        <v>0</v>
      </c>
    </row>
    <row r="184" spans="1:49" outlineLevel="2" x14ac:dyDescent="0.2">
      <c r="A184" s="35">
        <v>924150813</v>
      </c>
      <c r="B184" s="35" t="s">
        <v>951</v>
      </c>
      <c r="C184" s="31" t="s">
        <v>951</v>
      </c>
      <c r="D184" s="35">
        <v>150</v>
      </c>
      <c r="E184" s="6" t="s">
        <v>330</v>
      </c>
      <c r="F184" s="35" t="s">
        <v>586</v>
      </c>
      <c r="G184" s="31">
        <v>42932</v>
      </c>
      <c r="H184" s="71">
        <v>59</v>
      </c>
      <c r="I184" s="31">
        <v>8801</v>
      </c>
      <c r="J184" s="33">
        <v>2</v>
      </c>
      <c r="K184" s="33">
        <v>0</v>
      </c>
      <c r="L184" s="33">
        <v>10.142860000000001</v>
      </c>
      <c r="M184" s="33">
        <v>0.57142999999999999</v>
      </c>
      <c r="N184" s="35">
        <v>150</v>
      </c>
      <c r="O184" s="142" t="s">
        <v>330</v>
      </c>
      <c r="P184" s="35" t="s">
        <v>586</v>
      </c>
      <c r="Q184" s="31">
        <v>52625</v>
      </c>
      <c r="R184" s="32">
        <v>1.2257756452063728</v>
      </c>
      <c r="S184" s="31">
        <v>104</v>
      </c>
      <c r="T184" s="31">
        <v>45</v>
      </c>
      <c r="U184" s="31">
        <v>194775</v>
      </c>
      <c r="V184" s="32">
        <v>4.5368256778160809</v>
      </c>
      <c r="W184" s="32">
        <v>3.7011876484560569</v>
      </c>
      <c r="X184" s="31">
        <v>160</v>
      </c>
      <c r="Y184" s="31">
        <v>320</v>
      </c>
      <c r="Z184" s="31">
        <v>11</v>
      </c>
      <c r="AA184" s="35">
        <v>150</v>
      </c>
      <c r="AB184" s="142" t="s">
        <v>330</v>
      </c>
      <c r="AC184" s="35" t="s">
        <v>586</v>
      </c>
      <c r="AD184" s="31">
        <v>42932</v>
      </c>
      <c r="AE184" s="31">
        <v>463864</v>
      </c>
      <c r="AF184" s="31">
        <v>102440</v>
      </c>
      <c r="AG184" s="31">
        <v>0</v>
      </c>
      <c r="AH184" s="31">
        <v>295571</v>
      </c>
      <c r="AI184" s="31">
        <v>861875</v>
      </c>
      <c r="AJ184" s="31">
        <v>0</v>
      </c>
      <c r="AK184" s="31">
        <v>0</v>
      </c>
      <c r="AL184" s="35">
        <v>150</v>
      </c>
      <c r="AM184" s="142" t="s">
        <v>330</v>
      </c>
      <c r="AN184" s="35" t="s">
        <v>586</v>
      </c>
      <c r="AO184" s="31">
        <v>541515</v>
      </c>
      <c r="AP184" s="31">
        <v>101711</v>
      </c>
      <c r="AQ184" s="31">
        <v>188249</v>
      </c>
      <c r="AR184" s="31">
        <v>831475</v>
      </c>
      <c r="AS184" s="31">
        <v>70606</v>
      </c>
      <c r="AT184" s="36">
        <v>19.367255194260693</v>
      </c>
      <c r="AU184" s="31">
        <v>729035</v>
      </c>
      <c r="AV184" s="31">
        <v>102440</v>
      </c>
      <c r="AW184" s="31">
        <v>0</v>
      </c>
    </row>
    <row r="185" spans="1:49" outlineLevel="2" x14ac:dyDescent="0.2">
      <c r="A185" s="35">
        <v>924152045</v>
      </c>
      <c r="B185" s="35" t="s">
        <v>951</v>
      </c>
      <c r="C185" s="31" t="s">
        <v>951</v>
      </c>
      <c r="D185" s="35">
        <v>151</v>
      </c>
      <c r="E185" s="6" t="s">
        <v>330</v>
      </c>
      <c r="F185" s="35" t="s">
        <v>587</v>
      </c>
      <c r="G185" s="31">
        <v>9115</v>
      </c>
      <c r="H185" s="71">
        <v>50</v>
      </c>
      <c r="I185" s="31">
        <v>1048</v>
      </c>
      <c r="J185" s="33">
        <v>2</v>
      </c>
      <c r="K185" s="33">
        <v>0</v>
      </c>
      <c r="L185" s="33">
        <v>1.2</v>
      </c>
      <c r="M185" s="33">
        <v>0.2</v>
      </c>
      <c r="N185" s="35">
        <v>151</v>
      </c>
      <c r="O185" s="142" t="s">
        <v>330</v>
      </c>
      <c r="P185" s="35" t="s">
        <v>587</v>
      </c>
      <c r="Q185" s="31">
        <v>16330</v>
      </c>
      <c r="R185" s="32">
        <v>1.7915523861766318</v>
      </c>
      <c r="S185" s="31">
        <v>22</v>
      </c>
      <c r="T185" s="31">
        <v>45</v>
      </c>
      <c r="U185" s="31">
        <v>41464</v>
      </c>
      <c r="V185" s="32">
        <v>4.5489851892484916</v>
      </c>
      <c r="W185" s="32">
        <v>2.5391304347826087</v>
      </c>
      <c r="X185" s="31">
        <v>48</v>
      </c>
      <c r="Y185" s="31">
        <v>17</v>
      </c>
      <c r="Z185" s="31">
        <v>3</v>
      </c>
      <c r="AA185" s="35">
        <v>151</v>
      </c>
      <c r="AB185" s="142" t="s">
        <v>330</v>
      </c>
      <c r="AC185" s="35" t="s">
        <v>587</v>
      </c>
      <c r="AD185" s="31">
        <v>9115</v>
      </c>
      <c r="AE185" s="31">
        <v>132559</v>
      </c>
      <c r="AF185" s="31">
        <v>20219</v>
      </c>
      <c r="AG185" s="31">
        <v>0</v>
      </c>
      <c r="AH185" s="31">
        <v>60967</v>
      </c>
      <c r="AI185" s="31">
        <v>213745</v>
      </c>
      <c r="AJ185" s="31">
        <v>0</v>
      </c>
      <c r="AK185" s="31">
        <v>0</v>
      </c>
      <c r="AL185" s="35">
        <v>151</v>
      </c>
      <c r="AM185" s="142" t="s">
        <v>330</v>
      </c>
      <c r="AN185" s="35" t="s">
        <v>587</v>
      </c>
      <c r="AO185" s="31">
        <v>128229</v>
      </c>
      <c r="AP185" s="31">
        <v>24646</v>
      </c>
      <c r="AQ185" s="31">
        <v>54865</v>
      </c>
      <c r="AR185" s="31">
        <v>207740</v>
      </c>
      <c r="AS185" s="31">
        <v>126919</v>
      </c>
      <c r="AT185" s="36">
        <v>22.791003839824466</v>
      </c>
      <c r="AU185" s="31">
        <v>187521</v>
      </c>
      <c r="AV185" s="31">
        <v>20219</v>
      </c>
      <c r="AW185" s="31">
        <v>0</v>
      </c>
    </row>
    <row r="186" spans="1:49" outlineLevel="2" x14ac:dyDescent="0.2">
      <c r="A186" s="35">
        <v>924150182</v>
      </c>
      <c r="B186" s="35" t="s">
        <v>951</v>
      </c>
      <c r="C186" s="31" t="s">
        <v>951</v>
      </c>
      <c r="D186" s="35">
        <v>152</v>
      </c>
      <c r="E186" s="6" t="s">
        <v>330</v>
      </c>
      <c r="F186" s="35" t="s">
        <v>588</v>
      </c>
      <c r="G186" s="31">
        <v>47991</v>
      </c>
      <c r="H186" s="71">
        <v>50</v>
      </c>
      <c r="I186" s="31">
        <v>6328</v>
      </c>
      <c r="J186" s="33">
        <v>1.31429</v>
      </c>
      <c r="K186" s="33">
        <v>0</v>
      </c>
      <c r="L186" s="33">
        <v>4.4571399999999999</v>
      </c>
      <c r="M186" s="33">
        <v>2.0857100000000002</v>
      </c>
      <c r="N186" s="35">
        <v>152</v>
      </c>
      <c r="O186" s="142" t="s">
        <v>330</v>
      </c>
      <c r="P186" s="35" t="s">
        <v>588</v>
      </c>
      <c r="Q186" s="31">
        <v>45567</v>
      </c>
      <c r="R186" s="32">
        <v>0.94949052947427648</v>
      </c>
      <c r="S186" s="31">
        <v>15</v>
      </c>
      <c r="T186" s="31">
        <v>45</v>
      </c>
      <c r="U186" s="31">
        <v>52696</v>
      </c>
      <c r="V186" s="32">
        <v>1.0980392156862746</v>
      </c>
      <c r="W186" s="32">
        <v>1.1564509403735159</v>
      </c>
      <c r="X186" s="31">
        <v>153</v>
      </c>
      <c r="Y186" s="31">
        <v>60</v>
      </c>
      <c r="Z186" s="31">
        <v>10</v>
      </c>
      <c r="AA186" s="35">
        <v>152</v>
      </c>
      <c r="AB186" s="142" t="s">
        <v>330</v>
      </c>
      <c r="AC186" s="35" t="s">
        <v>588</v>
      </c>
      <c r="AD186" s="31">
        <v>47991</v>
      </c>
      <c r="AE186" s="31">
        <v>115273</v>
      </c>
      <c r="AF186" s="31">
        <v>102133</v>
      </c>
      <c r="AG186" s="31">
        <v>0</v>
      </c>
      <c r="AH186" s="31">
        <v>63540</v>
      </c>
      <c r="AI186" s="31">
        <v>280946</v>
      </c>
      <c r="AJ186" s="31">
        <v>0</v>
      </c>
      <c r="AK186" s="31">
        <v>0</v>
      </c>
      <c r="AL186" s="35">
        <v>152</v>
      </c>
      <c r="AM186" s="142" t="s">
        <v>330</v>
      </c>
      <c r="AN186" s="35" t="s">
        <v>588</v>
      </c>
      <c r="AO186" s="31">
        <v>148911</v>
      </c>
      <c r="AP186" s="31">
        <v>28556</v>
      </c>
      <c r="AQ186" s="31">
        <v>61737</v>
      </c>
      <c r="AR186" s="31">
        <v>239204</v>
      </c>
      <c r="AS186" s="31">
        <v>0</v>
      </c>
      <c r="AT186" s="36">
        <v>4.9843512325227648</v>
      </c>
      <c r="AU186" s="31">
        <v>137071</v>
      </c>
      <c r="AV186" s="31">
        <v>102133</v>
      </c>
      <c r="AW186" s="31">
        <v>0</v>
      </c>
    </row>
    <row r="187" spans="1:49" outlineLevel="2" x14ac:dyDescent="0.2">
      <c r="A187" s="35">
        <v>924150213</v>
      </c>
      <c r="B187" s="35" t="s">
        <v>951</v>
      </c>
      <c r="C187" s="31" t="s">
        <v>951</v>
      </c>
      <c r="D187" s="35">
        <v>153</v>
      </c>
      <c r="E187" s="6" t="s">
        <v>330</v>
      </c>
      <c r="F187" s="35" t="s">
        <v>589</v>
      </c>
      <c r="G187" s="31">
        <v>43124</v>
      </c>
      <c r="H187" s="71">
        <v>59</v>
      </c>
      <c r="I187" s="31">
        <v>6219</v>
      </c>
      <c r="J187" s="33">
        <v>1</v>
      </c>
      <c r="K187" s="33">
        <v>0</v>
      </c>
      <c r="L187" s="33">
        <v>6.1428599999999998</v>
      </c>
      <c r="M187" s="33">
        <v>0</v>
      </c>
      <c r="N187" s="35">
        <v>153</v>
      </c>
      <c r="O187" s="142" t="s">
        <v>330</v>
      </c>
      <c r="P187" s="35" t="s">
        <v>589</v>
      </c>
      <c r="Q187" s="31">
        <v>32510</v>
      </c>
      <c r="R187" s="32">
        <v>0.75387255356645955</v>
      </c>
      <c r="S187" s="31">
        <v>47</v>
      </c>
      <c r="T187" s="31">
        <v>45</v>
      </c>
      <c r="U187" s="31">
        <v>179088</v>
      </c>
      <c r="V187" s="32">
        <v>4.1528615156293478</v>
      </c>
      <c r="W187" s="32">
        <v>5.5087050138418947</v>
      </c>
      <c r="X187" s="31">
        <v>40</v>
      </c>
      <c r="Y187" s="31">
        <v>229</v>
      </c>
      <c r="Z187" s="31">
        <v>8</v>
      </c>
      <c r="AA187" s="35">
        <v>153</v>
      </c>
      <c r="AB187" s="142" t="s">
        <v>330</v>
      </c>
      <c r="AC187" s="35" t="s">
        <v>589</v>
      </c>
      <c r="AD187" s="31">
        <v>43124</v>
      </c>
      <c r="AE187" s="31">
        <v>107117</v>
      </c>
      <c r="AF187" s="31">
        <v>71865</v>
      </c>
      <c r="AG187" s="31">
        <v>0</v>
      </c>
      <c r="AH187" s="31">
        <v>142694</v>
      </c>
      <c r="AI187" s="31">
        <v>321676</v>
      </c>
      <c r="AJ187" s="31">
        <v>0</v>
      </c>
      <c r="AK187" s="31">
        <v>0</v>
      </c>
      <c r="AL187" s="35">
        <v>153</v>
      </c>
      <c r="AM187" s="142" t="s">
        <v>330</v>
      </c>
      <c r="AN187" s="35" t="s">
        <v>589</v>
      </c>
      <c r="AO187" s="31">
        <v>257314</v>
      </c>
      <c r="AP187" s="31">
        <v>55028</v>
      </c>
      <c r="AQ187" s="31">
        <v>148688</v>
      </c>
      <c r="AR187" s="31">
        <v>461030</v>
      </c>
      <c r="AS187" s="31">
        <v>113513</v>
      </c>
      <c r="AT187" s="36">
        <v>10.690798627214544</v>
      </c>
      <c r="AU187" s="31">
        <v>389165</v>
      </c>
      <c r="AV187" s="31">
        <v>71865</v>
      </c>
      <c r="AW187" s="31">
        <v>0</v>
      </c>
    </row>
    <row r="188" spans="1:49" outlineLevel="2" x14ac:dyDescent="0.2">
      <c r="A188" s="35">
        <v>924150605</v>
      </c>
      <c r="B188" s="35" t="s">
        <v>951</v>
      </c>
      <c r="C188" s="31" t="s">
        <v>951</v>
      </c>
      <c r="D188" s="35">
        <v>154</v>
      </c>
      <c r="E188" s="6" t="s">
        <v>330</v>
      </c>
      <c r="F188" s="35" t="s">
        <v>590</v>
      </c>
      <c r="G188" s="31">
        <v>10477</v>
      </c>
      <c r="H188" s="71">
        <v>65</v>
      </c>
      <c r="I188" s="31">
        <v>7755</v>
      </c>
      <c r="J188" s="33">
        <v>5.5428599999999992</v>
      </c>
      <c r="K188" s="33">
        <v>1</v>
      </c>
      <c r="L188" s="33">
        <v>8.8857099999999996</v>
      </c>
      <c r="M188" s="33">
        <v>0.94286000000000003</v>
      </c>
      <c r="N188" s="35">
        <v>154</v>
      </c>
      <c r="O188" s="142" t="s">
        <v>330</v>
      </c>
      <c r="P188" s="35" t="s">
        <v>590</v>
      </c>
      <c r="Q188" s="31">
        <v>50582</v>
      </c>
      <c r="R188" s="32">
        <v>4.827908752505488</v>
      </c>
      <c r="S188" s="31">
        <v>73</v>
      </c>
      <c r="T188" s="31">
        <v>45</v>
      </c>
      <c r="U188" s="31">
        <v>311673</v>
      </c>
      <c r="V188" s="32">
        <v>29.748305812732653</v>
      </c>
      <c r="W188" s="32">
        <v>6.1617373769325052</v>
      </c>
      <c r="X188" s="31">
        <v>335</v>
      </c>
      <c r="Y188" s="31">
        <v>218</v>
      </c>
      <c r="Z188" s="31">
        <v>21</v>
      </c>
      <c r="AA188" s="35">
        <v>154</v>
      </c>
      <c r="AB188" s="142" t="s">
        <v>330</v>
      </c>
      <c r="AC188" s="35" t="s">
        <v>590</v>
      </c>
      <c r="AD188" s="31">
        <v>10477</v>
      </c>
      <c r="AE188" s="31">
        <v>758424</v>
      </c>
      <c r="AF188" s="31">
        <v>63757</v>
      </c>
      <c r="AG188" s="31">
        <v>0</v>
      </c>
      <c r="AH188" s="31">
        <v>196416</v>
      </c>
      <c r="AI188" s="31">
        <v>1018597</v>
      </c>
      <c r="AJ188" s="31">
        <v>0</v>
      </c>
      <c r="AK188" s="31">
        <v>0</v>
      </c>
      <c r="AL188" s="35">
        <v>154</v>
      </c>
      <c r="AM188" s="142" t="s">
        <v>330</v>
      </c>
      <c r="AN188" s="35" t="s">
        <v>590</v>
      </c>
      <c r="AO188" s="31">
        <v>720800</v>
      </c>
      <c r="AP188" s="31">
        <v>158779</v>
      </c>
      <c r="AQ188" s="31">
        <v>198290</v>
      </c>
      <c r="AR188" s="31">
        <v>1077869</v>
      </c>
      <c r="AS188" s="31">
        <v>0</v>
      </c>
      <c r="AT188" s="36">
        <v>102.87954567147084</v>
      </c>
      <c r="AU188" s="31">
        <v>1014112</v>
      </c>
      <c r="AV188" s="31">
        <v>63757</v>
      </c>
      <c r="AW188" s="31">
        <v>0</v>
      </c>
    </row>
    <row r="189" spans="1:49" outlineLevel="2" x14ac:dyDescent="0.2">
      <c r="A189" s="35">
        <v>924150753</v>
      </c>
      <c r="B189" s="35" t="s">
        <v>951</v>
      </c>
      <c r="C189" s="31" t="s">
        <v>951</v>
      </c>
      <c r="D189" s="35">
        <v>155</v>
      </c>
      <c r="E189" s="6" t="s">
        <v>330</v>
      </c>
      <c r="F189" s="35" t="s">
        <v>591</v>
      </c>
      <c r="G189" s="31">
        <v>17262</v>
      </c>
      <c r="H189" s="71">
        <v>45</v>
      </c>
      <c r="I189" s="31">
        <v>3002</v>
      </c>
      <c r="J189" s="33">
        <v>0</v>
      </c>
      <c r="K189" s="33">
        <v>1.14286</v>
      </c>
      <c r="L189" s="33">
        <v>2.4285700000000001</v>
      </c>
      <c r="M189" s="33">
        <v>0.8</v>
      </c>
      <c r="N189" s="35">
        <v>155</v>
      </c>
      <c r="O189" s="142" t="s">
        <v>330</v>
      </c>
      <c r="P189" s="35" t="s">
        <v>591</v>
      </c>
      <c r="Q189" s="31">
        <v>27186</v>
      </c>
      <c r="R189" s="32">
        <v>1.5749044143204727</v>
      </c>
      <c r="S189" s="31">
        <v>30</v>
      </c>
      <c r="T189" s="31">
        <v>45</v>
      </c>
      <c r="U189" s="31">
        <v>67989</v>
      </c>
      <c r="V189" s="32">
        <v>3.9386513729579424</v>
      </c>
      <c r="W189" s="32">
        <v>2.5008828073273008</v>
      </c>
      <c r="X189" s="31">
        <v>116</v>
      </c>
      <c r="Y189" s="31">
        <v>80</v>
      </c>
      <c r="Z189" s="31">
        <v>6</v>
      </c>
      <c r="AA189" s="35">
        <v>155</v>
      </c>
      <c r="AB189" s="142" t="s">
        <v>330</v>
      </c>
      <c r="AC189" s="35" t="s">
        <v>591</v>
      </c>
      <c r="AD189" s="31">
        <v>17262</v>
      </c>
      <c r="AE189" s="31">
        <v>61979</v>
      </c>
      <c r="AF189" s="31">
        <v>45686</v>
      </c>
      <c r="AG189" s="31">
        <v>0</v>
      </c>
      <c r="AH189" s="31">
        <v>76803</v>
      </c>
      <c r="AI189" s="31">
        <v>184468</v>
      </c>
      <c r="AJ189" s="31">
        <v>0</v>
      </c>
      <c r="AK189" s="31">
        <v>0</v>
      </c>
      <c r="AL189" s="35">
        <v>155</v>
      </c>
      <c r="AM189" s="142" t="s">
        <v>330</v>
      </c>
      <c r="AN189" s="35" t="s">
        <v>591</v>
      </c>
      <c r="AO189" s="31">
        <v>114315</v>
      </c>
      <c r="AP189" s="31">
        <v>24160</v>
      </c>
      <c r="AQ189" s="31">
        <v>34576</v>
      </c>
      <c r="AR189" s="31">
        <v>173051</v>
      </c>
      <c r="AS189" s="31">
        <v>0</v>
      </c>
      <c r="AT189" s="36">
        <v>10.024968138106825</v>
      </c>
      <c r="AU189" s="31">
        <v>127365</v>
      </c>
      <c r="AV189" s="31">
        <v>45686</v>
      </c>
      <c r="AW189" s="31">
        <v>0</v>
      </c>
    </row>
    <row r="190" spans="1:49" outlineLevel="2" x14ac:dyDescent="0.2">
      <c r="A190" s="35">
        <v>924150993</v>
      </c>
      <c r="B190" s="35" t="s">
        <v>951</v>
      </c>
      <c r="C190" s="31" t="s">
        <v>951</v>
      </c>
      <c r="D190" s="35">
        <v>156</v>
      </c>
      <c r="E190" s="6" t="s">
        <v>330</v>
      </c>
      <c r="F190" s="35" t="s">
        <v>592</v>
      </c>
      <c r="G190" s="31">
        <v>36923</v>
      </c>
      <c r="H190" s="71">
        <v>56</v>
      </c>
      <c r="I190" s="31">
        <v>5750</v>
      </c>
      <c r="J190" s="33">
        <v>3.2</v>
      </c>
      <c r="K190" s="33">
        <v>0</v>
      </c>
      <c r="L190" s="33">
        <v>2.1066699999999998</v>
      </c>
      <c r="M190" s="33">
        <v>0</v>
      </c>
      <c r="N190" s="35">
        <v>156</v>
      </c>
      <c r="O190" s="142" t="s">
        <v>330</v>
      </c>
      <c r="P190" s="35" t="s">
        <v>592</v>
      </c>
      <c r="Q190" s="31">
        <v>34370</v>
      </c>
      <c r="R190" s="32">
        <v>0.93085610595022072</v>
      </c>
      <c r="S190" s="31">
        <v>75</v>
      </c>
      <c r="T190" s="31">
        <v>45</v>
      </c>
      <c r="U190" s="31">
        <v>87877</v>
      </c>
      <c r="V190" s="32">
        <v>2.380007041681337</v>
      </c>
      <c r="W190" s="32">
        <v>2.5567937154495199</v>
      </c>
      <c r="X190" s="31">
        <v>44</v>
      </c>
      <c r="Y190" s="31">
        <v>82</v>
      </c>
      <c r="Z190" s="31">
        <v>8</v>
      </c>
      <c r="AA190" s="35">
        <v>156</v>
      </c>
      <c r="AB190" s="142" t="s">
        <v>330</v>
      </c>
      <c r="AC190" s="35" t="s">
        <v>592</v>
      </c>
      <c r="AD190" s="31">
        <v>36923</v>
      </c>
      <c r="AE190" s="31">
        <v>155691</v>
      </c>
      <c r="AF190" s="31">
        <v>53388</v>
      </c>
      <c r="AG190" s="31">
        <v>0</v>
      </c>
      <c r="AH190" s="31">
        <v>45849</v>
      </c>
      <c r="AI190" s="31">
        <v>254928</v>
      </c>
      <c r="AJ190" s="31">
        <v>0</v>
      </c>
      <c r="AK190" s="31">
        <v>0</v>
      </c>
      <c r="AL190" s="35">
        <v>156</v>
      </c>
      <c r="AM190" s="142" t="s">
        <v>330</v>
      </c>
      <c r="AN190" s="35" t="s">
        <v>592</v>
      </c>
      <c r="AO190" s="31">
        <v>187063</v>
      </c>
      <c r="AP190" s="31">
        <v>32568</v>
      </c>
      <c r="AQ190" s="31">
        <v>25384</v>
      </c>
      <c r="AR190" s="31">
        <v>245015</v>
      </c>
      <c r="AS190" s="31">
        <v>0</v>
      </c>
      <c r="AT190" s="36">
        <v>6.6358367413265444</v>
      </c>
      <c r="AU190" s="31">
        <v>191627</v>
      </c>
      <c r="AV190" s="31">
        <v>53388</v>
      </c>
      <c r="AW190" s="31">
        <v>0</v>
      </c>
    </row>
    <row r="191" spans="1:49" outlineLevel="2" x14ac:dyDescent="0.2">
      <c r="A191" s="35">
        <v>924151173</v>
      </c>
      <c r="B191" s="35" t="s">
        <v>951</v>
      </c>
      <c r="C191" s="31" t="s">
        <v>951</v>
      </c>
      <c r="D191" s="35">
        <v>157</v>
      </c>
      <c r="E191" s="6" t="s">
        <v>330</v>
      </c>
      <c r="F191" s="35" t="s">
        <v>593</v>
      </c>
      <c r="G191" s="31">
        <v>25814</v>
      </c>
      <c r="H191" s="71">
        <v>56</v>
      </c>
      <c r="I191" s="31">
        <v>6937</v>
      </c>
      <c r="J191" s="33">
        <v>2</v>
      </c>
      <c r="K191" s="33">
        <v>0</v>
      </c>
      <c r="L191" s="33">
        <v>5.13889</v>
      </c>
      <c r="M191" s="33">
        <v>0.55556000000000005</v>
      </c>
      <c r="N191" s="35">
        <v>157</v>
      </c>
      <c r="O191" s="142" t="s">
        <v>330</v>
      </c>
      <c r="P191" s="35" t="s">
        <v>593</v>
      </c>
      <c r="Q191" s="31">
        <v>54594</v>
      </c>
      <c r="R191" s="32">
        <v>2.1148988920740681</v>
      </c>
      <c r="S191" s="31">
        <v>69</v>
      </c>
      <c r="T191" s="31">
        <v>45</v>
      </c>
      <c r="U191" s="31">
        <v>117373</v>
      </c>
      <c r="V191" s="32">
        <v>4.5468737894165958</v>
      </c>
      <c r="W191" s="32">
        <v>2.1499249001721803</v>
      </c>
      <c r="X191" s="31">
        <v>91</v>
      </c>
      <c r="Y191" s="31">
        <v>120</v>
      </c>
      <c r="Z191" s="31">
        <v>10</v>
      </c>
      <c r="AA191" s="35">
        <v>157</v>
      </c>
      <c r="AB191" s="142" t="s">
        <v>330</v>
      </c>
      <c r="AC191" s="35" t="s">
        <v>593</v>
      </c>
      <c r="AD191" s="31">
        <v>25814</v>
      </c>
      <c r="AE191" s="31">
        <v>79911</v>
      </c>
      <c r="AF191" s="31">
        <v>74500</v>
      </c>
      <c r="AG191" s="31">
        <v>0</v>
      </c>
      <c r="AH191" s="31">
        <v>93000</v>
      </c>
      <c r="AI191" s="31">
        <v>247411</v>
      </c>
      <c r="AJ191" s="31">
        <v>0</v>
      </c>
      <c r="AK191" s="31">
        <v>0</v>
      </c>
      <c r="AL191" s="35">
        <v>157</v>
      </c>
      <c r="AM191" s="142" t="s">
        <v>330</v>
      </c>
      <c r="AN191" s="35" t="s">
        <v>593</v>
      </c>
      <c r="AO191" s="31">
        <v>214317</v>
      </c>
      <c r="AP191" s="31">
        <v>45714</v>
      </c>
      <c r="AQ191" s="31">
        <v>168486</v>
      </c>
      <c r="AR191" s="31">
        <v>428517</v>
      </c>
      <c r="AS191" s="31">
        <v>16698</v>
      </c>
      <c r="AT191" s="36">
        <v>16.600178197877121</v>
      </c>
      <c r="AU191" s="31">
        <v>354017</v>
      </c>
      <c r="AV191" s="31">
        <v>74500</v>
      </c>
      <c r="AW191" s="31">
        <v>0</v>
      </c>
    </row>
    <row r="192" spans="1:49" outlineLevel="2" x14ac:dyDescent="0.2">
      <c r="A192" s="35">
        <v>924151203</v>
      </c>
      <c r="B192" s="35" t="s">
        <v>951</v>
      </c>
      <c r="C192" s="31" t="s">
        <v>951</v>
      </c>
      <c r="D192" s="35">
        <v>158</v>
      </c>
      <c r="E192" s="6" t="s">
        <v>330</v>
      </c>
      <c r="F192" s="35" t="s">
        <v>584</v>
      </c>
      <c r="G192" s="31">
        <v>13089</v>
      </c>
      <c r="H192" s="71">
        <v>45</v>
      </c>
      <c r="I192" s="31">
        <v>2687</v>
      </c>
      <c r="J192" s="33">
        <v>1</v>
      </c>
      <c r="K192" s="33">
        <v>0</v>
      </c>
      <c r="L192" s="33">
        <v>2.8571399999999998</v>
      </c>
      <c r="M192" s="33">
        <v>0.42857000000000001</v>
      </c>
      <c r="N192" s="35">
        <v>158</v>
      </c>
      <c r="O192" s="142" t="s">
        <v>330</v>
      </c>
      <c r="P192" s="35" t="s">
        <v>584</v>
      </c>
      <c r="Q192" s="31">
        <v>30795</v>
      </c>
      <c r="R192" s="32">
        <v>2.3527389410955766</v>
      </c>
      <c r="S192" s="31">
        <v>17</v>
      </c>
      <c r="T192" s="31">
        <v>45</v>
      </c>
      <c r="U192" s="31">
        <v>57764</v>
      </c>
      <c r="V192" s="32">
        <v>4.4131713652685463</v>
      </c>
      <c r="W192" s="32">
        <v>1.8757590517941225</v>
      </c>
      <c r="X192" s="31">
        <v>112</v>
      </c>
      <c r="Y192" s="31">
        <v>80</v>
      </c>
      <c r="Z192" s="31">
        <v>8</v>
      </c>
      <c r="AA192" s="35">
        <v>158</v>
      </c>
      <c r="AB192" s="142" t="s">
        <v>330</v>
      </c>
      <c r="AC192" s="35" t="s">
        <v>584</v>
      </c>
      <c r="AD192" s="31">
        <v>13089</v>
      </c>
      <c r="AE192" s="31">
        <v>53658</v>
      </c>
      <c r="AF192" s="31">
        <v>46216</v>
      </c>
      <c r="AG192" s="31">
        <v>0</v>
      </c>
      <c r="AH192" s="31">
        <v>96546</v>
      </c>
      <c r="AI192" s="31">
        <v>196420</v>
      </c>
      <c r="AJ192" s="31">
        <v>0</v>
      </c>
      <c r="AK192" s="31">
        <v>0</v>
      </c>
      <c r="AL192" s="35">
        <v>158</v>
      </c>
      <c r="AM192" s="142" t="s">
        <v>330</v>
      </c>
      <c r="AN192" s="35" t="s">
        <v>584</v>
      </c>
      <c r="AO192" s="31">
        <v>110140</v>
      </c>
      <c r="AP192" s="31">
        <v>17942</v>
      </c>
      <c r="AQ192" s="31">
        <v>40180</v>
      </c>
      <c r="AR192" s="31">
        <v>168262</v>
      </c>
      <c r="AS192" s="31">
        <v>0</v>
      </c>
      <c r="AT192" s="36">
        <v>12.855221942088777</v>
      </c>
      <c r="AU192" s="31">
        <v>122046</v>
      </c>
      <c r="AV192" s="31">
        <v>46216</v>
      </c>
      <c r="AW192" s="31">
        <v>0</v>
      </c>
    </row>
    <row r="193" spans="1:49" outlineLevel="2" x14ac:dyDescent="0.2">
      <c r="A193" s="35">
        <v>924151293</v>
      </c>
      <c r="B193" s="35" t="s">
        <v>951</v>
      </c>
      <c r="C193" s="31" t="s">
        <v>951</v>
      </c>
      <c r="D193" s="35">
        <v>159</v>
      </c>
      <c r="E193" s="6" t="s">
        <v>330</v>
      </c>
      <c r="F193" s="35" t="s">
        <v>585</v>
      </c>
      <c r="G193" s="31">
        <v>37706</v>
      </c>
      <c r="H193" s="71">
        <v>57</v>
      </c>
      <c r="I193" s="31">
        <v>11082</v>
      </c>
      <c r="J193" s="33">
        <v>4</v>
      </c>
      <c r="K193" s="33">
        <v>0</v>
      </c>
      <c r="L193" s="33">
        <v>10.085710000000001</v>
      </c>
      <c r="M193" s="33">
        <v>1.17143</v>
      </c>
      <c r="N193" s="35">
        <v>159</v>
      </c>
      <c r="O193" s="142" t="s">
        <v>330</v>
      </c>
      <c r="P193" s="35" t="s">
        <v>585</v>
      </c>
      <c r="Q193" s="31">
        <v>60412</v>
      </c>
      <c r="R193" s="32">
        <v>1.6021853285949186</v>
      </c>
      <c r="S193" s="31">
        <v>86</v>
      </c>
      <c r="T193" s="31">
        <v>45</v>
      </c>
      <c r="U193" s="31">
        <v>219290</v>
      </c>
      <c r="V193" s="32">
        <v>5.8157852861613533</v>
      </c>
      <c r="W193" s="32">
        <v>3.6299079653049064</v>
      </c>
      <c r="X193" s="31">
        <v>117</v>
      </c>
      <c r="Y193" s="31">
        <v>118</v>
      </c>
      <c r="Z193" s="31">
        <v>18</v>
      </c>
      <c r="AA193" s="35">
        <v>159</v>
      </c>
      <c r="AB193" s="142" t="s">
        <v>330</v>
      </c>
      <c r="AC193" s="35" t="s">
        <v>585</v>
      </c>
      <c r="AD193" s="31">
        <v>37706</v>
      </c>
      <c r="AE193" s="31">
        <v>635026</v>
      </c>
      <c r="AF193" s="31">
        <v>87985</v>
      </c>
      <c r="AG193" s="31">
        <v>0</v>
      </c>
      <c r="AH193" s="31">
        <v>246462</v>
      </c>
      <c r="AI193" s="31">
        <v>969473</v>
      </c>
      <c r="AJ193" s="31">
        <v>555305</v>
      </c>
      <c r="AK193" s="31">
        <v>0</v>
      </c>
      <c r="AL193" s="35">
        <v>159</v>
      </c>
      <c r="AM193" s="142" t="s">
        <v>330</v>
      </c>
      <c r="AN193" s="35" t="s">
        <v>585</v>
      </c>
      <c r="AO193" s="31">
        <v>705343</v>
      </c>
      <c r="AP193" s="31">
        <v>119965</v>
      </c>
      <c r="AQ193" s="31">
        <v>152341</v>
      </c>
      <c r="AR193" s="31">
        <v>977649</v>
      </c>
      <c r="AS193" s="31">
        <v>0</v>
      </c>
      <c r="AT193" s="36">
        <v>25.928207712300431</v>
      </c>
      <c r="AU193" s="31">
        <v>889664</v>
      </c>
      <c r="AV193" s="31">
        <v>87985</v>
      </c>
      <c r="AW193" s="31">
        <v>0</v>
      </c>
    </row>
    <row r="194" spans="1:49" outlineLevel="2" x14ac:dyDescent="0.2">
      <c r="A194" s="35">
        <v>924151473</v>
      </c>
      <c r="B194" s="35" t="s">
        <v>951</v>
      </c>
      <c r="C194" s="31" t="s">
        <v>951</v>
      </c>
      <c r="D194" s="35">
        <v>160</v>
      </c>
      <c r="E194" s="6" t="s">
        <v>330</v>
      </c>
      <c r="F194" s="35" t="s">
        <v>119</v>
      </c>
      <c r="G194" s="31">
        <v>10144</v>
      </c>
      <c r="H194" s="71">
        <v>48</v>
      </c>
      <c r="I194" s="31">
        <v>2857</v>
      </c>
      <c r="J194" s="33">
        <v>1.5428599999999999</v>
      </c>
      <c r="K194" s="33">
        <v>0</v>
      </c>
      <c r="L194" s="33">
        <v>1.82857</v>
      </c>
      <c r="M194" s="33">
        <v>0</v>
      </c>
      <c r="N194" s="35">
        <v>160</v>
      </c>
      <c r="O194" s="142" t="s">
        <v>330</v>
      </c>
      <c r="P194" s="35" t="s">
        <v>119</v>
      </c>
      <c r="Q194" s="31">
        <v>17062</v>
      </c>
      <c r="R194" s="32">
        <v>1.6819794952681388</v>
      </c>
      <c r="S194" s="31">
        <v>25</v>
      </c>
      <c r="T194" s="31">
        <v>45</v>
      </c>
      <c r="U194" s="31">
        <v>40905</v>
      </c>
      <c r="V194" s="32">
        <v>4.0324329652996846</v>
      </c>
      <c r="W194" s="32">
        <v>2.3974328918063534</v>
      </c>
      <c r="X194" s="31">
        <v>11</v>
      </c>
      <c r="Y194" s="31">
        <v>33</v>
      </c>
      <c r="Z194" s="31">
        <v>6</v>
      </c>
      <c r="AA194" s="35">
        <v>160</v>
      </c>
      <c r="AB194" s="142" t="s">
        <v>330</v>
      </c>
      <c r="AC194" s="35" t="s">
        <v>119</v>
      </c>
      <c r="AD194" s="31">
        <v>10144</v>
      </c>
      <c r="AE194" s="31">
        <v>48138</v>
      </c>
      <c r="AF194" s="31">
        <v>29501</v>
      </c>
      <c r="AG194" s="31">
        <v>0</v>
      </c>
      <c r="AH194" s="31">
        <v>35562</v>
      </c>
      <c r="AI194" s="31">
        <v>113201</v>
      </c>
      <c r="AJ194" s="31">
        <v>0</v>
      </c>
      <c r="AK194" s="31">
        <v>0</v>
      </c>
      <c r="AL194" s="35">
        <v>160</v>
      </c>
      <c r="AM194" s="142" t="s">
        <v>330</v>
      </c>
      <c r="AN194" s="35" t="s">
        <v>119</v>
      </c>
      <c r="AO194" s="31">
        <v>85678</v>
      </c>
      <c r="AP194" s="31">
        <v>12789</v>
      </c>
      <c r="AQ194" s="31">
        <v>21799</v>
      </c>
      <c r="AR194" s="31">
        <v>120266</v>
      </c>
      <c r="AS194" s="31">
        <v>20</v>
      </c>
      <c r="AT194" s="36">
        <v>11.855875394321767</v>
      </c>
      <c r="AU194" s="31">
        <v>90765</v>
      </c>
      <c r="AV194" s="31">
        <v>29501</v>
      </c>
      <c r="AW194" s="31">
        <v>0</v>
      </c>
    </row>
    <row r="195" spans="1:49" outlineLevel="2" x14ac:dyDescent="0.2">
      <c r="A195" s="35">
        <v>924151535</v>
      </c>
      <c r="B195" s="35" t="s">
        <v>951</v>
      </c>
      <c r="C195" s="31" t="s">
        <v>951</v>
      </c>
      <c r="D195" s="35">
        <v>161</v>
      </c>
      <c r="E195" s="6" t="s">
        <v>330</v>
      </c>
      <c r="F195" s="35" t="s">
        <v>506</v>
      </c>
      <c r="G195" s="31">
        <v>34580</v>
      </c>
      <c r="H195" s="71">
        <v>55</v>
      </c>
      <c r="I195" s="31">
        <v>12374</v>
      </c>
      <c r="J195" s="33">
        <v>7.3684200000000004</v>
      </c>
      <c r="K195" s="33">
        <v>0</v>
      </c>
      <c r="L195" s="33">
        <v>11.15789</v>
      </c>
      <c r="M195" s="33">
        <v>2.5</v>
      </c>
      <c r="N195" s="35">
        <v>161</v>
      </c>
      <c r="O195" s="142" t="s">
        <v>330</v>
      </c>
      <c r="P195" s="35" t="s">
        <v>506</v>
      </c>
      <c r="Q195" s="31">
        <v>122560</v>
      </c>
      <c r="R195" s="32">
        <v>3.5442452284557548</v>
      </c>
      <c r="S195" s="31">
        <v>231</v>
      </c>
      <c r="T195" s="31">
        <v>45</v>
      </c>
      <c r="U195" s="31">
        <v>371133</v>
      </c>
      <c r="V195" s="32">
        <v>10.732591093117408</v>
      </c>
      <c r="W195" s="32">
        <v>3.0281739556135769</v>
      </c>
      <c r="X195" s="31">
        <v>249</v>
      </c>
      <c r="Y195" s="31">
        <v>452</v>
      </c>
      <c r="Z195" s="31">
        <v>45</v>
      </c>
      <c r="AA195" s="35">
        <v>161</v>
      </c>
      <c r="AB195" s="142" t="s">
        <v>330</v>
      </c>
      <c r="AC195" s="35" t="s">
        <v>506</v>
      </c>
      <c r="AD195" s="31">
        <v>34580</v>
      </c>
      <c r="AE195" s="31">
        <v>1298230</v>
      </c>
      <c r="AF195" s="31">
        <v>99578</v>
      </c>
      <c r="AG195" s="31">
        <v>0</v>
      </c>
      <c r="AH195" s="31">
        <v>221601</v>
      </c>
      <c r="AI195" s="31">
        <v>1619409</v>
      </c>
      <c r="AJ195" s="31">
        <v>0</v>
      </c>
      <c r="AK195" s="31">
        <v>0</v>
      </c>
      <c r="AL195" s="35">
        <v>161</v>
      </c>
      <c r="AM195" s="142" t="s">
        <v>330</v>
      </c>
      <c r="AN195" s="35" t="s">
        <v>506</v>
      </c>
      <c r="AO195" s="31">
        <v>1055705</v>
      </c>
      <c r="AP195" s="31">
        <v>177744</v>
      </c>
      <c r="AQ195" s="31">
        <v>304730</v>
      </c>
      <c r="AR195" s="31">
        <v>1538179</v>
      </c>
      <c r="AS195" s="31">
        <v>0</v>
      </c>
      <c r="AT195" s="36">
        <v>44.48175245806825</v>
      </c>
      <c r="AU195" s="31">
        <v>1438601</v>
      </c>
      <c r="AV195" s="31">
        <v>99578</v>
      </c>
      <c r="AW195" s="31">
        <v>0</v>
      </c>
    </row>
    <row r="196" spans="1:49" outlineLevel="2" x14ac:dyDescent="0.2">
      <c r="A196" s="35">
        <v>924151833</v>
      </c>
      <c r="B196" s="35" t="s">
        <v>951</v>
      </c>
      <c r="C196" s="31" t="s">
        <v>951</v>
      </c>
      <c r="D196" s="35">
        <v>162</v>
      </c>
      <c r="E196" s="6" t="s">
        <v>330</v>
      </c>
      <c r="F196" s="35" t="s">
        <v>507</v>
      </c>
      <c r="G196" s="31">
        <v>57388</v>
      </c>
      <c r="H196" s="71">
        <v>54</v>
      </c>
      <c r="I196" s="31">
        <v>8189</v>
      </c>
      <c r="J196" s="33">
        <v>1.2285699999999999</v>
      </c>
      <c r="K196" s="33">
        <v>0</v>
      </c>
      <c r="L196" s="33">
        <v>6.3714300000000001</v>
      </c>
      <c r="M196" s="33">
        <v>0.85714000000000001</v>
      </c>
      <c r="N196" s="35">
        <v>162</v>
      </c>
      <c r="O196" s="142" t="s">
        <v>330</v>
      </c>
      <c r="P196" s="35" t="s">
        <v>507</v>
      </c>
      <c r="Q196" s="31">
        <v>48834</v>
      </c>
      <c r="R196" s="32">
        <v>0.85094444831672122</v>
      </c>
      <c r="S196" s="31">
        <v>68</v>
      </c>
      <c r="T196" s="31">
        <v>45</v>
      </c>
      <c r="U196" s="31">
        <v>161549</v>
      </c>
      <c r="V196" s="32">
        <v>2.8150310169373389</v>
      </c>
      <c r="W196" s="32">
        <v>3.3081254863414835</v>
      </c>
      <c r="X196" s="31">
        <v>48</v>
      </c>
      <c r="Y196" s="31">
        <v>112</v>
      </c>
      <c r="Z196" s="31">
        <v>9</v>
      </c>
      <c r="AA196" s="35">
        <v>162</v>
      </c>
      <c r="AB196" s="142" t="s">
        <v>330</v>
      </c>
      <c r="AC196" s="35" t="s">
        <v>507</v>
      </c>
      <c r="AD196" s="31">
        <v>57388</v>
      </c>
      <c r="AE196" s="31">
        <v>236770</v>
      </c>
      <c r="AF196" s="31">
        <v>89802</v>
      </c>
      <c r="AG196" s="31">
        <v>0</v>
      </c>
      <c r="AH196" s="31">
        <v>223623</v>
      </c>
      <c r="AI196" s="31">
        <v>550195</v>
      </c>
      <c r="AJ196" s="31">
        <v>0</v>
      </c>
      <c r="AK196" s="31">
        <v>2520</v>
      </c>
      <c r="AL196" s="35">
        <v>162</v>
      </c>
      <c r="AM196" s="142" t="s">
        <v>330</v>
      </c>
      <c r="AN196" s="35" t="s">
        <v>507</v>
      </c>
      <c r="AO196" s="31">
        <v>325739</v>
      </c>
      <c r="AP196" s="31">
        <v>74139</v>
      </c>
      <c r="AQ196" s="31">
        <v>173355</v>
      </c>
      <c r="AR196" s="31">
        <v>573233</v>
      </c>
      <c r="AS196" s="31">
        <v>0</v>
      </c>
      <c r="AT196" s="36">
        <v>9.9887258660347111</v>
      </c>
      <c r="AU196" s="31">
        <v>485951</v>
      </c>
      <c r="AV196" s="31">
        <v>87282</v>
      </c>
      <c r="AW196" s="31">
        <v>0</v>
      </c>
    </row>
    <row r="197" spans="1:49" outlineLevel="1" x14ac:dyDescent="0.2">
      <c r="B197" s="15" t="s">
        <v>348</v>
      </c>
      <c r="C197" s="31"/>
      <c r="F197" s="12" t="s">
        <v>665</v>
      </c>
      <c r="G197" s="31">
        <v>498886</v>
      </c>
      <c r="I197" s="31">
        <v>149270</v>
      </c>
      <c r="J197" s="33">
        <v>59.93985</v>
      </c>
      <c r="K197" s="33">
        <v>3.9714299999999998</v>
      </c>
      <c r="L197" s="33">
        <v>149.66058000000001</v>
      </c>
      <c r="M197" s="33">
        <v>20.969850000000005</v>
      </c>
      <c r="O197" s="142"/>
      <c r="P197" s="12" t="s">
        <v>665</v>
      </c>
      <c r="Q197" s="31">
        <v>1080346</v>
      </c>
      <c r="R197" s="32">
        <v>2.1655167713666046</v>
      </c>
      <c r="S197" s="31">
        <v>1258</v>
      </c>
      <c r="T197" s="31">
        <v>721</v>
      </c>
      <c r="U197" s="31">
        <v>3688436</v>
      </c>
      <c r="V197" s="32">
        <v>7.3933443712591655</v>
      </c>
      <c r="W197" s="32">
        <v>3.4141247341129599</v>
      </c>
      <c r="X197" s="31">
        <v>5906</v>
      </c>
      <c r="Y197" s="31">
        <v>4187</v>
      </c>
      <c r="Z197" s="31">
        <v>229</v>
      </c>
      <c r="AB197" s="142"/>
      <c r="AC197" s="12" t="s">
        <v>665</v>
      </c>
      <c r="AD197" s="31">
        <v>498886</v>
      </c>
      <c r="AE197" s="31">
        <v>9914270</v>
      </c>
      <c r="AF197" s="31">
        <v>2126714</v>
      </c>
      <c r="AG197" s="31">
        <v>44160</v>
      </c>
      <c r="AH197" s="31">
        <v>2413704</v>
      </c>
      <c r="AI197" s="31">
        <v>14498848</v>
      </c>
      <c r="AJ197" s="31">
        <v>555305</v>
      </c>
      <c r="AK197" s="31">
        <v>6364</v>
      </c>
      <c r="AM197" s="142"/>
      <c r="AN197" s="12" t="s">
        <v>665</v>
      </c>
      <c r="AO197" s="31">
        <v>9707011</v>
      </c>
      <c r="AP197" s="31">
        <v>1952940</v>
      </c>
      <c r="AQ197" s="31">
        <v>3274304</v>
      </c>
      <c r="AR197" s="31">
        <v>14934255</v>
      </c>
      <c r="AS197" s="31">
        <v>334494</v>
      </c>
      <c r="AT197" s="36">
        <v>29.935205638161825</v>
      </c>
      <c r="AU197" s="31">
        <v>12728970</v>
      </c>
      <c r="AV197" s="31">
        <v>2162095</v>
      </c>
      <c r="AW197" s="31">
        <v>43190</v>
      </c>
    </row>
    <row r="198" spans="1:49" outlineLevel="1" x14ac:dyDescent="0.2">
      <c r="B198" s="15"/>
      <c r="C198" s="31"/>
      <c r="F198" s="12"/>
      <c r="O198" s="142"/>
      <c r="P198" s="12"/>
      <c r="AB198" s="142"/>
      <c r="AC198" s="12"/>
      <c r="AI198" s="31"/>
      <c r="AJ198" s="31"/>
      <c r="AM198" s="142"/>
      <c r="AN198" s="12"/>
      <c r="AO198" s="31"/>
      <c r="AP198" s="31"/>
      <c r="AQ198" s="31"/>
      <c r="AR198" s="31"/>
      <c r="AS198" s="31"/>
      <c r="AT198" s="36"/>
      <c r="AU198" s="31"/>
      <c r="AV198" s="31"/>
      <c r="AW198" s="31"/>
    </row>
    <row r="199" spans="1:49" outlineLevel="2" x14ac:dyDescent="0.2">
      <c r="A199" s="35">
        <v>906160153</v>
      </c>
      <c r="B199" s="35" t="s">
        <v>508</v>
      </c>
      <c r="C199" s="31" t="s">
        <v>118</v>
      </c>
      <c r="D199" s="35">
        <v>163</v>
      </c>
      <c r="E199" s="6" t="s">
        <v>328</v>
      </c>
      <c r="F199" s="35" t="s">
        <v>509</v>
      </c>
      <c r="G199" s="31">
        <v>0</v>
      </c>
      <c r="I199" s="31" t="s">
        <v>1032</v>
      </c>
      <c r="J199" s="33">
        <v>0</v>
      </c>
      <c r="K199" s="33">
        <v>0</v>
      </c>
      <c r="L199" s="33">
        <v>0</v>
      </c>
      <c r="M199" s="33">
        <v>0</v>
      </c>
      <c r="N199" s="35">
        <v>163</v>
      </c>
      <c r="O199" s="142" t="s">
        <v>328</v>
      </c>
      <c r="P199" s="35" t="s">
        <v>509</v>
      </c>
      <c r="Q199" s="31">
        <v>859</v>
      </c>
      <c r="R199" s="32">
        <v>0</v>
      </c>
      <c r="S199" s="31">
        <v>0</v>
      </c>
      <c r="T199" s="31">
        <v>0</v>
      </c>
      <c r="U199" s="31">
        <v>0</v>
      </c>
      <c r="V199" s="32">
        <v>0</v>
      </c>
      <c r="W199" s="32">
        <v>0</v>
      </c>
      <c r="X199" s="31">
        <v>0</v>
      </c>
      <c r="Y199" s="31">
        <v>0</v>
      </c>
      <c r="Z199" s="31">
        <v>0</v>
      </c>
      <c r="AA199" s="35">
        <v>163</v>
      </c>
      <c r="AB199" s="142" t="s">
        <v>328</v>
      </c>
      <c r="AC199" s="35" t="s">
        <v>509</v>
      </c>
      <c r="AD199" s="31">
        <v>0</v>
      </c>
      <c r="AE199" s="31">
        <v>18917</v>
      </c>
      <c r="AF199" s="31">
        <v>28978</v>
      </c>
      <c r="AG199" s="31">
        <v>0</v>
      </c>
      <c r="AH199" s="31">
        <v>369</v>
      </c>
      <c r="AI199" s="31">
        <v>48264</v>
      </c>
      <c r="AJ199" s="31" t="s">
        <v>1032</v>
      </c>
      <c r="AK199" s="31">
        <v>0</v>
      </c>
      <c r="AL199" s="35">
        <v>163</v>
      </c>
      <c r="AM199" s="142" t="s">
        <v>328</v>
      </c>
      <c r="AN199" s="35" t="s">
        <v>509</v>
      </c>
      <c r="AO199" s="31">
        <v>30512</v>
      </c>
      <c r="AP199" s="31">
        <v>12931</v>
      </c>
      <c r="AQ199" s="31">
        <v>4269</v>
      </c>
      <c r="AR199" s="31">
        <v>47712</v>
      </c>
      <c r="AS199" s="31">
        <v>0</v>
      </c>
      <c r="AT199" s="36">
        <v>0</v>
      </c>
      <c r="AU199" s="31">
        <v>18734</v>
      </c>
      <c r="AV199" s="31">
        <v>28978</v>
      </c>
      <c r="AW199" s="31">
        <v>0</v>
      </c>
    </row>
    <row r="200" spans="1:49" outlineLevel="2" x14ac:dyDescent="0.2">
      <c r="A200" s="35">
        <v>906160185</v>
      </c>
      <c r="B200" s="35" t="s">
        <v>508</v>
      </c>
      <c r="C200" s="31" t="s">
        <v>118</v>
      </c>
      <c r="D200" s="35">
        <v>164</v>
      </c>
      <c r="E200" s="6" t="s">
        <v>330</v>
      </c>
      <c r="F200" s="35" t="s">
        <v>510</v>
      </c>
      <c r="G200" s="31">
        <v>20821</v>
      </c>
      <c r="H200" s="71">
        <v>59</v>
      </c>
      <c r="I200" s="31">
        <v>10781</v>
      </c>
      <c r="J200" s="33">
        <v>1.4285699999999999</v>
      </c>
      <c r="K200" s="33">
        <v>3.1428600000000002</v>
      </c>
      <c r="L200" s="33">
        <v>3.7142900000000001</v>
      </c>
      <c r="M200" s="33">
        <v>0.8</v>
      </c>
      <c r="N200" s="35">
        <v>164</v>
      </c>
      <c r="O200" s="142" t="s">
        <v>330</v>
      </c>
      <c r="P200" s="35" t="s">
        <v>510</v>
      </c>
      <c r="Q200" s="31">
        <v>69008</v>
      </c>
      <c r="R200" s="32">
        <v>3.3143460928869892</v>
      </c>
      <c r="S200" s="31">
        <v>75</v>
      </c>
      <c r="T200" s="31">
        <v>63</v>
      </c>
      <c r="U200" s="31">
        <v>106666</v>
      </c>
      <c r="V200" s="32">
        <v>5.1230008164833585</v>
      </c>
      <c r="W200" s="32">
        <v>1.545704845814978</v>
      </c>
      <c r="X200" s="31">
        <v>584</v>
      </c>
      <c r="Y200" s="31">
        <v>295</v>
      </c>
      <c r="Z200" s="31">
        <v>19</v>
      </c>
      <c r="AA200" s="35">
        <v>164</v>
      </c>
      <c r="AB200" s="142" t="s">
        <v>330</v>
      </c>
      <c r="AC200" s="35" t="s">
        <v>510</v>
      </c>
      <c r="AD200" s="31">
        <v>20821</v>
      </c>
      <c r="AE200" s="31">
        <v>53735</v>
      </c>
      <c r="AF200" s="31">
        <v>56377</v>
      </c>
      <c r="AG200" s="31">
        <v>4771</v>
      </c>
      <c r="AH200" s="31">
        <v>160078</v>
      </c>
      <c r="AI200" s="31">
        <v>274961</v>
      </c>
      <c r="AJ200" s="31">
        <v>0</v>
      </c>
      <c r="AK200" s="31">
        <v>4771</v>
      </c>
      <c r="AL200" s="35">
        <v>164</v>
      </c>
      <c r="AM200" s="142" t="s">
        <v>330</v>
      </c>
      <c r="AN200" s="35" t="s">
        <v>510</v>
      </c>
      <c r="AO200" s="31">
        <v>133624</v>
      </c>
      <c r="AP200" s="31">
        <v>26863</v>
      </c>
      <c r="AQ200" s="31">
        <v>65328</v>
      </c>
      <c r="AR200" s="31">
        <v>225815</v>
      </c>
      <c r="AS200" s="31">
        <v>0</v>
      </c>
      <c r="AT200" s="36">
        <v>10.845540560011527</v>
      </c>
      <c r="AU200" s="31">
        <v>164667</v>
      </c>
      <c r="AV200" s="31">
        <v>56377</v>
      </c>
      <c r="AW200" s="31">
        <v>4771</v>
      </c>
    </row>
    <row r="201" spans="1:49" outlineLevel="2" x14ac:dyDescent="0.2">
      <c r="A201" s="35">
        <v>906160813</v>
      </c>
      <c r="B201" s="35" t="s">
        <v>508</v>
      </c>
      <c r="C201" s="31" t="s">
        <v>118</v>
      </c>
      <c r="D201" s="35">
        <v>165</v>
      </c>
      <c r="E201" s="6" t="s">
        <v>330</v>
      </c>
      <c r="F201" s="35" t="s">
        <v>511</v>
      </c>
      <c r="G201" s="31">
        <v>5319</v>
      </c>
      <c r="H201" s="71">
        <v>45</v>
      </c>
      <c r="I201" s="31">
        <v>2871</v>
      </c>
      <c r="J201" s="33">
        <v>1</v>
      </c>
      <c r="K201" s="33">
        <v>1</v>
      </c>
      <c r="L201" s="33">
        <v>0.57142999999999999</v>
      </c>
      <c r="M201" s="33">
        <v>0</v>
      </c>
      <c r="N201" s="35">
        <v>165</v>
      </c>
      <c r="O201" s="142" t="s">
        <v>330</v>
      </c>
      <c r="P201" s="35" t="s">
        <v>511</v>
      </c>
      <c r="Q201" s="31">
        <v>21811</v>
      </c>
      <c r="R201" s="32">
        <v>4.1005828163188571</v>
      </c>
      <c r="S201" s="31">
        <v>30</v>
      </c>
      <c r="T201" s="31">
        <v>0</v>
      </c>
      <c r="U201" s="31">
        <v>13562</v>
      </c>
      <c r="V201" s="32">
        <v>2.5497273923669863</v>
      </c>
      <c r="W201" s="32">
        <v>0.62179634129567651</v>
      </c>
      <c r="X201" s="31">
        <v>216</v>
      </c>
      <c r="Y201" s="31">
        <v>33</v>
      </c>
      <c r="Z201" s="31">
        <v>10</v>
      </c>
      <c r="AA201" s="35">
        <v>165</v>
      </c>
      <c r="AB201" s="142" t="s">
        <v>330</v>
      </c>
      <c r="AC201" s="35" t="s">
        <v>511</v>
      </c>
      <c r="AD201" s="31">
        <v>5319</v>
      </c>
      <c r="AE201" s="31">
        <v>5942</v>
      </c>
      <c r="AF201" s="31">
        <v>19097</v>
      </c>
      <c r="AG201" s="31">
        <v>0</v>
      </c>
      <c r="AH201" s="31">
        <v>99280</v>
      </c>
      <c r="AI201" s="31">
        <v>124319</v>
      </c>
      <c r="AJ201" s="31">
        <v>150</v>
      </c>
      <c r="AK201" s="31">
        <v>0</v>
      </c>
      <c r="AL201" s="35">
        <v>165</v>
      </c>
      <c r="AM201" s="142" t="s">
        <v>330</v>
      </c>
      <c r="AN201" s="35" t="s">
        <v>511</v>
      </c>
      <c r="AO201" s="31">
        <v>71827</v>
      </c>
      <c r="AP201" s="31">
        <v>12237</v>
      </c>
      <c r="AQ201" s="31">
        <v>43199</v>
      </c>
      <c r="AR201" s="31">
        <v>127263</v>
      </c>
      <c r="AS201" s="31">
        <v>0</v>
      </c>
      <c r="AT201" s="36">
        <v>23.926113931190073</v>
      </c>
      <c r="AU201" s="31">
        <v>108166</v>
      </c>
      <c r="AV201" s="31">
        <v>19097</v>
      </c>
      <c r="AW201" s="31">
        <v>0</v>
      </c>
    </row>
    <row r="202" spans="1:49" outlineLevel="2" x14ac:dyDescent="0.2">
      <c r="A202" s="35">
        <v>906160303</v>
      </c>
      <c r="B202" s="35" t="s">
        <v>508</v>
      </c>
      <c r="C202" s="31" t="s">
        <v>118</v>
      </c>
      <c r="D202" s="35">
        <v>166</v>
      </c>
      <c r="E202" s="6" t="s">
        <v>330</v>
      </c>
      <c r="F202" s="35" t="s">
        <v>512</v>
      </c>
      <c r="G202" s="31">
        <v>5114</v>
      </c>
      <c r="H202" s="71">
        <v>45</v>
      </c>
      <c r="I202" s="31">
        <v>875</v>
      </c>
      <c r="J202" s="33">
        <v>0</v>
      </c>
      <c r="K202" s="33">
        <v>1</v>
      </c>
      <c r="L202" s="33">
        <v>0.57142999999999999</v>
      </c>
      <c r="M202" s="33">
        <v>0</v>
      </c>
      <c r="N202" s="35">
        <v>166</v>
      </c>
      <c r="O202" s="142" t="s">
        <v>330</v>
      </c>
      <c r="P202" s="35" t="s">
        <v>512</v>
      </c>
      <c r="Q202" s="31">
        <v>15872</v>
      </c>
      <c r="R202" s="32">
        <v>3.1036370746969104</v>
      </c>
      <c r="S202" s="31">
        <v>16</v>
      </c>
      <c r="T202" s="31">
        <v>66</v>
      </c>
      <c r="U202" s="31">
        <v>14048</v>
      </c>
      <c r="V202" s="32">
        <v>2.7469691044192412</v>
      </c>
      <c r="W202" s="32">
        <v>0.88508064516129037</v>
      </c>
      <c r="X202" s="31">
        <v>64</v>
      </c>
      <c r="Y202" s="31">
        <v>271</v>
      </c>
      <c r="Z202" s="31">
        <v>5</v>
      </c>
      <c r="AA202" s="35">
        <v>166</v>
      </c>
      <c r="AB202" s="142" t="s">
        <v>330</v>
      </c>
      <c r="AC202" s="35" t="s">
        <v>512</v>
      </c>
      <c r="AD202" s="31">
        <v>5114</v>
      </c>
      <c r="AE202" s="31">
        <v>5784</v>
      </c>
      <c r="AF202" s="31">
        <v>15008</v>
      </c>
      <c r="AG202" s="31">
        <v>2348</v>
      </c>
      <c r="AH202" s="31">
        <v>27394</v>
      </c>
      <c r="AI202" s="31">
        <v>50534</v>
      </c>
      <c r="AJ202" s="31">
        <v>600</v>
      </c>
      <c r="AK202" s="31">
        <v>0</v>
      </c>
      <c r="AL202" s="35">
        <v>166</v>
      </c>
      <c r="AM202" s="142" t="s">
        <v>330</v>
      </c>
      <c r="AN202" s="35" t="s">
        <v>512</v>
      </c>
      <c r="AO202" s="31">
        <v>48468</v>
      </c>
      <c r="AP202" s="31">
        <v>9890</v>
      </c>
      <c r="AQ202" s="31">
        <v>13960</v>
      </c>
      <c r="AR202" s="31">
        <v>72318</v>
      </c>
      <c r="AS202" s="31">
        <v>0</v>
      </c>
      <c r="AT202" s="36">
        <v>14.141181071568244</v>
      </c>
      <c r="AU202" s="31">
        <v>57310</v>
      </c>
      <c r="AV202" s="31">
        <v>15008</v>
      </c>
      <c r="AW202" s="31">
        <v>0</v>
      </c>
    </row>
    <row r="203" spans="1:49" outlineLevel="2" x14ac:dyDescent="0.2">
      <c r="A203" s="35">
        <v>906160393</v>
      </c>
      <c r="B203" s="35" t="s">
        <v>508</v>
      </c>
      <c r="C203" s="31" t="s">
        <v>118</v>
      </c>
      <c r="D203" s="35">
        <v>167</v>
      </c>
      <c r="E203" s="6" t="s">
        <v>330</v>
      </c>
      <c r="F203" s="35" t="s">
        <v>513</v>
      </c>
      <c r="G203" s="31">
        <v>7615</v>
      </c>
      <c r="H203" s="71">
        <v>45</v>
      </c>
      <c r="I203" s="31">
        <v>1621</v>
      </c>
      <c r="J203" s="33">
        <v>0</v>
      </c>
      <c r="K203" s="33">
        <v>1</v>
      </c>
      <c r="L203" s="33">
        <v>1.8</v>
      </c>
      <c r="M203" s="33">
        <v>0.14285999999999999</v>
      </c>
      <c r="N203" s="35">
        <v>167</v>
      </c>
      <c r="O203" s="142" t="s">
        <v>330</v>
      </c>
      <c r="P203" s="35" t="s">
        <v>513</v>
      </c>
      <c r="Q203" s="31">
        <v>18694</v>
      </c>
      <c r="R203" s="32">
        <v>2.4548916611950098</v>
      </c>
      <c r="S203" s="31">
        <v>42</v>
      </c>
      <c r="T203" s="31">
        <v>63</v>
      </c>
      <c r="U203" s="31">
        <v>21187</v>
      </c>
      <c r="V203" s="32">
        <v>2.7822718319107027</v>
      </c>
      <c r="W203" s="32">
        <v>1.1333582967797153</v>
      </c>
      <c r="X203" s="31">
        <v>226</v>
      </c>
      <c r="Y203" s="31">
        <v>269</v>
      </c>
      <c r="Z203" s="31">
        <v>7</v>
      </c>
      <c r="AA203" s="35">
        <v>167</v>
      </c>
      <c r="AB203" s="142" t="s">
        <v>330</v>
      </c>
      <c r="AC203" s="35" t="s">
        <v>513</v>
      </c>
      <c r="AD203" s="31">
        <v>7615</v>
      </c>
      <c r="AE203" s="31">
        <v>16949</v>
      </c>
      <c r="AF203" s="31">
        <v>22612</v>
      </c>
      <c r="AG203" s="31">
        <v>0</v>
      </c>
      <c r="AH203" s="31">
        <v>328742</v>
      </c>
      <c r="AI203" s="31">
        <v>368303</v>
      </c>
      <c r="AJ203" s="31">
        <v>0</v>
      </c>
      <c r="AK203" s="31">
        <v>0</v>
      </c>
      <c r="AL203" s="35">
        <v>167</v>
      </c>
      <c r="AM203" s="142" t="s">
        <v>330</v>
      </c>
      <c r="AN203" s="35" t="s">
        <v>513</v>
      </c>
      <c r="AO203" s="31">
        <v>67004</v>
      </c>
      <c r="AP203" s="31">
        <v>12762</v>
      </c>
      <c r="AQ203" s="31">
        <v>32577</v>
      </c>
      <c r="AR203" s="31">
        <v>112343</v>
      </c>
      <c r="AS203" s="31">
        <v>0</v>
      </c>
      <c r="AT203" s="36">
        <v>14.752856204858832</v>
      </c>
      <c r="AU203" s="31">
        <v>89731</v>
      </c>
      <c r="AV203" s="31">
        <v>22612</v>
      </c>
      <c r="AW203" s="31">
        <v>0</v>
      </c>
    </row>
    <row r="204" spans="1:49" outlineLevel="2" x14ac:dyDescent="0.2">
      <c r="A204" s="35">
        <v>906160603</v>
      </c>
      <c r="B204" s="35" t="s">
        <v>508</v>
      </c>
      <c r="C204" s="31" t="s">
        <v>118</v>
      </c>
      <c r="D204" s="35">
        <v>168</v>
      </c>
      <c r="E204" s="6" t="s">
        <v>330</v>
      </c>
      <c r="F204" s="35" t="s">
        <v>1016</v>
      </c>
      <c r="G204" s="31">
        <v>7991</v>
      </c>
      <c r="H204" s="71">
        <v>48</v>
      </c>
      <c r="I204" s="31">
        <v>2222</v>
      </c>
      <c r="J204" s="33">
        <v>0</v>
      </c>
      <c r="K204" s="33">
        <v>1.06667</v>
      </c>
      <c r="L204" s="33">
        <v>1.6</v>
      </c>
      <c r="M204" s="33">
        <v>1.06667</v>
      </c>
      <c r="N204" s="35">
        <v>168</v>
      </c>
      <c r="O204" s="142" t="s">
        <v>330</v>
      </c>
      <c r="P204" s="35" t="s">
        <v>1016</v>
      </c>
      <c r="Q204" s="31">
        <v>18551</v>
      </c>
      <c r="R204" s="32">
        <v>2.3214866725065697</v>
      </c>
      <c r="S204" s="31">
        <v>37</v>
      </c>
      <c r="T204" s="31">
        <v>63</v>
      </c>
      <c r="U204" s="31">
        <v>22760</v>
      </c>
      <c r="V204" s="32">
        <v>2.8482042297584784</v>
      </c>
      <c r="W204" s="32">
        <v>1.2268880383806804</v>
      </c>
      <c r="X204" s="31">
        <v>124</v>
      </c>
      <c r="Y204" s="31">
        <v>215</v>
      </c>
      <c r="Z204" s="31">
        <v>8</v>
      </c>
      <c r="AA204" s="35">
        <v>168</v>
      </c>
      <c r="AB204" s="142" t="s">
        <v>330</v>
      </c>
      <c r="AC204" s="35" t="s">
        <v>1016</v>
      </c>
      <c r="AD204" s="31">
        <v>7991</v>
      </c>
      <c r="AE204" s="31">
        <v>4912</v>
      </c>
      <c r="AF204" s="31">
        <v>22919</v>
      </c>
      <c r="AG204" s="31">
        <v>0</v>
      </c>
      <c r="AH204" s="31">
        <v>68311</v>
      </c>
      <c r="AI204" s="31">
        <v>96142</v>
      </c>
      <c r="AJ204" s="31">
        <v>0</v>
      </c>
      <c r="AK204" s="31">
        <v>0</v>
      </c>
      <c r="AL204" s="35">
        <v>168</v>
      </c>
      <c r="AM204" s="142" t="s">
        <v>330</v>
      </c>
      <c r="AN204" s="35" t="s">
        <v>1016</v>
      </c>
      <c r="AO204" s="31">
        <v>70608</v>
      </c>
      <c r="AP204" s="31">
        <v>13640</v>
      </c>
      <c r="AQ204" s="31">
        <v>25167</v>
      </c>
      <c r="AR204" s="31">
        <v>109415</v>
      </c>
      <c r="AS204" s="31">
        <v>0</v>
      </c>
      <c r="AT204" s="36">
        <v>13.692278813665373</v>
      </c>
      <c r="AU204" s="31">
        <v>86106</v>
      </c>
      <c r="AV204" s="31">
        <v>22919</v>
      </c>
      <c r="AW204" s="31">
        <v>390</v>
      </c>
    </row>
    <row r="205" spans="1:49" outlineLevel="1" x14ac:dyDescent="0.2">
      <c r="B205" s="15" t="s">
        <v>829</v>
      </c>
      <c r="C205" s="31"/>
      <c r="F205" s="12" t="s">
        <v>666</v>
      </c>
      <c r="G205" s="31">
        <v>46860</v>
      </c>
      <c r="I205" s="31">
        <v>18370</v>
      </c>
      <c r="J205" s="33">
        <v>2.4285699999999997</v>
      </c>
      <c r="K205" s="33">
        <v>7.2095300000000009</v>
      </c>
      <c r="L205" s="33">
        <v>8.2571500000000011</v>
      </c>
      <c r="M205" s="33">
        <v>2.0095299999999998</v>
      </c>
      <c r="O205" s="142"/>
      <c r="P205" s="12" t="s">
        <v>666</v>
      </c>
      <c r="Q205" s="31">
        <v>144795</v>
      </c>
      <c r="R205" s="32">
        <v>3.0899487836107555</v>
      </c>
      <c r="S205" s="31">
        <v>200</v>
      </c>
      <c r="T205" s="31">
        <v>255</v>
      </c>
      <c r="U205" s="31">
        <v>178223</v>
      </c>
      <c r="V205" s="32">
        <v>3.8033077251387111</v>
      </c>
      <c r="W205" s="32">
        <v>1.2308643254256018</v>
      </c>
      <c r="X205" s="31">
        <v>1214</v>
      </c>
      <c r="Y205" s="31">
        <v>1083</v>
      </c>
      <c r="Z205" s="31">
        <v>49</v>
      </c>
      <c r="AB205" s="142"/>
      <c r="AC205" s="12" t="s">
        <v>666</v>
      </c>
      <c r="AD205" s="31">
        <v>46860</v>
      </c>
      <c r="AE205" s="31">
        <v>106239</v>
      </c>
      <c r="AF205" s="31">
        <v>164991</v>
      </c>
      <c r="AG205" s="31">
        <v>7119</v>
      </c>
      <c r="AH205" s="31">
        <v>684174</v>
      </c>
      <c r="AI205" s="31">
        <v>962523</v>
      </c>
      <c r="AJ205" s="31">
        <v>750</v>
      </c>
      <c r="AK205" s="31">
        <v>4771</v>
      </c>
      <c r="AM205" s="142"/>
      <c r="AN205" s="12" t="s">
        <v>666</v>
      </c>
      <c r="AO205" s="31">
        <v>422043</v>
      </c>
      <c r="AP205" s="31">
        <v>88323</v>
      </c>
      <c r="AQ205" s="31">
        <v>184500</v>
      </c>
      <c r="AR205" s="31">
        <v>694866</v>
      </c>
      <c r="AS205" s="31">
        <v>0</v>
      </c>
      <c r="AT205" s="36">
        <v>14.828553137003841</v>
      </c>
      <c r="AU205" s="31">
        <v>524714</v>
      </c>
      <c r="AV205" s="31">
        <v>164991</v>
      </c>
      <c r="AW205" s="31">
        <v>5161</v>
      </c>
    </row>
    <row r="206" spans="1:49" outlineLevel="1" x14ac:dyDescent="0.2">
      <c r="B206" s="15"/>
      <c r="C206" s="31"/>
      <c r="F206" s="12"/>
      <c r="O206" s="142"/>
      <c r="P206" s="12"/>
      <c r="AB206" s="142"/>
      <c r="AC206" s="12"/>
      <c r="AI206" s="31"/>
      <c r="AJ206" s="31"/>
      <c r="AM206" s="142"/>
      <c r="AN206" s="12"/>
      <c r="AO206" s="31"/>
      <c r="AP206" s="31"/>
      <c r="AQ206" s="31"/>
      <c r="AR206" s="31"/>
      <c r="AS206" s="31"/>
      <c r="AT206" s="36"/>
      <c r="AU206" s="31"/>
      <c r="AV206" s="31"/>
      <c r="AW206" s="31"/>
    </row>
    <row r="207" spans="1:49" outlineLevel="2" x14ac:dyDescent="0.2">
      <c r="A207" s="35">
        <v>910170513</v>
      </c>
      <c r="B207" s="35" t="s">
        <v>515</v>
      </c>
      <c r="C207" s="31" t="s">
        <v>102</v>
      </c>
      <c r="D207" s="35">
        <v>169</v>
      </c>
      <c r="F207" s="35" t="s">
        <v>516</v>
      </c>
      <c r="G207" s="31">
        <v>46293</v>
      </c>
      <c r="H207" s="71">
        <v>53</v>
      </c>
      <c r="I207" s="31">
        <v>2882</v>
      </c>
      <c r="J207" s="33">
        <v>1</v>
      </c>
      <c r="K207" s="33">
        <v>0</v>
      </c>
      <c r="L207" s="33">
        <v>5.8</v>
      </c>
      <c r="M207" s="33">
        <v>0.34286</v>
      </c>
      <c r="N207" s="35">
        <v>169</v>
      </c>
      <c r="O207" s="142"/>
      <c r="P207" s="35" t="s">
        <v>516</v>
      </c>
      <c r="Q207" s="31">
        <v>73212</v>
      </c>
      <c r="R207" s="32">
        <v>1.5814918022163178</v>
      </c>
      <c r="S207" s="31">
        <v>66</v>
      </c>
      <c r="T207" s="31">
        <v>0</v>
      </c>
      <c r="U207" s="31">
        <v>86110</v>
      </c>
      <c r="V207" s="32">
        <v>1.8601084397209082</v>
      </c>
      <c r="W207" s="32">
        <v>1.1761733049226903</v>
      </c>
      <c r="X207" s="31">
        <v>331</v>
      </c>
      <c r="Y207" s="31">
        <v>239</v>
      </c>
      <c r="Z207" s="31">
        <v>6</v>
      </c>
      <c r="AA207" s="35">
        <v>169</v>
      </c>
      <c r="AB207" s="142"/>
      <c r="AC207" s="35" t="s">
        <v>516</v>
      </c>
      <c r="AD207" s="31">
        <v>46293</v>
      </c>
      <c r="AE207" s="31">
        <v>115100</v>
      </c>
      <c r="AF207" s="31">
        <v>117961</v>
      </c>
      <c r="AG207" s="31">
        <v>819</v>
      </c>
      <c r="AH207" s="31">
        <v>24815</v>
      </c>
      <c r="AI207" s="31">
        <v>258695</v>
      </c>
      <c r="AJ207" s="31">
        <v>0</v>
      </c>
      <c r="AK207" s="31">
        <v>819</v>
      </c>
      <c r="AL207" s="35">
        <v>169</v>
      </c>
      <c r="AM207" s="142"/>
      <c r="AN207" s="35" t="s">
        <v>516</v>
      </c>
      <c r="AO207" s="31">
        <v>173882</v>
      </c>
      <c r="AP207" s="31">
        <v>21337</v>
      </c>
      <c r="AQ207" s="31">
        <v>57730</v>
      </c>
      <c r="AR207" s="31">
        <v>252949</v>
      </c>
      <c r="AS207" s="31">
        <v>0</v>
      </c>
      <c r="AT207" s="36">
        <v>5.4640874430259432</v>
      </c>
      <c r="AU207" s="31">
        <v>134169</v>
      </c>
      <c r="AV207" s="31">
        <v>117961</v>
      </c>
      <c r="AW207" s="31">
        <v>819</v>
      </c>
    </row>
    <row r="208" spans="1:49" outlineLevel="2" x14ac:dyDescent="0.2">
      <c r="A208" s="35">
        <v>906170572</v>
      </c>
      <c r="B208" s="35" t="s">
        <v>515</v>
      </c>
      <c r="C208" s="31" t="s">
        <v>102</v>
      </c>
      <c r="D208" s="35">
        <v>170</v>
      </c>
      <c r="F208" s="35" t="s">
        <v>517</v>
      </c>
      <c r="G208" s="31">
        <v>18419</v>
      </c>
      <c r="H208" s="71">
        <v>56</v>
      </c>
      <c r="I208" s="31">
        <v>7904</v>
      </c>
      <c r="J208" s="33">
        <v>1</v>
      </c>
      <c r="K208" s="33">
        <v>1</v>
      </c>
      <c r="L208" s="33">
        <v>3.625</v>
      </c>
      <c r="M208" s="33">
        <v>1.2</v>
      </c>
      <c r="N208" s="35">
        <v>170</v>
      </c>
      <c r="O208" s="142"/>
      <c r="P208" s="35" t="s">
        <v>517</v>
      </c>
      <c r="Q208" s="31">
        <v>43261</v>
      </c>
      <c r="R208" s="32">
        <v>2.3487159997828329</v>
      </c>
      <c r="S208" s="31">
        <v>42</v>
      </c>
      <c r="T208" s="31">
        <v>0</v>
      </c>
      <c r="U208" s="31">
        <v>49089</v>
      </c>
      <c r="V208" s="32">
        <v>2.6651284000217168</v>
      </c>
      <c r="W208" s="32">
        <v>1.134717181757241</v>
      </c>
      <c r="X208" s="31">
        <v>266</v>
      </c>
      <c r="Y208" s="31">
        <v>622</v>
      </c>
      <c r="Z208" s="31">
        <v>6</v>
      </c>
      <c r="AA208" s="35">
        <v>170</v>
      </c>
      <c r="AB208" s="142"/>
      <c r="AC208" s="35" t="s">
        <v>517</v>
      </c>
      <c r="AD208" s="31">
        <v>18419</v>
      </c>
      <c r="AE208" s="31">
        <v>144264</v>
      </c>
      <c r="AF208" s="31">
        <v>61467</v>
      </c>
      <c r="AG208" s="31">
        <v>0</v>
      </c>
      <c r="AH208" s="31">
        <v>63666</v>
      </c>
      <c r="AI208" s="31">
        <v>269397</v>
      </c>
      <c r="AJ208" s="31">
        <v>0</v>
      </c>
      <c r="AK208" s="31">
        <v>0</v>
      </c>
      <c r="AL208" s="35">
        <v>170</v>
      </c>
      <c r="AM208" s="142"/>
      <c r="AN208" s="35" t="s">
        <v>517</v>
      </c>
      <c r="AO208" s="31">
        <v>170990</v>
      </c>
      <c r="AP208" s="31">
        <v>29319</v>
      </c>
      <c r="AQ208" s="31">
        <v>35214</v>
      </c>
      <c r="AR208" s="31">
        <v>235523</v>
      </c>
      <c r="AS208" s="31">
        <v>75698</v>
      </c>
      <c r="AT208" s="36">
        <v>12.786959118301754</v>
      </c>
      <c r="AU208" s="31">
        <v>174056</v>
      </c>
      <c r="AV208" s="31">
        <v>61467</v>
      </c>
      <c r="AW208" s="31">
        <v>0</v>
      </c>
    </row>
    <row r="209" spans="1:49" outlineLevel="2" x14ac:dyDescent="0.2">
      <c r="A209" s="35">
        <v>910170393</v>
      </c>
      <c r="B209" s="35" t="s">
        <v>515</v>
      </c>
      <c r="C209" s="31" t="s">
        <v>102</v>
      </c>
      <c r="D209" s="35">
        <v>171</v>
      </c>
      <c r="F209" s="35" t="s">
        <v>518</v>
      </c>
      <c r="G209" s="31">
        <v>16930</v>
      </c>
      <c r="H209" s="71">
        <v>48</v>
      </c>
      <c r="I209" s="31">
        <v>4888</v>
      </c>
      <c r="J209" s="33">
        <v>2.1333299999999999</v>
      </c>
      <c r="K209" s="33">
        <v>0</v>
      </c>
      <c r="L209" s="33">
        <v>2.5333299999999999</v>
      </c>
      <c r="M209" s="33">
        <v>0.10667</v>
      </c>
      <c r="N209" s="35">
        <v>171</v>
      </c>
      <c r="O209" s="142"/>
      <c r="P209" s="35" t="s">
        <v>518</v>
      </c>
      <c r="Q209" s="31">
        <v>37200</v>
      </c>
      <c r="R209" s="32">
        <v>2.1972829297105729</v>
      </c>
      <c r="S209" s="31">
        <v>52</v>
      </c>
      <c r="T209" s="31">
        <v>0</v>
      </c>
      <c r="U209" s="31">
        <v>43526</v>
      </c>
      <c r="V209" s="32">
        <v>2.5709391612522152</v>
      </c>
      <c r="W209" s="32">
        <v>1.1700537634408603</v>
      </c>
      <c r="X209" s="31">
        <v>96</v>
      </c>
      <c r="Y209" s="31">
        <v>224</v>
      </c>
      <c r="Z209" s="31">
        <v>10</v>
      </c>
      <c r="AA209" s="35">
        <v>171</v>
      </c>
      <c r="AB209" s="142"/>
      <c r="AC209" s="35" t="s">
        <v>518</v>
      </c>
      <c r="AD209" s="31">
        <v>16930</v>
      </c>
      <c r="AE209" s="31">
        <v>9360</v>
      </c>
      <c r="AF209" s="31">
        <v>56960</v>
      </c>
      <c r="AG209" s="31">
        <v>0</v>
      </c>
      <c r="AH209" s="31">
        <v>126100</v>
      </c>
      <c r="AI209" s="31">
        <v>192420</v>
      </c>
      <c r="AJ209" s="31">
        <v>0</v>
      </c>
      <c r="AK209" s="31">
        <v>0</v>
      </c>
      <c r="AL209" s="35">
        <v>171</v>
      </c>
      <c r="AM209" s="142"/>
      <c r="AN209" s="35" t="s">
        <v>518</v>
      </c>
      <c r="AO209" s="31">
        <v>114824</v>
      </c>
      <c r="AP209" s="31">
        <v>30288</v>
      </c>
      <c r="AQ209" s="31">
        <v>58122</v>
      </c>
      <c r="AR209" s="31">
        <v>203234</v>
      </c>
      <c r="AS209" s="31">
        <v>0</v>
      </c>
      <c r="AT209" s="36">
        <v>12.004370939161252</v>
      </c>
      <c r="AU209" s="31">
        <v>146274</v>
      </c>
      <c r="AV209" s="31">
        <v>56960</v>
      </c>
      <c r="AW209" s="31">
        <v>0</v>
      </c>
    </row>
    <row r="210" spans="1:49" outlineLevel="1" x14ac:dyDescent="0.2">
      <c r="B210" s="15" t="s">
        <v>572</v>
      </c>
      <c r="C210" s="31"/>
      <c r="F210" s="12" t="s">
        <v>25</v>
      </c>
      <c r="G210" s="31">
        <v>81642</v>
      </c>
      <c r="I210" s="31">
        <v>15674</v>
      </c>
      <c r="J210" s="33">
        <v>4.1333299999999999</v>
      </c>
      <c r="K210" s="33">
        <v>1</v>
      </c>
      <c r="L210" s="33">
        <v>11.95833</v>
      </c>
      <c r="M210" s="33">
        <v>1.6495299999999999</v>
      </c>
      <c r="O210" s="142"/>
      <c r="P210" s="12" t="s">
        <v>25</v>
      </c>
      <c r="Q210" s="31">
        <v>153673</v>
      </c>
      <c r="R210" s="32">
        <v>1.8822787290855196</v>
      </c>
      <c r="S210" s="31">
        <v>160</v>
      </c>
      <c r="T210" s="31">
        <v>0</v>
      </c>
      <c r="U210" s="31">
        <v>178725</v>
      </c>
      <c r="V210" s="32">
        <v>2.1891305945469242</v>
      </c>
      <c r="W210" s="32">
        <v>1.1630214806765014</v>
      </c>
      <c r="X210" s="31">
        <v>693</v>
      </c>
      <c r="Y210" s="31">
        <v>1085</v>
      </c>
      <c r="Z210" s="31">
        <v>22</v>
      </c>
      <c r="AB210" s="142"/>
      <c r="AC210" s="12" t="s">
        <v>25</v>
      </c>
      <c r="AD210" s="31">
        <v>81642</v>
      </c>
      <c r="AE210" s="31">
        <v>268724</v>
      </c>
      <c r="AF210" s="31">
        <v>236388</v>
      </c>
      <c r="AG210" s="31">
        <v>819</v>
      </c>
      <c r="AH210" s="31">
        <v>214581</v>
      </c>
      <c r="AI210" s="31">
        <v>720512</v>
      </c>
      <c r="AJ210" s="31">
        <v>0</v>
      </c>
      <c r="AK210" s="31">
        <v>819</v>
      </c>
      <c r="AM210" s="142"/>
      <c r="AN210" s="12" t="s">
        <v>25</v>
      </c>
      <c r="AO210" s="31">
        <v>459696</v>
      </c>
      <c r="AP210" s="31">
        <v>80944</v>
      </c>
      <c r="AQ210" s="31">
        <v>151066</v>
      </c>
      <c r="AR210" s="31">
        <v>691706</v>
      </c>
      <c r="AS210" s="31">
        <v>75698</v>
      </c>
      <c r="AT210" s="36">
        <v>8.4724284069474045</v>
      </c>
      <c r="AU210" s="31">
        <v>454499</v>
      </c>
      <c r="AV210" s="31">
        <v>236388</v>
      </c>
      <c r="AW210" s="31">
        <v>819</v>
      </c>
    </row>
    <row r="211" spans="1:49" outlineLevel="1" x14ac:dyDescent="0.2">
      <c r="B211" s="15"/>
      <c r="C211" s="31"/>
      <c r="F211" s="12"/>
      <c r="O211" s="142"/>
      <c r="P211" s="12"/>
      <c r="AB211" s="142"/>
      <c r="AC211" s="12"/>
      <c r="AE211" s="31"/>
      <c r="AF211" s="31"/>
      <c r="AG211" s="31"/>
      <c r="AH211" s="31"/>
      <c r="AI211" s="31"/>
      <c r="AJ211" s="31"/>
      <c r="AM211" s="142"/>
      <c r="AN211" s="12"/>
      <c r="AO211" s="31"/>
      <c r="AP211" s="31"/>
      <c r="AQ211" s="31"/>
      <c r="AR211" s="31"/>
      <c r="AS211" s="31"/>
      <c r="AT211" s="36"/>
      <c r="AU211" s="31"/>
      <c r="AV211" s="31"/>
      <c r="AW211" s="31"/>
    </row>
    <row r="212" spans="1:49" outlineLevel="2" x14ac:dyDescent="0.2">
      <c r="A212" s="35">
        <v>910180542</v>
      </c>
      <c r="B212" s="35" t="s">
        <v>519</v>
      </c>
      <c r="C212" s="31" t="s">
        <v>13</v>
      </c>
      <c r="D212" s="35">
        <v>172</v>
      </c>
      <c r="F212" s="35" t="s">
        <v>520</v>
      </c>
      <c r="G212" s="31">
        <v>39238</v>
      </c>
      <c r="H212" s="71">
        <v>45</v>
      </c>
      <c r="I212" s="31">
        <v>17448</v>
      </c>
      <c r="J212" s="33">
        <v>1.06667</v>
      </c>
      <c r="K212" s="33">
        <v>4</v>
      </c>
      <c r="L212" s="33">
        <v>4.6933299999999996</v>
      </c>
      <c r="M212" s="33">
        <v>1.84</v>
      </c>
      <c r="N212" s="35">
        <v>172</v>
      </c>
      <c r="O212" s="142"/>
      <c r="P212" s="35" t="s">
        <v>520</v>
      </c>
      <c r="Q212" s="31">
        <v>77386</v>
      </c>
      <c r="R212" s="32">
        <v>1.9722208063611806</v>
      </c>
      <c r="S212" s="31">
        <v>94</v>
      </c>
      <c r="T212" s="31">
        <v>3</v>
      </c>
      <c r="U212" s="31">
        <v>109727</v>
      </c>
      <c r="V212" s="32">
        <v>2.7964473214740813</v>
      </c>
      <c r="W212" s="32">
        <v>1.4179179696585946</v>
      </c>
      <c r="X212" s="31">
        <v>54</v>
      </c>
      <c r="Y212" s="31">
        <v>140</v>
      </c>
      <c r="Z212" s="31">
        <v>25</v>
      </c>
      <c r="AA212" s="35">
        <v>172</v>
      </c>
      <c r="AB212" s="142"/>
      <c r="AC212" s="35" t="s">
        <v>520</v>
      </c>
      <c r="AD212" s="31">
        <v>39238</v>
      </c>
      <c r="AE212" s="31">
        <v>123100</v>
      </c>
      <c r="AF212" s="31">
        <v>147853</v>
      </c>
      <c r="AG212" s="31">
        <v>7540</v>
      </c>
      <c r="AH212" s="31">
        <v>200105</v>
      </c>
      <c r="AI212" s="31">
        <v>478598</v>
      </c>
      <c r="AJ212" s="31">
        <v>0</v>
      </c>
      <c r="AK212" s="31">
        <v>7540</v>
      </c>
      <c r="AL212" s="35">
        <v>172</v>
      </c>
      <c r="AM212" s="142"/>
      <c r="AN212" s="35" t="s">
        <v>520</v>
      </c>
      <c r="AO212" s="31">
        <v>346247</v>
      </c>
      <c r="AP212" s="31">
        <v>77033</v>
      </c>
      <c r="AQ212" s="31">
        <v>98521</v>
      </c>
      <c r="AR212" s="31">
        <v>521801</v>
      </c>
      <c r="AS212" s="31">
        <v>0</v>
      </c>
      <c r="AT212" s="36">
        <v>13.298358733880422</v>
      </c>
      <c r="AU212" s="31">
        <v>366408</v>
      </c>
      <c r="AV212" s="31">
        <v>147853</v>
      </c>
      <c r="AW212" s="31">
        <v>7540</v>
      </c>
    </row>
    <row r="213" spans="1:49" outlineLevel="1" x14ac:dyDescent="0.2">
      <c r="B213" s="15" t="s">
        <v>573</v>
      </c>
      <c r="C213" s="31"/>
      <c r="F213" s="12" t="s">
        <v>26</v>
      </c>
      <c r="G213" s="31">
        <v>39238</v>
      </c>
      <c r="I213" s="31">
        <v>17448</v>
      </c>
      <c r="J213" s="33">
        <v>1.06667</v>
      </c>
      <c r="K213" s="33">
        <v>4</v>
      </c>
      <c r="L213" s="33">
        <v>4.6933299999999996</v>
      </c>
      <c r="M213" s="33">
        <v>1.84</v>
      </c>
      <c r="O213" s="142"/>
      <c r="P213" s="12" t="s">
        <v>26</v>
      </c>
      <c r="Q213" s="31">
        <v>77386</v>
      </c>
      <c r="R213" s="32">
        <v>1.9722208063611806</v>
      </c>
      <c r="S213" s="31">
        <v>94</v>
      </c>
      <c r="T213" s="31">
        <v>3</v>
      </c>
      <c r="U213" s="31">
        <v>109727</v>
      </c>
      <c r="V213" s="32">
        <v>2.7964473214740813</v>
      </c>
      <c r="W213" s="32">
        <v>1.4179179696585946</v>
      </c>
      <c r="X213" s="31">
        <v>54</v>
      </c>
      <c r="Y213" s="31">
        <v>140</v>
      </c>
      <c r="Z213" s="31">
        <v>25</v>
      </c>
      <c r="AB213" s="142"/>
      <c r="AC213" s="12" t="s">
        <v>26</v>
      </c>
      <c r="AD213" s="31">
        <v>39238</v>
      </c>
      <c r="AE213" s="31">
        <v>123100</v>
      </c>
      <c r="AF213" s="31">
        <v>147853</v>
      </c>
      <c r="AG213" s="31">
        <v>7540</v>
      </c>
      <c r="AH213" s="31">
        <v>200105</v>
      </c>
      <c r="AI213" s="31">
        <v>478598</v>
      </c>
      <c r="AJ213" s="31">
        <v>0</v>
      </c>
      <c r="AK213" s="31">
        <v>7540</v>
      </c>
      <c r="AM213" s="142"/>
      <c r="AN213" s="12" t="s">
        <v>26</v>
      </c>
      <c r="AO213" s="31">
        <v>346247</v>
      </c>
      <c r="AP213" s="31">
        <v>77033</v>
      </c>
      <c r="AQ213" s="31">
        <v>98521</v>
      </c>
      <c r="AR213" s="31">
        <v>521801</v>
      </c>
      <c r="AS213" s="31">
        <v>0</v>
      </c>
      <c r="AT213" s="36">
        <v>13.298358733880422</v>
      </c>
      <c r="AU213" s="31">
        <v>366408</v>
      </c>
      <c r="AV213" s="31">
        <v>147853</v>
      </c>
      <c r="AW213" s="31">
        <v>7540</v>
      </c>
    </row>
    <row r="214" spans="1:49" outlineLevel="1" x14ac:dyDescent="0.2">
      <c r="B214" s="15"/>
      <c r="C214" s="31"/>
      <c r="F214" s="12"/>
      <c r="O214" s="142"/>
      <c r="P214" s="12"/>
      <c r="AB214" s="142"/>
      <c r="AC214" s="12"/>
      <c r="AI214" s="31"/>
      <c r="AJ214" s="31"/>
      <c r="AM214" s="142"/>
      <c r="AN214" s="12"/>
      <c r="AO214" s="31"/>
      <c r="AP214" s="31"/>
      <c r="AQ214" s="31"/>
      <c r="AR214" s="31"/>
      <c r="AS214" s="31"/>
      <c r="AT214" s="36"/>
      <c r="AU214" s="31"/>
      <c r="AV214" s="31"/>
      <c r="AW214" s="31"/>
    </row>
    <row r="215" spans="1:49" outlineLevel="2" x14ac:dyDescent="0.2">
      <c r="A215" s="35">
        <v>916190153</v>
      </c>
      <c r="B215" s="35" t="s">
        <v>521</v>
      </c>
      <c r="C215" s="31" t="s">
        <v>13</v>
      </c>
      <c r="D215" s="35">
        <v>173</v>
      </c>
      <c r="F215" s="35" t="s">
        <v>205</v>
      </c>
      <c r="G215" s="31">
        <v>22217</v>
      </c>
      <c r="H215" s="71">
        <v>53</v>
      </c>
      <c r="I215" s="31">
        <v>4130</v>
      </c>
      <c r="J215" s="33">
        <v>1.14286</v>
      </c>
      <c r="K215" s="33">
        <v>0</v>
      </c>
      <c r="L215" s="33">
        <v>6.8571400000000002</v>
      </c>
      <c r="M215" s="33">
        <v>0.28571000000000002</v>
      </c>
      <c r="N215" s="35">
        <v>173</v>
      </c>
      <c r="O215" s="142"/>
      <c r="P215" s="35" t="s">
        <v>205</v>
      </c>
      <c r="Q215" s="31">
        <v>46644</v>
      </c>
      <c r="R215" s="32">
        <v>2.099473376243417</v>
      </c>
      <c r="S215" s="31">
        <v>50</v>
      </c>
      <c r="T215" s="31">
        <v>0</v>
      </c>
      <c r="U215" s="31">
        <v>103725</v>
      </c>
      <c r="V215" s="32">
        <v>4.6687221497051805</v>
      </c>
      <c r="W215" s="32">
        <v>2.223758682788783</v>
      </c>
      <c r="X215" s="31">
        <v>11</v>
      </c>
      <c r="Y215" s="31">
        <v>174</v>
      </c>
      <c r="Z215" s="31">
        <v>5</v>
      </c>
      <c r="AA215" s="35">
        <v>173</v>
      </c>
      <c r="AB215" s="142"/>
      <c r="AC215" s="35" t="s">
        <v>205</v>
      </c>
      <c r="AD215" s="31">
        <v>22217</v>
      </c>
      <c r="AE215" s="31">
        <v>34083.15</v>
      </c>
      <c r="AF215" s="31">
        <v>57746</v>
      </c>
      <c r="AG215" s="31">
        <v>6813</v>
      </c>
      <c r="AH215" s="31">
        <v>217710</v>
      </c>
      <c r="AI215" s="31">
        <v>316352.15000000002</v>
      </c>
      <c r="AJ215" s="31">
        <v>0</v>
      </c>
      <c r="AK215" s="31">
        <v>6813</v>
      </c>
      <c r="AL215" s="35">
        <v>173</v>
      </c>
      <c r="AM215" s="142"/>
      <c r="AN215" s="35" t="s">
        <v>205</v>
      </c>
      <c r="AO215" s="31">
        <v>206132</v>
      </c>
      <c r="AP215" s="31">
        <v>40096</v>
      </c>
      <c r="AQ215" s="31">
        <v>61631</v>
      </c>
      <c r="AR215" s="31">
        <v>307859</v>
      </c>
      <c r="AS215" s="31">
        <v>0</v>
      </c>
      <c r="AT215" s="36">
        <v>13.856911374172931</v>
      </c>
      <c r="AU215" s="31">
        <v>243300</v>
      </c>
      <c r="AV215" s="31">
        <v>57746</v>
      </c>
      <c r="AW215" s="31">
        <v>6813</v>
      </c>
    </row>
    <row r="216" spans="1:49" outlineLevel="2" x14ac:dyDescent="0.2">
      <c r="A216" s="35">
        <v>916190485</v>
      </c>
      <c r="B216" s="35" t="s">
        <v>521</v>
      </c>
      <c r="C216" s="31" t="s">
        <v>13</v>
      </c>
      <c r="D216" s="35">
        <v>174</v>
      </c>
      <c r="F216" s="35" t="s">
        <v>206</v>
      </c>
      <c r="G216" s="31">
        <v>30157</v>
      </c>
      <c r="H216" s="71">
        <v>21</v>
      </c>
      <c r="I216" s="31">
        <v>2744</v>
      </c>
      <c r="J216" s="33">
        <v>1</v>
      </c>
      <c r="K216" s="33">
        <v>0</v>
      </c>
      <c r="L216" s="33">
        <v>1.55</v>
      </c>
      <c r="M216" s="33">
        <v>7.4999999999999997E-2</v>
      </c>
      <c r="N216" s="35">
        <v>174</v>
      </c>
      <c r="O216" s="142"/>
      <c r="P216" s="35" t="s">
        <v>206</v>
      </c>
      <c r="Q216" s="31">
        <v>28138</v>
      </c>
      <c r="R216" s="32">
        <v>0.93305036973173727</v>
      </c>
      <c r="S216" s="31">
        <v>10</v>
      </c>
      <c r="T216" s="31">
        <v>0</v>
      </c>
      <c r="U216" s="31">
        <v>41917</v>
      </c>
      <c r="V216" s="32">
        <v>1.3899592134496137</v>
      </c>
      <c r="W216" s="32">
        <v>1.4896936527116356</v>
      </c>
      <c r="X216" s="31">
        <v>0</v>
      </c>
      <c r="Y216" s="31">
        <v>44</v>
      </c>
      <c r="Z216" s="31">
        <v>1</v>
      </c>
      <c r="AA216" s="35">
        <v>174</v>
      </c>
      <c r="AB216" s="142"/>
      <c r="AC216" s="35" t="s">
        <v>206</v>
      </c>
      <c r="AD216" s="31">
        <v>30157</v>
      </c>
      <c r="AE216" s="31">
        <v>70052</v>
      </c>
      <c r="AF216" s="31">
        <v>21919</v>
      </c>
      <c r="AG216" s="31">
        <v>15000</v>
      </c>
      <c r="AH216" s="31">
        <v>50409</v>
      </c>
      <c r="AI216" s="31">
        <v>157380</v>
      </c>
      <c r="AJ216" s="31">
        <v>0</v>
      </c>
      <c r="AK216" s="31">
        <v>0</v>
      </c>
      <c r="AL216" s="35">
        <v>174</v>
      </c>
      <c r="AM216" s="142"/>
      <c r="AN216" s="35" t="s">
        <v>206</v>
      </c>
      <c r="AO216" s="31">
        <v>76015</v>
      </c>
      <c r="AP216" s="31">
        <v>36134</v>
      </c>
      <c r="AQ216" s="31">
        <v>69566</v>
      </c>
      <c r="AR216" s="31">
        <v>181715</v>
      </c>
      <c r="AS216" s="31">
        <v>0</v>
      </c>
      <c r="AT216" s="36">
        <v>6.0256325231289587</v>
      </c>
      <c r="AU216" s="31">
        <v>144796</v>
      </c>
      <c r="AV216" s="31">
        <v>21919</v>
      </c>
      <c r="AW216" s="31">
        <v>15000</v>
      </c>
    </row>
    <row r="217" spans="1:49" outlineLevel="2" x14ac:dyDescent="0.2">
      <c r="A217" s="35">
        <v>916190123</v>
      </c>
      <c r="B217" s="35" t="s">
        <v>521</v>
      </c>
      <c r="C217" s="31" t="s">
        <v>13</v>
      </c>
      <c r="D217" s="35">
        <v>175</v>
      </c>
      <c r="F217" s="35" t="s">
        <v>370</v>
      </c>
      <c r="G217" s="31">
        <v>14153</v>
      </c>
      <c r="H217" s="71">
        <v>51</v>
      </c>
      <c r="I217" s="31">
        <v>9202</v>
      </c>
      <c r="J217" s="33">
        <v>2</v>
      </c>
      <c r="K217" s="33">
        <v>0</v>
      </c>
      <c r="L217" s="33">
        <v>9.2857099999999999</v>
      </c>
      <c r="M217" s="33">
        <v>0.54286000000000001</v>
      </c>
      <c r="N217" s="35">
        <v>175</v>
      </c>
      <c r="O217" s="142"/>
      <c r="P217" s="35" t="s">
        <v>370</v>
      </c>
      <c r="Q217" s="31">
        <v>34021</v>
      </c>
      <c r="R217" s="32">
        <v>2.4038013142090016</v>
      </c>
      <c r="S217" s="31">
        <v>66</v>
      </c>
      <c r="T217" s="31">
        <v>4</v>
      </c>
      <c r="U217" s="31">
        <v>61860</v>
      </c>
      <c r="V217" s="32">
        <v>4.3708047763725002</v>
      </c>
      <c r="W217" s="32">
        <v>1.8182887040357427</v>
      </c>
      <c r="X217" s="31">
        <v>205</v>
      </c>
      <c r="Y217" s="31">
        <v>347</v>
      </c>
      <c r="Z217" s="31">
        <v>23</v>
      </c>
      <c r="AA217" s="35">
        <v>175</v>
      </c>
      <c r="AB217" s="142"/>
      <c r="AC217" s="35" t="s">
        <v>370</v>
      </c>
      <c r="AD217" s="31">
        <v>14153</v>
      </c>
      <c r="AE217" s="31">
        <v>19550</v>
      </c>
      <c r="AF217" s="31">
        <v>43906</v>
      </c>
      <c r="AG217" s="31">
        <v>1200</v>
      </c>
      <c r="AH217" s="31">
        <v>310693</v>
      </c>
      <c r="AI217" s="31">
        <v>375349</v>
      </c>
      <c r="AJ217" s="31">
        <v>0</v>
      </c>
      <c r="AK217" s="31">
        <v>0</v>
      </c>
      <c r="AL217" s="35">
        <v>175</v>
      </c>
      <c r="AM217" s="142"/>
      <c r="AN217" s="35" t="s">
        <v>370</v>
      </c>
      <c r="AO217" s="31">
        <v>208124</v>
      </c>
      <c r="AP217" s="31">
        <v>38385</v>
      </c>
      <c r="AQ217" s="31">
        <v>115323</v>
      </c>
      <c r="AR217" s="31">
        <v>361832</v>
      </c>
      <c r="AS217" s="31">
        <v>0</v>
      </c>
      <c r="AT217" s="36">
        <v>25.565745778280224</v>
      </c>
      <c r="AU217" s="31">
        <v>316726</v>
      </c>
      <c r="AV217" s="31">
        <v>43906</v>
      </c>
      <c r="AW217" s="31">
        <v>1200</v>
      </c>
    </row>
    <row r="218" spans="1:49" outlineLevel="1" x14ac:dyDescent="0.2">
      <c r="B218" s="15" t="s">
        <v>742</v>
      </c>
      <c r="C218" s="31"/>
      <c r="F218" s="12" t="s">
        <v>27</v>
      </c>
      <c r="G218" s="31">
        <v>66527</v>
      </c>
      <c r="I218" s="31">
        <v>16076</v>
      </c>
      <c r="J218" s="33">
        <v>4.1428599999999998</v>
      </c>
      <c r="K218" s="33">
        <v>0</v>
      </c>
      <c r="L218" s="33">
        <v>17.69285</v>
      </c>
      <c r="M218" s="33">
        <v>0.90356999999999998</v>
      </c>
      <c r="O218" s="142"/>
      <c r="P218" s="12" t="s">
        <v>27</v>
      </c>
      <c r="Q218" s="31">
        <v>108803</v>
      </c>
      <c r="R218" s="31">
        <v>5.4363250601841564</v>
      </c>
      <c r="S218" s="31">
        <v>126</v>
      </c>
      <c r="T218" s="31">
        <v>4</v>
      </c>
      <c r="U218" s="31">
        <v>207502</v>
      </c>
      <c r="V218" s="31">
        <v>10.429486139527295</v>
      </c>
      <c r="W218" s="31">
        <v>5.5317410395361613</v>
      </c>
      <c r="X218" s="31">
        <v>216</v>
      </c>
      <c r="Y218" s="31">
        <v>565</v>
      </c>
      <c r="Z218" s="31">
        <v>29</v>
      </c>
      <c r="AB218" s="142"/>
      <c r="AC218" s="12" t="s">
        <v>27</v>
      </c>
      <c r="AD218" s="31">
        <v>66527</v>
      </c>
      <c r="AE218" s="31">
        <v>123685.15</v>
      </c>
      <c r="AF218" s="31">
        <v>123571</v>
      </c>
      <c r="AG218" s="31">
        <v>23013</v>
      </c>
      <c r="AH218" s="31">
        <v>578812</v>
      </c>
      <c r="AI218" s="31">
        <v>849081.15</v>
      </c>
      <c r="AJ218" s="31">
        <v>0</v>
      </c>
      <c r="AK218" s="31">
        <v>6813</v>
      </c>
      <c r="AM218" s="142"/>
      <c r="AN218" s="12" t="s">
        <v>27</v>
      </c>
      <c r="AO218" s="31">
        <v>490271</v>
      </c>
      <c r="AP218" s="31">
        <v>114615</v>
      </c>
      <c r="AQ218" s="31">
        <v>246520</v>
      </c>
      <c r="AR218" s="31">
        <v>851406</v>
      </c>
      <c r="AS218" s="31">
        <v>0</v>
      </c>
      <c r="AT218" s="31">
        <v>45.448289675582117</v>
      </c>
      <c r="AU218" s="31">
        <v>704822</v>
      </c>
      <c r="AV218" s="31">
        <v>123571</v>
      </c>
      <c r="AW218" s="31">
        <v>23013</v>
      </c>
    </row>
    <row r="219" spans="1:49" outlineLevel="1" x14ac:dyDescent="0.2">
      <c r="B219" s="15"/>
      <c r="C219" s="31"/>
      <c r="F219" s="12"/>
      <c r="O219" s="142"/>
      <c r="P219" s="12"/>
      <c r="AB219" s="142"/>
      <c r="AC219" s="12"/>
      <c r="AI219" s="31"/>
      <c r="AJ219" s="31"/>
      <c r="AM219" s="142"/>
      <c r="AN219" s="12"/>
      <c r="AO219" s="31"/>
      <c r="AP219" s="31"/>
      <c r="AQ219" s="31"/>
      <c r="AR219" s="31"/>
      <c r="AS219" s="31"/>
      <c r="AT219" s="36"/>
      <c r="AU219" s="31"/>
      <c r="AV219" s="31"/>
      <c r="AW219" s="31"/>
    </row>
    <row r="220" spans="1:49" outlineLevel="2" x14ac:dyDescent="0.2">
      <c r="A220" s="35">
        <v>905200365</v>
      </c>
      <c r="B220" s="35" t="s">
        <v>807</v>
      </c>
      <c r="C220" s="31" t="s">
        <v>177</v>
      </c>
      <c r="D220" s="35">
        <v>176</v>
      </c>
      <c r="E220" s="6" t="s">
        <v>328</v>
      </c>
      <c r="F220" s="35" t="s">
        <v>808</v>
      </c>
      <c r="G220" s="31">
        <v>0</v>
      </c>
      <c r="I220" s="31">
        <v>36291</v>
      </c>
      <c r="J220" s="33">
        <v>0</v>
      </c>
      <c r="K220" s="33">
        <v>0</v>
      </c>
      <c r="L220" s="33">
        <v>0</v>
      </c>
      <c r="M220" s="33">
        <v>0</v>
      </c>
      <c r="N220" s="35">
        <v>176</v>
      </c>
      <c r="O220" s="142" t="s">
        <v>328</v>
      </c>
      <c r="P220" s="35" t="s">
        <v>808</v>
      </c>
      <c r="Q220" s="31">
        <v>2687</v>
      </c>
      <c r="R220" s="32">
        <v>0</v>
      </c>
      <c r="S220" s="31">
        <v>0</v>
      </c>
      <c r="T220" s="31">
        <v>0</v>
      </c>
      <c r="U220" s="31">
        <v>8921</v>
      </c>
      <c r="V220" s="32">
        <v>0</v>
      </c>
      <c r="W220" s="32">
        <v>3.3200595459620397</v>
      </c>
      <c r="X220" s="31">
        <v>0</v>
      </c>
      <c r="Y220" s="31">
        <v>0</v>
      </c>
      <c r="Z220" s="31">
        <v>0</v>
      </c>
      <c r="AA220" s="35">
        <v>176</v>
      </c>
      <c r="AB220" s="142" t="s">
        <v>328</v>
      </c>
      <c r="AC220" s="35" t="s">
        <v>808</v>
      </c>
      <c r="AD220" s="31">
        <v>0</v>
      </c>
      <c r="AE220" s="31">
        <v>44716</v>
      </c>
      <c r="AF220" s="31">
        <v>13890</v>
      </c>
      <c r="AG220" s="31">
        <v>0</v>
      </c>
      <c r="AH220" s="31">
        <v>8424</v>
      </c>
      <c r="AI220" s="31">
        <v>67030</v>
      </c>
      <c r="AJ220" s="31">
        <v>0</v>
      </c>
      <c r="AK220" s="31">
        <v>0</v>
      </c>
      <c r="AL220" s="35">
        <v>176</v>
      </c>
      <c r="AM220" s="142" t="s">
        <v>328</v>
      </c>
      <c r="AN220" s="35" t="s">
        <v>808</v>
      </c>
      <c r="AO220" s="31">
        <v>0</v>
      </c>
      <c r="AP220" s="31">
        <v>15888</v>
      </c>
      <c r="AQ220" s="31">
        <v>60324</v>
      </c>
      <c r="AR220" s="31">
        <v>76212</v>
      </c>
      <c r="AS220" s="31">
        <v>0</v>
      </c>
      <c r="AT220" s="36">
        <v>0</v>
      </c>
      <c r="AU220" s="31">
        <v>62322</v>
      </c>
      <c r="AV220" s="31">
        <v>13890</v>
      </c>
      <c r="AW220" s="31">
        <v>0</v>
      </c>
    </row>
    <row r="221" spans="1:49" outlineLevel="2" x14ac:dyDescent="0.2">
      <c r="A221" s="35">
        <v>905201172</v>
      </c>
      <c r="B221" s="35" t="s">
        <v>807</v>
      </c>
      <c r="C221" s="31" t="s">
        <v>177</v>
      </c>
      <c r="D221" s="35">
        <v>177</v>
      </c>
      <c r="E221" s="6" t="s">
        <v>330</v>
      </c>
      <c r="F221" s="35" t="s">
        <v>809</v>
      </c>
      <c r="G221" s="31">
        <v>14050</v>
      </c>
      <c r="H221" s="71">
        <v>60</v>
      </c>
      <c r="I221" s="31">
        <v>5553</v>
      </c>
      <c r="J221" s="33">
        <v>2</v>
      </c>
      <c r="K221" s="33">
        <v>0</v>
      </c>
      <c r="L221" s="33">
        <v>3.2749999999999999</v>
      </c>
      <c r="M221" s="33">
        <v>0</v>
      </c>
      <c r="N221" s="35">
        <v>177</v>
      </c>
      <c r="O221" s="142" t="s">
        <v>330</v>
      </c>
      <c r="P221" s="35" t="s">
        <v>809</v>
      </c>
      <c r="Q221" s="31">
        <v>47835</v>
      </c>
      <c r="R221" s="32">
        <v>3.4046263345195729</v>
      </c>
      <c r="S221" s="31">
        <v>135</v>
      </c>
      <c r="T221" s="31">
        <v>0</v>
      </c>
      <c r="U221" s="31">
        <v>66871</v>
      </c>
      <c r="V221" s="32">
        <v>4.7595017793594305</v>
      </c>
      <c r="W221" s="32">
        <v>1.3979512908957876</v>
      </c>
      <c r="X221" s="31">
        <v>189</v>
      </c>
      <c r="Y221" s="31">
        <v>97</v>
      </c>
      <c r="Z221" s="31">
        <v>9</v>
      </c>
      <c r="AA221" s="35">
        <v>177</v>
      </c>
      <c r="AB221" s="142" t="s">
        <v>330</v>
      </c>
      <c r="AC221" s="35" t="s">
        <v>809</v>
      </c>
      <c r="AD221" s="31">
        <v>14050</v>
      </c>
      <c r="AE221" s="31">
        <v>140673</v>
      </c>
      <c r="AF221" s="31">
        <v>135143</v>
      </c>
      <c r="AG221" s="31">
        <v>0</v>
      </c>
      <c r="AH221" s="31">
        <v>89898</v>
      </c>
      <c r="AI221" s="31">
        <v>365714</v>
      </c>
      <c r="AJ221" s="31">
        <v>0</v>
      </c>
      <c r="AK221" s="31">
        <v>0</v>
      </c>
      <c r="AL221" s="35">
        <v>177</v>
      </c>
      <c r="AM221" s="142" t="s">
        <v>330</v>
      </c>
      <c r="AN221" s="35" t="s">
        <v>809</v>
      </c>
      <c r="AO221" s="31">
        <v>271159</v>
      </c>
      <c r="AP221" s="31">
        <v>42694</v>
      </c>
      <c r="AQ221" s="31">
        <v>55807</v>
      </c>
      <c r="AR221" s="31">
        <v>369660</v>
      </c>
      <c r="AS221" s="31">
        <v>0</v>
      </c>
      <c r="AT221" s="36">
        <v>26.310320284697507</v>
      </c>
      <c r="AU221" s="31">
        <v>234517</v>
      </c>
      <c r="AV221" s="31">
        <v>135143</v>
      </c>
      <c r="AW221" s="31">
        <v>0</v>
      </c>
    </row>
    <row r="222" spans="1:49" outlineLevel="2" x14ac:dyDescent="0.2">
      <c r="A222" s="35">
        <v>905200153</v>
      </c>
      <c r="B222" s="35" t="s">
        <v>807</v>
      </c>
      <c r="C222" s="31" t="s">
        <v>177</v>
      </c>
      <c r="D222" s="35">
        <v>178</v>
      </c>
      <c r="E222" s="6" t="s">
        <v>330</v>
      </c>
      <c r="F222" s="35" t="s">
        <v>810</v>
      </c>
      <c r="G222" s="31">
        <v>8459</v>
      </c>
      <c r="H222" s="71">
        <v>45</v>
      </c>
      <c r="I222" s="31">
        <v>2526</v>
      </c>
      <c r="J222" s="33">
        <v>0.8</v>
      </c>
      <c r="K222" s="33">
        <v>0</v>
      </c>
      <c r="L222" s="33">
        <v>0.85714000000000001</v>
      </c>
      <c r="M222" s="33">
        <v>0</v>
      </c>
      <c r="N222" s="35">
        <v>178</v>
      </c>
      <c r="O222" s="142" t="s">
        <v>330</v>
      </c>
      <c r="P222" s="35" t="s">
        <v>810</v>
      </c>
      <c r="Q222" s="31">
        <v>19303</v>
      </c>
      <c r="R222" s="32">
        <v>2.2819482208298854</v>
      </c>
      <c r="S222" s="31">
        <v>41</v>
      </c>
      <c r="T222" s="31">
        <v>0</v>
      </c>
      <c r="U222" s="31">
        <v>14920</v>
      </c>
      <c r="V222" s="32">
        <v>1.7638018678330771</v>
      </c>
      <c r="W222" s="32">
        <v>0.77293684919442573</v>
      </c>
      <c r="X222" s="31">
        <v>187</v>
      </c>
      <c r="Y222" s="31">
        <v>374</v>
      </c>
      <c r="Z222" s="31">
        <v>4</v>
      </c>
      <c r="AA222" s="35">
        <v>178</v>
      </c>
      <c r="AB222" s="142" t="s">
        <v>330</v>
      </c>
      <c r="AC222" s="35" t="s">
        <v>810</v>
      </c>
      <c r="AD222" s="31">
        <v>8459</v>
      </c>
      <c r="AE222" s="31">
        <v>44082</v>
      </c>
      <c r="AF222" s="31">
        <v>16334</v>
      </c>
      <c r="AG222" s="31">
        <v>0</v>
      </c>
      <c r="AH222" s="31">
        <v>14128</v>
      </c>
      <c r="AI222" s="31">
        <v>74544</v>
      </c>
      <c r="AJ222" s="31">
        <v>0</v>
      </c>
      <c r="AK222" s="31">
        <v>0</v>
      </c>
      <c r="AL222" s="35">
        <v>178</v>
      </c>
      <c r="AM222" s="142" t="s">
        <v>330</v>
      </c>
      <c r="AN222" s="35" t="s">
        <v>810</v>
      </c>
      <c r="AO222" s="31">
        <v>55505</v>
      </c>
      <c r="AP222" s="31">
        <v>17430</v>
      </c>
      <c r="AQ222" s="31">
        <v>13313</v>
      </c>
      <c r="AR222" s="31">
        <v>86248</v>
      </c>
      <c r="AS222" s="31">
        <v>0</v>
      </c>
      <c r="AT222" s="36">
        <v>10.196004255822201</v>
      </c>
      <c r="AU222" s="31">
        <v>69914</v>
      </c>
      <c r="AV222" s="31">
        <v>16334</v>
      </c>
      <c r="AW222" s="31">
        <v>0</v>
      </c>
    </row>
    <row r="223" spans="1:49" outlineLevel="2" x14ac:dyDescent="0.2">
      <c r="A223" s="35">
        <v>905200243</v>
      </c>
      <c r="B223" s="35" t="s">
        <v>807</v>
      </c>
      <c r="C223" s="31" t="s">
        <v>177</v>
      </c>
      <c r="D223" s="35">
        <v>179</v>
      </c>
      <c r="E223" s="6" t="s">
        <v>330</v>
      </c>
      <c r="F223" s="35" t="s">
        <v>811</v>
      </c>
      <c r="G223" s="31">
        <v>5391</v>
      </c>
      <c r="H223" s="71">
        <v>36</v>
      </c>
      <c r="I223" s="31">
        <v>2425</v>
      </c>
      <c r="J223" s="33">
        <v>0.58333000000000002</v>
      </c>
      <c r="K223" s="33">
        <v>0.55556000000000005</v>
      </c>
      <c r="L223" s="33">
        <v>0</v>
      </c>
      <c r="M223" s="33">
        <v>1.4722200000000001</v>
      </c>
      <c r="N223" s="35">
        <v>179</v>
      </c>
      <c r="O223" s="142" t="s">
        <v>330</v>
      </c>
      <c r="P223" s="35" t="s">
        <v>811</v>
      </c>
      <c r="Q223" s="31">
        <v>7537</v>
      </c>
      <c r="R223" s="32">
        <v>1.3980708588388053</v>
      </c>
      <c r="S223" s="31">
        <v>13</v>
      </c>
      <c r="T223" s="31">
        <v>0</v>
      </c>
      <c r="U223" s="31">
        <v>8893</v>
      </c>
      <c r="V223" s="32">
        <v>1.6496011871637914</v>
      </c>
      <c r="W223" s="32">
        <v>1.1799124320021228</v>
      </c>
      <c r="X223" s="31">
        <v>107</v>
      </c>
      <c r="Y223" s="31">
        <v>396</v>
      </c>
      <c r="Z223" s="31">
        <v>5</v>
      </c>
      <c r="AA223" s="35">
        <v>179</v>
      </c>
      <c r="AB223" s="142" t="s">
        <v>330</v>
      </c>
      <c r="AC223" s="35" t="s">
        <v>811</v>
      </c>
      <c r="AD223" s="31">
        <v>5391</v>
      </c>
      <c r="AE223" s="31">
        <v>39946</v>
      </c>
      <c r="AF223" s="31">
        <v>16334</v>
      </c>
      <c r="AG223" s="31">
        <v>0</v>
      </c>
      <c r="AH223" s="31">
        <v>7184</v>
      </c>
      <c r="AI223" s="31">
        <v>63464</v>
      </c>
      <c r="AJ223" s="31" t="s">
        <v>1032</v>
      </c>
      <c r="AK223" s="31">
        <v>0</v>
      </c>
      <c r="AL223" s="35">
        <v>179</v>
      </c>
      <c r="AM223" s="142" t="s">
        <v>330</v>
      </c>
      <c r="AN223" s="35" t="s">
        <v>811</v>
      </c>
      <c r="AO223" s="31">
        <v>34590</v>
      </c>
      <c r="AP223" s="31">
        <v>9827</v>
      </c>
      <c r="AQ223" s="31">
        <v>15530</v>
      </c>
      <c r="AR223" s="31">
        <v>59947</v>
      </c>
      <c r="AS223" s="31">
        <v>18742</v>
      </c>
      <c r="AT223" s="36">
        <v>11.119829345204971</v>
      </c>
      <c r="AU223" s="31">
        <v>43613</v>
      </c>
      <c r="AV223" s="31">
        <v>16334</v>
      </c>
      <c r="AW223" s="31">
        <v>0</v>
      </c>
    </row>
    <row r="224" spans="1:49" outlineLevel="2" x14ac:dyDescent="0.2">
      <c r="A224" s="35">
        <v>905200333</v>
      </c>
      <c r="B224" s="35" t="s">
        <v>807</v>
      </c>
      <c r="C224" s="31" t="s">
        <v>177</v>
      </c>
      <c r="D224" s="35">
        <v>180</v>
      </c>
      <c r="E224" s="6" t="s">
        <v>330</v>
      </c>
      <c r="F224" s="35" t="s">
        <v>812</v>
      </c>
      <c r="G224" s="31">
        <v>3486</v>
      </c>
      <c r="H224" s="71">
        <v>32</v>
      </c>
      <c r="I224" s="31">
        <v>1323</v>
      </c>
      <c r="J224" s="33">
        <v>0</v>
      </c>
      <c r="K224" s="33">
        <v>0.71428999999999998</v>
      </c>
      <c r="L224" s="33">
        <v>0.34286</v>
      </c>
      <c r="M224" s="33">
        <v>0</v>
      </c>
      <c r="N224" s="35">
        <v>180</v>
      </c>
      <c r="O224" s="142" t="s">
        <v>330</v>
      </c>
      <c r="P224" s="35" t="s">
        <v>812</v>
      </c>
      <c r="Q224" s="31">
        <v>22388</v>
      </c>
      <c r="R224" s="32">
        <v>6.4222604704532413</v>
      </c>
      <c r="S224" s="31">
        <v>27</v>
      </c>
      <c r="T224" s="31">
        <v>0</v>
      </c>
      <c r="U224" s="31">
        <v>16090</v>
      </c>
      <c r="V224" s="32">
        <v>4.615605278255881</v>
      </c>
      <c r="W224" s="32">
        <v>0.71868858316955508</v>
      </c>
      <c r="X224" s="31">
        <v>145</v>
      </c>
      <c r="Y224" s="31">
        <v>164</v>
      </c>
      <c r="Z224" s="31">
        <v>6</v>
      </c>
      <c r="AA224" s="35">
        <v>180</v>
      </c>
      <c r="AB224" s="142" t="s">
        <v>330</v>
      </c>
      <c r="AC224" s="35" t="s">
        <v>812</v>
      </c>
      <c r="AD224" s="31">
        <v>3486</v>
      </c>
      <c r="AE224" s="31">
        <v>38210</v>
      </c>
      <c r="AF224" s="31">
        <v>16334</v>
      </c>
      <c r="AG224" s="31">
        <v>0</v>
      </c>
      <c r="AH224" s="31">
        <v>17411</v>
      </c>
      <c r="AI224" s="31">
        <v>71955</v>
      </c>
      <c r="AJ224" s="31">
        <v>0</v>
      </c>
      <c r="AK224" s="31">
        <v>0</v>
      </c>
      <c r="AL224" s="35">
        <v>180</v>
      </c>
      <c r="AM224" s="142" t="s">
        <v>330</v>
      </c>
      <c r="AN224" s="35" t="s">
        <v>812</v>
      </c>
      <c r="AO224" s="31">
        <v>28514</v>
      </c>
      <c r="AP224" s="31">
        <v>8485</v>
      </c>
      <c r="AQ224" s="31">
        <v>37431</v>
      </c>
      <c r="AR224" s="31">
        <v>74430</v>
      </c>
      <c r="AS224" s="31">
        <v>0</v>
      </c>
      <c r="AT224" s="36">
        <v>21.351118760757316</v>
      </c>
      <c r="AU224" s="31">
        <v>58096</v>
      </c>
      <c r="AV224" s="31">
        <v>16334</v>
      </c>
      <c r="AW224" s="31">
        <v>0</v>
      </c>
    </row>
    <row r="225" spans="1:49" outlineLevel="2" x14ac:dyDescent="0.2">
      <c r="A225" s="35">
        <v>905200603</v>
      </c>
      <c r="B225" s="35" t="s">
        <v>807</v>
      </c>
      <c r="C225" s="31" t="s">
        <v>177</v>
      </c>
      <c r="D225" s="35">
        <v>181</v>
      </c>
      <c r="E225" s="6" t="s">
        <v>330</v>
      </c>
      <c r="F225" s="35" t="s">
        <v>813</v>
      </c>
      <c r="G225" s="31">
        <v>5453</v>
      </c>
      <c r="H225" s="71">
        <v>32</v>
      </c>
      <c r="I225" s="31">
        <v>1538</v>
      </c>
      <c r="J225" s="33">
        <v>0</v>
      </c>
      <c r="K225" s="33">
        <v>0.77142999999999995</v>
      </c>
      <c r="L225" s="33">
        <v>0.34286</v>
      </c>
      <c r="M225" s="33">
        <v>0</v>
      </c>
      <c r="N225" s="35">
        <v>181</v>
      </c>
      <c r="O225" s="142" t="s">
        <v>330</v>
      </c>
      <c r="P225" s="35" t="s">
        <v>813</v>
      </c>
      <c r="Q225" s="31">
        <v>19235</v>
      </c>
      <c r="R225" s="32">
        <v>3.5274161012286815</v>
      </c>
      <c r="S225" s="31">
        <v>36</v>
      </c>
      <c r="T225" s="31">
        <v>0</v>
      </c>
      <c r="U225" s="31">
        <v>25293</v>
      </c>
      <c r="V225" s="32">
        <v>4.6383642031909043</v>
      </c>
      <c r="W225" s="32">
        <v>1.3149467117234208</v>
      </c>
      <c r="X225" s="31">
        <v>182</v>
      </c>
      <c r="Y225" s="31">
        <v>296</v>
      </c>
      <c r="Z225" s="31">
        <v>4</v>
      </c>
      <c r="AA225" s="35">
        <v>181</v>
      </c>
      <c r="AB225" s="142" t="s">
        <v>330</v>
      </c>
      <c r="AC225" s="35" t="s">
        <v>813</v>
      </c>
      <c r="AD225" s="31">
        <v>5453</v>
      </c>
      <c r="AE225" s="31">
        <v>38168</v>
      </c>
      <c r="AF225" s="31">
        <v>16334</v>
      </c>
      <c r="AG225" s="31">
        <v>0</v>
      </c>
      <c r="AH225" s="31">
        <v>12562</v>
      </c>
      <c r="AI225" s="31">
        <v>67064</v>
      </c>
      <c r="AJ225" s="31">
        <v>0</v>
      </c>
      <c r="AK225" s="31">
        <v>0</v>
      </c>
      <c r="AL225" s="35">
        <v>181</v>
      </c>
      <c r="AM225" s="142" t="s">
        <v>330</v>
      </c>
      <c r="AN225" s="35" t="s">
        <v>813</v>
      </c>
      <c r="AO225" s="31">
        <v>28907</v>
      </c>
      <c r="AP225" s="31">
        <v>13794</v>
      </c>
      <c r="AQ225" s="31">
        <v>14170</v>
      </c>
      <c r="AR225" s="31">
        <v>56871</v>
      </c>
      <c r="AS225" s="31">
        <v>0</v>
      </c>
      <c r="AT225" s="36">
        <v>10.429304969741427</v>
      </c>
      <c r="AU225" s="31">
        <v>40537</v>
      </c>
      <c r="AV225" s="31">
        <v>16334</v>
      </c>
      <c r="AW225" s="31">
        <v>0</v>
      </c>
    </row>
    <row r="226" spans="1:49" outlineLevel="2" x14ac:dyDescent="0.2">
      <c r="A226" s="35">
        <v>905200273</v>
      </c>
      <c r="B226" s="35" t="s">
        <v>807</v>
      </c>
      <c r="C226" s="31" t="s">
        <v>177</v>
      </c>
      <c r="D226" s="35">
        <v>182</v>
      </c>
      <c r="E226" s="6" t="s">
        <v>330</v>
      </c>
      <c r="F226" s="35" t="s">
        <v>239</v>
      </c>
      <c r="G226" s="31">
        <v>4191</v>
      </c>
      <c r="H226" s="71">
        <v>35</v>
      </c>
      <c r="I226" s="31">
        <v>2100</v>
      </c>
      <c r="J226" s="33">
        <v>0</v>
      </c>
      <c r="K226" s="33">
        <v>1</v>
      </c>
      <c r="L226" s="33">
        <v>1</v>
      </c>
      <c r="M226" s="33">
        <v>2.8570000000000002E-2</v>
      </c>
      <c r="N226" s="35">
        <v>182</v>
      </c>
      <c r="O226" s="142" t="s">
        <v>330</v>
      </c>
      <c r="P226" s="35" t="s">
        <v>239</v>
      </c>
      <c r="Q226" s="31">
        <v>15090</v>
      </c>
      <c r="R226" s="32">
        <v>3.6005726556907658</v>
      </c>
      <c r="S226" s="31">
        <v>20</v>
      </c>
      <c r="T226" s="31">
        <v>0</v>
      </c>
      <c r="U226" s="31">
        <v>13558</v>
      </c>
      <c r="V226" s="32">
        <v>3.2350274397518493</v>
      </c>
      <c r="W226" s="32">
        <v>0.89847581179589131</v>
      </c>
      <c r="X226" s="31">
        <v>285</v>
      </c>
      <c r="Y226" s="31">
        <v>160</v>
      </c>
      <c r="Z226" s="31">
        <v>4</v>
      </c>
      <c r="AA226" s="35">
        <v>182</v>
      </c>
      <c r="AB226" s="142" t="s">
        <v>330</v>
      </c>
      <c r="AC226" s="35" t="s">
        <v>239</v>
      </c>
      <c r="AD226" s="31">
        <v>4191</v>
      </c>
      <c r="AE226" s="31">
        <v>39350</v>
      </c>
      <c r="AF226" s="31">
        <v>16334</v>
      </c>
      <c r="AG226" s="31">
        <v>0</v>
      </c>
      <c r="AH226" s="31">
        <v>8664</v>
      </c>
      <c r="AI226" s="31">
        <v>64348</v>
      </c>
      <c r="AJ226" s="31">
        <v>0</v>
      </c>
      <c r="AK226" s="31">
        <v>0</v>
      </c>
      <c r="AL226" s="35">
        <v>182</v>
      </c>
      <c r="AM226" s="142" t="s">
        <v>330</v>
      </c>
      <c r="AN226" s="35" t="s">
        <v>239</v>
      </c>
      <c r="AO226" s="31">
        <v>36284</v>
      </c>
      <c r="AP226" s="31">
        <v>11840</v>
      </c>
      <c r="AQ226" s="31">
        <v>13804</v>
      </c>
      <c r="AR226" s="31">
        <v>61928</v>
      </c>
      <c r="AS226" s="31">
        <v>0</v>
      </c>
      <c r="AT226" s="36">
        <v>14.77642567406347</v>
      </c>
      <c r="AU226" s="31">
        <v>45594</v>
      </c>
      <c r="AV226" s="31">
        <v>16334</v>
      </c>
      <c r="AW226" s="31">
        <v>0</v>
      </c>
    </row>
    <row r="227" spans="1:49" outlineLevel="2" x14ac:dyDescent="0.2">
      <c r="A227" s="35">
        <v>905200632</v>
      </c>
      <c r="B227" s="35" t="s">
        <v>807</v>
      </c>
      <c r="C227" s="31" t="s">
        <v>177</v>
      </c>
      <c r="D227" s="35">
        <v>183</v>
      </c>
      <c r="E227" s="6" t="s">
        <v>330</v>
      </c>
      <c r="F227" s="35" t="s">
        <v>240</v>
      </c>
      <c r="G227" s="31">
        <v>38405</v>
      </c>
      <c r="H227" s="71">
        <v>65</v>
      </c>
      <c r="I227" s="31">
        <v>18029</v>
      </c>
      <c r="J227" s="33">
        <v>4</v>
      </c>
      <c r="K227" s="33">
        <v>0</v>
      </c>
      <c r="L227" s="33">
        <v>15.71429</v>
      </c>
      <c r="M227" s="33">
        <v>0.14285999999999999</v>
      </c>
      <c r="N227" s="35">
        <v>183</v>
      </c>
      <c r="O227" s="142" t="s">
        <v>330</v>
      </c>
      <c r="P227" s="35" t="s">
        <v>240</v>
      </c>
      <c r="Q227" s="31">
        <v>78541</v>
      </c>
      <c r="R227" s="32">
        <v>2.0450722562166384</v>
      </c>
      <c r="S227" s="31">
        <v>301</v>
      </c>
      <c r="T227" s="31">
        <v>0</v>
      </c>
      <c r="U227" s="31">
        <v>203426</v>
      </c>
      <c r="V227" s="32">
        <v>5.2968623877099335</v>
      </c>
      <c r="W227" s="32">
        <v>2.5900612418991353</v>
      </c>
      <c r="X227" s="31">
        <v>175</v>
      </c>
      <c r="Y227" s="31">
        <v>129</v>
      </c>
      <c r="Z227" s="31">
        <v>24</v>
      </c>
      <c r="AA227" s="35">
        <v>183</v>
      </c>
      <c r="AB227" s="142" t="s">
        <v>330</v>
      </c>
      <c r="AC227" s="35" t="s">
        <v>240</v>
      </c>
      <c r="AD227" s="31">
        <v>38405</v>
      </c>
      <c r="AE227" s="31">
        <v>268496</v>
      </c>
      <c r="AF227" s="31">
        <v>278208</v>
      </c>
      <c r="AG227" s="31">
        <v>0</v>
      </c>
      <c r="AH227" s="31">
        <v>205160</v>
      </c>
      <c r="AI227" s="31">
        <v>751864</v>
      </c>
      <c r="AJ227" s="31">
        <v>0</v>
      </c>
      <c r="AK227" s="31">
        <v>0</v>
      </c>
      <c r="AL227" s="35">
        <v>183</v>
      </c>
      <c r="AM227" s="142" t="s">
        <v>330</v>
      </c>
      <c r="AN227" s="35" t="s">
        <v>240</v>
      </c>
      <c r="AO227" s="31">
        <v>701569</v>
      </c>
      <c r="AP227" s="31">
        <v>65307</v>
      </c>
      <c r="AQ227" s="31">
        <v>122295</v>
      </c>
      <c r="AR227" s="31">
        <v>889171</v>
      </c>
      <c r="AS227" s="31">
        <v>0</v>
      </c>
      <c r="AT227" s="36">
        <v>23.152480145814348</v>
      </c>
      <c r="AU227" s="31">
        <v>610963</v>
      </c>
      <c r="AV227" s="31">
        <v>278208</v>
      </c>
      <c r="AW227" s="31">
        <v>0</v>
      </c>
    </row>
    <row r="228" spans="1:49" outlineLevel="2" x14ac:dyDescent="0.2">
      <c r="A228" s="35">
        <v>905200903</v>
      </c>
      <c r="B228" s="35" t="s">
        <v>807</v>
      </c>
      <c r="C228" s="31" t="s">
        <v>177</v>
      </c>
      <c r="D228" s="35">
        <v>184</v>
      </c>
      <c r="E228" s="6" t="s">
        <v>330</v>
      </c>
      <c r="F228" s="35" t="s">
        <v>241</v>
      </c>
      <c r="G228" s="31">
        <v>4010</v>
      </c>
      <c r="H228" s="71">
        <v>39</v>
      </c>
      <c r="I228" s="31">
        <v>2138</v>
      </c>
      <c r="J228" s="33">
        <v>1.05714</v>
      </c>
      <c r="K228" s="33">
        <v>0.28571000000000002</v>
      </c>
      <c r="L228" s="33">
        <v>0.4</v>
      </c>
      <c r="M228" s="33">
        <v>0.2</v>
      </c>
      <c r="N228" s="35">
        <v>184</v>
      </c>
      <c r="O228" s="142" t="s">
        <v>330</v>
      </c>
      <c r="P228" s="35" t="s">
        <v>241</v>
      </c>
      <c r="Q228" s="31">
        <v>23503</v>
      </c>
      <c r="R228" s="32">
        <v>5.861097256857855</v>
      </c>
      <c r="S228" s="31">
        <v>25</v>
      </c>
      <c r="T228" s="31" t="s">
        <v>1032</v>
      </c>
      <c r="U228" s="31">
        <v>21431</v>
      </c>
      <c r="V228" s="32">
        <v>5.3443890274314212</v>
      </c>
      <c r="W228" s="32">
        <v>0.91184104156916135</v>
      </c>
      <c r="X228" s="31">
        <v>174</v>
      </c>
      <c r="Y228" s="31">
        <v>121</v>
      </c>
      <c r="Z228" s="31">
        <v>8</v>
      </c>
      <c r="AA228" s="35">
        <v>184</v>
      </c>
      <c r="AB228" s="142" t="s">
        <v>330</v>
      </c>
      <c r="AC228" s="35" t="s">
        <v>241</v>
      </c>
      <c r="AD228" s="31">
        <v>4010</v>
      </c>
      <c r="AE228" s="31">
        <v>29150</v>
      </c>
      <c r="AF228" s="31">
        <v>16334</v>
      </c>
      <c r="AG228" s="31">
        <v>0</v>
      </c>
      <c r="AH228" s="31">
        <v>33672</v>
      </c>
      <c r="AI228" s="31">
        <v>79156</v>
      </c>
      <c r="AJ228" s="31">
        <v>0</v>
      </c>
      <c r="AK228" s="31">
        <v>0</v>
      </c>
      <c r="AL228" s="35">
        <v>184</v>
      </c>
      <c r="AM228" s="142" t="s">
        <v>330</v>
      </c>
      <c r="AN228" s="35" t="s">
        <v>241</v>
      </c>
      <c r="AO228" s="31">
        <v>51255</v>
      </c>
      <c r="AP228" s="31">
        <v>13147</v>
      </c>
      <c r="AQ228" s="31">
        <v>17837</v>
      </c>
      <c r="AR228" s="31">
        <v>82239</v>
      </c>
      <c r="AS228" s="31">
        <v>0</v>
      </c>
      <c r="AT228" s="36">
        <v>20.508478802992517</v>
      </c>
      <c r="AU228" s="31">
        <v>65905</v>
      </c>
      <c r="AV228" s="31">
        <v>16334</v>
      </c>
      <c r="AW228" s="31">
        <v>0</v>
      </c>
    </row>
    <row r="229" spans="1:49" outlineLevel="2" x14ac:dyDescent="0.2">
      <c r="A229" s="35">
        <v>905201053</v>
      </c>
      <c r="B229" s="35" t="s">
        <v>807</v>
      </c>
      <c r="C229" s="31" t="s">
        <v>177</v>
      </c>
      <c r="D229" s="35">
        <v>185</v>
      </c>
      <c r="E229" s="6" t="s">
        <v>330</v>
      </c>
      <c r="F229" s="35" t="s">
        <v>242</v>
      </c>
      <c r="G229" s="31">
        <v>2927</v>
      </c>
      <c r="H229" s="71">
        <v>35</v>
      </c>
      <c r="I229" s="31">
        <v>1367</v>
      </c>
      <c r="J229" s="33">
        <v>0</v>
      </c>
      <c r="K229" s="33">
        <v>0.62856999999999996</v>
      </c>
      <c r="L229" s="33">
        <v>0.57142999999999999</v>
      </c>
      <c r="M229" s="33">
        <v>0</v>
      </c>
      <c r="N229" s="35">
        <v>185</v>
      </c>
      <c r="O229" s="142" t="s">
        <v>330</v>
      </c>
      <c r="P229" s="35" t="s">
        <v>242</v>
      </c>
      <c r="Q229" s="31">
        <v>10682</v>
      </c>
      <c r="R229" s="32">
        <v>3.6494704475572259</v>
      </c>
      <c r="S229" s="31">
        <v>26</v>
      </c>
      <c r="T229" s="31">
        <v>0</v>
      </c>
      <c r="U229" s="31">
        <v>11930</v>
      </c>
      <c r="V229" s="32">
        <v>4.0758455756747525</v>
      </c>
      <c r="W229" s="32">
        <v>1.1168320539224865</v>
      </c>
      <c r="X229" s="31">
        <v>88</v>
      </c>
      <c r="Y229" s="31">
        <v>120</v>
      </c>
      <c r="Z229" s="31">
        <v>4</v>
      </c>
      <c r="AA229" s="35">
        <v>185</v>
      </c>
      <c r="AB229" s="142" t="s">
        <v>330</v>
      </c>
      <c r="AC229" s="35" t="s">
        <v>242</v>
      </c>
      <c r="AD229" s="31">
        <v>2927</v>
      </c>
      <c r="AE229" s="31">
        <v>29150</v>
      </c>
      <c r="AF229" s="31">
        <v>16334</v>
      </c>
      <c r="AG229" s="31">
        <v>0</v>
      </c>
      <c r="AH229" s="31">
        <v>8175</v>
      </c>
      <c r="AI229" s="31">
        <v>53659</v>
      </c>
      <c r="AJ229" s="31" t="s">
        <v>1032</v>
      </c>
      <c r="AK229" s="31">
        <v>0</v>
      </c>
      <c r="AL229" s="35">
        <v>185</v>
      </c>
      <c r="AM229" s="142" t="s">
        <v>330</v>
      </c>
      <c r="AN229" s="35" t="s">
        <v>242</v>
      </c>
      <c r="AO229" s="31">
        <v>29602</v>
      </c>
      <c r="AP229" s="31">
        <v>10633</v>
      </c>
      <c r="AQ229" s="31">
        <v>10823</v>
      </c>
      <c r="AR229" s="31">
        <v>51058</v>
      </c>
      <c r="AS229" s="31">
        <v>0</v>
      </c>
      <c r="AT229" s="36">
        <v>17.443799111718484</v>
      </c>
      <c r="AU229" s="31">
        <v>34724</v>
      </c>
      <c r="AV229" s="31">
        <v>16334</v>
      </c>
      <c r="AW229" s="31">
        <v>0</v>
      </c>
    </row>
    <row r="230" spans="1:49" outlineLevel="1" x14ac:dyDescent="0.2">
      <c r="B230" s="15" t="s">
        <v>830</v>
      </c>
      <c r="C230" s="31"/>
      <c r="F230" s="12" t="s">
        <v>28</v>
      </c>
      <c r="G230" s="31">
        <v>86372</v>
      </c>
      <c r="I230" s="31">
        <v>73290</v>
      </c>
      <c r="J230" s="33">
        <v>8.4404699999999995</v>
      </c>
      <c r="K230" s="33">
        <v>3.9555599999999997</v>
      </c>
      <c r="L230" s="33">
        <v>22.503579999999999</v>
      </c>
      <c r="M230" s="33">
        <v>1.84365</v>
      </c>
      <c r="O230" s="142"/>
      <c r="P230" s="12" t="s">
        <v>28</v>
      </c>
      <c r="Q230" s="31">
        <v>246801</v>
      </c>
      <c r="R230" s="32">
        <v>2.8574190709952298</v>
      </c>
      <c r="S230" s="31">
        <v>624</v>
      </c>
      <c r="T230" s="31">
        <v>0</v>
      </c>
      <c r="U230" s="31">
        <v>391333</v>
      </c>
      <c r="V230" s="32">
        <v>4.5307854397258369</v>
      </c>
      <c r="W230" s="32">
        <v>1.585621614174983</v>
      </c>
      <c r="X230" s="31">
        <v>1532</v>
      </c>
      <c r="Y230" s="31">
        <v>1857</v>
      </c>
      <c r="Z230" s="31">
        <v>68</v>
      </c>
      <c r="AB230" s="142"/>
      <c r="AC230" s="12" t="s">
        <v>28</v>
      </c>
      <c r="AD230" s="31">
        <v>86372</v>
      </c>
      <c r="AE230" s="31">
        <v>711941</v>
      </c>
      <c r="AF230" s="31">
        <v>541579</v>
      </c>
      <c r="AG230" s="31">
        <v>0</v>
      </c>
      <c r="AH230" s="31">
        <v>405278</v>
      </c>
      <c r="AI230" s="31">
        <v>1658798</v>
      </c>
      <c r="AJ230" s="31">
        <v>0</v>
      </c>
      <c r="AK230" s="31">
        <v>0</v>
      </c>
      <c r="AM230" s="142"/>
      <c r="AN230" s="12" t="s">
        <v>28</v>
      </c>
      <c r="AO230" s="31">
        <v>1237385</v>
      </c>
      <c r="AP230" s="31">
        <v>209045</v>
      </c>
      <c r="AQ230" s="31">
        <v>361334</v>
      </c>
      <c r="AR230" s="31">
        <v>1807764</v>
      </c>
      <c r="AS230" s="31">
        <v>18742</v>
      </c>
      <c r="AT230" s="36">
        <v>20.929977307460753</v>
      </c>
      <c r="AU230" s="31">
        <v>1266185</v>
      </c>
      <c r="AV230" s="31">
        <v>541579</v>
      </c>
      <c r="AW230" s="31">
        <v>0</v>
      </c>
    </row>
    <row r="231" spans="1:49" outlineLevel="1" x14ac:dyDescent="0.2">
      <c r="B231" s="15"/>
      <c r="C231" s="31"/>
      <c r="F231" s="12"/>
      <c r="O231" s="142"/>
      <c r="P231" s="12"/>
      <c r="AB231" s="142"/>
      <c r="AC231" s="12"/>
      <c r="AI231" s="31"/>
      <c r="AJ231" s="31"/>
      <c r="AM231" s="142"/>
      <c r="AN231" s="12"/>
      <c r="AO231" s="31"/>
      <c r="AP231" s="31"/>
      <c r="AQ231" s="31"/>
      <c r="AR231" s="31"/>
      <c r="AS231" s="31"/>
      <c r="AT231" s="36"/>
      <c r="AU231" s="31"/>
      <c r="AV231" s="31"/>
      <c r="AW231" s="31"/>
    </row>
    <row r="232" spans="1:49" outlineLevel="2" x14ac:dyDescent="0.2">
      <c r="A232" s="35">
        <v>915210274</v>
      </c>
      <c r="B232" s="35" t="s">
        <v>243</v>
      </c>
      <c r="C232" s="31" t="s">
        <v>14</v>
      </c>
      <c r="D232" s="35">
        <v>186</v>
      </c>
      <c r="E232" s="6" t="s">
        <v>328</v>
      </c>
      <c r="F232" s="35" t="s">
        <v>859</v>
      </c>
      <c r="G232" s="31">
        <v>0</v>
      </c>
      <c r="I232" s="31">
        <v>1110</v>
      </c>
      <c r="J232" s="33">
        <v>6.8</v>
      </c>
      <c r="K232" s="33">
        <v>0</v>
      </c>
      <c r="L232" s="33">
        <v>6.82667</v>
      </c>
      <c r="M232" s="33">
        <v>0.16</v>
      </c>
      <c r="N232" s="35">
        <v>186</v>
      </c>
      <c r="O232" s="142" t="s">
        <v>328</v>
      </c>
      <c r="P232" s="35" t="s">
        <v>859</v>
      </c>
      <c r="Q232" s="31">
        <v>22732</v>
      </c>
      <c r="R232" s="32">
        <v>0</v>
      </c>
      <c r="S232" s="31">
        <v>11</v>
      </c>
      <c r="T232" s="31" t="s">
        <v>1032</v>
      </c>
      <c r="U232" s="31">
        <v>5119</v>
      </c>
      <c r="V232" s="32">
        <v>0</v>
      </c>
      <c r="W232" s="32">
        <v>0.22518916065458386</v>
      </c>
      <c r="X232" s="31">
        <v>353</v>
      </c>
      <c r="Y232" s="31">
        <v>4707</v>
      </c>
      <c r="Z232" s="31">
        <v>0</v>
      </c>
      <c r="AA232" s="35">
        <v>186</v>
      </c>
      <c r="AB232" s="142" t="s">
        <v>328</v>
      </c>
      <c r="AC232" s="35" t="s">
        <v>859</v>
      </c>
      <c r="AD232" s="31">
        <v>0</v>
      </c>
      <c r="AE232" s="31">
        <v>1175082</v>
      </c>
      <c r="AF232" s="31">
        <v>357434</v>
      </c>
      <c r="AG232" s="31">
        <v>44467</v>
      </c>
      <c r="AH232" s="31">
        <v>47699</v>
      </c>
      <c r="AI232" s="31">
        <v>1624682</v>
      </c>
      <c r="AJ232" s="31">
        <v>0</v>
      </c>
      <c r="AK232" s="31">
        <v>0</v>
      </c>
      <c r="AL232" s="35">
        <v>186</v>
      </c>
      <c r="AM232" s="142" t="s">
        <v>328</v>
      </c>
      <c r="AN232" s="35" t="s">
        <v>859</v>
      </c>
      <c r="AO232" s="31">
        <v>844716</v>
      </c>
      <c r="AP232" s="31">
        <v>299701</v>
      </c>
      <c r="AQ232" s="31">
        <v>369038</v>
      </c>
      <c r="AR232" s="31">
        <v>1513455</v>
      </c>
      <c r="AS232" s="31">
        <v>51770</v>
      </c>
      <c r="AT232" s="36">
        <v>0</v>
      </c>
      <c r="AU232" s="31">
        <v>1111554</v>
      </c>
      <c r="AV232" s="31">
        <v>357434</v>
      </c>
      <c r="AW232" s="31">
        <v>44467</v>
      </c>
    </row>
    <row r="233" spans="1:49" outlineLevel="2" x14ac:dyDescent="0.2">
      <c r="A233" s="35">
        <v>915210453</v>
      </c>
      <c r="B233" s="35" t="s">
        <v>243</v>
      </c>
      <c r="C233" s="31" t="s">
        <v>14</v>
      </c>
      <c r="D233" s="35">
        <v>187</v>
      </c>
      <c r="E233" s="6" t="s">
        <v>330</v>
      </c>
      <c r="F233" s="35" t="s">
        <v>860</v>
      </c>
      <c r="G233" s="31">
        <v>11973</v>
      </c>
      <c r="H233" s="71">
        <v>55</v>
      </c>
      <c r="I233" s="31">
        <v>4311</v>
      </c>
      <c r="J233" s="33">
        <v>0.90666999999999998</v>
      </c>
      <c r="K233" s="33">
        <v>0</v>
      </c>
      <c r="L233" s="33">
        <v>5.0666700000000002</v>
      </c>
      <c r="M233" s="33">
        <v>0</v>
      </c>
      <c r="N233" s="35">
        <v>187</v>
      </c>
      <c r="O233" s="142" t="s">
        <v>330</v>
      </c>
      <c r="P233" s="35" t="s">
        <v>860</v>
      </c>
      <c r="Q233" s="31">
        <v>47459</v>
      </c>
      <c r="R233" s="32">
        <v>3.9638352960828529</v>
      </c>
      <c r="S233" s="31">
        <v>86</v>
      </c>
      <c r="T233" s="31">
        <v>0</v>
      </c>
      <c r="U233" s="31">
        <v>120763</v>
      </c>
      <c r="V233" s="32">
        <v>10.086277457612962</v>
      </c>
      <c r="W233" s="32">
        <v>2.5445753176425967</v>
      </c>
      <c r="X233" s="31">
        <v>26559</v>
      </c>
      <c r="Y233" s="31">
        <v>21949</v>
      </c>
      <c r="Z233" s="31">
        <v>6</v>
      </c>
      <c r="AA233" s="35">
        <v>187</v>
      </c>
      <c r="AB233" s="142" t="s">
        <v>330</v>
      </c>
      <c r="AC233" s="35" t="s">
        <v>860</v>
      </c>
      <c r="AD233" s="31">
        <v>11973</v>
      </c>
      <c r="AE233" s="31">
        <v>182654</v>
      </c>
      <c r="AF233" s="31">
        <v>45971</v>
      </c>
      <c r="AG233" s="31">
        <v>0</v>
      </c>
      <c r="AH233" s="31">
        <v>116692</v>
      </c>
      <c r="AI233" s="31">
        <v>345317</v>
      </c>
      <c r="AJ233" s="31">
        <v>0</v>
      </c>
      <c r="AK233" s="31">
        <v>0</v>
      </c>
      <c r="AL233" s="35">
        <v>187</v>
      </c>
      <c r="AM233" s="142" t="s">
        <v>330</v>
      </c>
      <c r="AN233" s="35" t="s">
        <v>860</v>
      </c>
      <c r="AO233" s="31">
        <v>229762</v>
      </c>
      <c r="AP233" s="31">
        <v>40170</v>
      </c>
      <c r="AQ233" s="31">
        <v>73349</v>
      </c>
      <c r="AR233" s="31">
        <v>343281</v>
      </c>
      <c r="AS233" s="31">
        <v>0</v>
      </c>
      <c r="AT233" s="36">
        <v>28.671260335755449</v>
      </c>
      <c r="AU233" s="31">
        <v>297310</v>
      </c>
      <c r="AV233" s="31">
        <v>45971</v>
      </c>
      <c r="AW233" s="31">
        <v>0</v>
      </c>
    </row>
    <row r="234" spans="1:49" outlineLevel="2" x14ac:dyDescent="0.2">
      <c r="A234" s="35">
        <v>915210063</v>
      </c>
      <c r="B234" s="35" t="s">
        <v>243</v>
      </c>
      <c r="C234" s="31" t="s">
        <v>14</v>
      </c>
      <c r="D234" s="35">
        <v>188</v>
      </c>
      <c r="E234" s="6" t="s">
        <v>330</v>
      </c>
      <c r="F234" s="35" t="s">
        <v>861</v>
      </c>
      <c r="G234" s="31">
        <v>53325</v>
      </c>
      <c r="H234" s="71">
        <v>66</v>
      </c>
      <c r="I234" s="31">
        <v>22876</v>
      </c>
      <c r="J234" s="33">
        <v>4.0266700000000002</v>
      </c>
      <c r="K234" s="33">
        <v>0.98667000000000005</v>
      </c>
      <c r="L234" s="33">
        <v>17.440000000000001</v>
      </c>
      <c r="M234" s="33">
        <v>1.52</v>
      </c>
      <c r="N234" s="35">
        <v>188</v>
      </c>
      <c r="O234" s="142" t="s">
        <v>330</v>
      </c>
      <c r="P234" s="35" t="s">
        <v>861</v>
      </c>
      <c r="Q234" s="31">
        <v>125252</v>
      </c>
      <c r="R234" s="32">
        <v>2.3488420065635256</v>
      </c>
      <c r="S234" s="31">
        <v>185</v>
      </c>
      <c r="T234" s="31">
        <v>0</v>
      </c>
      <c r="U234" s="31">
        <v>425764</v>
      </c>
      <c r="V234" s="32">
        <v>7.9843225503984998</v>
      </c>
      <c r="W234" s="32">
        <v>3.3992590936671672</v>
      </c>
      <c r="X234" s="31">
        <v>51925</v>
      </c>
      <c r="Y234" s="31">
        <v>71389</v>
      </c>
      <c r="Z234" s="31">
        <v>37</v>
      </c>
      <c r="AA234" s="35">
        <v>188</v>
      </c>
      <c r="AB234" s="142" t="s">
        <v>330</v>
      </c>
      <c r="AC234" s="35" t="s">
        <v>861</v>
      </c>
      <c r="AD234" s="31">
        <v>53325</v>
      </c>
      <c r="AE234" s="31">
        <v>626963</v>
      </c>
      <c r="AF234" s="31">
        <v>140052</v>
      </c>
      <c r="AG234" s="31">
        <v>0</v>
      </c>
      <c r="AH234" s="31">
        <v>466460</v>
      </c>
      <c r="AI234" s="31">
        <v>1233475</v>
      </c>
      <c r="AJ234" s="31" t="s">
        <v>1032</v>
      </c>
      <c r="AK234" s="31">
        <v>0</v>
      </c>
      <c r="AL234" s="35">
        <v>188</v>
      </c>
      <c r="AM234" s="142" t="s">
        <v>330</v>
      </c>
      <c r="AN234" s="35" t="s">
        <v>861</v>
      </c>
      <c r="AO234" s="31">
        <v>811475</v>
      </c>
      <c r="AP234" s="31">
        <v>126568</v>
      </c>
      <c r="AQ234" s="31">
        <v>346672</v>
      </c>
      <c r="AR234" s="31">
        <v>1284715</v>
      </c>
      <c r="AS234" s="31">
        <v>0</v>
      </c>
      <c r="AT234" s="36">
        <v>24.092170651664322</v>
      </c>
      <c r="AU234" s="31">
        <v>1144663</v>
      </c>
      <c r="AV234" s="31">
        <v>140052</v>
      </c>
      <c r="AW234" s="31">
        <v>0</v>
      </c>
    </row>
    <row r="235" spans="1:49" outlineLevel="2" x14ac:dyDescent="0.2">
      <c r="A235" s="35">
        <v>915210033</v>
      </c>
      <c r="B235" s="35" t="s">
        <v>243</v>
      </c>
      <c r="C235" s="31" t="s">
        <v>14</v>
      </c>
      <c r="D235" s="35">
        <v>189</v>
      </c>
      <c r="E235" s="6" t="s">
        <v>330</v>
      </c>
      <c r="F235" s="35" t="s">
        <v>862</v>
      </c>
      <c r="G235" s="31">
        <v>81763</v>
      </c>
      <c r="H235" s="71">
        <v>65</v>
      </c>
      <c r="I235" s="31">
        <v>29413</v>
      </c>
      <c r="J235" s="33">
        <v>5.36</v>
      </c>
      <c r="K235" s="33">
        <v>1.76</v>
      </c>
      <c r="L235" s="33">
        <v>19.733329999999999</v>
      </c>
      <c r="M235" s="33">
        <v>7.4933300000000003</v>
      </c>
      <c r="N235" s="35">
        <v>189</v>
      </c>
      <c r="O235" s="142" t="s">
        <v>330</v>
      </c>
      <c r="P235" s="35" t="s">
        <v>862</v>
      </c>
      <c r="Q235" s="31">
        <v>159178</v>
      </c>
      <c r="R235" s="32">
        <v>1.9468219121118355</v>
      </c>
      <c r="S235" s="31">
        <v>146</v>
      </c>
      <c r="T235" s="31" t="s">
        <v>1032</v>
      </c>
      <c r="U235" s="31">
        <v>781865</v>
      </c>
      <c r="V235" s="32">
        <v>9.562577204848159</v>
      </c>
      <c r="W235" s="32">
        <v>4.9118910904773276</v>
      </c>
      <c r="X235" s="31">
        <v>88192</v>
      </c>
      <c r="Y235" s="31">
        <v>105186</v>
      </c>
      <c r="Z235" s="31">
        <v>28</v>
      </c>
      <c r="AA235" s="35">
        <v>189</v>
      </c>
      <c r="AB235" s="142" t="s">
        <v>330</v>
      </c>
      <c r="AC235" s="35" t="s">
        <v>862</v>
      </c>
      <c r="AD235" s="31">
        <v>81763</v>
      </c>
      <c r="AE235" s="31">
        <v>827292</v>
      </c>
      <c r="AF235" s="31">
        <v>206648</v>
      </c>
      <c r="AG235" s="31">
        <v>0</v>
      </c>
      <c r="AH235" s="31">
        <v>533425</v>
      </c>
      <c r="AI235" s="31">
        <v>1567365</v>
      </c>
      <c r="AJ235" s="31" t="s">
        <v>1032</v>
      </c>
      <c r="AK235" s="31">
        <v>0</v>
      </c>
      <c r="AL235" s="35">
        <v>189</v>
      </c>
      <c r="AM235" s="142" t="s">
        <v>330</v>
      </c>
      <c r="AN235" s="35" t="s">
        <v>862</v>
      </c>
      <c r="AO235" s="31">
        <v>948415</v>
      </c>
      <c r="AP235" s="31">
        <v>171930</v>
      </c>
      <c r="AQ235" s="31">
        <v>370322</v>
      </c>
      <c r="AR235" s="31">
        <v>1490667</v>
      </c>
      <c r="AS235" s="31">
        <v>0</v>
      </c>
      <c r="AT235" s="36">
        <v>18.231559507356629</v>
      </c>
      <c r="AU235" s="31">
        <v>1284019</v>
      </c>
      <c r="AV235" s="31">
        <v>206648</v>
      </c>
      <c r="AW235" s="31">
        <v>0</v>
      </c>
    </row>
    <row r="236" spans="1:49" outlineLevel="2" x14ac:dyDescent="0.2">
      <c r="A236" s="35">
        <v>915210543</v>
      </c>
      <c r="B236" s="35" t="s">
        <v>243</v>
      </c>
      <c r="C236" s="31" t="s">
        <v>14</v>
      </c>
      <c r="D236" s="35">
        <v>190</v>
      </c>
      <c r="E236" s="6" t="s">
        <v>330</v>
      </c>
      <c r="F236" s="35" t="s">
        <v>863</v>
      </c>
      <c r="G236" s="31">
        <v>11423</v>
      </c>
      <c r="H236" s="71">
        <v>54</v>
      </c>
      <c r="I236" s="31">
        <v>2820</v>
      </c>
      <c r="J236" s="33">
        <v>0.36842000000000003</v>
      </c>
      <c r="K236" s="33">
        <v>1</v>
      </c>
      <c r="L236" s="33">
        <v>2.2368399999999999</v>
      </c>
      <c r="M236" s="33">
        <v>2.632E-2</v>
      </c>
      <c r="N236" s="35">
        <v>190</v>
      </c>
      <c r="O236" s="142" t="s">
        <v>330</v>
      </c>
      <c r="P236" s="35" t="s">
        <v>863</v>
      </c>
      <c r="Q236" s="31">
        <v>48811</v>
      </c>
      <c r="R236" s="32">
        <v>4.273045609734746</v>
      </c>
      <c r="S236" s="31">
        <v>89</v>
      </c>
      <c r="T236" s="31">
        <v>0</v>
      </c>
      <c r="U236" s="31">
        <v>66959</v>
      </c>
      <c r="V236" s="32">
        <v>5.8617701129300537</v>
      </c>
      <c r="W236" s="32">
        <v>1.3718014382004056</v>
      </c>
      <c r="X236" s="31">
        <v>23290</v>
      </c>
      <c r="Y236" s="31">
        <v>16522</v>
      </c>
      <c r="Z236" s="31">
        <v>6</v>
      </c>
      <c r="AA236" s="35">
        <v>190</v>
      </c>
      <c r="AB236" s="142" t="s">
        <v>330</v>
      </c>
      <c r="AC236" s="35" t="s">
        <v>863</v>
      </c>
      <c r="AD236" s="31">
        <v>11423</v>
      </c>
      <c r="AE236" s="31">
        <v>121170</v>
      </c>
      <c r="AF236" s="31">
        <v>29927</v>
      </c>
      <c r="AG236" s="31">
        <v>0</v>
      </c>
      <c r="AH236" s="31">
        <v>13864</v>
      </c>
      <c r="AI236" s="31">
        <v>164961</v>
      </c>
      <c r="AJ236" s="31">
        <v>0</v>
      </c>
      <c r="AK236" s="31">
        <v>0</v>
      </c>
      <c r="AL236" s="35">
        <v>190</v>
      </c>
      <c r="AM236" s="142" t="s">
        <v>330</v>
      </c>
      <c r="AN236" s="35" t="s">
        <v>863</v>
      </c>
      <c r="AO236" s="31">
        <v>100221</v>
      </c>
      <c r="AP236" s="31">
        <v>24167</v>
      </c>
      <c r="AQ236" s="31">
        <v>24534</v>
      </c>
      <c r="AR236" s="31">
        <v>148922</v>
      </c>
      <c r="AS236" s="31">
        <v>0</v>
      </c>
      <c r="AT236" s="36">
        <v>13.037030552394292</v>
      </c>
      <c r="AU236" s="31">
        <v>118995</v>
      </c>
      <c r="AV236" s="31">
        <v>29927</v>
      </c>
      <c r="AW236" s="31">
        <v>0</v>
      </c>
    </row>
    <row r="237" spans="1:49" outlineLevel="2" x14ac:dyDescent="0.2">
      <c r="A237" s="35">
        <v>915210363</v>
      </c>
      <c r="B237" s="35" t="s">
        <v>243</v>
      </c>
      <c r="C237" s="31" t="s">
        <v>14</v>
      </c>
      <c r="D237" s="35">
        <v>191</v>
      </c>
      <c r="E237" s="6" t="s">
        <v>330</v>
      </c>
      <c r="F237" s="35" t="s">
        <v>63</v>
      </c>
      <c r="G237" s="31">
        <v>48089</v>
      </c>
      <c r="H237" s="71">
        <v>62</v>
      </c>
      <c r="I237" s="31">
        <v>23888</v>
      </c>
      <c r="J237" s="33">
        <v>4.7733299999999996</v>
      </c>
      <c r="K237" s="33">
        <v>2</v>
      </c>
      <c r="L237" s="33">
        <v>9.8666699999999992</v>
      </c>
      <c r="M237" s="33">
        <v>1.68</v>
      </c>
      <c r="N237" s="35">
        <v>191</v>
      </c>
      <c r="O237" s="142" t="s">
        <v>330</v>
      </c>
      <c r="P237" s="35" t="s">
        <v>63</v>
      </c>
      <c r="Q237" s="31">
        <v>121114</v>
      </c>
      <c r="R237" s="32">
        <v>2.5185385431179688</v>
      </c>
      <c r="S237" s="31">
        <v>79</v>
      </c>
      <c r="T237" s="31">
        <v>0</v>
      </c>
      <c r="U237" s="31">
        <v>533745</v>
      </c>
      <c r="V237" s="32">
        <v>11.099107904094492</v>
      </c>
      <c r="W237" s="32">
        <v>4.4069636871047111</v>
      </c>
      <c r="X237" s="31">
        <v>69853</v>
      </c>
      <c r="Y237" s="31">
        <v>73013</v>
      </c>
      <c r="Z237" s="31">
        <v>17</v>
      </c>
      <c r="AA237" s="35">
        <v>191</v>
      </c>
      <c r="AB237" s="142" t="s">
        <v>330</v>
      </c>
      <c r="AC237" s="35" t="s">
        <v>63</v>
      </c>
      <c r="AD237" s="31">
        <v>48089</v>
      </c>
      <c r="AE237" s="31">
        <v>579667</v>
      </c>
      <c r="AF237" s="31">
        <v>136834</v>
      </c>
      <c r="AG237" s="31">
        <v>1995</v>
      </c>
      <c r="AH237" s="31">
        <v>266302</v>
      </c>
      <c r="AI237" s="31">
        <v>984798</v>
      </c>
      <c r="AJ237" s="31">
        <v>8248</v>
      </c>
      <c r="AK237" s="31">
        <v>0</v>
      </c>
      <c r="AL237" s="35">
        <v>191</v>
      </c>
      <c r="AM237" s="142" t="s">
        <v>330</v>
      </c>
      <c r="AN237" s="35" t="s">
        <v>63</v>
      </c>
      <c r="AO237" s="31">
        <v>595303</v>
      </c>
      <c r="AP237" s="31">
        <v>118794</v>
      </c>
      <c r="AQ237" s="31">
        <v>185218</v>
      </c>
      <c r="AR237" s="31">
        <v>899315</v>
      </c>
      <c r="AS237" s="31">
        <v>49552</v>
      </c>
      <c r="AT237" s="36">
        <v>18.701054295161054</v>
      </c>
      <c r="AU237" s="31">
        <v>760486</v>
      </c>
      <c r="AV237" s="31">
        <v>136834</v>
      </c>
      <c r="AW237" s="31">
        <v>1995</v>
      </c>
    </row>
    <row r="238" spans="1:49" outlineLevel="2" x14ac:dyDescent="0.2">
      <c r="A238" s="35">
        <v>915210483</v>
      </c>
      <c r="B238" s="35" t="s">
        <v>243</v>
      </c>
      <c r="C238" s="31" t="s">
        <v>14</v>
      </c>
      <c r="D238" s="35">
        <v>192</v>
      </c>
      <c r="E238" s="6" t="s">
        <v>330</v>
      </c>
      <c r="F238" s="35" t="s">
        <v>864</v>
      </c>
      <c r="G238" s="31">
        <v>7277</v>
      </c>
      <c r="H238" s="71">
        <v>54</v>
      </c>
      <c r="I238" s="31">
        <v>8908</v>
      </c>
      <c r="J238" s="33">
        <v>1.8</v>
      </c>
      <c r="K238" s="33">
        <v>0</v>
      </c>
      <c r="L238" s="33">
        <v>7.0857099999999997</v>
      </c>
      <c r="M238" s="33">
        <v>1.4</v>
      </c>
      <c r="N238" s="35">
        <v>192</v>
      </c>
      <c r="O238" s="142" t="s">
        <v>330</v>
      </c>
      <c r="P238" s="35" t="s">
        <v>864</v>
      </c>
      <c r="Q238" s="31">
        <v>86365</v>
      </c>
      <c r="R238" s="32">
        <v>11.868214923732307</v>
      </c>
      <c r="S238" s="31">
        <v>82</v>
      </c>
      <c r="T238" s="31">
        <v>0</v>
      </c>
      <c r="U238" s="31">
        <v>204489</v>
      </c>
      <c r="V238" s="32">
        <v>28.100728322110761</v>
      </c>
      <c r="W238" s="32">
        <v>2.3677299832107912</v>
      </c>
      <c r="X238" s="31">
        <v>50641</v>
      </c>
      <c r="Y238" s="31">
        <v>27863</v>
      </c>
      <c r="Z238" s="31">
        <v>9</v>
      </c>
      <c r="AA238" s="35">
        <v>192</v>
      </c>
      <c r="AB238" s="142" t="s">
        <v>330</v>
      </c>
      <c r="AC238" s="35" t="s">
        <v>864</v>
      </c>
      <c r="AD238" s="31">
        <v>7277</v>
      </c>
      <c r="AE238" s="31">
        <v>263697</v>
      </c>
      <c r="AF238" s="31">
        <v>61338</v>
      </c>
      <c r="AG238" s="31">
        <v>0</v>
      </c>
      <c r="AH238" s="31">
        <v>158489</v>
      </c>
      <c r="AI238" s="31">
        <v>483524</v>
      </c>
      <c r="AJ238" s="31">
        <v>0</v>
      </c>
      <c r="AK238" s="31">
        <v>0</v>
      </c>
      <c r="AL238" s="35">
        <v>192</v>
      </c>
      <c r="AM238" s="142" t="s">
        <v>330</v>
      </c>
      <c r="AN238" s="35" t="s">
        <v>864</v>
      </c>
      <c r="AO238" s="31">
        <v>320123</v>
      </c>
      <c r="AP238" s="31">
        <v>55242</v>
      </c>
      <c r="AQ238" s="31">
        <v>98618</v>
      </c>
      <c r="AR238" s="31">
        <v>473983</v>
      </c>
      <c r="AS238" s="31">
        <v>0</v>
      </c>
      <c r="AT238" s="36">
        <v>65.134396042325136</v>
      </c>
      <c r="AU238" s="31">
        <v>412645</v>
      </c>
      <c r="AV238" s="31">
        <v>61338</v>
      </c>
      <c r="AW238" s="31">
        <v>0</v>
      </c>
    </row>
    <row r="239" spans="1:49" outlineLevel="2" x14ac:dyDescent="0.2">
      <c r="A239" s="35">
        <v>915210663</v>
      </c>
      <c r="B239" s="35" t="s">
        <v>243</v>
      </c>
      <c r="C239" s="31" t="s">
        <v>14</v>
      </c>
      <c r="D239" s="35">
        <v>193</v>
      </c>
      <c r="E239" s="6" t="s">
        <v>330</v>
      </c>
      <c r="F239" s="35" t="s">
        <v>865</v>
      </c>
      <c r="G239" s="31">
        <v>30881</v>
      </c>
      <c r="H239" s="71">
        <v>60</v>
      </c>
      <c r="I239" s="31">
        <v>9531</v>
      </c>
      <c r="J239" s="33">
        <v>1.92</v>
      </c>
      <c r="K239" s="33">
        <v>0</v>
      </c>
      <c r="L239" s="33">
        <v>10.66667</v>
      </c>
      <c r="M239" s="33">
        <v>0.21332999999999999</v>
      </c>
      <c r="N239" s="35">
        <v>193</v>
      </c>
      <c r="O239" s="142" t="s">
        <v>330</v>
      </c>
      <c r="P239" s="35" t="s">
        <v>865</v>
      </c>
      <c r="Q239" s="31">
        <v>72060</v>
      </c>
      <c r="R239" s="32">
        <v>2.3334736569411612</v>
      </c>
      <c r="S239" s="31">
        <v>110</v>
      </c>
      <c r="T239" s="31">
        <v>0</v>
      </c>
      <c r="U239" s="31">
        <v>201018</v>
      </c>
      <c r="V239" s="32">
        <v>6.5094394611573456</v>
      </c>
      <c r="W239" s="32">
        <v>2.789592006661116</v>
      </c>
      <c r="X239" s="31">
        <v>61072</v>
      </c>
      <c r="Y239" s="31">
        <v>36835</v>
      </c>
      <c r="Z239" s="31">
        <v>10</v>
      </c>
      <c r="AA239" s="35">
        <v>193</v>
      </c>
      <c r="AB239" s="142" t="s">
        <v>330</v>
      </c>
      <c r="AC239" s="35" t="s">
        <v>865</v>
      </c>
      <c r="AD239" s="31">
        <v>30881</v>
      </c>
      <c r="AE239" s="31">
        <v>368156</v>
      </c>
      <c r="AF239" s="31">
        <v>79833</v>
      </c>
      <c r="AG239" s="31">
        <v>0</v>
      </c>
      <c r="AH239" s="31">
        <v>192428</v>
      </c>
      <c r="AI239" s="31">
        <v>640417</v>
      </c>
      <c r="AJ239" s="31">
        <v>35</v>
      </c>
      <c r="AK239" s="31">
        <v>0</v>
      </c>
      <c r="AL239" s="35">
        <v>193</v>
      </c>
      <c r="AM239" s="142" t="s">
        <v>330</v>
      </c>
      <c r="AN239" s="35" t="s">
        <v>865</v>
      </c>
      <c r="AO239" s="31">
        <v>321631</v>
      </c>
      <c r="AP239" s="31">
        <v>69443</v>
      </c>
      <c r="AQ239" s="31">
        <v>196037</v>
      </c>
      <c r="AR239" s="31">
        <v>587111</v>
      </c>
      <c r="AS239" s="31">
        <v>618836</v>
      </c>
      <c r="AT239" s="36">
        <v>19.012046242025843</v>
      </c>
      <c r="AU239" s="31">
        <v>507278</v>
      </c>
      <c r="AV239" s="31">
        <v>79833</v>
      </c>
      <c r="AW239" s="31">
        <v>0</v>
      </c>
    </row>
    <row r="240" spans="1:49" outlineLevel="1" x14ac:dyDescent="0.2">
      <c r="B240" s="15" t="s">
        <v>831</v>
      </c>
      <c r="C240" s="31"/>
      <c r="F240" s="12" t="s">
        <v>315</v>
      </c>
      <c r="G240" s="31">
        <v>244731</v>
      </c>
      <c r="I240" s="31">
        <v>102857</v>
      </c>
      <c r="J240" s="33">
        <v>25.955089999999998</v>
      </c>
      <c r="K240" s="33">
        <v>5.7466699999999999</v>
      </c>
      <c r="L240" s="33">
        <v>78.922560000000004</v>
      </c>
      <c r="M240" s="33">
        <v>12.492979999999999</v>
      </c>
      <c r="O240" s="142"/>
      <c r="P240" s="12" t="s">
        <v>315</v>
      </c>
      <c r="Q240" s="31">
        <v>682971</v>
      </c>
      <c r="R240" s="32">
        <v>2.7907008102774067</v>
      </c>
      <c r="S240" s="31">
        <v>788</v>
      </c>
      <c r="T240" s="31">
        <v>0</v>
      </c>
      <c r="U240" s="31">
        <v>2339722</v>
      </c>
      <c r="V240" s="32">
        <v>9.5603826241873726</v>
      </c>
      <c r="W240" s="32">
        <v>3.4257999241549055</v>
      </c>
      <c r="X240" s="31">
        <v>371885</v>
      </c>
      <c r="Y240" s="31">
        <v>357464</v>
      </c>
      <c r="Z240" s="31">
        <v>113</v>
      </c>
      <c r="AB240" s="142"/>
      <c r="AC240" s="12" t="s">
        <v>315</v>
      </c>
      <c r="AD240" s="31">
        <v>244731</v>
      </c>
      <c r="AE240" s="31">
        <v>4144681</v>
      </c>
      <c r="AF240" s="31">
        <v>1058037</v>
      </c>
      <c r="AG240" s="31">
        <v>46462</v>
      </c>
      <c r="AH240" s="31">
        <v>1795359</v>
      </c>
      <c r="AI240" s="31">
        <v>7044539</v>
      </c>
      <c r="AJ240" s="31">
        <v>8283</v>
      </c>
      <c r="AK240" s="31">
        <v>0</v>
      </c>
      <c r="AM240" s="142"/>
      <c r="AN240" s="12" t="s">
        <v>315</v>
      </c>
      <c r="AO240" s="31">
        <v>4171646</v>
      </c>
      <c r="AP240" s="31">
        <v>906015</v>
      </c>
      <c r="AQ240" s="31">
        <v>1663788</v>
      </c>
      <c r="AR240" s="31">
        <v>6741449</v>
      </c>
      <c r="AS240" s="31">
        <v>720158</v>
      </c>
      <c r="AT240" s="36">
        <v>27.546363149744003</v>
      </c>
      <c r="AU240" s="31">
        <v>5636950</v>
      </c>
      <c r="AV240" s="31">
        <v>1058037</v>
      </c>
      <c r="AW240" s="31">
        <v>46462</v>
      </c>
    </row>
    <row r="241" spans="1:49" outlineLevel="1" x14ac:dyDescent="0.2">
      <c r="B241" s="15"/>
      <c r="C241" s="31"/>
      <c r="F241" s="12"/>
      <c r="O241" s="142"/>
      <c r="P241" s="12"/>
      <c r="AB241" s="142"/>
      <c r="AC241" s="12"/>
      <c r="AE241" s="38"/>
      <c r="AF241" s="38"/>
      <c r="AG241" s="38"/>
      <c r="AH241" s="38"/>
      <c r="AI241" s="31"/>
      <c r="AJ241" s="31"/>
      <c r="AM241" s="142"/>
      <c r="AN241" s="12"/>
      <c r="AO241" s="31"/>
      <c r="AP241" s="31"/>
      <c r="AQ241" s="31"/>
      <c r="AR241" s="31"/>
      <c r="AS241" s="31"/>
      <c r="AT241" s="36"/>
      <c r="AU241" s="31"/>
      <c r="AV241" s="31"/>
      <c r="AW241" s="31"/>
    </row>
    <row r="242" spans="1:49" outlineLevel="2" x14ac:dyDescent="0.2">
      <c r="A242" s="35">
        <v>915220302</v>
      </c>
      <c r="B242" s="35" t="s">
        <v>866</v>
      </c>
      <c r="C242" s="31" t="s">
        <v>14</v>
      </c>
      <c r="D242" s="35">
        <v>194</v>
      </c>
      <c r="F242" s="35" t="s">
        <v>867</v>
      </c>
      <c r="G242" s="31">
        <v>234520</v>
      </c>
      <c r="H242" s="71">
        <v>65</v>
      </c>
      <c r="I242" s="31">
        <v>146546</v>
      </c>
      <c r="J242" s="33">
        <v>20</v>
      </c>
      <c r="K242" s="33">
        <v>1.0133300000000001</v>
      </c>
      <c r="L242" s="33">
        <v>99.28</v>
      </c>
      <c r="M242" s="33">
        <v>3.73333</v>
      </c>
      <c r="N242" s="35">
        <v>194</v>
      </c>
      <c r="O242" s="142"/>
      <c r="P242" s="35" t="s">
        <v>867</v>
      </c>
      <c r="Q242" s="31">
        <v>419212</v>
      </c>
      <c r="R242" s="32">
        <v>1.787531980214907</v>
      </c>
      <c r="S242" s="31">
        <v>260</v>
      </c>
      <c r="T242" s="31">
        <v>11</v>
      </c>
      <c r="U242" s="31">
        <v>1244201</v>
      </c>
      <c r="V242" s="32">
        <v>5.3053087156745695</v>
      </c>
      <c r="W242" s="32">
        <v>2.9679517761896128</v>
      </c>
      <c r="X242" s="31">
        <v>5400</v>
      </c>
      <c r="Y242" s="31">
        <v>6901</v>
      </c>
      <c r="Z242" s="31">
        <v>170</v>
      </c>
      <c r="AA242" s="35">
        <v>194</v>
      </c>
      <c r="AB242" s="142"/>
      <c r="AC242" s="35" t="s">
        <v>867</v>
      </c>
      <c r="AD242" s="31">
        <v>234520</v>
      </c>
      <c r="AE242" s="31">
        <v>4640670</v>
      </c>
      <c r="AF242" s="31">
        <v>1360630</v>
      </c>
      <c r="AG242" s="31">
        <v>8055</v>
      </c>
      <c r="AH242" s="31">
        <v>699510</v>
      </c>
      <c r="AI242" s="31">
        <v>6708865</v>
      </c>
      <c r="AJ242" s="31" t="s">
        <v>1032</v>
      </c>
      <c r="AK242" s="31">
        <v>0</v>
      </c>
      <c r="AL242" s="35">
        <v>194</v>
      </c>
      <c r="AM242" s="142"/>
      <c r="AN242" s="35" t="s">
        <v>867</v>
      </c>
      <c r="AO242" s="31">
        <v>4573881</v>
      </c>
      <c r="AP242" s="31">
        <v>891149</v>
      </c>
      <c r="AQ242" s="31">
        <v>1443481</v>
      </c>
      <c r="AR242" s="31">
        <v>6908511</v>
      </c>
      <c r="AS242" s="31">
        <v>0</v>
      </c>
      <c r="AT242" s="36">
        <v>29.458088862357155</v>
      </c>
      <c r="AU242" s="31">
        <v>5539826</v>
      </c>
      <c r="AV242" s="31">
        <v>1360630</v>
      </c>
      <c r="AW242" s="31">
        <v>8055</v>
      </c>
    </row>
    <row r="243" spans="1:49" outlineLevel="2" x14ac:dyDescent="0.2">
      <c r="A243" s="35">
        <v>915220125</v>
      </c>
      <c r="B243" s="35" t="s">
        <v>866</v>
      </c>
      <c r="C243" s="31" t="s">
        <v>14</v>
      </c>
      <c r="D243" s="35">
        <v>195</v>
      </c>
      <c r="F243" s="35" t="s">
        <v>868</v>
      </c>
      <c r="G243" s="31">
        <v>24679</v>
      </c>
      <c r="H243" s="71">
        <v>61</v>
      </c>
      <c r="I243" s="31">
        <v>34276</v>
      </c>
      <c r="J243" s="33">
        <v>6.6</v>
      </c>
      <c r="K243" s="33">
        <v>0</v>
      </c>
      <c r="L243" s="33">
        <v>9.1</v>
      </c>
      <c r="M243" s="33">
        <v>1.25</v>
      </c>
      <c r="N243" s="35">
        <v>195</v>
      </c>
      <c r="O243" s="142"/>
      <c r="P243" s="35" t="s">
        <v>868</v>
      </c>
      <c r="Q243" s="31">
        <v>136194</v>
      </c>
      <c r="R243" s="32">
        <v>5.5186190688439565</v>
      </c>
      <c r="S243" s="31">
        <v>322</v>
      </c>
      <c r="T243" s="31">
        <v>0</v>
      </c>
      <c r="U243" s="31">
        <v>284382</v>
      </c>
      <c r="V243" s="32">
        <v>11.523238380809595</v>
      </c>
      <c r="W243" s="32">
        <v>2.0880655535486143</v>
      </c>
      <c r="X243" s="31">
        <v>1692</v>
      </c>
      <c r="Y243" s="31">
        <v>1028</v>
      </c>
      <c r="Z243" s="31">
        <v>26</v>
      </c>
      <c r="AA243" s="35">
        <v>195</v>
      </c>
      <c r="AB243" s="142"/>
      <c r="AC243" s="35" t="s">
        <v>868</v>
      </c>
      <c r="AD243" s="31">
        <v>24679</v>
      </c>
      <c r="AE243" s="31">
        <v>1175608</v>
      </c>
      <c r="AF243" s="31">
        <v>67830</v>
      </c>
      <c r="AG243" s="31">
        <v>0</v>
      </c>
      <c r="AH243" s="31">
        <v>43541</v>
      </c>
      <c r="AI243" s="31">
        <v>1286979</v>
      </c>
      <c r="AJ243" s="31">
        <v>0</v>
      </c>
      <c r="AK243" s="31">
        <v>0</v>
      </c>
      <c r="AL243" s="35">
        <v>195</v>
      </c>
      <c r="AM243" s="142"/>
      <c r="AN243" s="35" t="s">
        <v>868</v>
      </c>
      <c r="AO243" s="31">
        <v>879586</v>
      </c>
      <c r="AP243" s="31">
        <v>159796</v>
      </c>
      <c r="AQ243" s="31">
        <v>224249</v>
      </c>
      <c r="AR243" s="31">
        <v>1263631</v>
      </c>
      <c r="AS243" s="31">
        <v>0</v>
      </c>
      <c r="AT243" s="36">
        <v>51.202682442562505</v>
      </c>
      <c r="AU243" s="31">
        <v>1195801</v>
      </c>
      <c r="AV243" s="31">
        <v>67830</v>
      </c>
      <c r="AW243" s="31">
        <v>0</v>
      </c>
    </row>
    <row r="244" spans="1:49" outlineLevel="2" x14ac:dyDescent="0.2">
      <c r="A244" s="35">
        <v>915220633</v>
      </c>
      <c r="B244" s="35" t="s">
        <v>866</v>
      </c>
      <c r="C244" s="31" t="s">
        <v>14</v>
      </c>
      <c r="D244" s="35">
        <v>196</v>
      </c>
      <c r="F244" s="35" t="s">
        <v>869</v>
      </c>
      <c r="G244" s="31">
        <v>8901</v>
      </c>
      <c r="H244" s="71">
        <v>45</v>
      </c>
      <c r="I244" s="31">
        <v>13524</v>
      </c>
      <c r="J244" s="33">
        <v>1</v>
      </c>
      <c r="K244" s="33">
        <v>1.1000000000000001</v>
      </c>
      <c r="L244" s="33">
        <v>2.7</v>
      </c>
      <c r="M244" s="33">
        <v>1.125</v>
      </c>
      <c r="N244" s="35">
        <v>196</v>
      </c>
      <c r="O244" s="142"/>
      <c r="P244" s="35" t="s">
        <v>869</v>
      </c>
      <c r="Q244" s="31">
        <v>55527</v>
      </c>
      <c r="R244" s="32">
        <v>6.2382878328277718</v>
      </c>
      <c r="S244" s="31">
        <v>43</v>
      </c>
      <c r="T244" s="31" t="s">
        <v>1032</v>
      </c>
      <c r="U244" s="31">
        <v>41263</v>
      </c>
      <c r="V244" s="32">
        <v>4.6357712616559938</v>
      </c>
      <c r="W244" s="32">
        <v>0.74311596160426463</v>
      </c>
      <c r="X244" s="31">
        <v>988</v>
      </c>
      <c r="Y244" s="31">
        <v>1583</v>
      </c>
      <c r="Z244" s="31">
        <v>9</v>
      </c>
      <c r="AA244" s="35">
        <v>196</v>
      </c>
      <c r="AB244" s="142"/>
      <c r="AC244" s="35" t="s">
        <v>869</v>
      </c>
      <c r="AD244" s="31">
        <v>8901</v>
      </c>
      <c r="AE244" s="31">
        <v>50080</v>
      </c>
      <c r="AF244" s="31">
        <v>0</v>
      </c>
      <c r="AG244" s="31">
        <v>0</v>
      </c>
      <c r="AH244" s="31">
        <v>56123</v>
      </c>
      <c r="AI244" s="31">
        <v>106203</v>
      </c>
      <c r="AJ244" s="31">
        <v>0</v>
      </c>
      <c r="AK244" s="31">
        <v>0</v>
      </c>
      <c r="AL244" s="35">
        <v>196</v>
      </c>
      <c r="AM244" s="142"/>
      <c r="AN244" s="35" t="s">
        <v>869</v>
      </c>
      <c r="AO244" s="31">
        <v>106669</v>
      </c>
      <c r="AP244" s="31">
        <v>34836</v>
      </c>
      <c r="AQ244" s="31">
        <v>36143</v>
      </c>
      <c r="AR244" s="31">
        <v>177648</v>
      </c>
      <c r="AS244" s="31">
        <v>0</v>
      </c>
      <c r="AT244" s="36">
        <v>19.958206943040107</v>
      </c>
      <c r="AU244" s="31">
        <v>177648</v>
      </c>
      <c r="AV244" s="31">
        <v>0</v>
      </c>
      <c r="AW244" s="31">
        <v>0</v>
      </c>
    </row>
    <row r="245" spans="1:49" outlineLevel="1" x14ac:dyDescent="0.2">
      <c r="B245" s="15" t="s">
        <v>743</v>
      </c>
      <c r="C245" s="31"/>
      <c r="F245" s="12" t="s">
        <v>316</v>
      </c>
      <c r="G245" s="31">
        <v>268100</v>
      </c>
      <c r="I245" s="31">
        <v>194346</v>
      </c>
      <c r="J245" s="33">
        <v>27.6</v>
      </c>
      <c r="K245" s="33">
        <v>2.1133300000000004</v>
      </c>
      <c r="L245" s="33">
        <v>111.08</v>
      </c>
      <c r="M245" s="33">
        <v>6.1083300000000005</v>
      </c>
      <c r="O245" s="142"/>
      <c r="P245" s="12" t="s">
        <v>316</v>
      </c>
      <c r="Q245" s="31">
        <v>610933</v>
      </c>
      <c r="R245" s="32">
        <v>2.2787504662439386</v>
      </c>
      <c r="S245" s="31">
        <v>625</v>
      </c>
      <c r="T245" s="31">
        <v>11</v>
      </c>
      <c r="U245" s="31">
        <v>1569846</v>
      </c>
      <c r="V245" s="32">
        <v>5.8554494591570307</v>
      </c>
      <c r="W245" s="32">
        <v>2.5695878271430748</v>
      </c>
      <c r="X245" s="31">
        <v>8080</v>
      </c>
      <c r="Y245" s="31">
        <v>9512</v>
      </c>
      <c r="Z245" s="31">
        <v>205</v>
      </c>
      <c r="AB245" s="142"/>
      <c r="AC245" s="12" t="s">
        <v>316</v>
      </c>
      <c r="AD245" s="31">
        <v>268100</v>
      </c>
      <c r="AE245" s="31">
        <v>5866358</v>
      </c>
      <c r="AF245" s="31">
        <v>1428460</v>
      </c>
      <c r="AG245" s="31">
        <v>8055</v>
      </c>
      <c r="AH245" s="31">
        <v>799174</v>
      </c>
      <c r="AI245" s="31">
        <v>8102047</v>
      </c>
      <c r="AJ245" s="31">
        <v>0</v>
      </c>
      <c r="AK245" s="31">
        <v>0</v>
      </c>
      <c r="AM245" s="142"/>
      <c r="AN245" s="12" t="s">
        <v>316</v>
      </c>
      <c r="AO245" s="31">
        <v>5560136</v>
      </c>
      <c r="AP245" s="31">
        <v>1085781</v>
      </c>
      <c r="AQ245" s="31">
        <v>1703873</v>
      </c>
      <c r="AR245" s="31">
        <v>8349790</v>
      </c>
      <c r="AS245" s="31">
        <v>0</v>
      </c>
      <c r="AT245" s="36">
        <v>31.144311823946289</v>
      </c>
      <c r="AU245" s="31">
        <v>6913275</v>
      </c>
      <c r="AV245" s="31">
        <v>1428460</v>
      </c>
      <c r="AW245" s="31">
        <v>8055</v>
      </c>
    </row>
    <row r="246" spans="1:49" outlineLevel="1" x14ac:dyDescent="0.2">
      <c r="B246" s="15"/>
      <c r="C246" s="31"/>
      <c r="F246" s="12"/>
      <c r="O246" s="142"/>
      <c r="P246" s="12"/>
      <c r="AB246" s="142"/>
      <c r="AC246" s="12"/>
      <c r="AE246" s="31"/>
      <c r="AF246" s="31"/>
      <c r="AG246" s="31"/>
      <c r="AH246" s="31"/>
      <c r="AI246" s="31"/>
      <c r="AJ246" s="31"/>
      <c r="AM246" s="142"/>
      <c r="AN246" s="12"/>
      <c r="AO246" s="31"/>
      <c r="AP246" s="31"/>
      <c r="AQ246" s="31"/>
      <c r="AR246" s="31"/>
      <c r="AS246" s="31"/>
      <c r="AT246" s="36"/>
      <c r="AU246" s="31"/>
      <c r="AV246" s="31"/>
      <c r="AW246" s="31"/>
    </row>
    <row r="247" spans="1:49" outlineLevel="2" x14ac:dyDescent="0.2">
      <c r="A247" s="35">
        <v>925230095</v>
      </c>
      <c r="B247" s="35" t="s">
        <v>870</v>
      </c>
      <c r="C247" s="31" t="s">
        <v>870</v>
      </c>
      <c r="D247" s="35">
        <v>197</v>
      </c>
      <c r="E247" s="6" t="s">
        <v>328</v>
      </c>
      <c r="F247" s="35" t="s">
        <v>871</v>
      </c>
      <c r="G247" s="31">
        <v>96298</v>
      </c>
      <c r="H247" s="71">
        <v>40</v>
      </c>
      <c r="I247" s="31">
        <v>30659</v>
      </c>
      <c r="J247" s="33">
        <v>5</v>
      </c>
      <c r="K247" s="33">
        <v>0</v>
      </c>
      <c r="L247" s="33">
        <v>13</v>
      </c>
      <c r="M247" s="33">
        <v>0.42857000000000001</v>
      </c>
      <c r="N247" s="35">
        <v>197</v>
      </c>
      <c r="O247" s="142" t="s">
        <v>328</v>
      </c>
      <c r="P247" s="35" t="s">
        <v>871</v>
      </c>
      <c r="Q247" s="31">
        <v>38739</v>
      </c>
      <c r="R247" s="32">
        <v>0.40228249807888017</v>
      </c>
      <c r="S247" s="31">
        <v>37</v>
      </c>
      <c r="T247" s="31">
        <v>229</v>
      </c>
      <c r="U247" s="31">
        <v>260727</v>
      </c>
      <c r="V247" s="32">
        <v>2.707501713431224</v>
      </c>
      <c r="W247" s="32">
        <v>6.7303492604352204</v>
      </c>
      <c r="X247" s="31">
        <v>2374</v>
      </c>
      <c r="Y247" s="31">
        <v>1009</v>
      </c>
      <c r="Z247" s="31">
        <v>2</v>
      </c>
      <c r="AA247" s="35">
        <v>197</v>
      </c>
      <c r="AB247" s="142" t="s">
        <v>328</v>
      </c>
      <c r="AC247" s="35" t="s">
        <v>871</v>
      </c>
      <c r="AD247" s="31">
        <v>96298</v>
      </c>
      <c r="AE247" s="31">
        <v>1379956</v>
      </c>
      <c r="AF247" s="31">
        <v>896491</v>
      </c>
      <c r="AG247" s="31">
        <v>0</v>
      </c>
      <c r="AH247" s="31">
        <v>157528</v>
      </c>
      <c r="AI247" s="31">
        <v>2433975</v>
      </c>
      <c r="AJ247" s="31">
        <v>0</v>
      </c>
      <c r="AK247" s="31">
        <v>0</v>
      </c>
      <c r="AL247" s="35">
        <v>197</v>
      </c>
      <c r="AM247" s="142" t="s">
        <v>328</v>
      </c>
      <c r="AN247" s="35" t="s">
        <v>871</v>
      </c>
      <c r="AO247" s="31">
        <v>1009957</v>
      </c>
      <c r="AP247" s="31">
        <v>812246</v>
      </c>
      <c r="AQ247" s="31">
        <v>560210</v>
      </c>
      <c r="AR247" s="31">
        <v>2382413</v>
      </c>
      <c r="AS247" s="31">
        <v>0</v>
      </c>
      <c r="AT247" s="36">
        <v>24.740004984527197</v>
      </c>
      <c r="AU247" s="31">
        <v>1406080</v>
      </c>
      <c r="AV247" s="31">
        <v>976333</v>
      </c>
      <c r="AW247" s="31">
        <v>0</v>
      </c>
    </row>
    <row r="248" spans="1:49" outlineLevel="2" x14ac:dyDescent="0.2">
      <c r="A248" s="35">
        <v>925230064</v>
      </c>
      <c r="B248" s="35" t="s">
        <v>870</v>
      </c>
      <c r="C248" s="31" t="s">
        <v>870</v>
      </c>
      <c r="D248" s="35">
        <v>198</v>
      </c>
      <c r="E248" s="6" t="s">
        <v>330</v>
      </c>
      <c r="F248" s="35" t="s">
        <v>872</v>
      </c>
      <c r="G248" s="31">
        <v>16592</v>
      </c>
      <c r="H248" s="71">
        <v>54</v>
      </c>
      <c r="I248" s="31">
        <v>5442</v>
      </c>
      <c r="J248" s="33">
        <v>1.08571</v>
      </c>
      <c r="K248" s="33">
        <v>0</v>
      </c>
      <c r="L248" s="33">
        <v>3.2285699999999999</v>
      </c>
      <c r="M248" s="33">
        <v>0.77142999999999995</v>
      </c>
      <c r="N248" s="35">
        <v>198</v>
      </c>
      <c r="O248" s="142" t="s">
        <v>330</v>
      </c>
      <c r="P248" s="35" t="s">
        <v>872</v>
      </c>
      <c r="Q248" s="31">
        <v>79180</v>
      </c>
      <c r="R248" s="32">
        <v>4.7721793635486982</v>
      </c>
      <c r="S248" s="31">
        <v>50</v>
      </c>
      <c r="T248" s="31">
        <v>229</v>
      </c>
      <c r="U248" s="31">
        <v>103067</v>
      </c>
      <c r="V248" s="32">
        <v>6.2118490838958538</v>
      </c>
      <c r="W248" s="32">
        <v>1.3016797171002779</v>
      </c>
      <c r="X248" s="31">
        <v>12110</v>
      </c>
      <c r="Y248" s="31">
        <v>9660</v>
      </c>
      <c r="Z248" s="31">
        <v>12</v>
      </c>
      <c r="AA248" s="35">
        <v>198</v>
      </c>
      <c r="AB248" s="142" t="s">
        <v>330</v>
      </c>
      <c r="AC248" s="35" t="s">
        <v>872</v>
      </c>
      <c r="AD248" s="31">
        <v>16592</v>
      </c>
      <c r="AE248" s="31">
        <v>93108</v>
      </c>
      <c r="AF248" s="31">
        <v>41873</v>
      </c>
      <c r="AG248" s="31">
        <v>0</v>
      </c>
      <c r="AH248" s="31">
        <v>94320</v>
      </c>
      <c r="AI248" s="31">
        <v>229301</v>
      </c>
      <c r="AJ248" s="31">
        <v>0</v>
      </c>
      <c r="AK248" s="31">
        <v>0</v>
      </c>
      <c r="AL248" s="35">
        <v>198</v>
      </c>
      <c r="AM248" s="142" t="s">
        <v>330</v>
      </c>
      <c r="AN248" s="35" t="s">
        <v>872</v>
      </c>
      <c r="AO248" s="31">
        <v>135620</v>
      </c>
      <c r="AP248" s="31">
        <v>39964</v>
      </c>
      <c r="AQ248" s="31">
        <v>44498</v>
      </c>
      <c r="AR248" s="31">
        <v>220082</v>
      </c>
      <c r="AS248" s="31">
        <v>0</v>
      </c>
      <c r="AT248" s="36">
        <v>13.264344262295081</v>
      </c>
      <c r="AU248" s="31">
        <v>178209</v>
      </c>
      <c r="AV248" s="31">
        <v>41873</v>
      </c>
      <c r="AW248" s="31">
        <v>0</v>
      </c>
    </row>
    <row r="249" spans="1:49" outlineLevel="2" x14ac:dyDescent="0.2">
      <c r="A249" s="35">
        <v>925230543</v>
      </c>
      <c r="B249" s="35" t="s">
        <v>870</v>
      </c>
      <c r="C249" s="31" t="s">
        <v>870</v>
      </c>
      <c r="D249" s="35">
        <v>199</v>
      </c>
      <c r="E249" s="6" t="s">
        <v>330</v>
      </c>
      <c r="F249" s="35" t="s">
        <v>422</v>
      </c>
      <c r="G249" s="31">
        <v>6606</v>
      </c>
      <c r="H249" s="71">
        <v>45</v>
      </c>
      <c r="I249" s="31">
        <v>1873</v>
      </c>
      <c r="J249" s="33">
        <v>0.85714000000000001</v>
      </c>
      <c r="K249" s="33">
        <v>0</v>
      </c>
      <c r="L249" s="33">
        <v>3.7142900000000001</v>
      </c>
      <c r="M249" s="33">
        <v>8.5709999999999995E-2</v>
      </c>
      <c r="N249" s="35">
        <v>199</v>
      </c>
      <c r="O249" s="142" t="s">
        <v>330</v>
      </c>
      <c r="P249" s="35" t="s">
        <v>422</v>
      </c>
      <c r="Q249" s="31">
        <v>22662</v>
      </c>
      <c r="R249" s="32">
        <v>3.430517711171662</v>
      </c>
      <c r="S249" s="31">
        <v>30</v>
      </c>
      <c r="T249" s="31">
        <v>229</v>
      </c>
      <c r="U249" s="31">
        <v>23498</v>
      </c>
      <c r="V249" s="32">
        <v>3.5570693309112928</v>
      </c>
      <c r="W249" s="32">
        <v>1.0368899479304563</v>
      </c>
      <c r="X249" s="31">
        <v>5031</v>
      </c>
      <c r="Y249" s="31">
        <v>4600</v>
      </c>
      <c r="Z249" s="31">
        <v>10</v>
      </c>
      <c r="AA249" s="35">
        <v>199</v>
      </c>
      <c r="AB249" s="142" t="s">
        <v>330</v>
      </c>
      <c r="AC249" s="35" t="s">
        <v>422</v>
      </c>
      <c r="AD249" s="31">
        <v>6606</v>
      </c>
      <c r="AE249" s="31">
        <v>88426</v>
      </c>
      <c r="AF249" s="31">
        <v>53866</v>
      </c>
      <c r="AG249" s="31">
        <v>0</v>
      </c>
      <c r="AH249" s="31">
        <v>0</v>
      </c>
      <c r="AI249" s="31">
        <v>142292</v>
      </c>
      <c r="AJ249" s="31">
        <v>1000</v>
      </c>
      <c r="AK249" s="31">
        <v>0</v>
      </c>
      <c r="AL249" s="35">
        <v>199</v>
      </c>
      <c r="AM249" s="142" t="s">
        <v>330</v>
      </c>
      <c r="AN249" s="35" t="s">
        <v>422</v>
      </c>
      <c r="AO249" s="31">
        <v>80728</v>
      </c>
      <c r="AP249" s="31">
        <v>14974</v>
      </c>
      <c r="AQ249" s="31">
        <v>17511</v>
      </c>
      <c r="AR249" s="31">
        <v>113213</v>
      </c>
      <c r="AS249" s="31">
        <v>0</v>
      </c>
      <c r="AT249" s="36">
        <v>17.13790493490766</v>
      </c>
      <c r="AU249" s="31">
        <v>59347</v>
      </c>
      <c r="AV249" s="31">
        <v>53866</v>
      </c>
      <c r="AW249" s="31">
        <v>0</v>
      </c>
    </row>
    <row r="250" spans="1:49" outlineLevel="2" x14ac:dyDescent="0.2">
      <c r="A250" s="35">
        <v>925230303</v>
      </c>
      <c r="B250" s="35" t="s">
        <v>870</v>
      </c>
      <c r="C250" s="31" t="s">
        <v>870</v>
      </c>
      <c r="D250" s="35">
        <v>200</v>
      </c>
      <c r="E250" s="6" t="s">
        <v>330</v>
      </c>
      <c r="F250" s="35" t="s">
        <v>423</v>
      </c>
      <c r="G250" s="31">
        <v>8786</v>
      </c>
      <c r="H250" s="71">
        <v>45</v>
      </c>
      <c r="I250" s="31">
        <v>2702</v>
      </c>
      <c r="J250" s="33">
        <v>0</v>
      </c>
      <c r="K250" s="33">
        <v>0</v>
      </c>
      <c r="L250" s="33">
        <v>1.7142900000000001</v>
      </c>
      <c r="M250" s="33">
        <v>0.57142999999999999</v>
      </c>
      <c r="N250" s="35">
        <v>200</v>
      </c>
      <c r="O250" s="142" t="s">
        <v>330</v>
      </c>
      <c r="P250" s="35" t="s">
        <v>423</v>
      </c>
      <c r="Q250" s="31">
        <v>60065</v>
      </c>
      <c r="R250" s="32">
        <v>6.8364443432733895</v>
      </c>
      <c r="S250" s="31">
        <v>35</v>
      </c>
      <c r="T250" s="31">
        <v>229</v>
      </c>
      <c r="U250" s="31">
        <v>9491</v>
      </c>
      <c r="V250" s="32">
        <v>1.0802412929660825</v>
      </c>
      <c r="W250" s="32">
        <v>0.15801215350037459</v>
      </c>
      <c r="X250" s="31">
        <v>2943</v>
      </c>
      <c r="Y250" s="31">
        <v>873</v>
      </c>
      <c r="Z250" s="31">
        <v>8</v>
      </c>
      <c r="AA250" s="35">
        <v>200</v>
      </c>
      <c r="AB250" s="142" t="s">
        <v>330</v>
      </c>
      <c r="AC250" s="35" t="s">
        <v>423</v>
      </c>
      <c r="AD250" s="31">
        <v>8786</v>
      </c>
      <c r="AE250" s="31">
        <v>38583</v>
      </c>
      <c r="AF250" s="31">
        <v>16799</v>
      </c>
      <c r="AG250" s="31">
        <v>7221</v>
      </c>
      <c r="AH250" s="31">
        <v>14309</v>
      </c>
      <c r="AI250" s="31">
        <v>76912</v>
      </c>
      <c r="AJ250" s="31">
        <v>1000</v>
      </c>
      <c r="AK250" s="31">
        <v>7221</v>
      </c>
      <c r="AL250" s="35">
        <v>200</v>
      </c>
      <c r="AM250" s="142" t="s">
        <v>330</v>
      </c>
      <c r="AN250" s="35" t="s">
        <v>423</v>
      </c>
      <c r="AO250" s="31">
        <v>64548</v>
      </c>
      <c r="AP250" s="31">
        <v>11391</v>
      </c>
      <c r="AQ250" s="31">
        <v>7935</v>
      </c>
      <c r="AR250" s="31">
        <v>83874</v>
      </c>
      <c r="AS250" s="31">
        <v>0</v>
      </c>
      <c r="AT250" s="36">
        <v>9.5463236967903491</v>
      </c>
      <c r="AU250" s="31">
        <v>59854</v>
      </c>
      <c r="AV250" s="31">
        <v>16799</v>
      </c>
      <c r="AW250" s="31">
        <v>7221</v>
      </c>
    </row>
    <row r="251" spans="1:49" outlineLevel="2" x14ac:dyDescent="0.2">
      <c r="A251" s="35">
        <v>925230424</v>
      </c>
      <c r="B251" s="35" t="s">
        <v>870</v>
      </c>
      <c r="C251" s="31" t="s">
        <v>870</v>
      </c>
      <c r="D251" s="35">
        <v>201</v>
      </c>
      <c r="E251" s="6" t="s">
        <v>330</v>
      </c>
      <c r="F251" s="35" t="s">
        <v>424</v>
      </c>
      <c r="G251" s="31">
        <v>10687</v>
      </c>
      <c r="H251" s="71">
        <v>46</v>
      </c>
      <c r="I251" s="31">
        <v>7466</v>
      </c>
      <c r="J251" s="33">
        <v>0</v>
      </c>
      <c r="K251" s="33">
        <v>0.57142999999999999</v>
      </c>
      <c r="L251" s="33">
        <v>2.2857099999999999</v>
      </c>
      <c r="M251" s="33">
        <v>0</v>
      </c>
      <c r="N251" s="35">
        <v>201</v>
      </c>
      <c r="O251" s="142" t="s">
        <v>330</v>
      </c>
      <c r="P251" s="35" t="s">
        <v>424</v>
      </c>
      <c r="Q251" s="31">
        <v>17235</v>
      </c>
      <c r="R251" s="32">
        <v>1.612707027229344</v>
      </c>
      <c r="S251" s="31">
        <v>10</v>
      </c>
      <c r="T251" s="31">
        <v>229</v>
      </c>
      <c r="U251" s="31">
        <v>5580</v>
      </c>
      <c r="V251" s="32">
        <v>0.52212969027790779</v>
      </c>
      <c r="W251" s="32">
        <v>0.32375979112271541</v>
      </c>
      <c r="X251" s="31">
        <v>136</v>
      </c>
      <c r="Y251" s="31">
        <v>159</v>
      </c>
      <c r="Z251" s="31">
        <v>5</v>
      </c>
      <c r="AA251" s="35">
        <v>201</v>
      </c>
      <c r="AB251" s="142" t="s">
        <v>330</v>
      </c>
      <c r="AC251" s="35" t="s">
        <v>424</v>
      </c>
      <c r="AD251" s="31">
        <v>10687</v>
      </c>
      <c r="AE251" s="31">
        <v>40468</v>
      </c>
      <c r="AF251" s="31">
        <v>20345</v>
      </c>
      <c r="AG251" s="31">
        <v>15132</v>
      </c>
      <c r="AH251" s="31">
        <v>21599</v>
      </c>
      <c r="AI251" s="31">
        <v>97544</v>
      </c>
      <c r="AJ251" s="31">
        <v>0</v>
      </c>
      <c r="AK251" s="31">
        <v>15132</v>
      </c>
      <c r="AL251" s="35">
        <v>201</v>
      </c>
      <c r="AM251" s="142" t="s">
        <v>330</v>
      </c>
      <c r="AN251" s="35" t="s">
        <v>424</v>
      </c>
      <c r="AO251" s="31">
        <v>73363</v>
      </c>
      <c r="AP251" s="31">
        <v>8844</v>
      </c>
      <c r="AQ251" s="31">
        <v>22274</v>
      </c>
      <c r="AR251" s="31">
        <v>104481</v>
      </c>
      <c r="AS251" s="31">
        <v>0</v>
      </c>
      <c r="AT251" s="36">
        <v>9.7764573781229522</v>
      </c>
      <c r="AU251" s="31">
        <v>69004</v>
      </c>
      <c r="AV251" s="31">
        <v>20345</v>
      </c>
      <c r="AW251" s="31">
        <v>15132</v>
      </c>
    </row>
    <row r="252" spans="1:49" outlineLevel="2" x14ac:dyDescent="0.2">
      <c r="A252" s="35">
        <v>925230573</v>
      </c>
      <c r="B252" s="35" t="s">
        <v>870</v>
      </c>
      <c r="C252" s="31" t="s">
        <v>870</v>
      </c>
      <c r="D252" s="35">
        <v>202</v>
      </c>
      <c r="E252" s="6" t="s">
        <v>330</v>
      </c>
      <c r="F252" s="35" t="s">
        <v>425</v>
      </c>
      <c r="G252" s="31">
        <v>7153</v>
      </c>
      <c r="H252" s="71">
        <v>46</v>
      </c>
      <c r="I252" s="31">
        <v>2700</v>
      </c>
      <c r="J252" s="33">
        <v>0.57142999999999999</v>
      </c>
      <c r="K252" s="33">
        <v>0.57142999999999999</v>
      </c>
      <c r="L252" s="33">
        <v>1.5428599999999999</v>
      </c>
      <c r="M252" s="33">
        <v>0.11429</v>
      </c>
      <c r="N252" s="35">
        <v>202</v>
      </c>
      <c r="O252" s="142" t="s">
        <v>330</v>
      </c>
      <c r="P252" s="35" t="s">
        <v>425</v>
      </c>
      <c r="Q252" s="31">
        <v>17598</v>
      </c>
      <c r="R252" s="32">
        <v>2.4602264784006711</v>
      </c>
      <c r="S252" s="31">
        <v>16</v>
      </c>
      <c r="T252" s="31">
        <v>229</v>
      </c>
      <c r="U252" s="31">
        <v>10393</v>
      </c>
      <c r="V252" s="32">
        <v>1.4529568013420942</v>
      </c>
      <c r="W252" s="32">
        <v>0.5905784748266848</v>
      </c>
      <c r="X252" s="31">
        <v>1404</v>
      </c>
      <c r="Y252" s="31">
        <v>1952</v>
      </c>
      <c r="Z252" s="31">
        <v>8</v>
      </c>
      <c r="AA252" s="35">
        <v>202</v>
      </c>
      <c r="AB252" s="142" t="s">
        <v>330</v>
      </c>
      <c r="AC252" s="35" t="s">
        <v>425</v>
      </c>
      <c r="AD252" s="31">
        <v>7153</v>
      </c>
      <c r="AE252" s="31">
        <v>64533</v>
      </c>
      <c r="AF252" s="31">
        <v>19508</v>
      </c>
      <c r="AG252" s="31">
        <v>0</v>
      </c>
      <c r="AH252" s="31">
        <v>4713</v>
      </c>
      <c r="AI252" s="31">
        <v>88754</v>
      </c>
      <c r="AJ252" s="31">
        <v>0</v>
      </c>
      <c r="AK252" s="31">
        <v>0</v>
      </c>
      <c r="AL252" s="35">
        <v>202</v>
      </c>
      <c r="AM252" s="142" t="s">
        <v>330</v>
      </c>
      <c r="AN252" s="35" t="s">
        <v>425</v>
      </c>
      <c r="AO252" s="31">
        <v>62998</v>
      </c>
      <c r="AP252" s="31">
        <v>4032</v>
      </c>
      <c r="AQ252" s="31">
        <v>25098</v>
      </c>
      <c r="AR252" s="31">
        <v>92128</v>
      </c>
      <c r="AS252" s="31">
        <v>0</v>
      </c>
      <c r="AT252" s="36">
        <v>12.879630924087795</v>
      </c>
      <c r="AU252" s="31">
        <v>72620</v>
      </c>
      <c r="AV252" s="31">
        <v>19508</v>
      </c>
      <c r="AW252" s="31">
        <v>0</v>
      </c>
    </row>
    <row r="253" spans="1:49" outlineLevel="2" x14ac:dyDescent="0.2">
      <c r="A253" s="35">
        <v>925230604</v>
      </c>
      <c r="B253" s="35" t="s">
        <v>870</v>
      </c>
      <c r="C253" s="31" t="s">
        <v>870</v>
      </c>
      <c r="D253" s="35">
        <v>203</v>
      </c>
      <c r="E253" s="6" t="s">
        <v>330</v>
      </c>
      <c r="F253" s="35" t="s">
        <v>426</v>
      </c>
      <c r="G253" s="31">
        <v>48484</v>
      </c>
      <c r="H253" s="71">
        <v>59</v>
      </c>
      <c r="I253" s="31">
        <v>24330</v>
      </c>
      <c r="J253" s="33">
        <v>6.6857100000000003</v>
      </c>
      <c r="K253" s="33">
        <v>0</v>
      </c>
      <c r="L253" s="33">
        <v>15.97143</v>
      </c>
      <c r="M253" s="33">
        <v>1.14286</v>
      </c>
      <c r="N253" s="35">
        <v>203</v>
      </c>
      <c r="O253" s="142" t="s">
        <v>330</v>
      </c>
      <c r="P253" s="35" t="s">
        <v>426</v>
      </c>
      <c r="Q253" s="31">
        <v>123507</v>
      </c>
      <c r="R253" s="32">
        <v>2.5473764540879467</v>
      </c>
      <c r="S253" s="31">
        <v>115</v>
      </c>
      <c r="T253" s="31">
        <v>229</v>
      </c>
      <c r="U253" s="31">
        <v>327984</v>
      </c>
      <c r="V253" s="32">
        <v>6.7647883837967164</v>
      </c>
      <c r="W253" s="32">
        <v>2.6555903713959532</v>
      </c>
      <c r="X253" s="31">
        <v>20968</v>
      </c>
      <c r="Y253" s="31">
        <v>23511</v>
      </c>
      <c r="Z253" s="31">
        <v>18</v>
      </c>
      <c r="AA253" s="35">
        <v>203</v>
      </c>
      <c r="AB253" s="142" t="s">
        <v>330</v>
      </c>
      <c r="AC253" s="35" t="s">
        <v>426</v>
      </c>
      <c r="AD253" s="31">
        <v>48484</v>
      </c>
      <c r="AE253" s="31">
        <v>1117839</v>
      </c>
      <c r="AF253" s="31">
        <v>155886</v>
      </c>
      <c r="AG253" s="31">
        <v>787</v>
      </c>
      <c r="AH253" s="31">
        <v>185874</v>
      </c>
      <c r="AI253" s="31">
        <v>1460386</v>
      </c>
      <c r="AJ253" s="31">
        <v>0</v>
      </c>
      <c r="AK253" s="31">
        <v>0</v>
      </c>
      <c r="AL253" s="35">
        <v>203</v>
      </c>
      <c r="AM253" s="142" t="s">
        <v>330</v>
      </c>
      <c r="AN253" s="35" t="s">
        <v>426</v>
      </c>
      <c r="AO253" s="31">
        <v>1019483</v>
      </c>
      <c r="AP253" s="31">
        <v>143214</v>
      </c>
      <c r="AQ253" s="31">
        <v>841578</v>
      </c>
      <c r="AR253" s="31">
        <v>2004275</v>
      </c>
      <c r="AS253" s="31">
        <v>0</v>
      </c>
      <c r="AT253" s="36">
        <v>41.338895305667847</v>
      </c>
      <c r="AU253" s="31">
        <v>1847602</v>
      </c>
      <c r="AV253" s="31">
        <v>155886</v>
      </c>
      <c r="AW253" s="31">
        <v>787</v>
      </c>
    </row>
    <row r="254" spans="1:49" outlineLevel="2" x14ac:dyDescent="0.2">
      <c r="A254" s="35">
        <v>925230874</v>
      </c>
      <c r="B254" s="35" t="s">
        <v>870</v>
      </c>
      <c r="C254" s="31" t="s">
        <v>870</v>
      </c>
      <c r="D254" s="35">
        <v>204</v>
      </c>
      <c r="E254" s="6" t="s">
        <v>330</v>
      </c>
      <c r="F254" s="35" t="s">
        <v>427</v>
      </c>
      <c r="G254" s="31">
        <v>14619</v>
      </c>
      <c r="H254" s="71">
        <v>55</v>
      </c>
      <c r="I254" s="31">
        <v>7490</v>
      </c>
      <c r="J254" s="33">
        <v>3.5</v>
      </c>
      <c r="K254" s="33">
        <v>0</v>
      </c>
      <c r="L254" s="33">
        <v>0</v>
      </c>
      <c r="M254" s="33">
        <v>1.375</v>
      </c>
      <c r="N254" s="35">
        <v>204</v>
      </c>
      <c r="O254" s="142" t="s">
        <v>330</v>
      </c>
      <c r="P254" s="35" t="s">
        <v>427</v>
      </c>
      <c r="Q254" s="31">
        <v>65556</v>
      </c>
      <c r="R254" s="32">
        <v>4.4843012517956087</v>
      </c>
      <c r="S254" s="31">
        <v>49</v>
      </c>
      <c r="T254" s="31">
        <v>229</v>
      </c>
      <c r="U254" s="31">
        <v>77515</v>
      </c>
      <c r="V254" s="32">
        <v>5.3023462617142076</v>
      </c>
      <c r="W254" s="32">
        <v>1.1824241869546648</v>
      </c>
      <c r="X254" s="31">
        <v>5454</v>
      </c>
      <c r="Y254" s="31">
        <v>10316</v>
      </c>
      <c r="Z254" s="31">
        <v>7</v>
      </c>
      <c r="AA254" s="35">
        <v>204</v>
      </c>
      <c r="AB254" s="142" t="s">
        <v>330</v>
      </c>
      <c r="AC254" s="35" t="s">
        <v>427</v>
      </c>
      <c r="AD254" s="31">
        <v>14619</v>
      </c>
      <c r="AE254" s="31">
        <v>129197</v>
      </c>
      <c r="AF254" s="31">
        <v>45774</v>
      </c>
      <c r="AG254" s="31">
        <v>0</v>
      </c>
      <c r="AH254" s="31">
        <v>142830</v>
      </c>
      <c r="AI254" s="31">
        <v>317801</v>
      </c>
      <c r="AJ254" s="31">
        <v>0</v>
      </c>
      <c r="AK254" s="31">
        <v>0</v>
      </c>
      <c r="AL254" s="35">
        <v>204</v>
      </c>
      <c r="AM254" s="142" t="s">
        <v>330</v>
      </c>
      <c r="AN254" s="35" t="s">
        <v>427</v>
      </c>
      <c r="AO254" s="31">
        <v>179415</v>
      </c>
      <c r="AP254" s="31">
        <v>36205</v>
      </c>
      <c r="AQ254" s="31">
        <v>74596</v>
      </c>
      <c r="AR254" s="31">
        <v>290216</v>
      </c>
      <c r="AS254" s="31">
        <v>0</v>
      </c>
      <c r="AT254" s="36">
        <v>19.851973459196934</v>
      </c>
      <c r="AU254" s="31">
        <v>244442</v>
      </c>
      <c r="AV254" s="31">
        <v>45774</v>
      </c>
      <c r="AW254" s="31">
        <v>0</v>
      </c>
    </row>
    <row r="255" spans="1:49" outlineLevel="2" x14ac:dyDescent="0.2">
      <c r="A255" s="35">
        <v>925230182</v>
      </c>
      <c r="B255" s="35" t="s">
        <v>870</v>
      </c>
      <c r="C255" s="31" t="s">
        <v>870</v>
      </c>
      <c r="D255" s="35">
        <v>205</v>
      </c>
      <c r="E255" s="6" t="s">
        <v>330</v>
      </c>
      <c r="F255" s="35" t="s">
        <v>428</v>
      </c>
      <c r="G255" s="31">
        <v>33972</v>
      </c>
      <c r="H255" s="71">
        <v>47</v>
      </c>
      <c r="I255" s="31">
        <v>8795</v>
      </c>
      <c r="J255" s="33">
        <v>1</v>
      </c>
      <c r="K255" s="33">
        <v>2</v>
      </c>
      <c r="L255" s="33">
        <v>2.6857099999999998</v>
      </c>
      <c r="M255" s="33">
        <v>0</v>
      </c>
      <c r="N255" s="35">
        <v>205</v>
      </c>
      <c r="O255" s="142" t="s">
        <v>330</v>
      </c>
      <c r="P255" s="35" t="s">
        <v>428</v>
      </c>
      <c r="Q255" s="31">
        <v>47784</v>
      </c>
      <c r="R255" s="32">
        <v>1.4065701165665843</v>
      </c>
      <c r="S255" s="31">
        <v>74</v>
      </c>
      <c r="T255" s="31">
        <v>229</v>
      </c>
      <c r="U255" s="31">
        <v>18634</v>
      </c>
      <c r="V255" s="32">
        <v>0.5485105380901919</v>
      </c>
      <c r="W255" s="32">
        <v>0.38996316758747696</v>
      </c>
      <c r="X255" s="31">
        <v>5743</v>
      </c>
      <c r="Y255" s="31">
        <v>1296</v>
      </c>
      <c r="Z255" s="31">
        <v>10</v>
      </c>
      <c r="AA255" s="35">
        <v>205</v>
      </c>
      <c r="AB255" s="142" t="s">
        <v>330</v>
      </c>
      <c r="AC255" s="35" t="s">
        <v>428</v>
      </c>
      <c r="AD255" s="31">
        <v>33972</v>
      </c>
      <c r="AE255" s="31">
        <v>396266</v>
      </c>
      <c r="AF255" s="31">
        <v>164352</v>
      </c>
      <c r="AG255" s="31">
        <v>19383</v>
      </c>
      <c r="AH255" s="31">
        <v>77966</v>
      </c>
      <c r="AI255" s="31">
        <v>657967</v>
      </c>
      <c r="AJ255" s="31">
        <v>0</v>
      </c>
      <c r="AK255" s="31">
        <v>19383</v>
      </c>
      <c r="AL255" s="35">
        <v>205</v>
      </c>
      <c r="AM255" s="142" t="s">
        <v>330</v>
      </c>
      <c r="AN255" s="35" t="s">
        <v>428</v>
      </c>
      <c r="AO255" s="31">
        <v>313336</v>
      </c>
      <c r="AP255" s="31">
        <v>31074</v>
      </c>
      <c r="AQ255" s="31">
        <v>163975</v>
      </c>
      <c r="AR255" s="31">
        <v>508385</v>
      </c>
      <c r="AS255" s="31">
        <v>0</v>
      </c>
      <c r="AT255" s="36">
        <v>14.964823972683387</v>
      </c>
      <c r="AU255" s="31">
        <v>374650</v>
      </c>
      <c r="AV255" s="31">
        <v>114352</v>
      </c>
      <c r="AW255" s="31">
        <v>19383</v>
      </c>
    </row>
    <row r="256" spans="1:49" outlineLevel="2" x14ac:dyDescent="0.2">
      <c r="A256" s="35">
        <v>925230633</v>
      </c>
      <c r="B256" s="35" t="s">
        <v>870</v>
      </c>
      <c r="C256" s="31" t="s">
        <v>870</v>
      </c>
      <c r="D256" s="35">
        <v>206</v>
      </c>
      <c r="E256" s="6" t="s">
        <v>330</v>
      </c>
      <c r="F256" s="35" t="s">
        <v>429</v>
      </c>
      <c r="G256" s="31">
        <v>10620</v>
      </c>
      <c r="H256" s="71">
        <v>66</v>
      </c>
      <c r="I256" s="31">
        <v>6631</v>
      </c>
      <c r="J256" s="33">
        <v>2</v>
      </c>
      <c r="K256" s="33">
        <v>2</v>
      </c>
      <c r="L256" s="33">
        <v>8.15</v>
      </c>
      <c r="M256" s="33">
        <v>0.25</v>
      </c>
      <c r="N256" s="35">
        <v>206</v>
      </c>
      <c r="O256" s="142" t="s">
        <v>330</v>
      </c>
      <c r="P256" s="35" t="s">
        <v>429</v>
      </c>
      <c r="Q256" s="31">
        <v>69436</v>
      </c>
      <c r="R256" s="32">
        <v>6.5382297551789081</v>
      </c>
      <c r="S256" s="31">
        <v>54</v>
      </c>
      <c r="T256" s="31">
        <v>229</v>
      </c>
      <c r="U256" s="31">
        <v>83675</v>
      </c>
      <c r="V256" s="32">
        <v>7.8790018832391713</v>
      </c>
      <c r="W256" s="32">
        <v>1.2050665360907886</v>
      </c>
      <c r="X256" s="31">
        <v>8478</v>
      </c>
      <c r="Y256" s="31">
        <v>9214</v>
      </c>
      <c r="Z256" s="31">
        <v>12</v>
      </c>
      <c r="AA256" s="35">
        <v>206</v>
      </c>
      <c r="AB256" s="142" t="s">
        <v>330</v>
      </c>
      <c r="AC256" s="35" t="s">
        <v>429</v>
      </c>
      <c r="AD256" s="31">
        <v>10620</v>
      </c>
      <c r="AE256" s="31">
        <v>487073</v>
      </c>
      <c r="AF256" s="31">
        <v>38666</v>
      </c>
      <c r="AG256" s="31">
        <v>0</v>
      </c>
      <c r="AH256" s="31">
        <v>55753</v>
      </c>
      <c r="AI256" s="31">
        <v>581492</v>
      </c>
      <c r="AJ256" s="31">
        <v>0</v>
      </c>
      <c r="AK256" s="31">
        <v>0</v>
      </c>
      <c r="AL256" s="35">
        <v>206</v>
      </c>
      <c r="AM256" s="142" t="s">
        <v>330</v>
      </c>
      <c r="AN256" s="35" t="s">
        <v>429</v>
      </c>
      <c r="AO256" s="31">
        <v>452707</v>
      </c>
      <c r="AP256" s="31">
        <v>64182</v>
      </c>
      <c r="AQ256" s="31">
        <v>55621</v>
      </c>
      <c r="AR256" s="31">
        <v>572510</v>
      </c>
      <c r="AS256" s="31">
        <v>0</v>
      </c>
      <c r="AT256" s="36">
        <v>53.908662900188325</v>
      </c>
      <c r="AU256" s="31">
        <v>533844</v>
      </c>
      <c r="AV256" s="31">
        <v>38666</v>
      </c>
      <c r="AW256" s="31">
        <v>0</v>
      </c>
    </row>
    <row r="257" spans="1:49" outlineLevel="2" x14ac:dyDescent="0.2">
      <c r="A257" s="35">
        <v>925230724</v>
      </c>
      <c r="B257" s="35" t="s">
        <v>870</v>
      </c>
      <c r="C257" s="31" t="s">
        <v>870</v>
      </c>
      <c r="D257" s="35">
        <v>207</v>
      </c>
      <c r="E257" s="6" t="s">
        <v>330</v>
      </c>
      <c r="F257" s="35" t="s">
        <v>430</v>
      </c>
      <c r="G257" s="31">
        <v>23428</v>
      </c>
      <c r="H257" s="71">
        <v>63</v>
      </c>
      <c r="I257" s="31">
        <v>7062</v>
      </c>
      <c r="J257" s="33">
        <v>4.5714300000000003</v>
      </c>
      <c r="K257" s="33">
        <v>0</v>
      </c>
      <c r="L257" s="33">
        <v>9.1428600000000007</v>
      </c>
      <c r="M257" s="33">
        <v>0.42857000000000001</v>
      </c>
      <c r="N257" s="35">
        <v>207</v>
      </c>
      <c r="O257" s="142" t="s">
        <v>330</v>
      </c>
      <c r="P257" s="35" t="s">
        <v>430</v>
      </c>
      <c r="Q257" s="31">
        <v>85760</v>
      </c>
      <c r="R257" s="32">
        <v>3.6605770872460304</v>
      </c>
      <c r="S257" s="31">
        <v>98</v>
      </c>
      <c r="T257" s="31">
        <v>229</v>
      </c>
      <c r="U257" s="31">
        <v>238276</v>
      </c>
      <c r="V257" s="32">
        <v>10.170565135735018</v>
      </c>
      <c r="W257" s="32">
        <v>2.7784048507462686</v>
      </c>
      <c r="X257" s="31">
        <v>19286</v>
      </c>
      <c r="Y257" s="31">
        <v>9363</v>
      </c>
      <c r="Z257" s="31">
        <v>19</v>
      </c>
      <c r="AA257" s="35">
        <v>207</v>
      </c>
      <c r="AB257" s="142" t="s">
        <v>330</v>
      </c>
      <c r="AC257" s="35" t="s">
        <v>430</v>
      </c>
      <c r="AD257" s="31">
        <v>23428</v>
      </c>
      <c r="AE257" s="31">
        <v>679053</v>
      </c>
      <c r="AF257" s="31">
        <v>81959</v>
      </c>
      <c r="AG257" s="31">
        <v>3768</v>
      </c>
      <c r="AH257" s="31">
        <v>118853</v>
      </c>
      <c r="AI257" s="31">
        <v>883633</v>
      </c>
      <c r="AJ257" s="31">
        <v>0</v>
      </c>
      <c r="AK257" s="31">
        <v>3768</v>
      </c>
      <c r="AL257" s="35">
        <v>207</v>
      </c>
      <c r="AM257" s="142" t="s">
        <v>330</v>
      </c>
      <c r="AN257" s="35" t="s">
        <v>430</v>
      </c>
      <c r="AO257" s="31">
        <v>670207</v>
      </c>
      <c r="AP257" s="31">
        <v>106195</v>
      </c>
      <c r="AQ257" s="31">
        <v>76088</v>
      </c>
      <c r="AR257" s="31">
        <v>852490</v>
      </c>
      <c r="AS257" s="31">
        <v>0</v>
      </c>
      <c r="AT257" s="36">
        <v>36.387655796482839</v>
      </c>
      <c r="AU257" s="31">
        <v>766763</v>
      </c>
      <c r="AV257" s="31">
        <v>81959</v>
      </c>
      <c r="AW257" s="31">
        <v>3768</v>
      </c>
    </row>
    <row r="258" spans="1:49" outlineLevel="2" x14ac:dyDescent="0.2">
      <c r="A258" s="35">
        <v>925230693</v>
      </c>
      <c r="B258" s="35" t="s">
        <v>870</v>
      </c>
      <c r="C258" s="31" t="s">
        <v>870</v>
      </c>
      <c r="D258" s="35">
        <v>208</v>
      </c>
      <c r="E258" s="6" t="s">
        <v>330</v>
      </c>
      <c r="F258" s="35" t="s">
        <v>640</v>
      </c>
      <c r="G258" s="31">
        <v>2397</v>
      </c>
      <c r="H258" s="71">
        <v>35</v>
      </c>
      <c r="I258" s="31">
        <v>412</v>
      </c>
      <c r="J258" s="33">
        <v>1</v>
      </c>
      <c r="K258" s="33">
        <v>0</v>
      </c>
      <c r="L258" s="33">
        <v>1.7142900000000001</v>
      </c>
      <c r="M258" s="33">
        <v>0</v>
      </c>
      <c r="N258" s="35">
        <v>208</v>
      </c>
      <c r="O258" s="142" t="s">
        <v>330</v>
      </c>
      <c r="P258" s="35" t="s">
        <v>640</v>
      </c>
      <c r="Q258" s="31">
        <v>17847</v>
      </c>
      <c r="R258" s="32">
        <v>7.4455569461827285</v>
      </c>
      <c r="S258" s="31">
        <v>37</v>
      </c>
      <c r="T258" s="31">
        <v>229</v>
      </c>
      <c r="U258" s="31">
        <v>5383</v>
      </c>
      <c r="V258" s="32">
        <v>2.2457238214434709</v>
      </c>
      <c r="W258" s="32">
        <v>0.30161931977363143</v>
      </c>
      <c r="X258" s="31">
        <v>1558</v>
      </c>
      <c r="Y258" s="31">
        <v>895</v>
      </c>
      <c r="Z258" s="31">
        <v>4</v>
      </c>
      <c r="AA258" s="35">
        <v>208</v>
      </c>
      <c r="AB258" s="142" t="s">
        <v>330</v>
      </c>
      <c r="AC258" s="35" t="s">
        <v>640</v>
      </c>
      <c r="AD258" s="31">
        <v>2397</v>
      </c>
      <c r="AE258" s="31">
        <v>123555</v>
      </c>
      <c r="AF258" s="31">
        <v>9522</v>
      </c>
      <c r="AG258" s="31">
        <v>0</v>
      </c>
      <c r="AH258" s="31">
        <v>1318</v>
      </c>
      <c r="AI258" s="31">
        <v>134395</v>
      </c>
      <c r="AJ258" s="31">
        <v>0</v>
      </c>
      <c r="AK258" s="31">
        <v>0</v>
      </c>
      <c r="AL258" s="35">
        <v>208</v>
      </c>
      <c r="AM258" s="142" t="s">
        <v>330</v>
      </c>
      <c r="AN258" s="35" t="s">
        <v>640</v>
      </c>
      <c r="AO258" s="31">
        <v>120744</v>
      </c>
      <c r="AP258" s="31">
        <v>9520</v>
      </c>
      <c r="AQ258" s="31">
        <v>4131</v>
      </c>
      <c r="AR258" s="31">
        <v>134395</v>
      </c>
      <c r="AS258" s="31">
        <v>0</v>
      </c>
      <c r="AT258" s="36">
        <v>56.068001668752608</v>
      </c>
      <c r="AU258" s="31">
        <v>124873</v>
      </c>
      <c r="AV258" s="31">
        <v>9522</v>
      </c>
      <c r="AW258" s="31">
        <v>0</v>
      </c>
    </row>
    <row r="259" spans="1:49" outlineLevel="2" x14ac:dyDescent="0.2">
      <c r="A259" s="35">
        <v>925230753</v>
      </c>
      <c r="B259" s="35" t="s">
        <v>870</v>
      </c>
      <c r="C259" s="31" t="s">
        <v>870</v>
      </c>
      <c r="D259" s="35">
        <v>209</v>
      </c>
      <c r="E259" s="6" t="s">
        <v>330</v>
      </c>
      <c r="F259" s="35" t="s">
        <v>542</v>
      </c>
      <c r="G259" s="31">
        <v>15469</v>
      </c>
      <c r="H259" s="71">
        <v>55</v>
      </c>
      <c r="I259" s="31">
        <v>9094</v>
      </c>
      <c r="J259" s="33">
        <v>2.0249999999999999</v>
      </c>
      <c r="K259" s="33">
        <v>0</v>
      </c>
      <c r="L259" s="33">
        <v>3</v>
      </c>
      <c r="M259" s="33">
        <v>0.5</v>
      </c>
      <c r="N259" s="35">
        <v>209</v>
      </c>
      <c r="O259" s="142" t="s">
        <v>330</v>
      </c>
      <c r="P259" s="35" t="s">
        <v>542</v>
      </c>
      <c r="Q259" s="31">
        <v>30946</v>
      </c>
      <c r="R259" s="32">
        <v>2.000517163358976</v>
      </c>
      <c r="S259" s="31">
        <v>31</v>
      </c>
      <c r="T259" s="31">
        <v>229</v>
      </c>
      <c r="U259" s="31">
        <v>108583</v>
      </c>
      <c r="V259" s="32">
        <v>7.0193936259616008</v>
      </c>
      <c r="W259" s="32">
        <v>3.508789504297809</v>
      </c>
      <c r="X259" s="31">
        <v>33</v>
      </c>
      <c r="Y259" s="31">
        <v>230</v>
      </c>
      <c r="Z259" s="31">
        <v>12</v>
      </c>
      <c r="AA259" s="35">
        <v>209</v>
      </c>
      <c r="AB259" s="142" t="s">
        <v>330</v>
      </c>
      <c r="AC259" s="35" t="s">
        <v>542</v>
      </c>
      <c r="AD259" s="31">
        <v>15469</v>
      </c>
      <c r="AE259" s="31">
        <v>223792</v>
      </c>
      <c r="AF259" s="31">
        <v>53077</v>
      </c>
      <c r="AG259" s="31">
        <v>0</v>
      </c>
      <c r="AH259" s="31">
        <v>258293</v>
      </c>
      <c r="AI259" s="31">
        <v>535162</v>
      </c>
      <c r="AJ259" s="31">
        <v>8000</v>
      </c>
      <c r="AK259" s="31">
        <v>0</v>
      </c>
      <c r="AL259" s="35">
        <v>209</v>
      </c>
      <c r="AM259" s="142" t="s">
        <v>330</v>
      </c>
      <c r="AN259" s="35" t="s">
        <v>542</v>
      </c>
      <c r="AO259" s="31">
        <v>215778</v>
      </c>
      <c r="AP259" s="31">
        <v>48323</v>
      </c>
      <c r="AQ259" s="31">
        <v>126005</v>
      </c>
      <c r="AR259" s="31">
        <v>390106</v>
      </c>
      <c r="AS259" s="31">
        <v>3451134</v>
      </c>
      <c r="AT259" s="36">
        <v>25.218566164587241</v>
      </c>
      <c r="AU259" s="31">
        <v>337029</v>
      </c>
      <c r="AV259" s="31">
        <v>53077</v>
      </c>
      <c r="AW259" s="31">
        <v>0</v>
      </c>
    </row>
    <row r="260" spans="1:49" outlineLevel="2" x14ac:dyDescent="0.2">
      <c r="A260" s="35">
        <v>925231024</v>
      </c>
      <c r="B260" s="35" t="s">
        <v>870</v>
      </c>
      <c r="C260" s="31" t="s">
        <v>870</v>
      </c>
      <c r="D260" s="35">
        <v>210</v>
      </c>
      <c r="E260" s="6" t="s">
        <v>330</v>
      </c>
      <c r="F260" s="35" t="s">
        <v>543</v>
      </c>
      <c r="G260" s="31">
        <v>31531</v>
      </c>
      <c r="H260" s="71">
        <v>51</v>
      </c>
      <c r="I260" s="31">
        <v>12104</v>
      </c>
      <c r="J260" s="33">
        <v>8</v>
      </c>
      <c r="K260" s="33">
        <v>0</v>
      </c>
      <c r="L260" s="33">
        <v>3.0133299999999998</v>
      </c>
      <c r="M260" s="33">
        <v>0</v>
      </c>
      <c r="N260" s="35">
        <v>210</v>
      </c>
      <c r="O260" s="142" t="s">
        <v>330</v>
      </c>
      <c r="P260" s="35" t="s">
        <v>543</v>
      </c>
      <c r="Q260" s="31">
        <v>118395</v>
      </c>
      <c r="R260" s="32">
        <v>3.7548761536265896</v>
      </c>
      <c r="S260" s="31">
        <v>30</v>
      </c>
      <c r="T260" s="31">
        <v>229</v>
      </c>
      <c r="U260" s="31">
        <v>89155</v>
      </c>
      <c r="V260" s="32">
        <v>2.8275348070153181</v>
      </c>
      <c r="W260" s="32">
        <v>0.75303011106887963</v>
      </c>
      <c r="X260" s="31">
        <v>8403</v>
      </c>
      <c r="Y260" s="31">
        <v>10552</v>
      </c>
      <c r="Z260" s="31">
        <v>18</v>
      </c>
      <c r="AA260" s="35">
        <v>210</v>
      </c>
      <c r="AB260" s="142" t="s">
        <v>330</v>
      </c>
      <c r="AC260" s="35" t="s">
        <v>543</v>
      </c>
      <c r="AD260" s="31">
        <v>31531</v>
      </c>
      <c r="AE260" s="31">
        <v>882697</v>
      </c>
      <c r="AF260" s="31">
        <v>431828</v>
      </c>
      <c r="AG260" s="31">
        <v>0</v>
      </c>
      <c r="AH260" s="31">
        <v>53509</v>
      </c>
      <c r="AI260" s="31">
        <v>1368034</v>
      </c>
      <c r="AJ260" s="31">
        <v>0</v>
      </c>
      <c r="AK260" s="31">
        <v>0</v>
      </c>
      <c r="AL260" s="35">
        <v>210</v>
      </c>
      <c r="AM260" s="142" t="s">
        <v>330</v>
      </c>
      <c r="AN260" s="35" t="s">
        <v>543</v>
      </c>
      <c r="AO260" s="31">
        <v>764140</v>
      </c>
      <c r="AP260" s="31">
        <v>97363</v>
      </c>
      <c r="AQ260" s="31">
        <v>139372</v>
      </c>
      <c r="AR260" s="31">
        <v>1000875</v>
      </c>
      <c r="AS260" s="31">
        <v>61846</v>
      </c>
      <c r="AT260" s="36">
        <v>31.742570803336399</v>
      </c>
      <c r="AU260" s="31">
        <v>902380</v>
      </c>
      <c r="AV260" s="31">
        <v>98495</v>
      </c>
      <c r="AW260" s="31">
        <v>0</v>
      </c>
    </row>
    <row r="261" spans="1:49" outlineLevel="2" x14ac:dyDescent="0.2">
      <c r="A261" s="35">
        <v>925230785</v>
      </c>
      <c r="B261" s="35" t="s">
        <v>870</v>
      </c>
      <c r="C261" s="31" t="s">
        <v>870</v>
      </c>
      <c r="D261" s="35">
        <v>211</v>
      </c>
      <c r="E261" s="6" t="s">
        <v>330</v>
      </c>
      <c r="F261" s="35" t="s">
        <v>544</v>
      </c>
      <c r="G261" s="31">
        <v>15807</v>
      </c>
      <c r="H261" s="71">
        <v>55</v>
      </c>
      <c r="I261" s="31">
        <v>6554</v>
      </c>
      <c r="J261" s="33">
        <v>1</v>
      </c>
      <c r="K261" s="33">
        <v>2</v>
      </c>
      <c r="L261" s="33">
        <v>4.8421099999999999</v>
      </c>
      <c r="M261" s="33">
        <v>0.39473999999999998</v>
      </c>
      <c r="N261" s="35">
        <v>211</v>
      </c>
      <c r="O261" s="142" t="s">
        <v>330</v>
      </c>
      <c r="P261" s="35" t="s">
        <v>544</v>
      </c>
      <c r="Q261" s="31">
        <v>53846</v>
      </c>
      <c r="R261" s="32">
        <v>3.4064654899727969</v>
      </c>
      <c r="S261" s="31">
        <v>50</v>
      </c>
      <c r="T261" s="31">
        <v>229</v>
      </c>
      <c r="U261" s="31">
        <v>122319</v>
      </c>
      <c r="V261" s="32">
        <v>7.7382805086354143</v>
      </c>
      <c r="W261" s="32">
        <v>2.2716450618430337</v>
      </c>
      <c r="X261" s="31">
        <v>12088</v>
      </c>
      <c r="Y261" s="31">
        <v>11017</v>
      </c>
      <c r="Z261" s="31">
        <v>10</v>
      </c>
      <c r="AA261" s="35">
        <v>211</v>
      </c>
      <c r="AB261" s="142" t="s">
        <v>330</v>
      </c>
      <c r="AC261" s="35" t="s">
        <v>544</v>
      </c>
      <c r="AD261" s="31">
        <v>15807</v>
      </c>
      <c r="AE261" s="31">
        <v>348674</v>
      </c>
      <c r="AF261" s="31">
        <v>52275</v>
      </c>
      <c r="AG261" s="31">
        <v>13079</v>
      </c>
      <c r="AH261" s="31">
        <v>132143</v>
      </c>
      <c r="AI261" s="31">
        <v>546171</v>
      </c>
      <c r="AJ261" s="31">
        <v>8000</v>
      </c>
      <c r="AK261" s="31">
        <v>0</v>
      </c>
      <c r="AL261" s="35">
        <v>211</v>
      </c>
      <c r="AM261" s="142" t="s">
        <v>330</v>
      </c>
      <c r="AN261" s="35" t="s">
        <v>544</v>
      </c>
      <c r="AO261" s="31">
        <v>292869</v>
      </c>
      <c r="AP261" s="31">
        <v>57165</v>
      </c>
      <c r="AQ261" s="31">
        <v>157553</v>
      </c>
      <c r="AR261" s="31">
        <v>507587</v>
      </c>
      <c r="AS261" s="31">
        <v>0</v>
      </c>
      <c r="AT261" s="36">
        <v>32.111532865186312</v>
      </c>
      <c r="AU261" s="31">
        <v>441470</v>
      </c>
      <c r="AV261" s="31">
        <v>52275</v>
      </c>
      <c r="AW261" s="31">
        <v>13842</v>
      </c>
    </row>
    <row r="262" spans="1:49" outlineLevel="2" x14ac:dyDescent="0.2">
      <c r="A262" s="35">
        <v>925230905</v>
      </c>
      <c r="B262" s="35" t="s">
        <v>870</v>
      </c>
      <c r="C262" s="31" t="s">
        <v>870</v>
      </c>
      <c r="D262" s="35">
        <v>212</v>
      </c>
      <c r="E262" s="6" t="s">
        <v>330</v>
      </c>
      <c r="F262" s="35" t="s">
        <v>545</v>
      </c>
      <c r="G262" s="31">
        <v>12216</v>
      </c>
      <c r="H262" s="71">
        <v>54</v>
      </c>
      <c r="I262" s="31">
        <v>4061</v>
      </c>
      <c r="J262" s="33">
        <v>1.8</v>
      </c>
      <c r="K262" s="33">
        <v>0</v>
      </c>
      <c r="L262" s="33">
        <v>2.5750000000000002</v>
      </c>
      <c r="M262" s="33">
        <v>1.925</v>
      </c>
      <c r="N262" s="35">
        <v>212</v>
      </c>
      <c r="O262" s="142" t="s">
        <v>330</v>
      </c>
      <c r="P262" s="35" t="s">
        <v>545</v>
      </c>
      <c r="Q262" s="31">
        <v>75745</v>
      </c>
      <c r="R262" s="32">
        <v>6.2004747871643744</v>
      </c>
      <c r="S262" s="31">
        <v>63</v>
      </c>
      <c r="T262" s="31">
        <v>229</v>
      </c>
      <c r="U262" s="31">
        <v>93638</v>
      </c>
      <c r="V262" s="32">
        <v>7.6651931892599867</v>
      </c>
      <c r="W262" s="32">
        <v>1.2362268136510661</v>
      </c>
      <c r="X262" s="31">
        <v>8246</v>
      </c>
      <c r="Y262" s="31">
        <v>4356</v>
      </c>
      <c r="Z262" s="31">
        <v>10</v>
      </c>
      <c r="AA262" s="35">
        <v>212</v>
      </c>
      <c r="AB262" s="142" t="s">
        <v>330</v>
      </c>
      <c r="AC262" s="35" t="s">
        <v>545</v>
      </c>
      <c r="AD262" s="31">
        <v>12216</v>
      </c>
      <c r="AE262" s="31">
        <v>173953</v>
      </c>
      <c r="AF262" s="31">
        <v>38925</v>
      </c>
      <c r="AG262" s="31">
        <v>0</v>
      </c>
      <c r="AH262" s="31">
        <v>45832</v>
      </c>
      <c r="AI262" s="31">
        <v>258710</v>
      </c>
      <c r="AJ262" s="31">
        <v>0</v>
      </c>
      <c r="AK262" s="31">
        <v>0</v>
      </c>
      <c r="AL262" s="35">
        <v>212</v>
      </c>
      <c r="AM262" s="142" t="s">
        <v>330</v>
      </c>
      <c r="AN262" s="35" t="s">
        <v>545</v>
      </c>
      <c r="AO262" s="31">
        <v>190069</v>
      </c>
      <c r="AP262" s="31">
        <v>41728</v>
      </c>
      <c r="AQ262" s="31">
        <v>38664</v>
      </c>
      <c r="AR262" s="31">
        <v>270461</v>
      </c>
      <c r="AS262" s="31">
        <v>0</v>
      </c>
      <c r="AT262" s="36">
        <v>22.139898493778652</v>
      </c>
      <c r="AU262" s="31">
        <v>231536</v>
      </c>
      <c r="AV262" s="31">
        <v>38925</v>
      </c>
      <c r="AW262" s="31">
        <v>0</v>
      </c>
    </row>
    <row r="263" spans="1:49" outlineLevel="2" x14ac:dyDescent="0.2">
      <c r="A263" s="35">
        <v>925230933</v>
      </c>
      <c r="B263" s="35" t="s">
        <v>870</v>
      </c>
      <c r="C263" s="31" t="s">
        <v>870</v>
      </c>
      <c r="D263" s="35">
        <v>213</v>
      </c>
      <c r="E263" s="6" t="s">
        <v>330</v>
      </c>
      <c r="F263" s="35" t="s">
        <v>546</v>
      </c>
      <c r="G263" s="31">
        <v>5890</v>
      </c>
      <c r="H263" s="71">
        <v>47</v>
      </c>
      <c r="I263" s="31">
        <v>1749</v>
      </c>
      <c r="J263" s="33">
        <v>0</v>
      </c>
      <c r="K263" s="33">
        <v>0</v>
      </c>
      <c r="L263" s="33">
        <v>3.8571399999999998</v>
      </c>
      <c r="M263" s="33">
        <v>0</v>
      </c>
      <c r="N263" s="35">
        <v>213</v>
      </c>
      <c r="O263" s="142" t="s">
        <v>330</v>
      </c>
      <c r="P263" s="35" t="s">
        <v>546</v>
      </c>
      <c r="Q263" s="31">
        <v>48740</v>
      </c>
      <c r="R263" s="32">
        <v>8.2750424448217323</v>
      </c>
      <c r="S263" s="31">
        <v>30</v>
      </c>
      <c r="T263" s="31">
        <v>229</v>
      </c>
      <c r="U263" s="31">
        <v>23929</v>
      </c>
      <c r="V263" s="32">
        <v>4.0626485568760611</v>
      </c>
      <c r="W263" s="32">
        <v>0.490951990151826</v>
      </c>
      <c r="X263" s="31">
        <v>3612</v>
      </c>
      <c r="Y263" s="31">
        <v>2283</v>
      </c>
      <c r="Z263" s="31">
        <v>6</v>
      </c>
      <c r="AA263" s="35">
        <v>213</v>
      </c>
      <c r="AB263" s="142" t="s">
        <v>330</v>
      </c>
      <c r="AC263" s="35" t="s">
        <v>546</v>
      </c>
      <c r="AD263" s="31">
        <v>5890</v>
      </c>
      <c r="AE263" s="31">
        <v>9144</v>
      </c>
      <c r="AF263" s="31">
        <v>20837</v>
      </c>
      <c r="AG263" s="31">
        <v>0</v>
      </c>
      <c r="AH263" s="31">
        <v>15026</v>
      </c>
      <c r="AI263" s="31">
        <v>45007</v>
      </c>
      <c r="AJ263" s="31">
        <v>0</v>
      </c>
      <c r="AK263" s="31">
        <v>0</v>
      </c>
      <c r="AL263" s="35">
        <v>213</v>
      </c>
      <c r="AM263" s="142" t="s">
        <v>330</v>
      </c>
      <c r="AN263" s="35" t="s">
        <v>546</v>
      </c>
      <c r="AO263" s="31">
        <v>100591</v>
      </c>
      <c r="AP263" s="31">
        <v>18946</v>
      </c>
      <c r="AQ263" s="31">
        <v>24097</v>
      </c>
      <c r="AR263" s="31">
        <v>143634</v>
      </c>
      <c r="AS263" s="31">
        <v>0</v>
      </c>
      <c r="AT263" s="36">
        <v>24.386078098471987</v>
      </c>
      <c r="AU263" s="31">
        <v>122797</v>
      </c>
      <c r="AV263" s="31">
        <v>20837</v>
      </c>
      <c r="AW263" s="31">
        <v>0</v>
      </c>
    </row>
    <row r="264" spans="1:49" outlineLevel="2" x14ac:dyDescent="0.2">
      <c r="A264" s="35">
        <v>925230993</v>
      </c>
      <c r="B264" s="35" t="s">
        <v>870</v>
      </c>
      <c r="C264" s="31" t="s">
        <v>870</v>
      </c>
      <c r="D264" s="35">
        <v>214</v>
      </c>
      <c r="E264" s="6" t="s">
        <v>330</v>
      </c>
      <c r="F264" s="35" t="s">
        <v>792</v>
      </c>
      <c r="G264" s="31">
        <v>6454</v>
      </c>
      <c r="H264" s="71">
        <v>35</v>
      </c>
      <c r="I264" s="31">
        <v>1989</v>
      </c>
      <c r="J264" s="33">
        <v>0</v>
      </c>
      <c r="K264" s="33">
        <v>0.85714000000000001</v>
      </c>
      <c r="L264" s="33">
        <v>1.14286</v>
      </c>
      <c r="M264" s="33">
        <v>0</v>
      </c>
      <c r="N264" s="35">
        <v>214</v>
      </c>
      <c r="O264" s="142" t="s">
        <v>330</v>
      </c>
      <c r="P264" s="35" t="s">
        <v>792</v>
      </c>
      <c r="Q264" s="31">
        <v>38930</v>
      </c>
      <c r="R264" s="32">
        <v>6.0319181902696002</v>
      </c>
      <c r="S264" s="31">
        <v>13</v>
      </c>
      <c r="T264" s="31">
        <v>229</v>
      </c>
      <c r="U264" s="31">
        <v>14804</v>
      </c>
      <c r="V264" s="32">
        <v>2.2937713046172914</v>
      </c>
      <c r="W264" s="32">
        <v>0.38027228358592347</v>
      </c>
      <c r="X264" s="31">
        <v>2314</v>
      </c>
      <c r="Y264" s="31">
        <v>1410</v>
      </c>
      <c r="Z264" s="31">
        <v>4</v>
      </c>
      <c r="AA264" s="35">
        <v>214</v>
      </c>
      <c r="AB264" s="142" t="s">
        <v>330</v>
      </c>
      <c r="AC264" s="35" t="s">
        <v>792</v>
      </c>
      <c r="AD264" s="31">
        <v>6454</v>
      </c>
      <c r="AE264" s="31">
        <v>32047</v>
      </c>
      <c r="AF264" s="31">
        <v>14754</v>
      </c>
      <c r="AG264" s="31">
        <v>0</v>
      </c>
      <c r="AH264" s="31">
        <v>23027</v>
      </c>
      <c r="AI264" s="31">
        <v>69828</v>
      </c>
      <c r="AJ264" s="31">
        <v>0</v>
      </c>
      <c r="AK264" s="31">
        <v>0</v>
      </c>
      <c r="AL264" s="35">
        <v>214</v>
      </c>
      <c r="AM264" s="142" t="s">
        <v>330</v>
      </c>
      <c r="AN264" s="35" t="s">
        <v>792</v>
      </c>
      <c r="AO264" s="31">
        <v>45804</v>
      </c>
      <c r="AP264" s="31">
        <v>9226</v>
      </c>
      <c r="AQ264" s="31">
        <v>8135</v>
      </c>
      <c r="AR264" s="31">
        <v>63165</v>
      </c>
      <c r="AS264" s="31">
        <v>0</v>
      </c>
      <c r="AT264" s="36">
        <v>9.7869538270839787</v>
      </c>
      <c r="AU264" s="31">
        <v>48411</v>
      </c>
      <c r="AV264" s="31">
        <v>14754</v>
      </c>
      <c r="AW264" s="31">
        <v>0</v>
      </c>
    </row>
    <row r="265" spans="1:49" outlineLevel="2" x14ac:dyDescent="0.2">
      <c r="A265" s="35">
        <v>925230365</v>
      </c>
      <c r="B265" s="35" t="s">
        <v>870</v>
      </c>
      <c r="C265" s="31" t="s">
        <v>870</v>
      </c>
      <c r="D265" s="35">
        <v>215</v>
      </c>
      <c r="E265" s="6" t="s">
        <v>330</v>
      </c>
      <c r="F265" s="35" t="s">
        <v>793</v>
      </c>
      <c r="G265" s="31">
        <v>19762</v>
      </c>
      <c r="H265" s="71">
        <v>58</v>
      </c>
      <c r="I265" s="31">
        <v>8408</v>
      </c>
      <c r="J265" s="33">
        <v>2</v>
      </c>
      <c r="K265" s="33">
        <v>0</v>
      </c>
      <c r="L265" s="33">
        <v>3</v>
      </c>
      <c r="M265" s="33">
        <v>0.9</v>
      </c>
      <c r="N265" s="35">
        <v>215</v>
      </c>
      <c r="O265" s="142" t="s">
        <v>330</v>
      </c>
      <c r="P265" s="35" t="s">
        <v>793</v>
      </c>
      <c r="Q265" s="31">
        <v>34802</v>
      </c>
      <c r="R265" s="32">
        <v>1.7610565732213339</v>
      </c>
      <c r="S265" s="31">
        <v>49</v>
      </c>
      <c r="T265" s="31">
        <v>229</v>
      </c>
      <c r="U265" s="31">
        <v>152066</v>
      </c>
      <c r="V265" s="32">
        <v>7.6948689403906485</v>
      </c>
      <c r="W265" s="32">
        <v>4.3694615251997009</v>
      </c>
      <c r="X265" s="31">
        <v>4764</v>
      </c>
      <c r="Y265" s="31">
        <v>16960</v>
      </c>
      <c r="Z265" s="31">
        <v>6</v>
      </c>
      <c r="AA265" s="35">
        <v>215</v>
      </c>
      <c r="AB265" s="142" t="s">
        <v>330</v>
      </c>
      <c r="AC265" s="35" t="s">
        <v>793</v>
      </c>
      <c r="AD265" s="31">
        <v>19762</v>
      </c>
      <c r="AE265" s="31">
        <v>250764</v>
      </c>
      <c r="AF265" s="31">
        <v>66718</v>
      </c>
      <c r="AG265" s="31">
        <v>0</v>
      </c>
      <c r="AH265" s="31">
        <v>106459</v>
      </c>
      <c r="AI265" s="31">
        <v>423941</v>
      </c>
      <c r="AJ265" s="31">
        <v>0</v>
      </c>
      <c r="AK265" s="31">
        <v>0</v>
      </c>
      <c r="AL265" s="35">
        <v>215</v>
      </c>
      <c r="AM265" s="142" t="s">
        <v>330</v>
      </c>
      <c r="AN265" s="35" t="s">
        <v>793</v>
      </c>
      <c r="AO265" s="31">
        <v>223029</v>
      </c>
      <c r="AP265" s="31">
        <v>27524</v>
      </c>
      <c r="AQ265" s="31">
        <v>240007</v>
      </c>
      <c r="AR265" s="31">
        <v>490560</v>
      </c>
      <c r="AS265" s="31">
        <v>34531</v>
      </c>
      <c r="AT265" s="36">
        <v>24.823398441453293</v>
      </c>
      <c r="AU265" s="31">
        <v>423842</v>
      </c>
      <c r="AV265" s="31">
        <v>66718</v>
      </c>
      <c r="AW265" s="31">
        <v>0</v>
      </c>
    </row>
    <row r="266" spans="1:49" outlineLevel="2" x14ac:dyDescent="0.2">
      <c r="A266" s="35">
        <v>925231053</v>
      </c>
      <c r="B266" s="35" t="s">
        <v>870</v>
      </c>
      <c r="C266" s="31" t="s">
        <v>870</v>
      </c>
      <c r="D266" s="35">
        <v>216</v>
      </c>
      <c r="E266" s="6" t="s">
        <v>330</v>
      </c>
      <c r="F266" s="35" t="s">
        <v>794</v>
      </c>
      <c r="G266" s="31">
        <v>7002</v>
      </c>
      <c r="H266" s="71">
        <v>45</v>
      </c>
      <c r="I266" s="31">
        <v>2985</v>
      </c>
      <c r="J266" s="33">
        <v>0</v>
      </c>
      <c r="K266" s="33">
        <v>0.85714000000000001</v>
      </c>
      <c r="L266" s="33">
        <v>2.6</v>
      </c>
      <c r="M266" s="33">
        <v>0</v>
      </c>
      <c r="N266" s="35">
        <v>216</v>
      </c>
      <c r="O266" s="142" t="s">
        <v>330</v>
      </c>
      <c r="P266" s="35" t="s">
        <v>794</v>
      </c>
      <c r="Q266" s="31">
        <v>51291</v>
      </c>
      <c r="R266" s="32">
        <v>7.3251928020565549</v>
      </c>
      <c r="S266" s="31">
        <v>39</v>
      </c>
      <c r="T266" s="31">
        <v>229</v>
      </c>
      <c r="U266" s="31">
        <v>24853</v>
      </c>
      <c r="V266" s="32">
        <v>3.5494144530134246</v>
      </c>
      <c r="W266" s="32">
        <v>0.48454894620888656</v>
      </c>
      <c r="X266" s="31">
        <v>3671</v>
      </c>
      <c r="Y266" s="31">
        <v>3124</v>
      </c>
      <c r="Z266" s="31">
        <v>7</v>
      </c>
      <c r="AA266" s="35">
        <v>216</v>
      </c>
      <c r="AB266" s="142" t="s">
        <v>330</v>
      </c>
      <c r="AC266" s="35" t="s">
        <v>794</v>
      </c>
      <c r="AD266" s="31">
        <v>7002</v>
      </c>
      <c r="AE266" s="31">
        <v>123888</v>
      </c>
      <c r="AF266" s="31">
        <v>23511</v>
      </c>
      <c r="AG266" s="31">
        <v>0</v>
      </c>
      <c r="AH266" s="31">
        <v>3524</v>
      </c>
      <c r="AI266" s="31">
        <v>150923</v>
      </c>
      <c r="AJ266" s="31">
        <v>0</v>
      </c>
      <c r="AK266" s="31">
        <v>0</v>
      </c>
      <c r="AL266" s="35">
        <v>216</v>
      </c>
      <c r="AM266" s="142" t="s">
        <v>330</v>
      </c>
      <c r="AN266" s="35" t="s">
        <v>794</v>
      </c>
      <c r="AO266" s="31">
        <v>111612</v>
      </c>
      <c r="AP266" s="31">
        <v>15924</v>
      </c>
      <c r="AQ266" s="31">
        <v>9126</v>
      </c>
      <c r="AR266" s="31">
        <v>136662</v>
      </c>
      <c r="AS266" s="31">
        <v>0</v>
      </c>
      <c r="AT266" s="36">
        <v>19.517566409597258</v>
      </c>
      <c r="AU266" s="31">
        <v>113151</v>
      </c>
      <c r="AV266" s="31">
        <v>23511</v>
      </c>
      <c r="AW266" s="31">
        <v>0</v>
      </c>
    </row>
    <row r="267" spans="1:49" outlineLevel="2" x14ac:dyDescent="0.2">
      <c r="A267" s="35">
        <v>925231084</v>
      </c>
      <c r="B267" s="35" t="s">
        <v>870</v>
      </c>
      <c r="C267" s="31" t="s">
        <v>870</v>
      </c>
      <c r="D267" s="35">
        <v>217</v>
      </c>
      <c r="E267" s="6" t="s">
        <v>330</v>
      </c>
      <c r="F267" s="35" t="s">
        <v>165</v>
      </c>
      <c r="G267" s="31">
        <v>30768</v>
      </c>
      <c r="H267" s="71">
        <v>51.5</v>
      </c>
      <c r="I267" s="31">
        <v>11580</v>
      </c>
      <c r="J267" s="33">
        <v>4.3428599999999999</v>
      </c>
      <c r="K267" s="33">
        <v>0</v>
      </c>
      <c r="L267" s="33">
        <v>7.0285700000000002</v>
      </c>
      <c r="M267" s="33">
        <v>0</v>
      </c>
      <c r="N267" s="35">
        <v>217</v>
      </c>
      <c r="O267" s="142" t="s">
        <v>330</v>
      </c>
      <c r="P267" s="35" t="s">
        <v>165</v>
      </c>
      <c r="Q267" s="31">
        <v>59013</v>
      </c>
      <c r="R267" s="32">
        <v>1.9179992199687987</v>
      </c>
      <c r="S267" s="31">
        <v>104</v>
      </c>
      <c r="T267" s="31">
        <v>229</v>
      </c>
      <c r="U267" s="31">
        <v>111172</v>
      </c>
      <c r="V267" s="32">
        <v>3.6132345293811752</v>
      </c>
      <c r="W267" s="32">
        <v>1.8838560995034992</v>
      </c>
      <c r="X267" s="31">
        <v>12499</v>
      </c>
      <c r="Y267" s="31">
        <v>10698</v>
      </c>
      <c r="Z267" s="31">
        <v>13</v>
      </c>
      <c r="AA267" s="35">
        <v>217</v>
      </c>
      <c r="AB267" s="142" t="s">
        <v>330</v>
      </c>
      <c r="AC267" s="35" t="s">
        <v>165</v>
      </c>
      <c r="AD267" s="31">
        <v>30768</v>
      </c>
      <c r="AE267" s="31">
        <v>482184</v>
      </c>
      <c r="AF267" s="31">
        <v>99952</v>
      </c>
      <c r="AG267" s="31">
        <v>0</v>
      </c>
      <c r="AH267" s="31">
        <v>70641</v>
      </c>
      <c r="AI267" s="31">
        <v>652777</v>
      </c>
      <c r="AJ267" s="31">
        <v>0</v>
      </c>
      <c r="AK267" s="31">
        <v>0</v>
      </c>
      <c r="AL267" s="35">
        <v>217</v>
      </c>
      <c r="AM267" s="142" t="s">
        <v>330</v>
      </c>
      <c r="AN267" s="35" t="s">
        <v>165</v>
      </c>
      <c r="AO267" s="31">
        <v>474793</v>
      </c>
      <c r="AP267" s="31">
        <v>90166</v>
      </c>
      <c r="AQ267" s="31">
        <v>64205</v>
      </c>
      <c r="AR267" s="31">
        <v>629164</v>
      </c>
      <c r="AS267" s="31">
        <v>0</v>
      </c>
      <c r="AT267" s="36">
        <v>20.448647945917838</v>
      </c>
      <c r="AU267" s="31">
        <v>529212</v>
      </c>
      <c r="AV267" s="31">
        <v>99952</v>
      </c>
      <c r="AW267" s="31">
        <v>0</v>
      </c>
    </row>
    <row r="268" spans="1:49" outlineLevel="2" x14ac:dyDescent="0.2">
      <c r="A268" s="35">
        <v>925231173</v>
      </c>
      <c r="B268" s="35" t="s">
        <v>870</v>
      </c>
      <c r="C268" s="31" t="s">
        <v>870</v>
      </c>
      <c r="D268" s="35">
        <v>218</v>
      </c>
      <c r="E268" s="6" t="s">
        <v>330</v>
      </c>
      <c r="F268" s="35" t="s">
        <v>166</v>
      </c>
      <c r="G268" s="31">
        <v>5697</v>
      </c>
      <c r="H268" s="71">
        <v>41</v>
      </c>
      <c r="I268" s="31">
        <v>2575</v>
      </c>
      <c r="J268" s="33">
        <v>0</v>
      </c>
      <c r="K268" s="33">
        <v>1.14286</v>
      </c>
      <c r="L268" s="33">
        <v>1.8</v>
      </c>
      <c r="M268" s="33">
        <v>0</v>
      </c>
      <c r="N268" s="35">
        <v>218</v>
      </c>
      <c r="O268" s="142" t="s">
        <v>330</v>
      </c>
      <c r="P268" s="35" t="s">
        <v>166</v>
      </c>
      <c r="Q268" s="31">
        <v>19216</v>
      </c>
      <c r="R268" s="32">
        <v>3.3730033350886433</v>
      </c>
      <c r="S268" s="31">
        <v>15</v>
      </c>
      <c r="T268" s="31">
        <v>229</v>
      </c>
      <c r="U268" s="31">
        <v>20066</v>
      </c>
      <c r="V268" s="32">
        <v>3.5222046691241005</v>
      </c>
      <c r="W268" s="32">
        <v>1.0442339716902582</v>
      </c>
      <c r="X268" s="31">
        <v>5128</v>
      </c>
      <c r="Y268" s="31">
        <v>4703</v>
      </c>
      <c r="Z268" s="31">
        <v>8</v>
      </c>
      <c r="AA268" s="35">
        <v>218</v>
      </c>
      <c r="AB268" s="142" t="s">
        <v>330</v>
      </c>
      <c r="AC268" s="35" t="s">
        <v>166</v>
      </c>
      <c r="AD268" s="31">
        <v>5697</v>
      </c>
      <c r="AE268" s="31">
        <v>128714</v>
      </c>
      <c r="AF268" s="31">
        <v>18406</v>
      </c>
      <c r="AG268" s="31">
        <v>0</v>
      </c>
      <c r="AH268" s="31">
        <v>6238</v>
      </c>
      <c r="AI268" s="31">
        <v>153358</v>
      </c>
      <c r="AJ268" s="31">
        <v>0</v>
      </c>
      <c r="AK268" s="31">
        <v>0</v>
      </c>
      <c r="AL268" s="35">
        <v>218</v>
      </c>
      <c r="AM268" s="142" t="s">
        <v>330</v>
      </c>
      <c r="AN268" s="35" t="s">
        <v>166</v>
      </c>
      <c r="AO268" s="31">
        <v>115377</v>
      </c>
      <c r="AP268" s="31">
        <v>9467</v>
      </c>
      <c r="AQ268" s="31">
        <v>6238</v>
      </c>
      <c r="AR268" s="31">
        <v>131082</v>
      </c>
      <c r="AS268" s="31">
        <v>0</v>
      </c>
      <c r="AT268" s="36">
        <v>23.008952080042128</v>
      </c>
      <c r="AU268" s="31">
        <v>112676</v>
      </c>
      <c r="AV268" s="31">
        <v>18406</v>
      </c>
      <c r="AW268" s="31">
        <v>0</v>
      </c>
    </row>
    <row r="269" spans="1:49" outlineLevel="2" x14ac:dyDescent="0.2">
      <c r="A269" s="35">
        <v>925231204</v>
      </c>
      <c r="B269" s="35" t="s">
        <v>870</v>
      </c>
      <c r="C269" s="31" t="s">
        <v>870</v>
      </c>
      <c r="D269" s="35">
        <v>219</v>
      </c>
      <c r="E269" s="6" t="s">
        <v>330</v>
      </c>
      <c r="F269" s="35" t="s">
        <v>167</v>
      </c>
      <c r="G269" s="31">
        <v>24211</v>
      </c>
      <c r="H269" s="71">
        <v>61</v>
      </c>
      <c r="I269" s="31">
        <v>13028</v>
      </c>
      <c r="J269" s="33">
        <v>4</v>
      </c>
      <c r="K269" s="33">
        <v>0</v>
      </c>
      <c r="L269" s="33">
        <v>6.6571400000000001</v>
      </c>
      <c r="M269" s="33">
        <v>8.5709999999999995E-2</v>
      </c>
      <c r="N269" s="35">
        <v>219</v>
      </c>
      <c r="O269" s="142" t="s">
        <v>330</v>
      </c>
      <c r="P269" s="35" t="s">
        <v>167</v>
      </c>
      <c r="Q269" s="31">
        <v>139671</v>
      </c>
      <c r="R269" s="32">
        <v>5.7689066953037873</v>
      </c>
      <c r="S269" s="31">
        <v>78</v>
      </c>
      <c r="T269" s="31">
        <v>229</v>
      </c>
      <c r="U269" s="31">
        <v>142805</v>
      </c>
      <c r="V269" s="32">
        <v>5.8983519887654374</v>
      </c>
      <c r="W269" s="32">
        <v>1.0224384446305961</v>
      </c>
      <c r="X269" s="31">
        <v>12279</v>
      </c>
      <c r="Y269" s="31">
        <v>11889</v>
      </c>
      <c r="Z269" s="31">
        <v>10</v>
      </c>
      <c r="AA269" s="35">
        <v>219</v>
      </c>
      <c r="AB269" s="142" t="s">
        <v>330</v>
      </c>
      <c r="AC269" s="35" t="s">
        <v>167</v>
      </c>
      <c r="AD269" s="31">
        <v>24211</v>
      </c>
      <c r="AE269" s="31">
        <v>722575</v>
      </c>
      <c r="AF269" s="31">
        <v>75452</v>
      </c>
      <c r="AG269" s="31">
        <v>0</v>
      </c>
      <c r="AH269" s="31">
        <v>86742</v>
      </c>
      <c r="AI269" s="31">
        <v>884769</v>
      </c>
      <c r="AJ269" s="31">
        <v>0</v>
      </c>
      <c r="AK269" s="31">
        <v>0</v>
      </c>
      <c r="AL269" s="35">
        <v>219</v>
      </c>
      <c r="AM269" s="142" t="s">
        <v>330</v>
      </c>
      <c r="AN269" s="35" t="s">
        <v>167</v>
      </c>
      <c r="AO269" s="31">
        <v>704147</v>
      </c>
      <c r="AP269" s="31">
        <v>96915</v>
      </c>
      <c r="AQ269" s="31">
        <v>70430</v>
      </c>
      <c r="AR269" s="31">
        <v>871492</v>
      </c>
      <c r="AS269" s="31">
        <v>0</v>
      </c>
      <c r="AT269" s="36">
        <v>35.995704431869811</v>
      </c>
      <c r="AU269" s="31">
        <v>796040</v>
      </c>
      <c r="AV269" s="31">
        <v>75452</v>
      </c>
      <c r="AW269" s="31">
        <v>0</v>
      </c>
    </row>
    <row r="270" spans="1:49" outlineLevel="2" x14ac:dyDescent="0.2">
      <c r="A270" s="35">
        <v>925231233</v>
      </c>
      <c r="B270" s="35" t="s">
        <v>870</v>
      </c>
      <c r="C270" s="31" t="s">
        <v>870</v>
      </c>
      <c r="D270" s="35">
        <v>220</v>
      </c>
      <c r="E270" s="6" t="s">
        <v>330</v>
      </c>
      <c r="F270" s="35" t="s">
        <v>168</v>
      </c>
      <c r="G270" s="31">
        <v>6194</v>
      </c>
      <c r="H270" s="71">
        <v>60.5</v>
      </c>
      <c r="I270" s="31">
        <v>3105</v>
      </c>
      <c r="J270" s="33">
        <v>2</v>
      </c>
      <c r="K270" s="33">
        <v>0</v>
      </c>
      <c r="L270" s="33">
        <v>2.7714300000000001</v>
      </c>
      <c r="M270" s="33">
        <v>1.68571</v>
      </c>
      <c r="N270" s="35">
        <v>220</v>
      </c>
      <c r="O270" s="142" t="s">
        <v>330</v>
      </c>
      <c r="P270" s="35" t="s">
        <v>168</v>
      </c>
      <c r="Q270" s="31">
        <v>84350</v>
      </c>
      <c r="R270" s="32">
        <v>13.618017436228609</v>
      </c>
      <c r="S270" s="31">
        <v>64</v>
      </c>
      <c r="T270" s="31">
        <v>229</v>
      </c>
      <c r="U270" s="31">
        <v>102428</v>
      </c>
      <c r="V270" s="32">
        <v>16.536648369389731</v>
      </c>
      <c r="W270" s="32">
        <v>1.2143212803793717</v>
      </c>
      <c r="X270" s="31">
        <v>8573</v>
      </c>
      <c r="Y270" s="31">
        <v>10323</v>
      </c>
      <c r="Z270" s="31">
        <v>5</v>
      </c>
      <c r="AA270" s="35">
        <v>220</v>
      </c>
      <c r="AB270" s="142" t="s">
        <v>330</v>
      </c>
      <c r="AC270" s="35" t="s">
        <v>168</v>
      </c>
      <c r="AD270" s="31">
        <v>6194</v>
      </c>
      <c r="AE270" s="31">
        <v>164702</v>
      </c>
      <c r="AF270" s="31">
        <v>23520</v>
      </c>
      <c r="AG270" s="31">
        <v>0</v>
      </c>
      <c r="AH270" s="31">
        <v>87015</v>
      </c>
      <c r="AI270" s="31">
        <v>275237</v>
      </c>
      <c r="AJ270" s="31">
        <v>0</v>
      </c>
      <c r="AK270" s="31">
        <v>0</v>
      </c>
      <c r="AL270" s="35">
        <v>220</v>
      </c>
      <c r="AM270" s="142" t="s">
        <v>330</v>
      </c>
      <c r="AN270" s="35" t="s">
        <v>168</v>
      </c>
      <c r="AO270" s="31">
        <v>211353</v>
      </c>
      <c r="AP270" s="31">
        <v>43154</v>
      </c>
      <c r="AQ270" s="31">
        <v>23511</v>
      </c>
      <c r="AR270" s="31">
        <v>278018</v>
      </c>
      <c r="AS270" s="31">
        <v>0</v>
      </c>
      <c r="AT270" s="36">
        <v>44.885050048433968</v>
      </c>
      <c r="AU270" s="31">
        <v>254498</v>
      </c>
      <c r="AV270" s="31">
        <v>23520</v>
      </c>
      <c r="AW270" s="31">
        <v>0</v>
      </c>
    </row>
    <row r="271" spans="1:49" outlineLevel="2" x14ac:dyDescent="0.2">
      <c r="A271" s="35">
        <v>925231294</v>
      </c>
      <c r="B271" s="35" t="s">
        <v>870</v>
      </c>
      <c r="C271" s="31" t="s">
        <v>870</v>
      </c>
      <c r="D271" s="35">
        <v>221</v>
      </c>
      <c r="E271" s="6" t="s">
        <v>330</v>
      </c>
      <c r="F271" s="35" t="s">
        <v>169</v>
      </c>
      <c r="G271" s="31">
        <v>4091</v>
      </c>
      <c r="H271" s="71">
        <v>39</v>
      </c>
      <c r="I271" s="31">
        <v>874</v>
      </c>
      <c r="J271" s="33">
        <v>0</v>
      </c>
      <c r="K271" s="33">
        <v>0.8</v>
      </c>
      <c r="L271" s="33">
        <v>2.5428600000000001</v>
      </c>
      <c r="M271" s="33">
        <v>0</v>
      </c>
      <c r="N271" s="35">
        <v>221</v>
      </c>
      <c r="O271" s="142" t="s">
        <v>330</v>
      </c>
      <c r="P271" s="35" t="s">
        <v>169</v>
      </c>
      <c r="Q271" s="31">
        <v>48672</v>
      </c>
      <c r="R271" s="32">
        <v>11.897335614764117</v>
      </c>
      <c r="S271" s="31">
        <v>17</v>
      </c>
      <c r="T271" s="31">
        <v>229</v>
      </c>
      <c r="U271" s="31">
        <v>10612</v>
      </c>
      <c r="V271" s="32">
        <v>2.5939868002933268</v>
      </c>
      <c r="W271" s="32">
        <v>0.21803090072320841</v>
      </c>
      <c r="X271" s="31">
        <v>1020</v>
      </c>
      <c r="Y271" s="31">
        <v>657</v>
      </c>
      <c r="Z271" s="31">
        <v>6</v>
      </c>
      <c r="AA271" s="35">
        <v>221</v>
      </c>
      <c r="AB271" s="142" t="s">
        <v>330</v>
      </c>
      <c r="AC271" s="35" t="s">
        <v>169</v>
      </c>
      <c r="AD271" s="31">
        <v>4091</v>
      </c>
      <c r="AE271" s="31">
        <v>109061</v>
      </c>
      <c r="AF271" s="31">
        <v>15937</v>
      </c>
      <c r="AG271" s="31">
        <v>0</v>
      </c>
      <c r="AH271" s="31">
        <v>24273</v>
      </c>
      <c r="AI271" s="31">
        <v>149271</v>
      </c>
      <c r="AJ271" s="31">
        <v>0</v>
      </c>
      <c r="AK271" s="31">
        <v>0</v>
      </c>
      <c r="AL271" s="35">
        <v>221</v>
      </c>
      <c r="AM271" s="142" t="s">
        <v>330</v>
      </c>
      <c r="AN271" s="35" t="s">
        <v>169</v>
      </c>
      <c r="AO271" s="31">
        <v>99657</v>
      </c>
      <c r="AP271" s="31">
        <v>14559</v>
      </c>
      <c r="AQ271" s="31">
        <v>16527</v>
      </c>
      <c r="AR271" s="31">
        <v>130743</v>
      </c>
      <c r="AS271" s="31">
        <v>0</v>
      </c>
      <c r="AT271" s="36">
        <v>31.95868980689318</v>
      </c>
      <c r="AU271" s="31">
        <v>114806</v>
      </c>
      <c r="AV271" s="31">
        <v>15937</v>
      </c>
      <c r="AW271" s="31">
        <v>0</v>
      </c>
    </row>
    <row r="272" spans="1:49" outlineLevel="2" x14ac:dyDescent="0.2">
      <c r="A272" s="35">
        <v>925231414</v>
      </c>
      <c r="B272" s="35" t="s">
        <v>870</v>
      </c>
      <c r="C272" s="31" t="s">
        <v>870</v>
      </c>
      <c r="D272" s="35">
        <v>222</v>
      </c>
      <c r="E272" s="6" t="s">
        <v>330</v>
      </c>
      <c r="F272" s="35" t="s">
        <v>170</v>
      </c>
      <c r="G272" s="31">
        <v>82795</v>
      </c>
      <c r="H272" s="71">
        <v>71.5</v>
      </c>
      <c r="I272" s="31">
        <v>40460</v>
      </c>
      <c r="J272" s="33">
        <v>11.16216</v>
      </c>
      <c r="K272" s="33">
        <v>1</v>
      </c>
      <c r="L272" s="33">
        <v>16.40541</v>
      </c>
      <c r="M272" s="33">
        <v>0</v>
      </c>
      <c r="N272" s="35">
        <v>222</v>
      </c>
      <c r="O272" s="142" t="s">
        <v>330</v>
      </c>
      <c r="P272" s="35" t="s">
        <v>170</v>
      </c>
      <c r="Q272" s="31">
        <v>154837</v>
      </c>
      <c r="R272" s="32">
        <v>1.870125007548765</v>
      </c>
      <c r="S272" s="31">
        <v>128</v>
      </c>
      <c r="T272" s="31">
        <v>229</v>
      </c>
      <c r="U272" s="31">
        <v>207889</v>
      </c>
      <c r="V272" s="32">
        <v>2.5108883386677938</v>
      </c>
      <c r="W272" s="32">
        <v>1.3426312832204188</v>
      </c>
      <c r="X272" s="31">
        <v>10183</v>
      </c>
      <c r="Y272" s="31">
        <v>23565</v>
      </c>
      <c r="Z272" s="31">
        <v>40</v>
      </c>
      <c r="AA272" s="35">
        <v>222</v>
      </c>
      <c r="AB272" s="142" t="s">
        <v>330</v>
      </c>
      <c r="AC272" s="35" t="s">
        <v>170</v>
      </c>
      <c r="AD272" s="31">
        <v>82795</v>
      </c>
      <c r="AE272" s="31">
        <v>1326482</v>
      </c>
      <c r="AF272" s="31">
        <v>245296</v>
      </c>
      <c r="AG272" s="31">
        <v>0</v>
      </c>
      <c r="AH272" s="31">
        <v>95262</v>
      </c>
      <c r="AI272" s="31">
        <v>1667040</v>
      </c>
      <c r="AJ272" s="31">
        <v>0</v>
      </c>
      <c r="AK272" s="31">
        <v>0</v>
      </c>
      <c r="AL272" s="35">
        <v>222</v>
      </c>
      <c r="AM272" s="142" t="s">
        <v>330</v>
      </c>
      <c r="AN272" s="35" t="s">
        <v>170</v>
      </c>
      <c r="AO272" s="31">
        <v>1386414</v>
      </c>
      <c r="AP272" s="31">
        <v>119943</v>
      </c>
      <c r="AQ272" s="31">
        <v>256195</v>
      </c>
      <c r="AR272" s="31">
        <v>1762552</v>
      </c>
      <c r="AS272" s="31">
        <v>0</v>
      </c>
      <c r="AT272" s="36">
        <v>21.288145419409386</v>
      </c>
      <c r="AU272" s="31">
        <v>1517256</v>
      </c>
      <c r="AV272" s="31">
        <v>245296</v>
      </c>
      <c r="AW272" s="31">
        <v>0</v>
      </c>
    </row>
    <row r="273" spans="1:49" outlineLevel="2" x14ac:dyDescent="0.2">
      <c r="A273" s="35">
        <v>925231473</v>
      </c>
      <c r="B273" s="35" t="s">
        <v>870</v>
      </c>
      <c r="C273" s="31" t="s">
        <v>870</v>
      </c>
      <c r="D273" s="35">
        <v>223</v>
      </c>
      <c r="E273" s="6" t="s">
        <v>330</v>
      </c>
      <c r="F273" s="35" t="s">
        <v>171</v>
      </c>
      <c r="G273" s="31">
        <v>11443</v>
      </c>
      <c r="H273" s="71">
        <v>59</v>
      </c>
      <c r="I273" s="31">
        <v>3890</v>
      </c>
      <c r="J273" s="33">
        <v>1</v>
      </c>
      <c r="K273" s="33">
        <v>1</v>
      </c>
      <c r="L273" s="33">
        <v>5.15</v>
      </c>
      <c r="M273" s="33">
        <v>0</v>
      </c>
      <c r="N273" s="35">
        <v>223</v>
      </c>
      <c r="O273" s="142" t="s">
        <v>330</v>
      </c>
      <c r="P273" s="35" t="s">
        <v>171</v>
      </c>
      <c r="Q273" s="31">
        <v>47318</v>
      </c>
      <c r="R273" s="32">
        <v>4.1351044306562965</v>
      </c>
      <c r="S273" s="31">
        <v>64</v>
      </c>
      <c r="T273" s="31">
        <v>229</v>
      </c>
      <c r="U273" s="31">
        <v>27699</v>
      </c>
      <c r="V273" s="32">
        <v>2.420606484313554</v>
      </c>
      <c r="W273" s="32">
        <v>0.58537977091170379</v>
      </c>
      <c r="X273" s="31">
        <v>5410</v>
      </c>
      <c r="Y273" s="31">
        <v>1284</v>
      </c>
      <c r="Z273" s="31">
        <v>6</v>
      </c>
      <c r="AA273" s="35">
        <v>223</v>
      </c>
      <c r="AB273" s="142" t="s">
        <v>330</v>
      </c>
      <c r="AC273" s="35" t="s">
        <v>171</v>
      </c>
      <c r="AD273" s="31">
        <v>11443</v>
      </c>
      <c r="AE273" s="31">
        <v>460767</v>
      </c>
      <c r="AF273" s="31">
        <v>38180</v>
      </c>
      <c r="AG273" s="31">
        <v>0</v>
      </c>
      <c r="AH273" s="31">
        <v>19076</v>
      </c>
      <c r="AI273" s="31">
        <v>518023</v>
      </c>
      <c r="AJ273" s="31">
        <v>0</v>
      </c>
      <c r="AK273" s="31">
        <v>0</v>
      </c>
      <c r="AL273" s="35">
        <v>223</v>
      </c>
      <c r="AM273" s="142" t="s">
        <v>330</v>
      </c>
      <c r="AN273" s="35" t="s">
        <v>171</v>
      </c>
      <c r="AO273" s="31">
        <v>332534</v>
      </c>
      <c r="AP273" s="31">
        <v>45894</v>
      </c>
      <c r="AQ273" s="31">
        <v>131121</v>
      </c>
      <c r="AR273" s="31">
        <v>509549</v>
      </c>
      <c r="AS273" s="31">
        <v>0</v>
      </c>
      <c r="AT273" s="36">
        <v>44.529319234466485</v>
      </c>
      <c r="AU273" s="31">
        <v>471369</v>
      </c>
      <c r="AV273" s="31">
        <v>38180</v>
      </c>
      <c r="AW273" s="31">
        <v>0</v>
      </c>
    </row>
    <row r="274" spans="1:49" outlineLevel="1" x14ac:dyDescent="0.2">
      <c r="B274" s="15" t="s">
        <v>349</v>
      </c>
      <c r="C274" s="31"/>
      <c r="F274" s="12" t="s">
        <v>317</v>
      </c>
      <c r="G274" s="31">
        <v>558972</v>
      </c>
      <c r="I274" s="31">
        <v>228018</v>
      </c>
      <c r="J274" s="33">
        <v>63.601439999999997</v>
      </c>
      <c r="K274" s="33">
        <v>12.8</v>
      </c>
      <c r="L274" s="33">
        <v>129.53586000000001</v>
      </c>
      <c r="M274" s="33">
        <v>10.65902</v>
      </c>
      <c r="O274" s="142"/>
      <c r="P274" s="12" t="s">
        <v>317</v>
      </c>
      <c r="Q274" s="31">
        <v>1651141</v>
      </c>
      <c r="R274" s="32">
        <v>2.9538885668691814</v>
      </c>
      <c r="S274" s="31">
        <v>1380</v>
      </c>
      <c r="T274" s="31">
        <v>6183</v>
      </c>
      <c r="U274" s="31">
        <v>2416241</v>
      </c>
      <c r="V274" s="32">
        <v>4.3226512240326889</v>
      </c>
      <c r="W274" s="32">
        <v>1.4633765378002241</v>
      </c>
      <c r="X274" s="31">
        <v>183708</v>
      </c>
      <c r="Y274" s="31">
        <v>185899</v>
      </c>
      <c r="Z274" s="31">
        <v>276</v>
      </c>
      <c r="AB274" s="142"/>
      <c r="AC274" s="12" t="s">
        <v>317</v>
      </c>
      <c r="AD274" s="31">
        <v>558972</v>
      </c>
      <c r="AE274" s="31">
        <v>10077501</v>
      </c>
      <c r="AF274" s="31">
        <v>2763709</v>
      </c>
      <c r="AG274" s="31">
        <v>59370</v>
      </c>
      <c r="AH274" s="31">
        <v>1902123</v>
      </c>
      <c r="AI274" s="31">
        <v>14802703</v>
      </c>
      <c r="AJ274" s="31">
        <v>18000</v>
      </c>
      <c r="AK274" s="31">
        <v>45504</v>
      </c>
      <c r="AM274" s="142"/>
      <c r="AN274" s="12" t="s">
        <v>317</v>
      </c>
      <c r="AO274" s="31">
        <v>9451273</v>
      </c>
      <c r="AP274" s="31">
        <v>2018138</v>
      </c>
      <c r="AQ274" s="31">
        <v>3204701</v>
      </c>
      <c r="AR274" s="31">
        <v>14674112</v>
      </c>
      <c r="AS274" s="31">
        <v>3547511</v>
      </c>
      <c r="AT274" s="36">
        <v>26.251962531218023</v>
      </c>
      <c r="AU274" s="31">
        <v>12153761</v>
      </c>
      <c r="AV274" s="31">
        <v>2460218</v>
      </c>
      <c r="AW274" s="31">
        <v>60133</v>
      </c>
    </row>
    <row r="275" spans="1:49" outlineLevel="1" x14ac:dyDescent="0.2">
      <c r="B275" s="15"/>
      <c r="C275" s="31"/>
      <c r="F275" s="12"/>
      <c r="O275" s="142"/>
      <c r="P275" s="12"/>
      <c r="AB275" s="142"/>
      <c r="AC275" s="12"/>
      <c r="AI275" s="31"/>
      <c r="AJ275" s="31"/>
      <c r="AM275" s="142"/>
      <c r="AN275" s="12"/>
      <c r="AO275" s="31"/>
      <c r="AP275" s="31"/>
      <c r="AQ275" s="31"/>
      <c r="AR275" s="31"/>
      <c r="AS275" s="31"/>
      <c r="AT275" s="36"/>
      <c r="AU275" s="31"/>
      <c r="AV275" s="31"/>
      <c r="AW275" s="31"/>
    </row>
    <row r="276" spans="1:49" outlineLevel="2" x14ac:dyDescent="0.2">
      <c r="A276" s="35">
        <v>909240213</v>
      </c>
      <c r="B276" s="35" t="s">
        <v>172</v>
      </c>
      <c r="C276" s="31" t="s">
        <v>855</v>
      </c>
      <c r="D276" s="35">
        <v>224</v>
      </c>
      <c r="F276" s="35" t="s">
        <v>173</v>
      </c>
      <c r="G276" s="31">
        <v>2483</v>
      </c>
      <c r="H276" s="71">
        <v>40</v>
      </c>
      <c r="I276" s="31">
        <v>3204</v>
      </c>
      <c r="J276" s="33">
        <v>0</v>
      </c>
      <c r="K276" s="33">
        <v>1</v>
      </c>
      <c r="L276" s="33">
        <v>0.45713999999999999</v>
      </c>
      <c r="M276" s="33">
        <v>0.17143</v>
      </c>
      <c r="N276" s="35">
        <v>224</v>
      </c>
      <c r="O276" s="142"/>
      <c r="P276" s="35" t="s">
        <v>173</v>
      </c>
      <c r="Q276" s="31">
        <v>28907</v>
      </c>
      <c r="R276" s="32">
        <v>11.641965364478454</v>
      </c>
      <c r="S276" s="31">
        <v>30</v>
      </c>
      <c r="T276" s="31">
        <v>0</v>
      </c>
      <c r="U276" s="31">
        <v>16172</v>
      </c>
      <c r="V276" s="32">
        <v>6.5130890052356021</v>
      </c>
      <c r="W276" s="32">
        <v>0.55944926834330788</v>
      </c>
      <c r="X276" s="31">
        <v>106</v>
      </c>
      <c r="Y276" s="31">
        <v>19</v>
      </c>
      <c r="Z276" s="31">
        <v>5</v>
      </c>
      <c r="AA276" s="35">
        <v>224</v>
      </c>
      <c r="AB276" s="142"/>
      <c r="AC276" s="35" t="s">
        <v>173</v>
      </c>
      <c r="AD276" s="31">
        <v>2483</v>
      </c>
      <c r="AE276" s="31">
        <v>27104</v>
      </c>
      <c r="AF276" s="31">
        <v>12808</v>
      </c>
      <c r="AG276" s="31">
        <v>0</v>
      </c>
      <c r="AH276" s="31">
        <v>87262</v>
      </c>
      <c r="AI276" s="31">
        <v>127174</v>
      </c>
      <c r="AJ276" s="31">
        <v>0</v>
      </c>
      <c r="AK276" s="31">
        <v>0</v>
      </c>
      <c r="AL276" s="35">
        <v>224</v>
      </c>
      <c r="AM276" s="142"/>
      <c r="AN276" s="35" t="s">
        <v>173</v>
      </c>
      <c r="AO276" s="31">
        <v>40620</v>
      </c>
      <c r="AP276" s="31">
        <v>16248</v>
      </c>
      <c r="AQ276" s="31">
        <v>65492</v>
      </c>
      <c r="AR276" s="31">
        <v>122360</v>
      </c>
      <c r="AS276" s="31">
        <v>0</v>
      </c>
      <c r="AT276" s="36">
        <v>49.279097865485298</v>
      </c>
      <c r="AU276" s="31">
        <v>109552</v>
      </c>
      <c r="AV276" s="31">
        <v>12808</v>
      </c>
      <c r="AW276" s="31">
        <v>0</v>
      </c>
    </row>
    <row r="277" spans="1:49" outlineLevel="2" x14ac:dyDescent="0.2">
      <c r="A277" s="35">
        <v>909240303</v>
      </c>
      <c r="B277" s="35" t="s">
        <v>172</v>
      </c>
      <c r="C277" s="31" t="s">
        <v>855</v>
      </c>
      <c r="D277" s="35">
        <v>225</v>
      </c>
      <c r="F277" s="35" t="s">
        <v>174</v>
      </c>
      <c r="G277" s="31">
        <v>8286</v>
      </c>
      <c r="H277" s="71">
        <v>45</v>
      </c>
      <c r="I277" s="31">
        <v>5417</v>
      </c>
      <c r="J277" s="33">
        <v>0</v>
      </c>
      <c r="K277" s="33">
        <v>1</v>
      </c>
      <c r="L277" s="33">
        <v>1.7749999999999999</v>
      </c>
      <c r="M277" s="33">
        <v>0</v>
      </c>
      <c r="N277" s="35">
        <v>225</v>
      </c>
      <c r="O277" s="142"/>
      <c r="P277" s="35" t="s">
        <v>174</v>
      </c>
      <c r="Q277" s="31">
        <v>25872</v>
      </c>
      <c r="R277" s="32">
        <v>3.1223750905141201</v>
      </c>
      <c r="S277" s="31">
        <v>31</v>
      </c>
      <c r="T277" s="31">
        <v>0</v>
      </c>
      <c r="U277" s="31">
        <v>23422</v>
      </c>
      <c r="V277" s="32">
        <v>2.8266956311851317</v>
      </c>
      <c r="W277" s="32">
        <v>0.90530303030303028</v>
      </c>
      <c r="X277" s="31">
        <v>20</v>
      </c>
      <c r="Y277" s="31">
        <v>84</v>
      </c>
      <c r="Z277" s="31">
        <v>7</v>
      </c>
      <c r="AA277" s="35">
        <v>225</v>
      </c>
      <c r="AB277" s="142"/>
      <c r="AC277" s="35" t="s">
        <v>174</v>
      </c>
      <c r="AD277" s="31">
        <v>8286</v>
      </c>
      <c r="AE277" s="31">
        <v>29590</v>
      </c>
      <c r="AF277" s="31">
        <v>25051</v>
      </c>
      <c r="AG277" s="31">
        <v>0</v>
      </c>
      <c r="AH277" s="31">
        <v>49883</v>
      </c>
      <c r="AI277" s="31">
        <v>104524</v>
      </c>
      <c r="AJ277" s="31">
        <v>2000</v>
      </c>
      <c r="AK277" s="31">
        <v>1740</v>
      </c>
      <c r="AL277" s="35">
        <v>225</v>
      </c>
      <c r="AM277" s="142"/>
      <c r="AN277" s="35" t="s">
        <v>174</v>
      </c>
      <c r="AO277" s="31">
        <v>67933</v>
      </c>
      <c r="AP277" s="31">
        <v>11822</v>
      </c>
      <c r="AQ277" s="31">
        <v>22341</v>
      </c>
      <c r="AR277" s="31">
        <v>102096</v>
      </c>
      <c r="AS277" s="31">
        <v>0</v>
      </c>
      <c r="AT277" s="36">
        <v>12.321506154960174</v>
      </c>
      <c r="AU277" s="31">
        <v>77045</v>
      </c>
      <c r="AV277" s="31">
        <v>25051</v>
      </c>
      <c r="AW277" s="31">
        <v>0</v>
      </c>
    </row>
    <row r="278" spans="1:49" outlineLevel="2" x14ac:dyDescent="0.2">
      <c r="A278" s="35">
        <v>909240393</v>
      </c>
      <c r="B278" s="35" t="s">
        <v>172</v>
      </c>
      <c r="C278" s="31" t="s">
        <v>855</v>
      </c>
      <c r="D278" s="35">
        <v>226</v>
      </c>
      <c r="F278" s="35" t="s">
        <v>175</v>
      </c>
      <c r="G278" s="31">
        <v>13070</v>
      </c>
      <c r="H278" s="71">
        <v>50</v>
      </c>
      <c r="I278" s="31">
        <v>4376</v>
      </c>
      <c r="J278" s="33">
        <v>1</v>
      </c>
      <c r="K278" s="33">
        <v>0</v>
      </c>
      <c r="L278" s="33">
        <v>4.0999999999999996</v>
      </c>
      <c r="M278" s="33">
        <v>0.05</v>
      </c>
      <c r="N278" s="35">
        <v>226</v>
      </c>
      <c r="O278" s="142"/>
      <c r="P278" s="35" t="s">
        <v>175</v>
      </c>
      <c r="Q278" s="31">
        <v>50503</v>
      </c>
      <c r="R278" s="32">
        <v>3.8640397857689366</v>
      </c>
      <c r="S278" s="31">
        <v>53</v>
      </c>
      <c r="T278" s="31">
        <v>0</v>
      </c>
      <c r="U278" s="31">
        <v>75303</v>
      </c>
      <c r="V278" s="32">
        <v>5.7615149196633508</v>
      </c>
      <c r="W278" s="32">
        <v>1.4910599370334436</v>
      </c>
      <c r="X278" s="31">
        <v>238</v>
      </c>
      <c r="Y278" s="31">
        <v>522</v>
      </c>
      <c r="Z278" s="31">
        <v>15</v>
      </c>
      <c r="AA278" s="35">
        <v>226</v>
      </c>
      <c r="AB278" s="142"/>
      <c r="AC278" s="35" t="s">
        <v>175</v>
      </c>
      <c r="AD278" s="31">
        <v>13070</v>
      </c>
      <c r="AE278" s="31">
        <v>127100</v>
      </c>
      <c r="AF278" s="31">
        <v>50218</v>
      </c>
      <c r="AG278" s="31">
        <v>0</v>
      </c>
      <c r="AH278" s="31">
        <v>48718</v>
      </c>
      <c r="AI278" s="31">
        <v>226036</v>
      </c>
      <c r="AJ278" s="31" t="s">
        <v>1032</v>
      </c>
      <c r="AK278" s="31">
        <v>3446</v>
      </c>
      <c r="AL278" s="35">
        <v>226</v>
      </c>
      <c r="AM278" s="142"/>
      <c r="AN278" s="35" t="s">
        <v>175</v>
      </c>
      <c r="AO278" s="31">
        <v>148871</v>
      </c>
      <c r="AP278" s="31">
        <v>43793</v>
      </c>
      <c r="AQ278" s="31">
        <v>52086</v>
      </c>
      <c r="AR278" s="31">
        <v>244750</v>
      </c>
      <c r="AS278" s="31">
        <v>0</v>
      </c>
      <c r="AT278" s="36">
        <v>18.726090283091047</v>
      </c>
      <c r="AU278" s="31">
        <v>194532</v>
      </c>
      <c r="AV278" s="31">
        <v>50218</v>
      </c>
      <c r="AW278" s="31">
        <v>0</v>
      </c>
    </row>
    <row r="279" spans="1:49" outlineLevel="2" x14ac:dyDescent="0.2">
      <c r="A279" s="35">
        <v>909240245</v>
      </c>
      <c r="B279" s="35" t="s">
        <v>172</v>
      </c>
      <c r="C279" s="31" t="s">
        <v>855</v>
      </c>
      <c r="D279" s="35">
        <v>227</v>
      </c>
      <c r="F279" s="35" t="s">
        <v>176</v>
      </c>
      <c r="G279" s="31">
        <v>1624</v>
      </c>
      <c r="H279" s="71">
        <v>28</v>
      </c>
      <c r="I279" s="31">
        <v>798</v>
      </c>
      <c r="J279" s="33">
        <v>0</v>
      </c>
      <c r="K279" s="33">
        <v>0.62856999999999996</v>
      </c>
      <c r="L279" s="33">
        <v>0.17143</v>
      </c>
      <c r="M279" s="33">
        <v>0</v>
      </c>
      <c r="N279" s="35">
        <v>227</v>
      </c>
      <c r="O279" s="142"/>
      <c r="P279" s="35" t="s">
        <v>176</v>
      </c>
      <c r="Q279" s="31">
        <v>18630</v>
      </c>
      <c r="R279" s="32">
        <v>11.47167487684729</v>
      </c>
      <c r="S279" s="31">
        <v>10</v>
      </c>
      <c r="T279" s="31">
        <v>0</v>
      </c>
      <c r="U279" s="31">
        <v>2261</v>
      </c>
      <c r="V279" s="32">
        <v>1.3922413793103448</v>
      </c>
      <c r="W279" s="32">
        <v>0.12136339237788513</v>
      </c>
      <c r="X279" s="31">
        <v>18</v>
      </c>
      <c r="Y279" s="31">
        <v>4</v>
      </c>
      <c r="Z279" s="31">
        <v>3</v>
      </c>
      <c r="AA279" s="35">
        <v>227</v>
      </c>
      <c r="AB279" s="142"/>
      <c r="AC279" s="35" t="s">
        <v>176</v>
      </c>
      <c r="AD279" s="31">
        <v>1624</v>
      </c>
      <c r="AE279" s="31">
        <v>11953</v>
      </c>
      <c r="AF279" s="31">
        <v>5492</v>
      </c>
      <c r="AG279" s="31">
        <v>0</v>
      </c>
      <c r="AH279" s="31">
        <v>15387</v>
      </c>
      <c r="AI279" s="31">
        <v>32832</v>
      </c>
      <c r="AJ279" s="31">
        <v>0</v>
      </c>
      <c r="AK279" s="31">
        <v>0</v>
      </c>
      <c r="AL279" s="35">
        <v>227</v>
      </c>
      <c r="AM279" s="142"/>
      <c r="AN279" s="35" t="s">
        <v>176</v>
      </c>
      <c r="AO279" s="31">
        <v>13364</v>
      </c>
      <c r="AP279" s="31">
        <v>4748</v>
      </c>
      <c r="AQ279" s="31">
        <v>14535</v>
      </c>
      <c r="AR279" s="31">
        <v>32647</v>
      </c>
      <c r="AS279" s="31">
        <v>0</v>
      </c>
      <c r="AT279" s="36">
        <v>20.10283251231527</v>
      </c>
      <c r="AU279" s="31">
        <v>27155</v>
      </c>
      <c r="AV279" s="31">
        <v>5492</v>
      </c>
      <c r="AW279" s="31">
        <v>0</v>
      </c>
    </row>
    <row r="280" spans="1:49" outlineLevel="1" x14ac:dyDescent="0.2">
      <c r="B280" s="15" t="s">
        <v>80</v>
      </c>
      <c r="C280" s="31"/>
      <c r="F280" s="12" t="s">
        <v>319</v>
      </c>
      <c r="G280" s="31">
        <v>25463</v>
      </c>
      <c r="I280" s="31">
        <v>13795</v>
      </c>
      <c r="J280" s="33">
        <v>1</v>
      </c>
      <c r="K280" s="33">
        <v>2.6285699999999999</v>
      </c>
      <c r="L280" s="33">
        <v>6.503569999999999</v>
      </c>
      <c r="M280" s="33">
        <v>0.22143000000000002</v>
      </c>
      <c r="O280" s="142"/>
      <c r="P280" s="12" t="s">
        <v>319</v>
      </c>
      <c r="Q280" s="31">
        <v>123912</v>
      </c>
      <c r="R280" s="32">
        <v>4.8663551034834862</v>
      </c>
      <c r="S280" s="31">
        <v>124</v>
      </c>
      <c r="T280" s="31">
        <v>0</v>
      </c>
      <c r="U280" s="31">
        <v>117158</v>
      </c>
      <c r="V280" s="32">
        <v>4.6011074892981974</v>
      </c>
      <c r="W280" s="32">
        <v>0.94549357608625473</v>
      </c>
      <c r="X280" s="31">
        <v>382</v>
      </c>
      <c r="Y280" s="31">
        <v>629</v>
      </c>
      <c r="Z280" s="31">
        <v>30</v>
      </c>
      <c r="AB280" s="142"/>
      <c r="AC280" s="12" t="s">
        <v>319</v>
      </c>
      <c r="AD280" s="31">
        <v>25463</v>
      </c>
      <c r="AE280" s="31">
        <v>195747</v>
      </c>
      <c r="AF280" s="31">
        <v>93569</v>
      </c>
      <c r="AG280" s="31">
        <v>0</v>
      </c>
      <c r="AH280" s="31">
        <v>201250</v>
      </c>
      <c r="AI280" s="31">
        <v>490566</v>
      </c>
      <c r="AJ280" s="31">
        <v>2000</v>
      </c>
      <c r="AK280" s="31">
        <v>5186</v>
      </c>
      <c r="AM280" s="142"/>
      <c r="AN280" s="12" t="s">
        <v>319</v>
      </c>
      <c r="AO280" s="31">
        <v>270788</v>
      </c>
      <c r="AP280" s="31">
        <v>76611</v>
      </c>
      <c r="AQ280" s="31">
        <v>154454</v>
      </c>
      <c r="AR280" s="31">
        <v>501853</v>
      </c>
      <c r="AS280" s="31">
        <v>0</v>
      </c>
      <c r="AT280" s="36">
        <v>19.709107332207516</v>
      </c>
      <c r="AU280" s="31">
        <v>408284</v>
      </c>
      <c r="AV280" s="31">
        <v>93569</v>
      </c>
      <c r="AW280" s="31">
        <v>0</v>
      </c>
    </row>
    <row r="281" spans="1:49" outlineLevel="1" x14ac:dyDescent="0.2">
      <c r="B281" s="15"/>
      <c r="C281" s="31"/>
      <c r="F281" s="12"/>
      <c r="O281" s="142"/>
      <c r="P281" s="12"/>
      <c r="AB281" s="142"/>
      <c r="AC281" s="12"/>
      <c r="AI281" s="31"/>
      <c r="AJ281" s="31"/>
      <c r="AM281" s="142"/>
      <c r="AN281" s="12"/>
      <c r="AO281" s="31"/>
      <c r="AP281" s="31"/>
      <c r="AQ281" s="31"/>
      <c r="AR281" s="31"/>
      <c r="AS281" s="31"/>
      <c r="AT281" s="36"/>
      <c r="AU281" s="31"/>
      <c r="AV281" s="31"/>
      <c r="AW281" s="31"/>
    </row>
    <row r="282" spans="1:49" outlineLevel="1" x14ac:dyDescent="0.2">
      <c r="B282" s="15"/>
      <c r="C282" s="31"/>
      <c r="E282" s="146"/>
      <c r="F282" s="12"/>
      <c r="O282" s="146"/>
      <c r="P282" s="12"/>
      <c r="AB282" s="146"/>
      <c r="AC282" s="12"/>
      <c r="AI282" s="31"/>
      <c r="AJ282" s="31"/>
      <c r="AM282" s="146"/>
      <c r="AN282" s="12"/>
      <c r="AO282" s="31"/>
      <c r="AP282" s="31"/>
      <c r="AQ282" s="31"/>
      <c r="AR282" s="31"/>
      <c r="AS282" s="31"/>
      <c r="AT282" s="36"/>
      <c r="AU282" s="31"/>
      <c r="AV282" s="31"/>
      <c r="AW282" s="31"/>
    </row>
    <row r="283" spans="1:49" outlineLevel="2" x14ac:dyDescent="0.2">
      <c r="A283" s="35">
        <v>905250033</v>
      </c>
      <c r="B283" s="35" t="s">
        <v>177</v>
      </c>
      <c r="C283" s="31" t="s">
        <v>177</v>
      </c>
      <c r="D283" s="35">
        <v>228</v>
      </c>
      <c r="F283" s="35" t="s">
        <v>178</v>
      </c>
      <c r="G283" s="31">
        <v>1516</v>
      </c>
      <c r="H283" s="71">
        <v>26</v>
      </c>
      <c r="I283" s="31">
        <v>2908</v>
      </c>
      <c r="J283" s="33">
        <v>0</v>
      </c>
      <c r="K283" s="33">
        <v>0.74285999999999996</v>
      </c>
      <c r="L283" s="33">
        <v>0.74285999999999996</v>
      </c>
      <c r="M283" s="33">
        <v>2.8570000000000002E-2</v>
      </c>
      <c r="N283" s="35">
        <v>228</v>
      </c>
      <c r="O283" s="142"/>
      <c r="P283" s="35" t="s">
        <v>178</v>
      </c>
      <c r="Q283" s="31">
        <v>17815</v>
      </c>
      <c r="R283" s="32">
        <v>11.75131926121372</v>
      </c>
      <c r="S283" s="31">
        <v>12</v>
      </c>
      <c r="T283" s="31">
        <v>0</v>
      </c>
      <c r="U283" s="31">
        <v>14972</v>
      </c>
      <c r="V283" s="32">
        <v>9.8759894459102906</v>
      </c>
      <c r="W283" s="32">
        <v>0.84041538029750207</v>
      </c>
      <c r="X283" s="31">
        <v>4217</v>
      </c>
      <c r="Y283" s="31">
        <v>3820</v>
      </c>
      <c r="Z283" s="31">
        <v>4</v>
      </c>
      <c r="AA283" s="35">
        <v>228</v>
      </c>
      <c r="AB283" s="142"/>
      <c r="AC283" s="35" t="s">
        <v>178</v>
      </c>
      <c r="AD283" s="31">
        <v>1516</v>
      </c>
      <c r="AE283" s="31">
        <v>11732</v>
      </c>
      <c r="AF283" s="31">
        <v>4016</v>
      </c>
      <c r="AG283" s="31">
        <v>0</v>
      </c>
      <c r="AH283" s="31">
        <v>27326</v>
      </c>
      <c r="AI283" s="31">
        <v>43074</v>
      </c>
      <c r="AJ283" s="31" t="s">
        <v>1032</v>
      </c>
      <c r="AK283" s="31">
        <v>0</v>
      </c>
      <c r="AL283" s="35">
        <v>228</v>
      </c>
      <c r="AM283" s="142"/>
      <c r="AN283" s="35" t="s">
        <v>178</v>
      </c>
      <c r="AO283" s="31">
        <v>28868</v>
      </c>
      <c r="AP283" s="31">
        <v>7681</v>
      </c>
      <c r="AQ283" s="31">
        <v>7014</v>
      </c>
      <c r="AR283" s="31">
        <v>43563</v>
      </c>
      <c r="AS283" s="31">
        <v>0</v>
      </c>
      <c r="AT283" s="36">
        <v>28.735488126649077</v>
      </c>
      <c r="AU283" s="31">
        <v>39547</v>
      </c>
      <c r="AV283" s="31">
        <v>4016</v>
      </c>
      <c r="AW283" s="31">
        <v>0</v>
      </c>
    </row>
    <row r="284" spans="1:49" outlineLevel="2" x14ac:dyDescent="0.2">
      <c r="A284" s="35">
        <v>905250152</v>
      </c>
      <c r="B284" s="35" t="s">
        <v>177</v>
      </c>
      <c r="C284" s="31" t="s">
        <v>177</v>
      </c>
      <c r="D284" s="35">
        <v>229</v>
      </c>
      <c r="F284" s="35" t="s">
        <v>179</v>
      </c>
      <c r="G284" s="31">
        <v>11963</v>
      </c>
      <c r="H284" s="71">
        <v>53</v>
      </c>
      <c r="I284" s="31">
        <v>8553</v>
      </c>
      <c r="J284" s="33">
        <v>1</v>
      </c>
      <c r="K284" s="33">
        <v>0</v>
      </c>
      <c r="L284" s="33">
        <v>6.0526299999999997</v>
      </c>
      <c r="M284" s="33">
        <v>0.13158</v>
      </c>
      <c r="N284" s="35">
        <v>229</v>
      </c>
      <c r="O284" s="142"/>
      <c r="P284" s="35" t="s">
        <v>179</v>
      </c>
      <c r="Q284" s="31">
        <v>74303</v>
      </c>
      <c r="R284" s="32">
        <v>6.2110674579954859</v>
      </c>
      <c r="S284" s="31">
        <v>94</v>
      </c>
      <c r="T284" s="31">
        <v>0</v>
      </c>
      <c r="U284" s="31">
        <v>75847</v>
      </c>
      <c r="V284" s="32">
        <v>6.3401320738945079</v>
      </c>
      <c r="W284" s="32">
        <v>1.020779780089633</v>
      </c>
      <c r="X284" s="31">
        <v>8073</v>
      </c>
      <c r="Y284" s="31">
        <v>6443</v>
      </c>
      <c r="Z284" s="31">
        <v>13</v>
      </c>
      <c r="AA284" s="35">
        <v>229</v>
      </c>
      <c r="AB284" s="142"/>
      <c r="AC284" s="35" t="s">
        <v>179</v>
      </c>
      <c r="AD284" s="31">
        <v>11963</v>
      </c>
      <c r="AE284" s="31">
        <v>242867</v>
      </c>
      <c r="AF284" s="31">
        <v>39933</v>
      </c>
      <c r="AG284" s="31">
        <v>0</v>
      </c>
      <c r="AH284" s="31">
        <v>41090</v>
      </c>
      <c r="AI284" s="31">
        <v>323890</v>
      </c>
      <c r="AJ284" s="31">
        <v>197225</v>
      </c>
      <c r="AK284" s="31">
        <v>0</v>
      </c>
      <c r="AL284" s="35">
        <v>229</v>
      </c>
      <c r="AM284" s="142"/>
      <c r="AN284" s="35" t="s">
        <v>179</v>
      </c>
      <c r="AO284" s="31">
        <v>189708</v>
      </c>
      <c r="AP284" s="31">
        <v>47678</v>
      </c>
      <c r="AQ284" s="31">
        <v>80460</v>
      </c>
      <c r="AR284" s="31">
        <v>317846</v>
      </c>
      <c r="AS284" s="31">
        <v>0</v>
      </c>
      <c r="AT284" s="36">
        <v>26.569088021399313</v>
      </c>
      <c r="AU284" s="31">
        <v>277913</v>
      </c>
      <c r="AV284" s="31">
        <v>39933</v>
      </c>
      <c r="AW284" s="31">
        <v>0</v>
      </c>
    </row>
    <row r="285" spans="1:49" outlineLevel="2" x14ac:dyDescent="0.2">
      <c r="A285" s="35">
        <v>905250332</v>
      </c>
      <c r="B285" s="35" t="s">
        <v>177</v>
      </c>
      <c r="C285" s="31" t="s">
        <v>177</v>
      </c>
      <c r="D285" s="35">
        <v>230</v>
      </c>
      <c r="F285" s="35" t="s">
        <v>180</v>
      </c>
      <c r="G285" s="31">
        <v>245988</v>
      </c>
      <c r="H285" s="71">
        <v>66</v>
      </c>
      <c r="I285" s="31">
        <v>100822</v>
      </c>
      <c r="J285" s="33">
        <v>15.06667</v>
      </c>
      <c r="K285" s="33">
        <v>1.0133300000000001</v>
      </c>
      <c r="L285" s="33">
        <v>60.72</v>
      </c>
      <c r="M285" s="33">
        <v>0</v>
      </c>
      <c r="N285" s="35">
        <v>230</v>
      </c>
      <c r="O285" s="142"/>
      <c r="P285" s="35" t="s">
        <v>180</v>
      </c>
      <c r="Q285" s="31">
        <v>348525</v>
      </c>
      <c r="R285" s="32">
        <v>1.416837406702766</v>
      </c>
      <c r="S285" s="31">
        <v>370</v>
      </c>
      <c r="T285" s="31">
        <v>0</v>
      </c>
      <c r="U285" s="31">
        <v>1275973</v>
      </c>
      <c r="V285" s="32">
        <v>5.1871351448038112</v>
      </c>
      <c r="W285" s="32">
        <v>3.6610659206656626</v>
      </c>
      <c r="X285" s="31">
        <v>33682</v>
      </c>
      <c r="Y285" s="31">
        <v>28673</v>
      </c>
      <c r="Z285" s="31">
        <v>83</v>
      </c>
      <c r="AA285" s="35">
        <v>230</v>
      </c>
      <c r="AB285" s="142"/>
      <c r="AC285" s="35" t="s">
        <v>180</v>
      </c>
      <c r="AD285" s="31">
        <v>245988</v>
      </c>
      <c r="AE285" s="31">
        <v>5091026</v>
      </c>
      <c r="AF285" s="31">
        <v>1393963</v>
      </c>
      <c r="AG285" s="31">
        <v>0</v>
      </c>
      <c r="AH285" s="31">
        <v>239727</v>
      </c>
      <c r="AI285" s="31">
        <v>6724716</v>
      </c>
      <c r="AJ285" s="31">
        <v>2445</v>
      </c>
      <c r="AK285" s="31">
        <v>0</v>
      </c>
      <c r="AL285" s="35">
        <v>230</v>
      </c>
      <c r="AM285" s="142"/>
      <c r="AN285" s="35" t="s">
        <v>180</v>
      </c>
      <c r="AO285" s="31">
        <v>4300581</v>
      </c>
      <c r="AP285" s="31">
        <v>797706</v>
      </c>
      <c r="AQ285" s="31">
        <v>1686090</v>
      </c>
      <c r="AR285" s="31">
        <v>6784377</v>
      </c>
      <c r="AS285" s="31">
        <v>0</v>
      </c>
      <c r="AT285" s="36">
        <v>27.580113664081175</v>
      </c>
      <c r="AU285" s="31">
        <v>5332670</v>
      </c>
      <c r="AV285" s="31">
        <v>1451707</v>
      </c>
      <c r="AW285" s="31">
        <v>0</v>
      </c>
    </row>
    <row r="286" spans="1:49" outlineLevel="2" x14ac:dyDescent="0.2">
      <c r="A286" s="35">
        <v>905250845</v>
      </c>
      <c r="B286" s="35" t="s">
        <v>177</v>
      </c>
      <c r="C286" s="31" t="s">
        <v>177</v>
      </c>
      <c r="D286" s="35">
        <v>231</v>
      </c>
      <c r="F286" s="35" t="s">
        <v>403</v>
      </c>
      <c r="G286" s="31">
        <v>10609</v>
      </c>
      <c r="H286" s="71">
        <v>54</v>
      </c>
      <c r="I286" s="31">
        <v>8357</v>
      </c>
      <c r="J286" s="33">
        <v>1</v>
      </c>
      <c r="K286" s="33">
        <v>0</v>
      </c>
      <c r="L286" s="33">
        <v>3.61111</v>
      </c>
      <c r="M286" s="33">
        <v>0</v>
      </c>
      <c r="N286" s="35">
        <v>231</v>
      </c>
      <c r="O286" s="142"/>
      <c r="P286" s="35" t="s">
        <v>403</v>
      </c>
      <c r="Q286" s="31">
        <v>40291</v>
      </c>
      <c r="R286" s="32">
        <v>3.7978131774908097</v>
      </c>
      <c r="S286" s="31">
        <v>62</v>
      </c>
      <c r="T286" s="31">
        <v>7</v>
      </c>
      <c r="U286" s="31">
        <v>67528</v>
      </c>
      <c r="V286" s="32">
        <v>6.365161655198416</v>
      </c>
      <c r="W286" s="32">
        <v>1.6760070487205578</v>
      </c>
      <c r="X286" s="31">
        <v>9200</v>
      </c>
      <c r="Y286" s="31">
        <v>6425</v>
      </c>
      <c r="Z286" s="31">
        <v>8</v>
      </c>
      <c r="AA286" s="35">
        <v>231</v>
      </c>
      <c r="AB286" s="142"/>
      <c r="AC286" s="35" t="s">
        <v>403</v>
      </c>
      <c r="AD286" s="31">
        <v>10609</v>
      </c>
      <c r="AE286" s="31">
        <v>85405</v>
      </c>
      <c r="AF286" s="31">
        <v>38802</v>
      </c>
      <c r="AG286" s="31">
        <v>0</v>
      </c>
      <c r="AH286" s="31">
        <v>71968</v>
      </c>
      <c r="AI286" s="31">
        <v>196175</v>
      </c>
      <c r="AJ286" s="31" t="s">
        <v>1032</v>
      </c>
      <c r="AK286" s="31">
        <v>0</v>
      </c>
      <c r="AL286" s="35">
        <v>231</v>
      </c>
      <c r="AM286" s="142"/>
      <c r="AN286" s="35" t="s">
        <v>403</v>
      </c>
      <c r="AO286" s="31">
        <v>150332</v>
      </c>
      <c r="AP286" s="31">
        <v>28755</v>
      </c>
      <c r="AQ286" s="31">
        <v>55709</v>
      </c>
      <c r="AR286" s="31">
        <v>234796</v>
      </c>
      <c r="AS286" s="31">
        <v>0</v>
      </c>
      <c r="AT286" s="36">
        <v>22.131774908096897</v>
      </c>
      <c r="AU286" s="31">
        <v>195994</v>
      </c>
      <c r="AV286" s="31">
        <v>38802</v>
      </c>
      <c r="AW286" s="31">
        <v>0</v>
      </c>
    </row>
    <row r="287" spans="1:49" outlineLevel="2" x14ac:dyDescent="0.2">
      <c r="A287" s="35">
        <v>905250473</v>
      </c>
      <c r="B287" s="35" t="s">
        <v>177</v>
      </c>
      <c r="C287" s="31" t="s">
        <v>177</v>
      </c>
      <c r="D287" s="35">
        <v>232</v>
      </c>
      <c r="F287" s="35" t="s">
        <v>404</v>
      </c>
      <c r="G287" s="31">
        <v>6135</v>
      </c>
      <c r="H287" s="71">
        <v>26</v>
      </c>
      <c r="I287" s="31">
        <v>3443</v>
      </c>
      <c r="J287" s="33">
        <v>0</v>
      </c>
      <c r="K287" s="33">
        <v>1</v>
      </c>
      <c r="L287" s="33">
        <v>0.6</v>
      </c>
      <c r="M287" s="33">
        <v>0.125</v>
      </c>
      <c r="N287" s="35">
        <v>232</v>
      </c>
      <c r="O287" s="142"/>
      <c r="P287" s="35" t="s">
        <v>404</v>
      </c>
      <c r="Q287" s="31">
        <v>18036</v>
      </c>
      <c r="R287" s="32">
        <v>2.9398533007334962</v>
      </c>
      <c r="S287" s="31">
        <v>22</v>
      </c>
      <c r="T287" s="31">
        <v>0</v>
      </c>
      <c r="U287" s="31">
        <v>25029</v>
      </c>
      <c r="V287" s="32">
        <v>4.0797066014669925</v>
      </c>
      <c r="W287" s="32">
        <v>1.3877245508982037</v>
      </c>
      <c r="X287" s="31">
        <v>3653</v>
      </c>
      <c r="Y287" s="31">
        <v>7739</v>
      </c>
      <c r="Z287" s="31">
        <v>6</v>
      </c>
      <c r="AA287" s="35">
        <v>232</v>
      </c>
      <c r="AB287" s="142"/>
      <c r="AC287" s="35" t="s">
        <v>404</v>
      </c>
      <c r="AD287" s="31">
        <v>6135</v>
      </c>
      <c r="AE287" s="31">
        <v>30873</v>
      </c>
      <c r="AF287" s="31">
        <v>9732</v>
      </c>
      <c r="AG287" s="31">
        <v>0</v>
      </c>
      <c r="AH287" s="31">
        <v>26673</v>
      </c>
      <c r="AI287" s="31">
        <v>67278</v>
      </c>
      <c r="AJ287" s="31">
        <v>0</v>
      </c>
      <c r="AK287" s="31">
        <v>0</v>
      </c>
      <c r="AL287" s="35">
        <v>232</v>
      </c>
      <c r="AM287" s="142"/>
      <c r="AN287" s="35" t="s">
        <v>404</v>
      </c>
      <c r="AO287" s="31">
        <v>26555</v>
      </c>
      <c r="AP287" s="31">
        <v>10260</v>
      </c>
      <c r="AQ287" s="31">
        <v>15555</v>
      </c>
      <c r="AR287" s="31">
        <v>52370</v>
      </c>
      <c r="AS287" s="31">
        <v>0</v>
      </c>
      <c r="AT287" s="36">
        <v>8.5362673186634073</v>
      </c>
      <c r="AU287" s="31">
        <v>42638</v>
      </c>
      <c r="AV287" s="31">
        <v>9732</v>
      </c>
      <c r="AW287" s="31">
        <v>0</v>
      </c>
    </row>
    <row r="288" spans="1:49" outlineLevel="2" x14ac:dyDescent="0.2">
      <c r="A288" s="35">
        <v>905250963</v>
      </c>
      <c r="B288" s="35" t="s">
        <v>177</v>
      </c>
      <c r="C288" s="31" t="s">
        <v>177</v>
      </c>
      <c r="D288" s="35">
        <v>233</v>
      </c>
      <c r="F288" s="35" t="s">
        <v>371</v>
      </c>
      <c r="G288" s="31">
        <v>6894</v>
      </c>
      <c r="H288" s="71">
        <v>45</v>
      </c>
      <c r="I288" s="31">
        <v>3273</v>
      </c>
      <c r="J288" s="33">
        <v>0</v>
      </c>
      <c r="K288" s="33">
        <v>1</v>
      </c>
      <c r="L288" s="33">
        <v>1.05263</v>
      </c>
      <c r="M288" s="33">
        <v>0.18421000000000001</v>
      </c>
      <c r="N288" s="35">
        <v>233</v>
      </c>
      <c r="O288" s="142"/>
      <c r="P288" s="35" t="s">
        <v>371</v>
      </c>
      <c r="Q288" s="31">
        <v>26900</v>
      </c>
      <c r="R288" s="32">
        <v>3.9019437191760953</v>
      </c>
      <c r="S288" s="31">
        <v>44</v>
      </c>
      <c r="T288" s="31">
        <v>0</v>
      </c>
      <c r="U288" s="31">
        <v>15242</v>
      </c>
      <c r="V288" s="32">
        <v>2.21090803597331</v>
      </c>
      <c r="W288" s="32">
        <v>0.56661710037174717</v>
      </c>
      <c r="X288" s="31">
        <v>3500</v>
      </c>
      <c r="Y288" s="31">
        <v>3510</v>
      </c>
      <c r="Z288" s="31">
        <v>10</v>
      </c>
      <c r="AA288" s="35">
        <v>233</v>
      </c>
      <c r="AB288" s="142"/>
      <c r="AC288" s="35" t="s">
        <v>371</v>
      </c>
      <c r="AD288" s="31">
        <v>6894</v>
      </c>
      <c r="AE288" s="31">
        <v>32984</v>
      </c>
      <c r="AF288" s="31">
        <v>23252</v>
      </c>
      <c r="AG288" s="31">
        <v>2374</v>
      </c>
      <c r="AH288" s="31">
        <v>32034</v>
      </c>
      <c r="AI288" s="31">
        <v>90644</v>
      </c>
      <c r="AJ288" s="31">
        <v>0</v>
      </c>
      <c r="AK288" s="31">
        <v>2374</v>
      </c>
      <c r="AL288" s="35">
        <v>233</v>
      </c>
      <c r="AM288" s="142"/>
      <c r="AN288" s="35" t="s">
        <v>371</v>
      </c>
      <c r="AO288" s="31">
        <v>55093</v>
      </c>
      <c r="AP288" s="31">
        <v>11128</v>
      </c>
      <c r="AQ288" s="31">
        <v>22118</v>
      </c>
      <c r="AR288" s="31">
        <v>88339</v>
      </c>
      <c r="AS288" s="31">
        <v>0</v>
      </c>
      <c r="AT288" s="36">
        <v>12.813896141572382</v>
      </c>
      <c r="AU288" s="31">
        <v>62713</v>
      </c>
      <c r="AV288" s="31">
        <v>23252</v>
      </c>
      <c r="AW288" s="31">
        <v>2374</v>
      </c>
    </row>
    <row r="289" spans="1:49" outlineLevel="2" x14ac:dyDescent="0.2">
      <c r="A289" s="35">
        <v>905251083</v>
      </c>
      <c r="B289" s="35" t="s">
        <v>177</v>
      </c>
      <c r="C289" s="31" t="s">
        <v>177</v>
      </c>
      <c r="D289" s="35">
        <v>234</v>
      </c>
      <c r="F289" s="35" t="s">
        <v>372</v>
      </c>
      <c r="G289" s="31">
        <v>1517</v>
      </c>
      <c r="H289" s="71">
        <v>26</v>
      </c>
      <c r="I289" s="31">
        <v>1543</v>
      </c>
      <c r="J289" s="33">
        <v>0</v>
      </c>
      <c r="K289" s="33">
        <v>0.6</v>
      </c>
      <c r="L289" s="33">
        <v>0.28571000000000002</v>
      </c>
      <c r="M289" s="33">
        <v>0.45713999999999999</v>
      </c>
      <c r="N289" s="35">
        <v>234</v>
      </c>
      <c r="O289" s="142"/>
      <c r="P289" s="35" t="s">
        <v>372</v>
      </c>
      <c r="Q289" s="31">
        <v>16719</v>
      </c>
      <c r="R289" s="32">
        <v>11.021094264996703</v>
      </c>
      <c r="S289" s="31">
        <v>18</v>
      </c>
      <c r="T289" s="31">
        <v>0</v>
      </c>
      <c r="U289" s="31">
        <v>11351</v>
      </c>
      <c r="V289" s="32">
        <v>7.4825313117996046</v>
      </c>
      <c r="W289" s="32">
        <v>0.67892816556014113</v>
      </c>
      <c r="X289" s="31">
        <v>739</v>
      </c>
      <c r="Y289" s="31">
        <v>1250</v>
      </c>
      <c r="Z289" s="31">
        <v>2</v>
      </c>
      <c r="AA289" s="35">
        <v>234</v>
      </c>
      <c r="AB289" s="142"/>
      <c r="AC289" s="35" t="s">
        <v>372</v>
      </c>
      <c r="AD289" s="31">
        <v>1517</v>
      </c>
      <c r="AE289" s="31">
        <v>23359</v>
      </c>
      <c r="AF289" s="31">
        <v>3809</v>
      </c>
      <c r="AG289" s="31">
        <v>0</v>
      </c>
      <c r="AH289" s="31">
        <v>8733</v>
      </c>
      <c r="AI289" s="31">
        <v>35901</v>
      </c>
      <c r="AJ289" s="31">
        <v>0</v>
      </c>
      <c r="AK289" s="31">
        <v>0</v>
      </c>
      <c r="AL289" s="35">
        <v>234</v>
      </c>
      <c r="AM289" s="142"/>
      <c r="AN289" s="35" t="s">
        <v>372</v>
      </c>
      <c r="AO289" s="31">
        <v>19548</v>
      </c>
      <c r="AP289" s="31">
        <v>4095</v>
      </c>
      <c r="AQ289" s="31">
        <v>9473</v>
      </c>
      <c r="AR289" s="31">
        <v>33116</v>
      </c>
      <c r="AS289" s="31">
        <v>0</v>
      </c>
      <c r="AT289" s="36">
        <v>21.829927488464072</v>
      </c>
      <c r="AU289" s="31">
        <v>29307</v>
      </c>
      <c r="AV289" s="31">
        <v>3809</v>
      </c>
      <c r="AW289" s="31">
        <v>0</v>
      </c>
    </row>
    <row r="290" spans="1:49" outlineLevel="1" x14ac:dyDescent="0.2">
      <c r="B290" s="15" t="s">
        <v>195</v>
      </c>
      <c r="C290" s="31"/>
      <c r="F290" s="12" t="s">
        <v>318</v>
      </c>
      <c r="G290" s="31">
        <v>284622</v>
      </c>
      <c r="I290" s="31">
        <v>128899</v>
      </c>
      <c r="J290" s="33">
        <v>17.066670000000002</v>
      </c>
      <c r="K290" s="33">
        <v>4.3561899999999998</v>
      </c>
      <c r="L290" s="33">
        <v>73.064939999999979</v>
      </c>
      <c r="M290" s="33">
        <v>0.92649999999999999</v>
      </c>
      <c r="O290" s="142"/>
      <c r="P290" s="12" t="s">
        <v>318</v>
      </c>
      <c r="Q290" s="31">
        <v>542589</v>
      </c>
      <c r="R290" s="32">
        <v>1.9063494740392521</v>
      </c>
      <c r="S290" s="31">
        <v>622</v>
      </c>
      <c r="T290" s="31">
        <v>7</v>
      </c>
      <c r="U290" s="31">
        <v>1485942</v>
      </c>
      <c r="V290" s="32">
        <v>5.2207559499968381</v>
      </c>
      <c r="W290" s="32">
        <v>2.738614310279051</v>
      </c>
      <c r="X290" s="31">
        <v>63064</v>
      </c>
      <c r="Y290" s="31">
        <v>57860</v>
      </c>
      <c r="Z290" s="31">
        <v>126</v>
      </c>
      <c r="AB290" s="142"/>
      <c r="AC290" s="12" t="s">
        <v>318</v>
      </c>
      <c r="AD290" s="31">
        <v>284622</v>
      </c>
      <c r="AE290" s="31">
        <v>5518246</v>
      </c>
      <c r="AF290" s="31">
        <v>1513507</v>
      </c>
      <c r="AG290" s="31">
        <v>2374</v>
      </c>
      <c r="AH290" s="31">
        <v>447551</v>
      </c>
      <c r="AI290" s="31">
        <v>7481678</v>
      </c>
      <c r="AJ290" s="31">
        <v>199670</v>
      </c>
      <c r="AK290" s="31">
        <v>2374</v>
      </c>
      <c r="AM290" s="142"/>
      <c r="AN290" s="12" t="s">
        <v>318</v>
      </c>
      <c r="AO290" s="31">
        <v>4770685</v>
      </c>
      <c r="AP290" s="31">
        <v>907303</v>
      </c>
      <c r="AQ290" s="31">
        <v>1876419</v>
      </c>
      <c r="AR290" s="31">
        <v>7554407</v>
      </c>
      <c r="AS290" s="31">
        <v>0</v>
      </c>
      <c r="AT290" s="36">
        <v>26.541894161378952</v>
      </c>
      <c r="AU290" s="31">
        <v>5980782</v>
      </c>
      <c r="AV290" s="31">
        <v>1571251</v>
      </c>
      <c r="AW290" s="31">
        <v>2374</v>
      </c>
    </row>
    <row r="291" spans="1:49" outlineLevel="1" x14ac:dyDescent="0.2">
      <c r="B291" s="15"/>
      <c r="C291" s="31"/>
      <c r="F291" s="12"/>
      <c r="O291" s="142"/>
      <c r="P291" s="12"/>
      <c r="AB291" s="142"/>
      <c r="AC291" s="12"/>
      <c r="AI291" s="31"/>
      <c r="AJ291" s="31"/>
      <c r="AM291" s="142"/>
      <c r="AN291" s="12"/>
      <c r="AO291" s="31"/>
      <c r="AP291" s="31"/>
      <c r="AQ291" s="31"/>
      <c r="AR291" s="31"/>
      <c r="AS291" s="31"/>
      <c r="AT291" s="36"/>
      <c r="AU291" s="31"/>
      <c r="AV291" s="31"/>
      <c r="AW291" s="31"/>
    </row>
    <row r="292" spans="1:49" outlineLevel="2" x14ac:dyDescent="0.2">
      <c r="A292" s="35">
        <v>901260063</v>
      </c>
      <c r="B292" s="35" t="s">
        <v>373</v>
      </c>
      <c r="C292" s="31" t="s">
        <v>737</v>
      </c>
      <c r="D292" s="35">
        <v>235</v>
      </c>
      <c r="F292" s="35" t="s">
        <v>374</v>
      </c>
      <c r="G292" s="31">
        <v>15055</v>
      </c>
      <c r="H292" s="71">
        <v>37.5</v>
      </c>
      <c r="I292" s="31">
        <v>1979</v>
      </c>
      <c r="J292" s="33">
        <v>1.0133300000000001</v>
      </c>
      <c r="K292" s="33">
        <v>0</v>
      </c>
      <c r="L292" s="33">
        <v>1.2</v>
      </c>
      <c r="M292" s="33">
        <v>0.10667</v>
      </c>
      <c r="N292" s="35">
        <v>235</v>
      </c>
      <c r="O292" s="142"/>
      <c r="P292" s="35" t="s">
        <v>374</v>
      </c>
      <c r="Q292" s="31">
        <v>17732</v>
      </c>
      <c r="R292" s="32">
        <v>1.177814679508469</v>
      </c>
      <c r="S292" s="31">
        <v>23</v>
      </c>
      <c r="T292" s="31">
        <v>0</v>
      </c>
      <c r="U292" s="31">
        <v>10775</v>
      </c>
      <c r="V292" s="32">
        <v>0.71570906675523083</v>
      </c>
      <c r="W292" s="32">
        <v>0.60765847056169642</v>
      </c>
      <c r="X292" s="31">
        <v>95</v>
      </c>
      <c r="Y292" s="31">
        <v>71</v>
      </c>
      <c r="Z292" s="31">
        <v>4</v>
      </c>
      <c r="AA292" s="35">
        <v>235</v>
      </c>
      <c r="AB292" s="142"/>
      <c r="AC292" s="35" t="s">
        <v>374</v>
      </c>
      <c r="AD292" s="31">
        <v>15055</v>
      </c>
      <c r="AE292" s="31">
        <v>12310</v>
      </c>
      <c r="AF292" s="31">
        <v>25247</v>
      </c>
      <c r="AG292" s="31">
        <v>0</v>
      </c>
      <c r="AH292" s="31">
        <v>19872</v>
      </c>
      <c r="AI292" s="31">
        <v>57429</v>
      </c>
      <c r="AJ292" s="31">
        <v>0</v>
      </c>
      <c r="AK292" s="31">
        <v>0</v>
      </c>
      <c r="AL292" s="35">
        <v>235</v>
      </c>
      <c r="AM292" s="142"/>
      <c r="AN292" s="35" t="s">
        <v>374</v>
      </c>
      <c r="AO292" s="31">
        <v>49856</v>
      </c>
      <c r="AP292" s="31">
        <v>4225</v>
      </c>
      <c r="AQ292" s="31">
        <v>31583</v>
      </c>
      <c r="AR292" s="31">
        <v>85664</v>
      </c>
      <c r="AS292" s="31">
        <v>0</v>
      </c>
      <c r="AT292" s="36">
        <v>5.690069744271006</v>
      </c>
      <c r="AU292" s="31">
        <v>60417</v>
      </c>
      <c r="AV292" s="31">
        <v>25247</v>
      </c>
      <c r="AW292" s="31">
        <v>0</v>
      </c>
    </row>
    <row r="293" spans="1:49" outlineLevel="2" x14ac:dyDescent="0.2">
      <c r="A293" s="35">
        <v>901260152</v>
      </c>
      <c r="B293" s="35" t="s">
        <v>373</v>
      </c>
      <c r="C293" s="31" t="s">
        <v>737</v>
      </c>
      <c r="D293" s="35">
        <v>236</v>
      </c>
      <c r="F293" s="35" t="s">
        <v>375</v>
      </c>
      <c r="G293" s="31">
        <v>34479</v>
      </c>
      <c r="H293" s="71">
        <v>40</v>
      </c>
      <c r="I293" s="31">
        <v>11568</v>
      </c>
      <c r="J293" s="33">
        <v>1</v>
      </c>
      <c r="K293" s="33">
        <v>0</v>
      </c>
      <c r="L293" s="33">
        <v>3.6571400000000001</v>
      </c>
      <c r="M293" s="33">
        <v>0.65713999999999995</v>
      </c>
      <c r="N293" s="35">
        <v>236</v>
      </c>
      <c r="O293" s="142"/>
      <c r="P293" s="35" t="s">
        <v>375</v>
      </c>
      <c r="Q293" s="31">
        <v>34250</v>
      </c>
      <c r="R293" s="32">
        <v>0.99335827605208971</v>
      </c>
      <c r="S293" s="31">
        <v>52</v>
      </c>
      <c r="T293" s="31">
        <v>0</v>
      </c>
      <c r="U293" s="31">
        <v>18386</v>
      </c>
      <c r="V293" s="32">
        <v>0.53325212448156845</v>
      </c>
      <c r="W293" s="32">
        <v>0.53681751824817514</v>
      </c>
      <c r="X293" s="31">
        <v>4</v>
      </c>
      <c r="Y293" s="31">
        <v>86</v>
      </c>
      <c r="Z293" s="31">
        <v>15</v>
      </c>
      <c r="AA293" s="35">
        <v>236</v>
      </c>
      <c r="AB293" s="142"/>
      <c r="AC293" s="35" t="s">
        <v>375</v>
      </c>
      <c r="AD293" s="31">
        <v>34479</v>
      </c>
      <c r="AE293" s="31">
        <v>55097</v>
      </c>
      <c r="AF293" s="31">
        <v>60877</v>
      </c>
      <c r="AG293" s="31">
        <v>0</v>
      </c>
      <c r="AH293" s="31">
        <v>114329</v>
      </c>
      <c r="AI293" s="31">
        <v>230303</v>
      </c>
      <c r="AJ293" s="31">
        <v>9000</v>
      </c>
      <c r="AK293" s="31">
        <v>0</v>
      </c>
      <c r="AL293" s="35">
        <v>236</v>
      </c>
      <c r="AM293" s="142"/>
      <c r="AN293" s="35" t="s">
        <v>375</v>
      </c>
      <c r="AO293" s="31">
        <v>112338</v>
      </c>
      <c r="AP293" s="31">
        <v>9904</v>
      </c>
      <c r="AQ293" s="31">
        <v>75120</v>
      </c>
      <c r="AR293" s="31">
        <v>197362</v>
      </c>
      <c r="AS293" s="31">
        <v>0</v>
      </c>
      <c r="AT293" s="36">
        <v>5.724121929290293</v>
      </c>
      <c r="AU293" s="31">
        <v>136485</v>
      </c>
      <c r="AV293" s="31">
        <v>60877</v>
      </c>
      <c r="AW293" s="31">
        <v>0</v>
      </c>
    </row>
    <row r="294" spans="1:49" outlineLevel="2" x14ac:dyDescent="0.2">
      <c r="A294" s="35">
        <v>901260633</v>
      </c>
      <c r="B294" s="35" t="s">
        <v>373</v>
      </c>
      <c r="C294" s="31" t="s">
        <v>737</v>
      </c>
      <c r="D294" s="35">
        <v>237</v>
      </c>
      <c r="F294" s="35" t="s">
        <v>602</v>
      </c>
      <c r="G294" s="31">
        <v>10352</v>
      </c>
      <c r="H294" s="71">
        <v>34</v>
      </c>
      <c r="I294" s="31">
        <v>5870</v>
      </c>
      <c r="J294" s="33">
        <v>0.97143000000000002</v>
      </c>
      <c r="K294" s="33">
        <v>0</v>
      </c>
      <c r="L294" s="33">
        <v>1.94286</v>
      </c>
      <c r="M294" s="33">
        <v>5.7140000000000003E-2</v>
      </c>
      <c r="N294" s="35">
        <v>237</v>
      </c>
      <c r="O294" s="142"/>
      <c r="P294" s="35" t="s">
        <v>602</v>
      </c>
      <c r="Q294" s="31">
        <v>30247</v>
      </c>
      <c r="R294" s="32">
        <v>2.9218508500772797</v>
      </c>
      <c r="S294" s="31">
        <v>50</v>
      </c>
      <c r="T294" s="31">
        <v>1</v>
      </c>
      <c r="U294" s="31">
        <v>12916</v>
      </c>
      <c r="V294" s="32">
        <v>1.2476816074188564</v>
      </c>
      <c r="W294" s="32">
        <v>0.42701755546004561</v>
      </c>
      <c r="X294" s="31">
        <v>130</v>
      </c>
      <c r="Y294" s="31">
        <v>41</v>
      </c>
      <c r="Z294" s="31">
        <v>9</v>
      </c>
      <c r="AA294" s="35">
        <v>237</v>
      </c>
      <c r="AB294" s="142"/>
      <c r="AC294" s="35" t="s">
        <v>602</v>
      </c>
      <c r="AD294" s="31">
        <v>10352</v>
      </c>
      <c r="AE294" s="31">
        <v>30440</v>
      </c>
      <c r="AF294" s="31">
        <v>19836</v>
      </c>
      <c r="AG294" s="31">
        <v>0</v>
      </c>
      <c r="AH294" s="31">
        <v>17871</v>
      </c>
      <c r="AI294" s="31">
        <v>68147</v>
      </c>
      <c r="AJ294" s="31">
        <v>6808</v>
      </c>
      <c r="AK294" s="31">
        <v>0</v>
      </c>
      <c r="AL294" s="35">
        <v>237</v>
      </c>
      <c r="AM294" s="142"/>
      <c r="AN294" s="35" t="s">
        <v>602</v>
      </c>
      <c r="AO294" s="31">
        <v>59953</v>
      </c>
      <c r="AP294" s="31">
        <v>5114</v>
      </c>
      <c r="AQ294" s="31">
        <v>42861</v>
      </c>
      <c r="AR294" s="31">
        <v>107928</v>
      </c>
      <c r="AS294" s="31">
        <v>0</v>
      </c>
      <c r="AT294" s="36">
        <v>10.4258114374034</v>
      </c>
      <c r="AU294" s="31">
        <v>88092</v>
      </c>
      <c r="AV294" s="31">
        <v>19836</v>
      </c>
      <c r="AW294" s="31">
        <v>0</v>
      </c>
    </row>
    <row r="295" spans="1:49" outlineLevel="2" x14ac:dyDescent="0.2">
      <c r="A295" s="35">
        <v>901261142</v>
      </c>
      <c r="B295" s="35" t="s">
        <v>373</v>
      </c>
      <c r="C295" s="31" t="s">
        <v>737</v>
      </c>
      <c r="D295" s="35">
        <v>238</v>
      </c>
      <c r="F295" s="35" t="s">
        <v>603</v>
      </c>
      <c r="G295" s="31">
        <v>10372</v>
      </c>
      <c r="H295" s="71">
        <v>45</v>
      </c>
      <c r="I295" s="31">
        <v>4803</v>
      </c>
      <c r="J295" s="33">
        <v>0.62338000000000005</v>
      </c>
      <c r="K295" s="33">
        <v>0</v>
      </c>
      <c r="L295" s="33">
        <v>5.8181799999999999</v>
      </c>
      <c r="M295" s="33">
        <v>0</v>
      </c>
      <c r="N295" s="35">
        <v>238</v>
      </c>
      <c r="O295" s="142"/>
      <c r="P295" s="35" t="s">
        <v>603</v>
      </c>
      <c r="Q295" s="31">
        <v>93143</v>
      </c>
      <c r="R295" s="32">
        <v>8.9802352487466255</v>
      </c>
      <c r="S295" s="31">
        <v>57</v>
      </c>
      <c r="T295" s="31">
        <v>0</v>
      </c>
      <c r="U295" s="31">
        <v>59020</v>
      </c>
      <c r="V295" s="32">
        <v>5.6903200925568838</v>
      </c>
      <c r="W295" s="32">
        <v>0.63364933489365816</v>
      </c>
      <c r="X295" s="31">
        <v>294</v>
      </c>
      <c r="Y295" s="31">
        <v>732</v>
      </c>
      <c r="Z295" s="31">
        <v>14</v>
      </c>
      <c r="AA295" s="35">
        <v>238</v>
      </c>
      <c r="AB295" s="142"/>
      <c r="AC295" s="35" t="s">
        <v>603</v>
      </c>
      <c r="AD295" s="31">
        <v>10372</v>
      </c>
      <c r="AE295" s="31">
        <v>170000</v>
      </c>
      <c r="AF295" s="31">
        <v>43928</v>
      </c>
      <c r="AG295" s="31">
        <v>0</v>
      </c>
      <c r="AH295" s="31">
        <v>185822</v>
      </c>
      <c r="AI295" s="31">
        <v>399750</v>
      </c>
      <c r="AJ295" s="31">
        <v>0</v>
      </c>
      <c r="AK295" s="31">
        <v>0</v>
      </c>
      <c r="AL295" s="35">
        <v>238</v>
      </c>
      <c r="AM295" s="142"/>
      <c r="AN295" s="35" t="s">
        <v>603</v>
      </c>
      <c r="AO295" s="31">
        <v>239342</v>
      </c>
      <c r="AP295" s="31">
        <v>41898</v>
      </c>
      <c r="AQ295" s="31">
        <v>142230</v>
      </c>
      <c r="AR295" s="31">
        <v>423470</v>
      </c>
      <c r="AS295" s="31">
        <v>0</v>
      </c>
      <c r="AT295" s="36">
        <v>40.828191284226762</v>
      </c>
      <c r="AU295" s="31">
        <v>379542</v>
      </c>
      <c r="AV295" s="31">
        <v>43928</v>
      </c>
      <c r="AW295" s="31">
        <v>0</v>
      </c>
    </row>
    <row r="296" spans="1:49" outlineLevel="1" x14ac:dyDescent="0.2">
      <c r="B296" s="15" t="s">
        <v>81</v>
      </c>
      <c r="C296" s="31"/>
      <c r="F296" s="12" t="s">
        <v>320</v>
      </c>
      <c r="G296" s="31">
        <v>70258</v>
      </c>
      <c r="I296" s="31">
        <v>24220</v>
      </c>
      <c r="J296" s="33">
        <v>3.6081399999999997</v>
      </c>
      <c r="K296" s="33">
        <v>0</v>
      </c>
      <c r="L296" s="33">
        <v>12.618180000000001</v>
      </c>
      <c r="M296" s="33">
        <v>0.82094999999999996</v>
      </c>
      <c r="O296" s="142"/>
      <c r="P296" s="12" t="s">
        <v>320</v>
      </c>
      <c r="Q296" s="31">
        <v>175372</v>
      </c>
      <c r="R296" s="32">
        <v>2.4961143215007544</v>
      </c>
      <c r="S296" s="31">
        <v>182</v>
      </c>
      <c r="T296" s="31">
        <v>1</v>
      </c>
      <c r="U296" s="31">
        <v>101097</v>
      </c>
      <c r="V296" s="32">
        <v>1.4389393378689972</v>
      </c>
      <c r="W296" s="32">
        <v>0.5764717286682024</v>
      </c>
      <c r="X296" s="31">
        <v>523</v>
      </c>
      <c r="Y296" s="31">
        <v>930</v>
      </c>
      <c r="Z296" s="31">
        <v>42</v>
      </c>
      <c r="AB296" s="142"/>
      <c r="AC296" s="12" t="s">
        <v>320</v>
      </c>
      <c r="AD296" s="31">
        <v>70258</v>
      </c>
      <c r="AE296" s="31">
        <v>267847</v>
      </c>
      <c r="AF296" s="31">
        <v>149888</v>
      </c>
      <c r="AG296" s="31">
        <v>0</v>
      </c>
      <c r="AH296" s="31">
        <v>337894</v>
      </c>
      <c r="AI296" s="31">
        <v>755629</v>
      </c>
      <c r="AJ296" s="31">
        <v>15808</v>
      </c>
      <c r="AK296" s="31">
        <v>0</v>
      </c>
      <c r="AM296" s="142"/>
      <c r="AN296" s="12" t="s">
        <v>320</v>
      </c>
      <c r="AO296" s="31">
        <v>461489</v>
      </c>
      <c r="AP296" s="31">
        <v>61141</v>
      </c>
      <c r="AQ296" s="31">
        <v>291794</v>
      </c>
      <c r="AR296" s="31">
        <v>814424</v>
      </c>
      <c r="AS296" s="31">
        <v>0</v>
      </c>
      <c r="AT296" s="36">
        <v>11.591904124797177</v>
      </c>
      <c r="AU296" s="31">
        <v>664536</v>
      </c>
      <c r="AV296" s="31">
        <v>149888</v>
      </c>
      <c r="AW296" s="31">
        <v>0</v>
      </c>
    </row>
    <row r="297" spans="1:49" outlineLevel="1" x14ac:dyDescent="0.2">
      <c r="B297" s="15"/>
      <c r="C297" s="31"/>
      <c r="F297" s="12"/>
      <c r="O297" s="142"/>
      <c r="P297" s="12"/>
      <c r="AB297" s="142"/>
      <c r="AC297" s="12"/>
      <c r="AE297" s="38"/>
      <c r="AF297" s="38"/>
      <c r="AG297" s="38"/>
      <c r="AH297" s="38"/>
      <c r="AI297" s="31"/>
      <c r="AJ297" s="31"/>
      <c r="AM297" s="142"/>
      <c r="AN297" s="12"/>
      <c r="AO297" s="31"/>
      <c r="AP297" s="31"/>
      <c r="AQ297" s="31"/>
      <c r="AR297" s="31"/>
      <c r="AS297" s="31"/>
      <c r="AT297" s="36"/>
      <c r="AU297" s="31"/>
      <c r="AV297" s="31"/>
      <c r="AW297" s="31"/>
    </row>
    <row r="298" spans="1:49" outlineLevel="2" x14ac:dyDescent="0.2">
      <c r="A298" s="35">
        <v>906270243</v>
      </c>
      <c r="B298" s="35" t="s">
        <v>604</v>
      </c>
      <c r="C298" s="31" t="s">
        <v>855</v>
      </c>
      <c r="D298" s="35">
        <v>239</v>
      </c>
      <c r="F298" s="35" t="s">
        <v>605</v>
      </c>
      <c r="G298" s="31">
        <v>4395</v>
      </c>
      <c r="H298" s="71">
        <v>38</v>
      </c>
      <c r="I298" s="31">
        <v>1501</v>
      </c>
      <c r="J298" s="33">
        <v>0</v>
      </c>
      <c r="K298" s="33">
        <v>0.82857000000000003</v>
      </c>
      <c r="L298" s="33">
        <v>0.68571000000000004</v>
      </c>
      <c r="M298" s="33">
        <v>0</v>
      </c>
      <c r="N298" s="35">
        <v>239</v>
      </c>
      <c r="O298" s="142"/>
      <c r="P298" s="35" t="s">
        <v>605</v>
      </c>
      <c r="Q298" s="31">
        <v>20722</v>
      </c>
      <c r="R298" s="32">
        <v>4.7149032992036402</v>
      </c>
      <c r="S298" s="31">
        <v>36</v>
      </c>
      <c r="T298" s="31">
        <v>0</v>
      </c>
      <c r="U298" s="31">
        <v>8589</v>
      </c>
      <c r="V298" s="32">
        <v>1.9542662116040956</v>
      </c>
      <c r="W298" s="32">
        <v>0.41448701862754561</v>
      </c>
      <c r="X298" s="31">
        <v>71</v>
      </c>
      <c r="Y298" s="31">
        <v>433</v>
      </c>
      <c r="Z298" s="31">
        <v>5</v>
      </c>
      <c r="AA298" s="35">
        <v>239</v>
      </c>
      <c r="AB298" s="142"/>
      <c r="AC298" s="35" t="s">
        <v>605</v>
      </c>
      <c r="AD298" s="31">
        <v>4395</v>
      </c>
      <c r="AE298" s="31">
        <v>20271</v>
      </c>
      <c r="AF298" s="31">
        <v>21040</v>
      </c>
      <c r="AG298" s="31">
        <v>0</v>
      </c>
      <c r="AH298" s="31">
        <v>6774</v>
      </c>
      <c r="AI298" s="31">
        <v>48085</v>
      </c>
      <c r="AJ298" s="31">
        <v>0</v>
      </c>
      <c r="AK298" s="31">
        <v>0</v>
      </c>
      <c r="AL298" s="35">
        <v>239</v>
      </c>
      <c r="AM298" s="142"/>
      <c r="AN298" s="35" t="s">
        <v>605</v>
      </c>
      <c r="AO298" s="31">
        <v>29531</v>
      </c>
      <c r="AP298" s="31">
        <v>5946</v>
      </c>
      <c r="AQ298" s="31">
        <v>11167</v>
      </c>
      <c r="AR298" s="31">
        <v>46644</v>
      </c>
      <c r="AS298" s="31">
        <v>0</v>
      </c>
      <c r="AT298" s="36">
        <v>10.612969283276451</v>
      </c>
      <c r="AU298" s="31">
        <v>25604</v>
      </c>
      <c r="AV298" s="31">
        <v>21040</v>
      </c>
      <c r="AW298" s="31">
        <v>0</v>
      </c>
    </row>
    <row r="299" spans="1:49" outlineLevel="2" x14ac:dyDescent="0.2">
      <c r="A299" s="35">
        <v>906270185</v>
      </c>
      <c r="B299" s="35" t="s">
        <v>604</v>
      </c>
      <c r="C299" s="31" t="s">
        <v>855</v>
      </c>
      <c r="D299" s="35">
        <v>240</v>
      </c>
      <c r="F299" s="35" t="s">
        <v>606</v>
      </c>
      <c r="G299" s="31">
        <v>3321</v>
      </c>
      <c r="H299" s="71">
        <v>45</v>
      </c>
      <c r="I299" s="31">
        <v>1962</v>
      </c>
      <c r="J299" s="33">
        <v>0</v>
      </c>
      <c r="K299" s="33">
        <v>1</v>
      </c>
      <c r="L299" s="33">
        <v>0.62856999999999996</v>
      </c>
      <c r="M299" s="33">
        <v>0.68571000000000004</v>
      </c>
      <c r="N299" s="35">
        <v>240</v>
      </c>
      <c r="O299" s="142"/>
      <c r="P299" s="35" t="s">
        <v>606</v>
      </c>
      <c r="Q299" s="31">
        <v>23643</v>
      </c>
      <c r="R299" s="32">
        <v>7.1192411924119243</v>
      </c>
      <c r="S299" s="31">
        <v>36</v>
      </c>
      <c r="T299" s="31">
        <v>0</v>
      </c>
      <c r="U299" s="31">
        <v>18234</v>
      </c>
      <c r="V299" s="32">
        <v>5.4905149051490518</v>
      </c>
      <c r="W299" s="32">
        <v>0.77122192615150365</v>
      </c>
      <c r="X299" s="31">
        <v>168</v>
      </c>
      <c r="Y299" s="31">
        <v>153</v>
      </c>
      <c r="Z299" s="31">
        <v>11</v>
      </c>
      <c r="AA299" s="35">
        <v>240</v>
      </c>
      <c r="AB299" s="142"/>
      <c r="AC299" s="35" t="s">
        <v>606</v>
      </c>
      <c r="AD299" s="31">
        <v>3321</v>
      </c>
      <c r="AE299" s="31">
        <v>25730</v>
      </c>
      <c r="AF299" s="31">
        <v>25593</v>
      </c>
      <c r="AG299" s="31">
        <v>0</v>
      </c>
      <c r="AH299" s="31">
        <v>22427</v>
      </c>
      <c r="AI299" s="31">
        <v>73750</v>
      </c>
      <c r="AJ299" s="31">
        <v>0</v>
      </c>
      <c r="AK299" s="31">
        <v>0</v>
      </c>
      <c r="AL299" s="35">
        <v>240</v>
      </c>
      <c r="AM299" s="142"/>
      <c r="AN299" s="35" t="s">
        <v>606</v>
      </c>
      <c r="AO299" s="31">
        <v>46648</v>
      </c>
      <c r="AP299" s="31">
        <v>9741</v>
      </c>
      <c r="AQ299" s="31">
        <v>16613</v>
      </c>
      <c r="AR299" s="31">
        <v>73002</v>
      </c>
      <c r="AS299" s="31">
        <v>0</v>
      </c>
      <c r="AT299" s="36">
        <v>21.981933152664858</v>
      </c>
      <c r="AU299" s="31">
        <v>47409</v>
      </c>
      <c r="AV299" s="31">
        <v>25593</v>
      </c>
      <c r="AW299" s="31">
        <v>0</v>
      </c>
    </row>
    <row r="300" spans="1:49" outlineLevel="1" x14ac:dyDescent="0.2">
      <c r="B300" s="15" t="s">
        <v>82</v>
      </c>
      <c r="C300" s="31"/>
      <c r="F300" s="12" t="s">
        <v>321</v>
      </c>
      <c r="G300" s="31">
        <v>7716</v>
      </c>
      <c r="I300" s="31">
        <v>3463</v>
      </c>
      <c r="J300" s="33">
        <v>0</v>
      </c>
      <c r="K300" s="33">
        <v>1.82857</v>
      </c>
      <c r="L300" s="33">
        <v>1.3142800000000001</v>
      </c>
      <c r="M300" s="33">
        <v>0.68571000000000004</v>
      </c>
      <c r="O300" s="142"/>
      <c r="P300" s="12" t="s">
        <v>321</v>
      </c>
      <c r="Q300" s="31">
        <v>44365</v>
      </c>
      <c r="R300" s="32">
        <v>5.7497407983411097</v>
      </c>
      <c r="S300" s="31">
        <v>72</v>
      </c>
      <c r="T300" s="31">
        <v>0</v>
      </c>
      <c r="U300" s="31">
        <v>26823</v>
      </c>
      <c r="V300" s="32">
        <v>3.4762830482115086</v>
      </c>
      <c r="W300" s="32">
        <v>0.60459821931702917</v>
      </c>
      <c r="X300" s="31">
        <v>239</v>
      </c>
      <c r="Y300" s="31">
        <v>586</v>
      </c>
      <c r="Z300" s="31">
        <v>16</v>
      </c>
      <c r="AB300" s="142"/>
      <c r="AC300" s="12" t="s">
        <v>321</v>
      </c>
      <c r="AD300" s="31">
        <v>7716</v>
      </c>
      <c r="AE300" s="31">
        <v>46001</v>
      </c>
      <c r="AF300" s="31">
        <v>46633</v>
      </c>
      <c r="AG300" s="31">
        <v>0</v>
      </c>
      <c r="AH300" s="31">
        <v>29201</v>
      </c>
      <c r="AI300" s="31">
        <v>121835</v>
      </c>
      <c r="AJ300" s="31">
        <v>0</v>
      </c>
      <c r="AK300" s="31">
        <v>0</v>
      </c>
      <c r="AM300" s="142"/>
      <c r="AN300" s="12" t="s">
        <v>321</v>
      </c>
      <c r="AO300" s="31">
        <v>76179</v>
      </c>
      <c r="AP300" s="31">
        <v>15687</v>
      </c>
      <c r="AQ300" s="31">
        <v>27780</v>
      </c>
      <c r="AR300" s="31">
        <v>119646</v>
      </c>
      <c r="AS300" s="31">
        <v>0</v>
      </c>
      <c r="AT300" s="36">
        <v>15.506220839813375</v>
      </c>
      <c r="AU300" s="31">
        <v>73013</v>
      </c>
      <c r="AV300" s="31">
        <v>46633</v>
      </c>
      <c r="AW300" s="31">
        <v>0</v>
      </c>
    </row>
    <row r="301" spans="1:49" outlineLevel="1" x14ac:dyDescent="0.2">
      <c r="B301" s="15"/>
      <c r="C301" s="31"/>
      <c r="F301" s="12"/>
      <c r="O301" s="142"/>
      <c r="P301" s="12"/>
      <c r="AB301" s="142"/>
      <c r="AC301" s="12"/>
      <c r="AI301" s="31"/>
      <c r="AJ301" s="31"/>
      <c r="AM301" s="142"/>
      <c r="AN301" s="12"/>
      <c r="AO301" s="31"/>
      <c r="AP301" s="31"/>
      <c r="AQ301" s="31"/>
      <c r="AR301" s="31"/>
      <c r="AS301" s="31"/>
      <c r="AT301" s="36"/>
      <c r="AU301" s="31"/>
      <c r="AV301" s="31"/>
      <c r="AW301" s="31"/>
    </row>
    <row r="302" spans="1:49" outlineLevel="2" x14ac:dyDescent="0.2">
      <c r="A302" s="35">
        <v>912280035</v>
      </c>
      <c r="B302" s="35" t="s">
        <v>607</v>
      </c>
      <c r="C302" s="31" t="s">
        <v>121</v>
      </c>
      <c r="D302" s="35">
        <v>241</v>
      </c>
      <c r="E302" s="6" t="s">
        <v>328</v>
      </c>
      <c r="F302" s="35" t="s">
        <v>608</v>
      </c>
      <c r="G302" s="31">
        <v>129725</v>
      </c>
      <c r="H302" s="71">
        <v>66</v>
      </c>
      <c r="I302" s="31">
        <v>56811</v>
      </c>
      <c r="J302" s="33">
        <v>8.6571499999999997</v>
      </c>
      <c r="K302" s="33">
        <v>0.51429000000000002</v>
      </c>
      <c r="L302" s="33">
        <v>30.485710000000001</v>
      </c>
      <c r="M302" s="33">
        <v>5.7140000000000003E-2</v>
      </c>
      <c r="N302" s="35">
        <v>241</v>
      </c>
      <c r="O302" s="142" t="s">
        <v>328</v>
      </c>
      <c r="P302" s="35" t="s">
        <v>608</v>
      </c>
      <c r="Q302" s="31">
        <v>245258</v>
      </c>
      <c r="R302" s="32">
        <v>1.890599344767778</v>
      </c>
      <c r="S302" s="31">
        <v>166</v>
      </c>
      <c r="T302" s="31">
        <v>3</v>
      </c>
      <c r="U302" s="31">
        <v>352080</v>
      </c>
      <c r="V302" s="32">
        <v>2.7140489497012914</v>
      </c>
      <c r="W302" s="32">
        <v>1.4355495029723802</v>
      </c>
      <c r="X302" s="31">
        <v>2960</v>
      </c>
      <c r="Y302" s="31">
        <v>6257</v>
      </c>
      <c r="Z302" s="31">
        <v>81</v>
      </c>
      <c r="AA302" s="35">
        <v>241</v>
      </c>
      <c r="AB302" s="142" t="s">
        <v>328</v>
      </c>
      <c r="AC302" s="35" t="s">
        <v>608</v>
      </c>
      <c r="AD302" s="31">
        <v>129725</v>
      </c>
      <c r="AE302" s="31">
        <v>1299389</v>
      </c>
      <c r="AF302" s="31">
        <v>559176</v>
      </c>
      <c r="AG302" s="31">
        <v>0</v>
      </c>
      <c r="AH302" s="31">
        <v>628503</v>
      </c>
      <c r="AI302" s="31">
        <v>2487068</v>
      </c>
      <c r="AJ302" s="31">
        <v>0</v>
      </c>
      <c r="AK302" s="31">
        <v>0</v>
      </c>
      <c r="AL302" s="35">
        <v>241</v>
      </c>
      <c r="AM302" s="142" t="s">
        <v>328</v>
      </c>
      <c r="AN302" s="35" t="s">
        <v>608</v>
      </c>
      <c r="AO302" s="31">
        <v>1322715</v>
      </c>
      <c r="AP302" s="31">
        <v>232717</v>
      </c>
      <c r="AQ302" s="31">
        <v>1301321</v>
      </c>
      <c r="AR302" s="31">
        <v>2856753</v>
      </c>
      <c r="AS302" s="31">
        <v>1643193</v>
      </c>
      <c r="AT302" s="36">
        <v>22.021607246097513</v>
      </c>
      <c r="AU302" s="31">
        <v>2009351</v>
      </c>
      <c r="AV302" s="31">
        <v>847402</v>
      </c>
      <c r="AW302" s="31">
        <v>0</v>
      </c>
    </row>
    <row r="303" spans="1:49" outlineLevel="2" x14ac:dyDescent="0.2">
      <c r="A303" s="35">
        <v>912280633</v>
      </c>
      <c r="B303" s="35" t="s">
        <v>607</v>
      </c>
      <c r="C303" s="31" t="s">
        <v>121</v>
      </c>
      <c r="D303" s="35">
        <v>242</v>
      </c>
      <c r="E303" s="6" t="s">
        <v>330</v>
      </c>
      <c r="F303" s="35" t="s">
        <v>609</v>
      </c>
      <c r="G303" s="31">
        <v>10568</v>
      </c>
      <c r="H303" s="71">
        <v>47</v>
      </c>
      <c r="I303" s="31">
        <v>11899</v>
      </c>
      <c r="J303" s="33">
        <v>2</v>
      </c>
      <c r="K303" s="33">
        <v>0</v>
      </c>
      <c r="L303" s="33">
        <v>5.1428599999999998</v>
      </c>
      <c r="M303" s="33">
        <v>0.34286</v>
      </c>
      <c r="N303" s="35">
        <v>242</v>
      </c>
      <c r="O303" s="142" t="s">
        <v>330</v>
      </c>
      <c r="P303" s="35" t="s">
        <v>609</v>
      </c>
      <c r="Q303" s="31">
        <v>43631</v>
      </c>
      <c r="R303" s="32">
        <v>4.1285957607872827</v>
      </c>
      <c r="S303" s="31">
        <v>61</v>
      </c>
      <c r="T303" s="31">
        <v>0</v>
      </c>
      <c r="U303" s="31">
        <v>80995</v>
      </c>
      <c r="V303" s="32">
        <v>7.6641748675246024</v>
      </c>
      <c r="W303" s="32">
        <v>1.8563635946918475</v>
      </c>
      <c r="X303" s="31">
        <v>213</v>
      </c>
      <c r="Y303" s="31">
        <v>727</v>
      </c>
      <c r="Z303" s="31">
        <v>18</v>
      </c>
      <c r="AA303" s="35">
        <v>242</v>
      </c>
      <c r="AB303" s="142" t="s">
        <v>330</v>
      </c>
      <c r="AC303" s="35" t="s">
        <v>609</v>
      </c>
      <c r="AD303" s="31">
        <v>10568</v>
      </c>
      <c r="AE303" s="31">
        <v>136000</v>
      </c>
      <c r="AF303" s="31">
        <v>56000</v>
      </c>
      <c r="AG303" s="31">
        <v>0</v>
      </c>
      <c r="AH303" s="31">
        <v>183292</v>
      </c>
      <c r="AI303" s="31">
        <v>375292</v>
      </c>
      <c r="AJ303" s="31">
        <v>0</v>
      </c>
      <c r="AK303" s="31">
        <v>0</v>
      </c>
      <c r="AL303" s="35">
        <v>242</v>
      </c>
      <c r="AM303" s="142" t="s">
        <v>330</v>
      </c>
      <c r="AN303" s="35" t="s">
        <v>609</v>
      </c>
      <c r="AO303" s="31">
        <v>214392</v>
      </c>
      <c r="AP303" s="31">
        <v>36584</v>
      </c>
      <c r="AQ303" s="31">
        <v>96529</v>
      </c>
      <c r="AR303" s="31">
        <v>347505</v>
      </c>
      <c r="AS303" s="31">
        <v>5007</v>
      </c>
      <c r="AT303" s="36">
        <v>32.88275927327782</v>
      </c>
      <c r="AU303" s="31">
        <v>291505</v>
      </c>
      <c r="AV303" s="31">
        <v>56000</v>
      </c>
      <c r="AW303" s="31">
        <v>0</v>
      </c>
    </row>
    <row r="304" spans="1:49" outlineLevel="1" x14ac:dyDescent="0.2">
      <c r="B304" s="15" t="s">
        <v>832</v>
      </c>
      <c r="C304" s="31"/>
      <c r="F304" s="12" t="s">
        <v>322</v>
      </c>
      <c r="G304" s="31">
        <v>140293</v>
      </c>
      <c r="I304" s="31">
        <v>68710</v>
      </c>
      <c r="J304" s="33">
        <v>10.65715</v>
      </c>
      <c r="K304" s="33">
        <v>0.51429000000000002</v>
      </c>
      <c r="L304" s="33">
        <v>35.628570000000003</v>
      </c>
      <c r="M304" s="33">
        <v>0.4</v>
      </c>
      <c r="O304" s="142"/>
      <c r="P304" s="12" t="s">
        <v>322</v>
      </c>
      <c r="Q304" s="31">
        <v>288889</v>
      </c>
      <c r="R304" s="32">
        <v>2.0591832807053807</v>
      </c>
      <c r="S304" s="31">
        <v>227</v>
      </c>
      <c r="T304" s="31">
        <v>3</v>
      </c>
      <c r="U304" s="31">
        <v>433075</v>
      </c>
      <c r="V304" s="32">
        <v>3.0869323487273066</v>
      </c>
      <c r="W304" s="32">
        <v>1.4991051926518491</v>
      </c>
      <c r="X304" s="31">
        <v>3173</v>
      </c>
      <c r="Y304" s="31">
        <v>6984</v>
      </c>
      <c r="Z304" s="31">
        <v>99</v>
      </c>
      <c r="AB304" s="142"/>
      <c r="AC304" s="12" t="s">
        <v>322</v>
      </c>
      <c r="AD304" s="31">
        <v>140293</v>
      </c>
      <c r="AE304" s="31">
        <v>1435389</v>
      </c>
      <c r="AF304" s="31">
        <v>615176</v>
      </c>
      <c r="AG304" s="31">
        <v>0</v>
      </c>
      <c r="AH304" s="31">
        <v>811795</v>
      </c>
      <c r="AI304" s="31">
        <v>2862360</v>
      </c>
      <c r="AJ304" s="31">
        <v>0</v>
      </c>
      <c r="AK304" s="31">
        <v>0</v>
      </c>
      <c r="AM304" s="142"/>
      <c r="AN304" s="12" t="s">
        <v>322</v>
      </c>
      <c r="AO304" s="31">
        <v>1537107</v>
      </c>
      <c r="AP304" s="31">
        <v>269301</v>
      </c>
      <c r="AQ304" s="31">
        <v>1397850</v>
      </c>
      <c r="AR304" s="31">
        <v>3204258</v>
      </c>
      <c r="AS304" s="31">
        <v>1648200</v>
      </c>
      <c r="AT304" s="36">
        <v>22.839756794708219</v>
      </c>
      <c r="AU304" s="31">
        <v>2300856</v>
      </c>
      <c r="AV304" s="31">
        <v>903402</v>
      </c>
      <c r="AW304" s="31">
        <v>0</v>
      </c>
    </row>
    <row r="305" spans="1:49" outlineLevel="1" x14ac:dyDescent="0.2">
      <c r="B305" s="15"/>
      <c r="C305" s="31"/>
      <c r="F305" s="12"/>
      <c r="O305" s="142"/>
      <c r="P305" s="12"/>
      <c r="AB305" s="142"/>
      <c r="AC305" s="12"/>
      <c r="AI305" s="31"/>
      <c r="AJ305" s="31"/>
      <c r="AM305" s="142"/>
      <c r="AN305" s="12"/>
      <c r="AO305" s="31"/>
      <c r="AP305" s="31"/>
      <c r="AQ305" s="31"/>
      <c r="AR305" s="31"/>
      <c r="AS305" s="31"/>
      <c r="AT305" s="36"/>
      <c r="AU305" s="31"/>
      <c r="AV305" s="31"/>
      <c r="AW305" s="31"/>
    </row>
    <row r="306" spans="1:49" outlineLevel="2" x14ac:dyDescent="0.2">
      <c r="A306" s="35">
        <v>911290213</v>
      </c>
      <c r="B306" s="35" t="s">
        <v>610</v>
      </c>
      <c r="C306" s="31" t="s">
        <v>121</v>
      </c>
      <c r="D306" s="35">
        <v>243</v>
      </c>
      <c r="F306" s="35" t="s">
        <v>567</v>
      </c>
      <c r="G306" s="31">
        <v>14845</v>
      </c>
      <c r="H306" s="71">
        <v>55</v>
      </c>
      <c r="I306" s="31">
        <v>10499</v>
      </c>
      <c r="J306" s="33">
        <v>1.0133300000000001</v>
      </c>
      <c r="K306" s="33">
        <v>0</v>
      </c>
      <c r="L306" s="33">
        <v>4.24</v>
      </c>
      <c r="M306" s="33">
        <v>1.06667</v>
      </c>
      <c r="N306" s="35">
        <v>243</v>
      </c>
      <c r="O306" s="142"/>
      <c r="P306" s="35" t="s">
        <v>567</v>
      </c>
      <c r="Q306" s="31">
        <v>68971</v>
      </c>
      <c r="R306" s="32">
        <v>4.6460761199056924</v>
      </c>
      <c r="S306" s="31">
        <v>85</v>
      </c>
      <c r="T306" s="31">
        <v>1</v>
      </c>
      <c r="U306" s="31">
        <v>80063</v>
      </c>
      <c r="V306" s="32">
        <v>5.3932637251599864</v>
      </c>
      <c r="W306" s="32">
        <v>1.1608212147134302</v>
      </c>
      <c r="X306" s="31">
        <v>9008</v>
      </c>
      <c r="Y306" s="31">
        <v>5292</v>
      </c>
      <c r="Z306" s="31">
        <v>28</v>
      </c>
      <c r="AA306" s="35">
        <v>243</v>
      </c>
      <c r="AB306" s="142"/>
      <c r="AC306" s="35" t="s">
        <v>567</v>
      </c>
      <c r="AD306" s="31">
        <v>14845</v>
      </c>
      <c r="AE306" s="31">
        <v>18200</v>
      </c>
      <c r="AF306" s="31">
        <v>52555</v>
      </c>
      <c r="AG306" s="31">
        <v>8453</v>
      </c>
      <c r="AH306" s="31">
        <v>186517</v>
      </c>
      <c r="AI306" s="31">
        <v>265725</v>
      </c>
      <c r="AJ306" s="31">
        <v>0</v>
      </c>
      <c r="AK306" s="31">
        <v>0</v>
      </c>
      <c r="AL306" s="35">
        <v>243</v>
      </c>
      <c r="AM306" s="142"/>
      <c r="AN306" s="35" t="s">
        <v>567</v>
      </c>
      <c r="AO306" s="31">
        <v>171420</v>
      </c>
      <c r="AP306" s="31">
        <v>49910</v>
      </c>
      <c r="AQ306" s="31">
        <v>74875</v>
      </c>
      <c r="AR306" s="31">
        <v>296205</v>
      </c>
      <c r="AS306" s="31">
        <v>424564</v>
      </c>
      <c r="AT306" s="36">
        <v>19.953182889861907</v>
      </c>
      <c r="AU306" s="31">
        <v>235650</v>
      </c>
      <c r="AV306" s="31">
        <v>52555</v>
      </c>
      <c r="AW306" s="31">
        <v>8000</v>
      </c>
    </row>
    <row r="307" spans="1:49" outlineLevel="1" x14ac:dyDescent="0.2">
      <c r="B307" s="15" t="s">
        <v>83</v>
      </c>
      <c r="C307" s="31"/>
      <c r="F307" s="12" t="s">
        <v>323</v>
      </c>
      <c r="G307" s="31">
        <v>14845</v>
      </c>
      <c r="I307" s="31">
        <v>10499</v>
      </c>
      <c r="J307" s="33">
        <v>1.0133300000000001</v>
      </c>
      <c r="K307" s="33">
        <v>0</v>
      </c>
      <c r="L307" s="33">
        <v>4.24</v>
      </c>
      <c r="M307" s="33">
        <v>1.06667</v>
      </c>
      <c r="O307" s="142"/>
      <c r="P307" s="12" t="s">
        <v>323</v>
      </c>
      <c r="Q307" s="31">
        <v>68971</v>
      </c>
      <c r="R307" s="32">
        <v>4.6460761199056924</v>
      </c>
      <c r="S307" s="31">
        <v>85</v>
      </c>
      <c r="T307" s="31">
        <v>1</v>
      </c>
      <c r="U307" s="31">
        <v>80063</v>
      </c>
      <c r="V307" s="32">
        <v>5.3932637251599864</v>
      </c>
      <c r="W307" s="32">
        <v>1.1608212147134302</v>
      </c>
      <c r="X307" s="31">
        <v>9008</v>
      </c>
      <c r="Y307" s="31">
        <v>5292</v>
      </c>
      <c r="Z307" s="31">
        <v>28</v>
      </c>
      <c r="AB307" s="142"/>
      <c r="AC307" s="12" t="s">
        <v>323</v>
      </c>
      <c r="AD307" s="31">
        <v>14845</v>
      </c>
      <c r="AE307" s="31">
        <v>18200</v>
      </c>
      <c r="AF307" s="31">
        <v>52555</v>
      </c>
      <c r="AG307" s="31">
        <v>8453</v>
      </c>
      <c r="AH307" s="31">
        <v>186517</v>
      </c>
      <c r="AI307" s="31">
        <v>265725</v>
      </c>
      <c r="AJ307" s="31">
        <v>0</v>
      </c>
      <c r="AK307" s="31">
        <v>0</v>
      </c>
      <c r="AM307" s="142"/>
      <c r="AN307" s="12" t="s">
        <v>323</v>
      </c>
      <c r="AO307" s="31">
        <v>171420</v>
      </c>
      <c r="AP307" s="31">
        <v>49910</v>
      </c>
      <c r="AQ307" s="31">
        <v>74875</v>
      </c>
      <c r="AR307" s="31">
        <v>296205</v>
      </c>
      <c r="AS307" s="31">
        <v>424564</v>
      </c>
      <c r="AT307" s="36">
        <v>19.953182889861907</v>
      </c>
      <c r="AU307" s="31">
        <v>235650</v>
      </c>
      <c r="AV307" s="31">
        <v>52555</v>
      </c>
      <c r="AW307" s="31">
        <v>8000</v>
      </c>
    </row>
    <row r="308" spans="1:49" outlineLevel="1" x14ac:dyDescent="0.2">
      <c r="B308" s="15"/>
      <c r="C308" s="31"/>
      <c r="F308" s="12"/>
      <c r="O308" s="142"/>
      <c r="P308" s="12"/>
      <c r="AB308" s="142"/>
      <c r="AC308" s="12"/>
      <c r="AI308" s="31"/>
      <c r="AJ308" s="31"/>
      <c r="AM308" s="142"/>
      <c r="AN308" s="12"/>
      <c r="AO308" s="31"/>
      <c r="AP308" s="31"/>
      <c r="AQ308" s="31"/>
      <c r="AR308" s="31"/>
      <c r="AS308" s="31"/>
      <c r="AT308" s="36"/>
      <c r="AU308" s="31"/>
      <c r="AV308" s="31"/>
      <c r="AW308" s="31"/>
    </row>
    <row r="309" spans="1:49" outlineLevel="2" x14ac:dyDescent="0.2">
      <c r="A309" s="35">
        <v>901300725</v>
      </c>
      <c r="B309" s="35" t="s">
        <v>568</v>
      </c>
      <c r="C309" s="31" t="s">
        <v>737</v>
      </c>
      <c r="D309" s="35">
        <v>244</v>
      </c>
      <c r="E309" s="6" t="s">
        <v>328</v>
      </c>
      <c r="F309" s="35" t="s">
        <v>569</v>
      </c>
      <c r="G309" s="31">
        <v>0</v>
      </c>
      <c r="I309" s="31">
        <v>0</v>
      </c>
      <c r="J309" s="33">
        <v>0.77142999999999995</v>
      </c>
      <c r="K309" s="33">
        <v>0</v>
      </c>
      <c r="L309" s="33">
        <v>0</v>
      </c>
      <c r="M309" s="33">
        <v>0</v>
      </c>
      <c r="N309" s="35">
        <v>244</v>
      </c>
      <c r="O309" s="142" t="s">
        <v>328</v>
      </c>
      <c r="P309" s="35" t="s">
        <v>569</v>
      </c>
      <c r="Q309" s="31">
        <v>0</v>
      </c>
      <c r="R309" s="32">
        <v>0</v>
      </c>
      <c r="S309" s="31">
        <v>0</v>
      </c>
      <c r="T309" s="31">
        <v>29</v>
      </c>
      <c r="U309" s="31">
        <v>0</v>
      </c>
      <c r="V309" s="32">
        <v>0</v>
      </c>
      <c r="W309" s="32">
        <v>0</v>
      </c>
      <c r="X309" s="31">
        <v>0</v>
      </c>
      <c r="Y309" s="31">
        <v>0</v>
      </c>
      <c r="Z309" s="31">
        <v>0</v>
      </c>
      <c r="AA309" s="35">
        <v>244</v>
      </c>
      <c r="AB309" s="142" t="s">
        <v>328</v>
      </c>
      <c r="AC309" s="35" t="s">
        <v>569</v>
      </c>
      <c r="AD309" s="31">
        <v>0</v>
      </c>
      <c r="AE309" s="31">
        <v>26000</v>
      </c>
      <c r="AF309" s="31">
        <v>31645</v>
      </c>
      <c r="AG309" s="31">
        <v>0</v>
      </c>
      <c r="AH309" s="31">
        <v>16052</v>
      </c>
      <c r="AI309" s="31">
        <v>73697</v>
      </c>
      <c r="AJ309" s="31">
        <v>0</v>
      </c>
      <c r="AK309" s="31">
        <v>0</v>
      </c>
      <c r="AL309" s="35">
        <v>244</v>
      </c>
      <c r="AM309" s="142" t="s">
        <v>328</v>
      </c>
      <c r="AN309" s="35" t="s">
        <v>569</v>
      </c>
      <c r="AO309" s="31">
        <v>35474</v>
      </c>
      <c r="AP309" s="31">
        <v>9644</v>
      </c>
      <c r="AQ309" s="31">
        <v>20750</v>
      </c>
      <c r="AR309" s="31">
        <v>65868</v>
      </c>
      <c r="AS309" s="31">
        <v>0</v>
      </c>
      <c r="AT309" s="36">
        <v>0</v>
      </c>
      <c r="AU309" s="31">
        <v>34223</v>
      </c>
      <c r="AV309" s="31">
        <v>31645</v>
      </c>
      <c r="AW309" s="31">
        <v>0</v>
      </c>
    </row>
    <row r="310" spans="1:49" outlineLevel="2" x14ac:dyDescent="0.2">
      <c r="A310" s="35">
        <v>901300753</v>
      </c>
      <c r="B310" s="35" t="s">
        <v>568</v>
      </c>
      <c r="C310" s="31" t="s">
        <v>737</v>
      </c>
      <c r="D310" s="35">
        <v>245</v>
      </c>
      <c r="E310" s="6" t="s">
        <v>330</v>
      </c>
      <c r="F310" s="35" t="s">
        <v>499</v>
      </c>
      <c r="G310" s="31">
        <v>26468</v>
      </c>
      <c r="H310" s="71">
        <v>52</v>
      </c>
      <c r="I310" s="31">
        <v>4441</v>
      </c>
      <c r="J310" s="33">
        <v>1</v>
      </c>
      <c r="K310" s="33">
        <v>0.68571000000000004</v>
      </c>
      <c r="L310" s="33">
        <v>6.4285699999999997</v>
      </c>
      <c r="M310" s="33">
        <v>2.7428599999999999</v>
      </c>
      <c r="N310" s="35">
        <v>245</v>
      </c>
      <c r="O310" s="142" t="s">
        <v>330</v>
      </c>
      <c r="P310" s="35" t="s">
        <v>499</v>
      </c>
      <c r="Q310" s="31">
        <v>58816</v>
      </c>
      <c r="R310" s="32">
        <v>2.222155055160949</v>
      </c>
      <c r="S310" s="31">
        <v>83</v>
      </c>
      <c r="T310" s="31">
        <v>29</v>
      </c>
      <c r="U310" s="31">
        <v>58477</v>
      </c>
      <c r="V310" s="32">
        <v>2.2093471361644248</v>
      </c>
      <c r="W310" s="32">
        <v>0.99423626224156691</v>
      </c>
      <c r="X310" s="31">
        <v>206</v>
      </c>
      <c r="Y310" s="31">
        <v>208</v>
      </c>
      <c r="Z310" s="31">
        <v>22</v>
      </c>
      <c r="AA310" s="35">
        <v>245</v>
      </c>
      <c r="AB310" s="142" t="s">
        <v>330</v>
      </c>
      <c r="AC310" s="35" t="s">
        <v>499</v>
      </c>
      <c r="AD310" s="31">
        <v>26468</v>
      </c>
      <c r="AE310" s="31">
        <v>58748</v>
      </c>
      <c r="AF310" s="31">
        <v>82833</v>
      </c>
      <c r="AG310" s="31">
        <v>0</v>
      </c>
      <c r="AH310" s="31">
        <v>103560</v>
      </c>
      <c r="AI310" s="31">
        <v>245141</v>
      </c>
      <c r="AJ310" s="31">
        <v>0</v>
      </c>
      <c r="AK310" s="31">
        <v>5028</v>
      </c>
      <c r="AL310" s="35">
        <v>245</v>
      </c>
      <c r="AM310" s="142" t="s">
        <v>330</v>
      </c>
      <c r="AN310" s="35" t="s">
        <v>499</v>
      </c>
      <c r="AO310" s="31">
        <v>259692</v>
      </c>
      <c r="AP310" s="31">
        <v>45311</v>
      </c>
      <c r="AQ310" s="31">
        <v>104009</v>
      </c>
      <c r="AR310" s="31">
        <v>409012</v>
      </c>
      <c r="AS310" s="31">
        <v>0</v>
      </c>
      <c r="AT310" s="36">
        <v>15.453075411818045</v>
      </c>
      <c r="AU310" s="31">
        <v>326179</v>
      </c>
      <c r="AV310" s="31">
        <v>82833</v>
      </c>
      <c r="AW310" s="31">
        <v>0</v>
      </c>
    </row>
    <row r="311" spans="1:49" outlineLevel="2" x14ac:dyDescent="0.2">
      <c r="A311" s="35">
        <v>901300063</v>
      </c>
      <c r="B311" s="35" t="s">
        <v>568</v>
      </c>
      <c r="C311" s="31" t="s">
        <v>737</v>
      </c>
      <c r="D311" s="35">
        <v>246</v>
      </c>
      <c r="E311" s="6" t="s">
        <v>330</v>
      </c>
      <c r="F311" s="35" t="s">
        <v>500</v>
      </c>
      <c r="G311" s="31">
        <v>12218</v>
      </c>
      <c r="H311" s="71">
        <v>50</v>
      </c>
      <c r="I311" s="31">
        <v>6219</v>
      </c>
      <c r="J311" s="33">
        <v>0</v>
      </c>
      <c r="K311" s="33">
        <v>1</v>
      </c>
      <c r="L311" s="33">
        <v>2.2857099999999999</v>
      </c>
      <c r="M311" s="33">
        <v>0.42857000000000001</v>
      </c>
      <c r="N311" s="35">
        <v>246</v>
      </c>
      <c r="O311" s="142" t="s">
        <v>330</v>
      </c>
      <c r="P311" s="35" t="s">
        <v>500</v>
      </c>
      <c r="Q311" s="31">
        <v>35781</v>
      </c>
      <c r="R311" s="32">
        <v>2.9285480438697005</v>
      </c>
      <c r="S311" s="31">
        <v>36</v>
      </c>
      <c r="T311" s="31">
        <v>2707</v>
      </c>
      <c r="U311" s="31">
        <v>32102</v>
      </c>
      <c r="V311" s="32">
        <v>2.6274349320674415</v>
      </c>
      <c r="W311" s="32">
        <v>0.89718006763366032</v>
      </c>
      <c r="X311" s="31">
        <v>114</v>
      </c>
      <c r="Y311" s="31">
        <v>97</v>
      </c>
      <c r="Z311" s="31">
        <v>10</v>
      </c>
      <c r="AA311" s="35">
        <v>246</v>
      </c>
      <c r="AB311" s="142" t="s">
        <v>330</v>
      </c>
      <c r="AC311" s="35" t="s">
        <v>500</v>
      </c>
      <c r="AD311" s="31">
        <v>12218</v>
      </c>
      <c r="AE311" s="31">
        <v>46168</v>
      </c>
      <c r="AF311" s="31">
        <v>51870</v>
      </c>
      <c r="AG311" s="31">
        <v>10243</v>
      </c>
      <c r="AH311" s="31">
        <v>73503</v>
      </c>
      <c r="AI311" s="31">
        <v>181784</v>
      </c>
      <c r="AJ311" s="31">
        <v>0</v>
      </c>
      <c r="AK311" s="31">
        <v>10243</v>
      </c>
      <c r="AL311" s="35">
        <v>246</v>
      </c>
      <c r="AM311" s="142" t="s">
        <v>330</v>
      </c>
      <c r="AN311" s="35" t="s">
        <v>500</v>
      </c>
      <c r="AO311" s="31">
        <v>107538</v>
      </c>
      <c r="AP311" s="31">
        <v>37654</v>
      </c>
      <c r="AQ311" s="31">
        <v>77434</v>
      </c>
      <c r="AR311" s="31">
        <v>222626</v>
      </c>
      <c r="AS311" s="31">
        <v>0</v>
      </c>
      <c r="AT311" s="36">
        <v>18.22114912424292</v>
      </c>
      <c r="AU311" s="31">
        <v>160513</v>
      </c>
      <c r="AV311" s="31">
        <v>51870</v>
      </c>
      <c r="AW311" s="31">
        <v>10243</v>
      </c>
    </row>
    <row r="312" spans="1:49" outlineLevel="1" x14ac:dyDescent="0.2">
      <c r="B312" s="15" t="s">
        <v>833</v>
      </c>
      <c r="C312" s="31"/>
      <c r="F312" s="12" t="s">
        <v>324</v>
      </c>
      <c r="G312" s="31">
        <v>38686</v>
      </c>
      <c r="I312" s="31">
        <v>10660</v>
      </c>
      <c r="J312" s="33">
        <v>1.7714300000000001</v>
      </c>
      <c r="K312" s="33">
        <v>1.68571</v>
      </c>
      <c r="L312" s="33">
        <v>8.7142799999999987</v>
      </c>
      <c r="M312" s="33">
        <v>3.17143</v>
      </c>
      <c r="O312" s="142"/>
      <c r="P312" s="12" t="s">
        <v>324</v>
      </c>
      <c r="Q312" s="31">
        <v>94597</v>
      </c>
      <c r="R312" s="32">
        <v>2.4452515121749472</v>
      </c>
      <c r="S312" s="31">
        <v>119</v>
      </c>
      <c r="T312" s="31">
        <v>2765</v>
      </c>
      <c r="U312" s="31">
        <v>90579</v>
      </c>
      <c r="V312" s="32">
        <v>2.341389650002585</v>
      </c>
      <c r="W312" s="32">
        <v>0.95752508007653525</v>
      </c>
      <c r="X312" s="31">
        <v>320</v>
      </c>
      <c r="Y312" s="31">
        <v>305</v>
      </c>
      <c r="Z312" s="31">
        <v>32</v>
      </c>
      <c r="AB312" s="142"/>
      <c r="AC312" s="12" t="s">
        <v>324</v>
      </c>
      <c r="AD312" s="31">
        <v>38686</v>
      </c>
      <c r="AE312" s="31">
        <v>130916</v>
      </c>
      <c r="AF312" s="31">
        <v>166348</v>
      </c>
      <c r="AG312" s="31">
        <v>10243</v>
      </c>
      <c r="AH312" s="31">
        <v>193115</v>
      </c>
      <c r="AI312" s="31">
        <v>500622</v>
      </c>
      <c r="AJ312" s="31">
        <v>0</v>
      </c>
      <c r="AK312" s="31">
        <v>15271</v>
      </c>
      <c r="AM312" s="142"/>
      <c r="AN312" s="12" t="s">
        <v>324</v>
      </c>
      <c r="AO312" s="31">
        <v>402704</v>
      </c>
      <c r="AP312" s="31">
        <v>92609</v>
      </c>
      <c r="AQ312" s="31">
        <v>202193</v>
      </c>
      <c r="AR312" s="31">
        <v>697506</v>
      </c>
      <c r="AS312" s="31">
        <v>0</v>
      </c>
      <c r="AT312" s="36">
        <v>18.029933309207465</v>
      </c>
      <c r="AU312" s="31">
        <v>520915</v>
      </c>
      <c r="AV312" s="31">
        <v>166348</v>
      </c>
      <c r="AW312" s="31">
        <v>10243</v>
      </c>
    </row>
    <row r="313" spans="1:49" outlineLevel="1" x14ac:dyDescent="0.2">
      <c r="B313" s="15"/>
      <c r="C313" s="31"/>
      <c r="F313" s="12"/>
      <c r="O313" s="142"/>
      <c r="P313" s="12"/>
      <c r="AB313" s="142"/>
      <c r="AC313" s="12"/>
      <c r="AI313" s="31"/>
      <c r="AJ313" s="31"/>
      <c r="AM313" s="142"/>
      <c r="AN313" s="12"/>
      <c r="AO313" s="31"/>
      <c r="AP313" s="31"/>
      <c r="AQ313" s="31"/>
      <c r="AR313" s="31"/>
      <c r="AS313" s="31"/>
      <c r="AT313" s="36"/>
      <c r="AU313" s="31"/>
      <c r="AV313" s="31"/>
      <c r="AW313" s="31"/>
    </row>
    <row r="314" spans="1:49" outlineLevel="2" x14ac:dyDescent="0.2">
      <c r="A314" s="35">
        <v>911310513</v>
      </c>
      <c r="B314" s="35" t="s">
        <v>501</v>
      </c>
      <c r="C314" s="31" t="s">
        <v>354</v>
      </c>
      <c r="D314" s="35">
        <v>247</v>
      </c>
      <c r="F314" s="35" t="s">
        <v>502</v>
      </c>
      <c r="G314" s="31">
        <v>45913</v>
      </c>
      <c r="H314" s="71">
        <v>50</v>
      </c>
      <c r="I314" s="31">
        <v>5808</v>
      </c>
      <c r="J314" s="33">
        <v>1.0133300000000001</v>
      </c>
      <c r="K314" s="33">
        <v>0</v>
      </c>
      <c r="L314" s="33">
        <v>8.2666699999999995</v>
      </c>
      <c r="M314" s="33">
        <v>5.3330000000000002E-2</v>
      </c>
      <c r="N314" s="35">
        <v>247</v>
      </c>
      <c r="O314" s="142"/>
      <c r="P314" s="35" t="s">
        <v>502</v>
      </c>
      <c r="Q314" s="31">
        <v>41444</v>
      </c>
      <c r="R314" s="32">
        <v>0.90266373358308105</v>
      </c>
      <c r="S314" s="31">
        <v>75</v>
      </c>
      <c r="T314" s="31">
        <v>0</v>
      </c>
      <c r="U314" s="31">
        <v>52647</v>
      </c>
      <c r="V314" s="32">
        <v>1.1466686994968744</v>
      </c>
      <c r="W314" s="32">
        <v>1.2703165717594826</v>
      </c>
      <c r="X314" s="31">
        <v>79</v>
      </c>
      <c r="Y314" s="31">
        <v>567</v>
      </c>
      <c r="Z314" s="31">
        <v>6</v>
      </c>
      <c r="AA314" s="35">
        <v>247</v>
      </c>
      <c r="AB314" s="142"/>
      <c r="AC314" s="35" t="s">
        <v>502</v>
      </c>
      <c r="AD314" s="31">
        <v>45913</v>
      </c>
      <c r="AE314" s="31">
        <v>70570</v>
      </c>
      <c r="AF314" s="31">
        <v>129354</v>
      </c>
      <c r="AG314" s="31">
        <v>0</v>
      </c>
      <c r="AH314" s="31">
        <v>394790</v>
      </c>
      <c r="AI314" s="31">
        <v>594714</v>
      </c>
      <c r="AJ314" s="31">
        <v>0</v>
      </c>
      <c r="AK314" s="31">
        <v>0</v>
      </c>
      <c r="AL314" s="35">
        <v>247</v>
      </c>
      <c r="AM314" s="142"/>
      <c r="AN314" s="35" t="s">
        <v>502</v>
      </c>
      <c r="AO314" s="31">
        <v>258399</v>
      </c>
      <c r="AP314" s="31">
        <v>51840</v>
      </c>
      <c r="AQ314" s="31">
        <v>65279</v>
      </c>
      <c r="AR314" s="31">
        <v>375518</v>
      </c>
      <c r="AS314" s="31">
        <v>0</v>
      </c>
      <c r="AT314" s="36">
        <v>8.1789035785071764</v>
      </c>
      <c r="AU314" s="31">
        <v>246164</v>
      </c>
      <c r="AV314" s="31">
        <v>129354</v>
      </c>
      <c r="AW314" s="31">
        <v>0</v>
      </c>
    </row>
    <row r="315" spans="1:49" outlineLevel="1" x14ac:dyDescent="0.2">
      <c r="B315" s="15" t="s">
        <v>84</v>
      </c>
      <c r="C315" s="31"/>
      <c r="F315" s="12" t="s">
        <v>325</v>
      </c>
      <c r="G315" s="31">
        <v>45913</v>
      </c>
      <c r="I315" s="31">
        <v>5808</v>
      </c>
      <c r="J315" s="33">
        <v>1.0133300000000001</v>
      </c>
      <c r="K315" s="33">
        <v>0</v>
      </c>
      <c r="L315" s="33">
        <v>8.2666699999999995</v>
      </c>
      <c r="M315" s="33">
        <v>5.3330000000000002E-2</v>
      </c>
      <c r="O315" s="142"/>
      <c r="P315" s="12" t="s">
        <v>325</v>
      </c>
      <c r="Q315" s="31">
        <v>41444</v>
      </c>
      <c r="R315" s="32">
        <v>0.90266373358308105</v>
      </c>
      <c r="S315" s="31">
        <v>75</v>
      </c>
      <c r="T315" s="31">
        <v>0</v>
      </c>
      <c r="U315" s="31">
        <v>52647</v>
      </c>
      <c r="V315" s="32">
        <v>1.1466686994968744</v>
      </c>
      <c r="W315" s="32">
        <v>1.2703165717594826</v>
      </c>
      <c r="X315" s="31">
        <v>79</v>
      </c>
      <c r="Y315" s="31">
        <v>567</v>
      </c>
      <c r="Z315" s="31">
        <v>6</v>
      </c>
      <c r="AB315" s="142"/>
      <c r="AC315" s="12" t="s">
        <v>325</v>
      </c>
      <c r="AD315" s="31">
        <v>45913</v>
      </c>
      <c r="AE315" s="31">
        <v>70570</v>
      </c>
      <c r="AF315" s="31">
        <v>129354</v>
      </c>
      <c r="AG315" s="31">
        <v>0</v>
      </c>
      <c r="AH315" s="31">
        <v>394790</v>
      </c>
      <c r="AI315" s="31">
        <v>594714</v>
      </c>
      <c r="AJ315" s="31">
        <v>0</v>
      </c>
      <c r="AK315" s="31">
        <v>0</v>
      </c>
      <c r="AM315" s="142"/>
      <c r="AN315" s="12" t="s">
        <v>325</v>
      </c>
      <c r="AO315" s="31">
        <v>258399</v>
      </c>
      <c r="AP315" s="31">
        <v>51840</v>
      </c>
      <c r="AQ315" s="31">
        <v>65279</v>
      </c>
      <c r="AR315" s="31">
        <v>375518</v>
      </c>
      <c r="AS315" s="31">
        <v>0</v>
      </c>
      <c r="AT315" s="36">
        <v>8.1789035785071764</v>
      </c>
      <c r="AU315" s="31">
        <v>246164</v>
      </c>
      <c r="AV315" s="31">
        <v>129354</v>
      </c>
      <c r="AW315" s="31">
        <v>0</v>
      </c>
    </row>
    <row r="316" spans="1:49" outlineLevel="1" x14ac:dyDescent="0.2">
      <c r="B316" s="15"/>
      <c r="C316" s="31"/>
      <c r="F316" s="12"/>
      <c r="O316" s="142"/>
      <c r="P316" s="12"/>
      <c r="AB316" s="142"/>
      <c r="AC316" s="12"/>
      <c r="AI316" s="31"/>
      <c r="AJ316" s="31"/>
      <c r="AM316" s="142"/>
      <c r="AN316" s="12"/>
      <c r="AO316" s="31"/>
      <c r="AP316" s="31"/>
      <c r="AQ316" s="31"/>
      <c r="AR316" s="31"/>
      <c r="AS316" s="31"/>
      <c r="AT316" s="36"/>
      <c r="AU316" s="31"/>
      <c r="AV316" s="31"/>
      <c r="AW316" s="31"/>
    </row>
    <row r="317" spans="1:49" outlineLevel="2" x14ac:dyDescent="0.2">
      <c r="A317" s="35">
        <v>928320153</v>
      </c>
      <c r="B317" s="35" t="s">
        <v>503</v>
      </c>
      <c r="C317" s="31" t="s">
        <v>126</v>
      </c>
      <c r="D317" s="35">
        <v>248</v>
      </c>
      <c r="F317" s="35" t="s">
        <v>504</v>
      </c>
      <c r="G317" s="31">
        <v>3412</v>
      </c>
      <c r="H317" s="71">
        <v>35</v>
      </c>
      <c r="I317" s="31">
        <v>2621</v>
      </c>
      <c r="J317" s="33">
        <v>0</v>
      </c>
      <c r="K317" s="33">
        <v>2.17143</v>
      </c>
      <c r="L317" s="33">
        <v>0</v>
      </c>
      <c r="M317" s="33">
        <v>0.11429</v>
      </c>
      <c r="N317" s="35">
        <v>248</v>
      </c>
      <c r="O317" s="142"/>
      <c r="P317" s="35" t="s">
        <v>504</v>
      </c>
      <c r="Q317" s="31">
        <v>38657</v>
      </c>
      <c r="R317" s="32">
        <v>11.329718640093787</v>
      </c>
      <c r="S317" s="31">
        <v>32</v>
      </c>
      <c r="T317" s="31">
        <v>0</v>
      </c>
      <c r="U317" s="31">
        <v>40390</v>
      </c>
      <c r="V317" s="32">
        <v>11.837631887456038</v>
      </c>
      <c r="W317" s="32">
        <v>1.0448301730605065</v>
      </c>
      <c r="X317" s="31">
        <v>185</v>
      </c>
      <c r="Y317" s="31">
        <v>176</v>
      </c>
      <c r="Z317" s="31">
        <v>10</v>
      </c>
      <c r="AA317" s="35">
        <v>248</v>
      </c>
      <c r="AB317" s="142"/>
      <c r="AC317" s="35" t="s">
        <v>504</v>
      </c>
      <c r="AD317" s="31">
        <v>3412</v>
      </c>
      <c r="AE317" s="31">
        <v>22665</v>
      </c>
      <c r="AF317" s="31">
        <v>13090</v>
      </c>
      <c r="AG317" s="31">
        <v>8811</v>
      </c>
      <c r="AH317" s="31">
        <v>31279</v>
      </c>
      <c r="AI317" s="31">
        <v>75845</v>
      </c>
      <c r="AJ317" s="31">
        <v>0</v>
      </c>
      <c r="AK317" s="31">
        <v>8811</v>
      </c>
      <c r="AL317" s="35">
        <v>248</v>
      </c>
      <c r="AM317" s="142"/>
      <c r="AN317" s="35" t="s">
        <v>504</v>
      </c>
      <c r="AO317" s="31">
        <v>48541</v>
      </c>
      <c r="AP317" s="31">
        <v>27433</v>
      </c>
      <c r="AQ317" s="31">
        <v>35882</v>
      </c>
      <c r="AR317" s="31">
        <v>111856</v>
      </c>
      <c r="AS317" s="31">
        <v>0</v>
      </c>
      <c r="AT317" s="36">
        <v>32.783118405627199</v>
      </c>
      <c r="AU317" s="31">
        <v>89955</v>
      </c>
      <c r="AV317" s="31">
        <v>13090</v>
      </c>
      <c r="AW317" s="31">
        <v>8811</v>
      </c>
    </row>
    <row r="318" spans="1:49" outlineLevel="2" x14ac:dyDescent="0.2">
      <c r="A318" s="35">
        <v>928320125</v>
      </c>
      <c r="B318" s="35" t="s">
        <v>503</v>
      </c>
      <c r="C318" s="31" t="s">
        <v>126</v>
      </c>
      <c r="D318" s="35">
        <v>249</v>
      </c>
      <c r="F318" s="35" t="s">
        <v>505</v>
      </c>
      <c r="G318" s="31">
        <v>4393</v>
      </c>
      <c r="H318" s="71">
        <v>36</v>
      </c>
      <c r="I318" s="31">
        <v>1307</v>
      </c>
      <c r="J318" s="33">
        <v>0</v>
      </c>
      <c r="K318" s="33">
        <v>1</v>
      </c>
      <c r="L318" s="33">
        <v>0.27778000000000003</v>
      </c>
      <c r="M318" s="33">
        <v>0.13889000000000001</v>
      </c>
      <c r="N318" s="35">
        <v>249</v>
      </c>
      <c r="O318" s="142"/>
      <c r="P318" s="35" t="s">
        <v>505</v>
      </c>
      <c r="Q318" s="31">
        <v>16802</v>
      </c>
      <c r="R318" s="32">
        <v>3.8247211472797633</v>
      </c>
      <c r="S318" s="31">
        <v>16</v>
      </c>
      <c r="T318" s="31">
        <v>0</v>
      </c>
      <c r="U318" s="31">
        <v>6223</v>
      </c>
      <c r="V318" s="32">
        <v>1.4165718188026406</v>
      </c>
      <c r="W318" s="32">
        <v>0.37037257469348889</v>
      </c>
      <c r="X318" s="31">
        <v>10</v>
      </c>
      <c r="Y318" s="31">
        <v>28</v>
      </c>
      <c r="Z318" s="31">
        <v>8</v>
      </c>
      <c r="AA318" s="35">
        <v>249</v>
      </c>
      <c r="AB318" s="142"/>
      <c r="AC318" s="35" t="s">
        <v>505</v>
      </c>
      <c r="AD318" s="31">
        <v>4393</v>
      </c>
      <c r="AE318" s="31">
        <v>11000</v>
      </c>
      <c r="AF318" s="31">
        <v>6815</v>
      </c>
      <c r="AG318" s="31">
        <v>0</v>
      </c>
      <c r="AH318" s="31">
        <v>27947</v>
      </c>
      <c r="AI318" s="31">
        <v>45762</v>
      </c>
      <c r="AJ318" s="31">
        <v>0</v>
      </c>
      <c r="AK318" s="31">
        <v>0</v>
      </c>
      <c r="AL318" s="35">
        <v>249</v>
      </c>
      <c r="AM318" s="142"/>
      <c r="AN318" s="35" t="s">
        <v>505</v>
      </c>
      <c r="AO318" s="31">
        <v>19952</v>
      </c>
      <c r="AP318" s="31">
        <v>5822</v>
      </c>
      <c r="AQ318" s="31">
        <v>18710</v>
      </c>
      <c r="AR318" s="31">
        <v>44484</v>
      </c>
      <c r="AS318" s="31">
        <v>0</v>
      </c>
      <c r="AT318" s="36">
        <v>10.126109720009106</v>
      </c>
      <c r="AU318" s="31">
        <v>37669</v>
      </c>
      <c r="AV318" s="31">
        <v>6815</v>
      </c>
      <c r="AW318" s="31">
        <v>0</v>
      </c>
    </row>
    <row r="319" spans="1:49" outlineLevel="2" x14ac:dyDescent="0.2">
      <c r="A319" s="35">
        <v>928320663</v>
      </c>
      <c r="B319" s="35" t="s">
        <v>503</v>
      </c>
      <c r="C319" s="31" t="s">
        <v>126</v>
      </c>
      <c r="D319" s="35">
        <v>250</v>
      </c>
      <c r="F319" s="35" t="s">
        <v>104</v>
      </c>
      <c r="G319" s="31">
        <v>32924</v>
      </c>
      <c r="H319" s="71">
        <v>50</v>
      </c>
      <c r="I319" s="31">
        <v>14545</v>
      </c>
      <c r="J319" s="33">
        <v>5.0857099999999997</v>
      </c>
      <c r="K319" s="33">
        <v>0</v>
      </c>
      <c r="L319" s="33">
        <v>3.94286</v>
      </c>
      <c r="M319" s="33">
        <v>0.45713999999999999</v>
      </c>
      <c r="N319" s="35">
        <v>250</v>
      </c>
      <c r="O319" s="142"/>
      <c r="P319" s="35" t="s">
        <v>104</v>
      </c>
      <c r="Q319" s="31">
        <v>76244</v>
      </c>
      <c r="R319" s="32">
        <v>2.3157575021261088</v>
      </c>
      <c r="S319" s="31">
        <v>82</v>
      </c>
      <c r="T319" s="31">
        <v>56</v>
      </c>
      <c r="U319" s="31">
        <v>100500</v>
      </c>
      <c r="V319" s="32">
        <v>3.0524845097800997</v>
      </c>
      <c r="W319" s="32">
        <v>1.3181365091023556</v>
      </c>
      <c r="X319" s="31">
        <v>173</v>
      </c>
      <c r="Y319" s="31">
        <v>1110</v>
      </c>
      <c r="Z319" s="31">
        <v>13</v>
      </c>
      <c r="AA319" s="35">
        <v>250</v>
      </c>
      <c r="AB319" s="142"/>
      <c r="AC319" s="35" t="s">
        <v>104</v>
      </c>
      <c r="AD319" s="31">
        <v>32924</v>
      </c>
      <c r="AE319" s="31">
        <v>161700</v>
      </c>
      <c r="AF319" s="31">
        <v>94710</v>
      </c>
      <c r="AG319" s="31">
        <v>0</v>
      </c>
      <c r="AH319" s="31">
        <v>130231</v>
      </c>
      <c r="AI319" s="31">
        <v>386641</v>
      </c>
      <c r="AJ319" s="31">
        <v>11000</v>
      </c>
      <c r="AK319" s="31">
        <v>4064</v>
      </c>
      <c r="AL319" s="35">
        <v>250</v>
      </c>
      <c r="AM319" s="142"/>
      <c r="AN319" s="35" t="s">
        <v>104</v>
      </c>
      <c r="AO319" s="31">
        <v>288426</v>
      </c>
      <c r="AP319" s="31">
        <v>57836</v>
      </c>
      <c r="AQ319" s="31">
        <v>77704</v>
      </c>
      <c r="AR319" s="31">
        <v>423966</v>
      </c>
      <c r="AS319" s="31">
        <v>0</v>
      </c>
      <c r="AT319" s="36">
        <v>12.877110922123679</v>
      </c>
      <c r="AU319" s="31">
        <v>329256</v>
      </c>
      <c r="AV319" s="31">
        <v>94710</v>
      </c>
      <c r="AW319" s="31">
        <v>0</v>
      </c>
    </row>
    <row r="320" spans="1:49" outlineLevel="1" x14ac:dyDescent="0.2">
      <c r="B320" s="15" t="s">
        <v>85</v>
      </c>
      <c r="C320" s="31"/>
      <c r="F320" s="12" t="s">
        <v>326</v>
      </c>
      <c r="G320" s="31">
        <v>40729</v>
      </c>
      <c r="I320" s="31">
        <v>18473</v>
      </c>
      <c r="J320" s="33">
        <v>5.0857099999999997</v>
      </c>
      <c r="K320" s="33">
        <v>3.17143</v>
      </c>
      <c r="L320" s="33">
        <v>4.2206400000000004</v>
      </c>
      <c r="M320" s="33">
        <v>0.71032000000000006</v>
      </c>
      <c r="O320" s="142"/>
      <c r="P320" s="12" t="s">
        <v>326</v>
      </c>
      <c r="Q320" s="31">
        <v>131703</v>
      </c>
      <c r="R320" s="32">
        <v>3.2336418767954038</v>
      </c>
      <c r="S320" s="31">
        <v>130</v>
      </c>
      <c r="T320" s="31">
        <v>56</v>
      </c>
      <c r="U320" s="31">
        <v>147113</v>
      </c>
      <c r="V320" s="32">
        <v>3.6119963662255397</v>
      </c>
      <c r="W320" s="32">
        <v>1.1170056870382603</v>
      </c>
      <c r="X320" s="31">
        <v>368</v>
      </c>
      <c r="Y320" s="31">
        <v>1314</v>
      </c>
      <c r="Z320" s="31">
        <v>31</v>
      </c>
      <c r="AB320" s="142"/>
      <c r="AC320" s="12" t="s">
        <v>326</v>
      </c>
      <c r="AD320" s="31">
        <v>40729</v>
      </c>
      <c r="AE320" s="31">
        <v>195365</v>
      </c>
      <c r="AF320" s="31">
        <v>114615</v>
      </c>
      <c r="AG320" s="31">
        <v>8811</v>
      </c>
      <c r="AH320" s="31">
        <v>189457</v>
      </c>
      <c r="AI320" s="31">
        <v>508248</v>
      </c>
      <c r="AJ320" s="31">
        <v>11000</v>
      </c>
      <c r="AK320" s="31">
        <v>12875</v>
      </c>
      <c r="AM320" s="142"/>
      <c r="AN320" s="12" t="s">
        <v>326</v>
      </c>
      <c r="AO320" s="31">
        <v>356919</v>
      </c>
      <c r="AP320" s="31">
        <v>91091</v>
      </c>
      <c r="AQ320" s="31">
        <v>132296</v>
      </c>
      <c r="AR320" s="31">
        <v>580306</v>
      </c>
      <c r="AS320" s="31">
        <v>0</v>
      </c>
      <c r="AT320" s="36">
        <v>14.247980554396131</v>
      </c>
      <c r="AU320" s="31">
        <v>456880</v>
      </c>
      <c r="AV320" s="31">
        <v>114615</v>
      </c>
      <c r="AW320" s="31">
        <v>8811</v>
      </c>
    </row>
    <row r="321" spans="1:49" outlineLevel="1" x14ac:dyDescent="0.2">
      <c r="B321" s="15"/>
      <c r="C321" s="31"/>
      <c r="F321" s="12"/>
      <c r="O321" s="142"/>
      <c r="P321" s="12"/>
      <c r="AB321" s="142"/>
      <c r="AC321" s="12"/>
      <c r="AE321" s="38"/>
      <c r="AF321" s="38"/>
      <c r="AG321" s="38"/>
      <c r="AH321" s="38"/>
      <c r="AI321" s="31"/>
      <c r="AJ321" s="31"/>
      <c r="AM321" s="142"/>
      <c r="AN321" s="12"/>
      <c r="AO321" s="31"/>
      <c r="AP321" s="31"/>
      <c r="AQ321" s="31"/>
      <c r="AR321" s="31"/>
      <c r="AS321" s="31"/>
      <c r="AT321" s="36"/>
      <c r="AU321" s="31"/>
      <c r="AV321" s="31"/>
      <c r="AW321" s="31"/>
    </row>
    <row r="322" spans="1:49" outlineLevel="2" x14ac:dyDescent="0.2">
      <c r="A322" s="35">
        <v>906330035</v>
      </c>
      <c r="B322" s="35" t="s">
        <v>105</v>
      </c>
      <c r="C322" s="31" t="s">
        <v>118</v>
      </c>
      <c r="D322" s="35">
        <v>251</v>
      </c>
      <c r="E322" s="6" t="s">
        <v>328</v>
      </c>
      <c r="F322" s="35" t="s">
        <v>106</v>
      </c>
      <c r="G322" s="31">
        <v>0</v>
      </c>
      <c r="I322" s="31">
        <v>0</v>
      </c>
      <c r="J322" s="33">
        <v>0</v>
      </c>
      <c r="K322" s="33">
        <v>0</v>
      </c>
      <c r="L322" s="33">
        <v>0</v>
      </c>
      <c r="M322" s="33">
        <v>0</v>
      </c>
      <c r="N322" s="35">
        <v>251</v>
      </c>
      <c r="O322" s="142" t="s">
        <v>328</v>
      </c>
      <c r="P322" s="35" t="s">
        <v>106</v>
      </c>
      <c r="Q322" s="31">
        <v>0</v>
      </c>
      <c r="R322" s="32">
        <v>0</v>
      </c>
      <c r="S322" s="31">
        <v>0</v>
      </c>
      <c r="T322" s="31">
        <v>0</v>
      </c>
      <c r="U322" s="31">
        <v>0</v>
      </c>
      <c r="V322" s="32">
        <v>0</v>
      </c>
      <c r="W322" s="32">
        <v>0</v>
      </c>
      <c r="X322" s="31">
        <v>0</v>
      </c>
      <c r="Y322" s="31">
        <v>0</v>
      </c>
      <c r="Z322" s="31">
        <v>0</v>
      </c>
      <c r="AA322" s="35">
        <v>251</v>
      </c>
      <c r="AB322" s="142" t="s">
        <v>328</v>
      </c>
      <c r="AC322" s="35" t="s">
        <v>106</v>
      </c>
      <c r="AD322" s="31">
        <v>0</v>
      </c>
      <c r="AE322" s="31">
        <v>0</v>
      </c>
      <c r="AF322" s="31">
        <v>18623</v>
      </c>
      <c r="AG322" s="31">
        <v>249</v>
      </c>
      <c r="AH322" s="31">
        <v>18</v>
      </c>
      <c r="AI322" s="31">
        <v>18890</v>
      </c>
      <c r="AJ322" s="31">
        <v>0</v>
      </c>
      <c r="AK322" s="31">
        <v>0</v>
      </c>
      <c r="AL322" s="35">
        <v>251</v>
      </c>
      <c r="AM322" s="142" t="s">
        <v>328</v>
      </c>
      <c r="AN322" s="35" t="s">
        <v>106</v>
      </c>
      <c r="AO322" s="31">
        <v>0</v>
      </c>
      <c r="AP322" s="31">
        <v>0</v>
      </c>
      <c r="AQ322" s="31">
        <v>18890</v>
      </c>
      <c r="AR322" s="31">
        <v>18890</v>
      </c>
      <c r="AS322" s="31">
        <v>0</v>
      </c>
      <c r="AT322" s="36">
        <v>0</v>
      </c>
      <c r="AU322" s="31">
        <v>18</v>
      </c>
      <c r="AV322" s="31">
        <v>18623</v>
      </c>
      <c r="AW322" s="31">
        <v>249</v>
      </c>
    </row>
    <row r="323" spans="1:49" outlineLevel="2" x14ac:dyDescent="0.2">
      <c r="A323" s="35">
        <v>906330153</v>
      </c>
      <c r="B323" s="35" t="s">
        <v>105</v>
      </c>
      <c r="C323" s="31" t="s">
        <v>118</v>
      </c>
      <c r="D323" s="35">
        <v>252</v>
      </c>
      <c r="E323" s="6" t="s">
        <v>330</v>
      </c>
      <c r="F323" s="35" t="s">
        <v>107</v>
      </c>
      <c r="G323" s="31">
        <v>7799</v>
      </c>
      <c r="H323" s="71">
        <v>50</v>
      </c>
      <c r="I323" s="31">
        <v>1482</v>
      </c>
      <c r="J323" s="33">
        <v>1.85714</v>
      </c>
      <c r="K323" s="33">
        <v>0</v>
      </c>
      <c r="L323" s="33">
        <v>2.2571400000000001</v>
      </c>
      <c r="M323" s="33">
        <v>0.25713999999999998</v>
      </c>
      <c r="N323" s="35">
        <v>252</v>
      </c>
      <c r="O323" s="142" t="s">
        <v>330</v>
      </c>
      <c r="P323" s="35" t="s">
        <v>107</v>
      </c>
      <c r="Q323" s="31">
        <v>44874</v>
      </c>
      <c r="R323" s="32">
        <v>5.7538145916143097</v>
      </c>
      <c r="S323" s="31">
        <v>77</v>
      </c>
      <c r="T323" s="31">
        <v>63</v>
      </c>
      <c r="U323" s="31">
        <v>20223</v>
      </c>
      <c r="V323" s="32">
        <v>2.5930247467624055</v>
      </c>
      <c r="W323" s="32">
        <v>0.45066185318892898</v>
      </c>
      <c r="X323" s="31">
        <v>177</v>
      </c>
      <c r="Y323" s="31">
        <v>2</v>
      </c>
      <c r="Z323" s="31">
        <v>23</v>
      </c>
      <c r="AA323" s="35">
        <v>252</v>
      </c>
      <c r="AB323" s="142" t="s">
        <v>330</v>
      </c>
      <c r="AC323" s="35" t="s">
        <v>107</v>
      </c>
      <c r="AD323" s="31">
        <v>7799</v>
      </c>
      <c r="AE323" s="31">
        <v>19758</v>
      </c>
      <c r="AF323" s="31">
        <v>47147</v>
      </c>
      <c r="AG323" s="31">
        <v>1358</v>
      </c>
      <c r="AH323" s="31">
        <v>98725</v>
      </c>
      <c r="AI323" s="31">
        <v>166988</v>
      </c>
      <c r="AJ323" s="31">
        <v>5000</v>
      </c>
      <c r="AK323" s="31">
        <v>1358</v>
      </c>
      <c r="AL323" s="35">
        <v>252</v>
      </c>
      <c r="AM323" s="142" t="s">
        <v>330</v>
      </c>
      <c r="AN323" s="35" t="s">
        <v>107</v>
      </c>
      <c r="AO323" s="31">
        <v>140534</v>
      </c>
      <c r="AP323" s="31">
        <v>43163</v>
      </c>
      <c r="AQ323" s="31">
        <v>68805</v>
      </c>
      <c r="AR323" s="31">
        <v>252502</v>
      </c>
      <c r="AS323" s="31">
        <v>0</v>
      </c>
      <c r="AT323" s="36">
        <v>32.376202077189383</v>
      </c>
      <c r="AU323" s="31">
        <v>203997</v>
      </c>
      <c r="AV323" s="31">
        <v>47147</v>
      </c>
      <c r="AW323" s="31">
        <v>1358</v>
      </c>
    </row>
    <row r="324" spans="1:49" outlineLevel="2" x14ac:dyDescent="0.2">
      <c r="A324" s="35">
        <v>906330633</v>
      </c>
      <c r="B324" s="35" t="s">
        <v>105</v>
      </c>
      <c r="C324" s="31" t="s">
        <v>118</v>
      </c>
      <c r="D324" s="35">
        <v>253</v>
      </c>
      <c r="E324" s="6" t="s">
        <v>330</v>
      </c>
      <c r="F324" s="35" t="s">
        <v>547</v>
      </c>
      <c r="G324" s="31">
        <v>15760</v>
      </c>
      <c r="H324" s="71">
        <v>50</v>
      </c>
      <c r="I324" s="31">
        <v>2987</v>
      </c>
      <c r="J324" s="33">
        <v>1.625</v>
      </c>
      <c r="K324" s="33">
        <v>0</v>
      </c>
      <c r="L324" s="33">
        <v>2.5</v>
      </c>
      <c r="M324" s="33">
        <v>0.75</v>
      </c>
      <c r="N324" s="35">
        <v>253</v>
      </c>
      <c r="O324" s="142" t="s">
        <v>330</v>
      </c>
      <c r="P324" s="35" t="s">
        <v>547</v>
      </c>
      <c r="Q324" s="31">
        <v>26575</v>
      </c>
      <c r="R324" s="32">
        <v>1.686230964467005</v>
      </c>
      <c r="S324" s="31">
        <v>52</v>
      </c>
      <c r="T324" s="31">
        <v>63</v>
      </c>
      <c r="U324" s="31">
        <v>34129</v>
      </c>
      <c r="V324" s="32">
        <v>2.1655456852791879</v>
      </c>
      <c r="W324" s="32">
        <v>1.2842521166509877</v>
      </c>
      <c r="X324" s="31">
        <v>94</v>
      </c>
      <c r="Y324" s="31">
        <v>598</v>
      </c>
      <c r="Z324" s="31">
        <v>13</v>
      </c>
      <c r="AA324" s="35">
        <v>253</v>
      </c>
      <c r="AB324" s="142" t="s">
        <v>330</v>
      </c>
      <c r="AC324" s="35" t="s">
        <v>547</v>
      </c>
      <c r="AD324" s="31">
        <v>15760</v>
      </c>
      <c r="AE324" s="31">
        <v>60583</v>
      </c>
      <c r="AF324" s="31">
        <v>28324</v>
      </c>
      <c r="AG324" s="31">
        <v>2550</v>
      </c>
      <c r="AH324" s="31">
        <v>46531</v>
      </c>
      <c r="AI324" s="31">
        <v>137988</v>
      </c>
      <c r="AJ324" s="31">
        <v>0</v>
      </c>
      <c r="AK324" s="31">
        <v>0</v>
      </c>
      <c r="AL324" s="35">
        <v>253</v>
      </c>
      <c r="AM324" s="142" t="s">
        <v>330</v>
      </c>
      <c r="AN324" s="35" t="s">
        <v>547</v>
      </c>
      <c r="AO324" s="31">
        <v>109636</v>
      </c>
      <c r="AP324" s="31">
        <v>20830</v>
      </c>
      <c r="AQ324" s="31">
        <v>38481</v>
      </c>
      <c r="AR324" s="31">
        <v>168947</v>
      </c>
      <c r="AS324" s="31">
        <v>0</v>
      </c>
      <c r="AT324" s="36">
        <v>10.719987309644671</v>
      </c>
      <c r="AU324" s="31">
        <v>140623</v>
      </c>
      <c r="AV324" s="31">
        <v>28324</v>
      </c>
      <c r="AW324" s="31">
        <v>0</v>
      </c>
    </row>
    <row r="325" spans="1:49" outlineLevel="2" x14ac:dyDescent="0.2">
      <c r="A325" s="35">
        <v>906330183</v>
      </c>
      <c r="B325" s="35" t="s">
        <v>105</v>
      </c>
      <c r="C325" s="31" t="s">
        <v>118</v>
      </c>
      <c r="D325" s="35">
        <v>254</v>
      </c>
      <c r="E325" s="6" t="s">
        <v>330</v>
      </c>
      <c r="F325" s="35" t="s">
        <v>548</v>
      </c>
      <c r="G325" s="31">
        <v>11456</v>
      </c>
      <c r="H325" s="71">
        <v>45</v>
      </c>
      <c r="I325" s="31">
        <v>2753</v>
      </c>
      <c r="J325" s="33">
        <v>0</v>
      </c>
      <c r="K325" s="33">
        <v>1</v>
      </c>
      <c r="L325" s="33">
        <v>2.4722200000000001</v>
      </c>
      <c r="M325" s="33">
        <v>0.58333000000000002</v>
      </c>
      <c r="N325" s="35">
        <v>254</v>
      </c>
      <c r="O325" s="142" t="s">
        <v>330</v>
      </c>
      <c r="P325" s="35" t="s">
        <v>548</v>
      </c>
      <c r="Q325" s="31">
        <v>31659</v>
      </c>
      <c r="R325" s="32">
        <v>2.7635300279329611</v>
      </c>
      <c r="S325" s="31">
        <v>47</v>
      </c>
      <c r="T325" s="31">
        <v>63</v>
      </c>
      <c r="U325" s="31">
        <v>27600</v>
      </c>
      <c r="V325" s="32">
        <v>2.4092178770949721</v>
      </c>
      <c r="W325" s="32">
        <v>0.87179001231877196</v>
      </c>
      <c r="X325" s="31">
        <v>41</v>
      </c>
      <c r="Y325" s="31">
        <v>340</v>
      </c>
      <c r="Z325" s="31">
        <v>10</v>
      </c>
      <c r="AA325" s="35">
        <v>254</v>
      </c>
      <c r="AB325" s="142" t="s">
        <v>330</v>
      </c>
      <c r="AC325" s="35" t="s">
        <v>548</v>
      </c>
      <c r="AD325" s="31">
        <v>11456</v>
      </c>
      <c r="AE325" s="31">
        <v>26408</v>
      </c>
      <c r="AF325" s="31">
        <v>36812</v>
      </c>
      <c r="AG325" s="31">
        <v>6392</v>
      </c>
      <c r="AH325" s="31">
        <v>74557</v>
      </c>
      <c r="AI325" s="31">
        <v>144169</v>
      </c>
      <c r="AJ325" s="31">
        <v>0</v>
      </c>
      <c r="AK325" s="31">
        <v>6392</v>
      </c>
      <c r="AL325" s="35">
        <v>254</v>
      </c>
      <c r="AM325" s="142" t="s">
        <v>330</v>
      </c>
      <c r="AN325" s="35" t="s">
        <v>548</v>
      </c>
      <c r="AO325" s="31">
        <v>94534</v>
      </c>
      <c r="AP325" s="31">
        <v>19005</v>
      </c>
      <c r="AQ325" s="31">
        <v>55406</v>
      </c>
      <c r="AR325" s="31">
        <v>168945</v>
      </c>
      <c r="AS325" s="31">
        <v>0</v>
      </c>
      <c r="AT325" s="36">
        <v>14.747293994413408</v>
      </c>
      <c r="AU325" s="31">
        <v>124791</v>
      </c>
      <c r="AV325" s="31">
        <v>36812</v>
      </c>
      <c r="AW325" s="31">
        <v>7342</v>
      </c>
    </row>
    <row r="326" spans="1:49" outlineLevel="2" x14ac:dyDescent="0.2">
      <c r="A326" s="35">
        <v>906330663</v>
      </c>
      <c r="B326" s="35" t="s">
        <v>105</v>
      </c>
      <c r="C326" s="31" t="s">
        <v>118</v>
      </c>
      <c r="D326" s="35">
        <v>255</v>
      </c>
      <c r="E326" s="6" t="s">
        <v>330</v>
      </c>
      <c r="F326" s="35" t="s">
        <v>549</v>
      </c>
      <c r="G326" s="31">
        <v>5381</v>
      </c>
      <c r="H326" s="71">
        <v>35</v>
      </c>
      <c r="I326" s="31">
        <v>1068</v>
      </c>
      <c r="J326" s="33">
        <v>0</v>
      </c>
      <c r="K326" s="33">
        <v>0.97143000000000002</v>
      </c>
      <c r="L326" s="33">
        <v>0.57142999999999999</v>
      </c>
      <c r="M326" s="33">
        <v>0</v>
      </c>
      <c r="N326" s="35">
        <v>255</v>
      </c>
      <c r="O326" s="142" t="s">
        <v>330</v>
      </c>
      <c r="P326" s="35" t="s">
        <v>549</v>
      </c>
      <c r="Q326" s="31">
        <v>22133</v>
      </c>
      <c r="R326" s="32">
        <v>4.1131759895930129</v>
      </c>
      <c r="S326" s="31">
        <v>20</v>
      </c>
      <c r="T326" s="31">
        <v>63</v>
      </c>
      <c r="U326" s="31">
        <v>8082</v>
      </c>
      <c r="V326" s="32">
        <v>1.5019513101653967</v>
      </c>
      <c r="W326" s="32">
        <v>0.36515610174852031</v>
      </c>
      <c r="X326" s="31">
        <v>20</v>
      </c>
      <c r="Y326" s="31">
        <v>25</v>
      </c>
      <c r="Z326" s="31">
        <v>4</v>
      </c>
      <c r="AA326" s="35">
        <v>255</v>
      </c>
      <c r="AB326" s="142" t="s">
        <v>330</v>
      </c>
      <c r="AC326" s="35" t="s">
        <v>549</v>
      </c>
      <c r="AD326" s="31">
        <v>5381</v>
      </c>
      <c r="AE326" s="31">
        <v>8783</v>
      </c>
      <c r="AF326" s="31">
        <v>17704</v>
      </c>
      <c r="AG326" s="31">
        <v>0</v>
      </c>
      <c r="AH326" s="31">
        <v>20570</v>
      </c>
      <c r="AI326" s="31">
        <v>47057</v>
      </c>
      <c r="AJ326" s="31">
        <v>0</v>
      </c>
      <c r="AK326" s="31">
        <v>0</v>
      </c>
      <c r="AL326" s="35">
        <v>255</v>
      </c>
      <c r="AM326" s="142" t="s">
        <v>330</v>
      </c>
      <c r="AN326" s="35" t="s">
        <v>549</v>
      </c>
      <c r="AO326" s="31">
        <v>42151</v>
      </c>
      <c r="AP326" s="31">
        <v>5830</v>
      </c>
      <c r="AQ326" s="31">
        <v>6017</v>
      </c>
      <c r="AR326" s="31">
        <v>53998</v>
      </c>
      <c r="AS326" s="31">
        <v>0</v>
      </c>
      <c r="AT326" s="36">
        <v>10.034937743913771</v>
      </c>
      <c r="AU326" s="31">
        <v>36294</v>
      </c>
      <c r="AV326" s="31">
        <v>17704</v>
      </c>
      <c r="AW326" s="31">
        <v>0</v>
      </c>
    </row>
    <row r="327" spans="1:49" outlineLevel="2" x14ac:dyDescent="0.2">
      <c r="A327" s="35">
        <v>906330783</v>
      </c>
      <c r="B327" s="35" t="s">
        <v>105</v>
      </c>
      <c r="C327" s="31" t="s">
        <v>118</v>
      </c>
      <c r="D327" s="35">
        <v>256</v>
      </c>
      <c r="E327" s="6" t="s">
        <v>330</v>
      </c>
      <c r="F327" s="35" t="s">
        <v>550</v>
      </c>
      <c r="G327" s="31">
        <v>1831</v>
      </c>
      <c r="H327" s="71">
        <v>37</v>
      </c>
      <c r="I327" s="31">
        <v>511</v>
      </c>
      <c r="J327" s="33">
        <v>0</v>
      </c>
      <c r="K327" s="33">
        <v>0.65713999999999995</v>
      </c>
      <c r="L327" s="33">
        <v>0.28571000000000002</v>
      </c>
      <c r="M327" s="33">
        <v>0.14285999999999999</v>
      </c>
      <c r="N327" s="35">
        <v>256</v>
      </c>
      <c r="O327" s="142" t="s">
        <v>330</v>
      </c>
      <c r="P327" s="35" t="s">
        <v>550</v>
      </c>
      <c r="Q327" s="31">
        <v>23141</v>
      </c>
      <c r="R327" s="32">
        <v>12.638448935008192</v>
      </c>
      <c r="S327" s="31">
        <v>28</v>
      </c>
      <c r="T327" s="31">
        <v>64</v>
      </c>
      <c r="U327" s="31">
        <v>5614</v>
      </c>
      <c r="V327" s="32">
        <v>3.0660841070453304</v>
      </c>
      <c r="W327" s="32">
        <v>0.24259971479192774</v>
      </c>
      <c r="X327" s="31">
        <v>73</v>
      </c>
      <c r="Y327" s="31">
        <v>7</v>
      </c>
      <c r="Z327" s="31">
        <v>9</v>
      </c>
      <c r="AA327" s="35">
        <v>256</v>
      </c>
      <c r="AB327" s="142" t="s">
        <v>330</v>
      </c>
      <c r="AC327" s="35" t="s">
        <v>550</v>
      </c>
      <c r="AD327" s="31">
        <v>1831</v>
      </c>
      <c r="AE327" s="31">
        <v>7883</v>
      </c>
      <c r="AF327" s="31">
        <v>8460</v>
      </c>
      <c r="AG327" s="31">
        <v>0</v>
      </c>
      <c r="AH327" s="31">
        <v>24775</v>
      </c>
      <c r="AI327" s="31">
        <v>41118</v>
      </c>
      <c r="AJ327" s="31">
        <v>0</v>
      </c>
      <c r="AK327" s="31">
        <v>0</v>
      </c>
      <c r="AL327" s="35">
        <v>256</v>
      </c>
      <c r="AM327" s="142" t="s">
        <v>330</v>
      </c>
      <c r="AN327" s="35" t="s">
        <v>550</v>
      </c>
      <c r="AO327" s="31">
        <v>17254</v>
      </c>
      <c r="AP327" s="31">
        <v>5863</v>
      </c>
      <c r="AQ327" s="31">
        <v>17548</v>
      </c>
      <c r="AR327" s="31">
        <v>40665</v>
      </c>
      <c r="AS327" s="31">
        <v>0</v>
      </c>
      <c r="AT327" s="36">
        <v>22.209175314036045</v>
      </c>
      <c r="AU327" s="31">
        <v>32205</v>
      </c>
      <c r="AV327" s="31">
        <v>8460</v>
      </c>
      <c r="AW327" s="31">
        <v>0</v>
      </c>
    </row>
    <row r="328" spans="1:49" outlineLevel="2" x14ac:dyDescent="0.2">
      <c r="A328" s="35">
        <v>906330813</v>
      </c>
      <c r="B328" s="35" t="s">
        <v>105</v>
      </c>
      <c r="C328" s="31" t="s">
        <v>118</v>
      </c>
      <c r="D328" s="35">
        <v>257</v>
      </c>
      <c r="E328" s="6" t="s">
        <v>330</v>
      </c>
      <c r="F328" s="35" t="s">
        <v>551</v>
      </c>
      <c r="G328" s="31">
        <v>2973</v>
      </c>
      <c r="H328" s="71">
        <v>35</v>
      </c>
      <c r="I328" s="31">
        <v>336</v>
      </c>
      <c r="J328" s="33">
        <v>0</v>
      </c>
      <c r="K328" s="33">
        <v>1</v>
      </c>
      <c r="L328" s="33">
        <v>0</v>
      </c>
      <c r="M328" s="33">
        <v>0</v>
      </c>
      <c r="N328" s="35">
        <v>257</v>
      </c>
      <c r="O328" s="142" t="s">
        <v>330</v>
      </c>
      <c r="P328" s="35" t="s">
        <v>551</v>
      </c>
      <c r="Q328" s="31">
        <v>22288</v>
      </c>
      <c r="R328" s="32">
        <v>7.4968045745038685</v>
      </c>
      <c r="S328" s="31">
        <v>35</v>
      </c>
      <c r="T328" s="31">
        <v>63</v>
      </c>
      <c r="U328" s="31">
        <v>4194</v>
      </c>
      <c r="V328" s="32">
        <v>1.4106962663975782</v>
      </c>
      <c r="W328" s="32">
        <v>0.188173007896626</v>
      </c>
      <c r="X328" s="31">
        <v>88</v>
      </c>
      <c r="Y328" s="31">
        <v>4</v>
      </c>
      <c r="Z328" s="31">
        <v>4</v>
      </c>
      <c r="AA328" s="35">
        <v>257</v>
      </c>
      <c r="AB328" s="142" t="s">
        <v>330</v>
      </c>
      <c r="AC328" s="35" t="s">
        <v>551</v>
      </c>
      <c r="AD328" s="31">
        <v>2973</v>
      </c>
      <c r="AE328" s="31">
        <v>8333</v>
      </c>
      <c r="AF328" s="31">
        <v>11795</v>
      </c>
      <c r="AG328" s="31">
        <v>0</v>
      </c>
      <c r="AH328" s="31">
        <v>29652</v>
      </c>
      <c r="AI328" s="31">
        <v>49780</v>
      </c>
      <c r="AJ328" s="31">
        <v>0</v>
      </c>
      <c r="AK328" s="31">
        <v>0</v>
      </c>
      <c r="AL328" s="35">
        <v>257</v>
      </c>
      <c r="AM328" s="142" t="s">
        <v>330</v>
      </c>
      <c r="AN328" s="35" t="s">
        <v>551</v>
      </c>
      <c r="AO328" s="31">
        <v>24723</v>
      </c>
      <c r="AP328" s="31">
        <v>11576</v>
      </c>
      <c r="AQ328" s="31">
        <v>13995</v>
      </c>
      <c r="AR328" s="31">
        <v>50294</v>
      </c>
      <c r="AS328" s="31">
        <v>0</v>
      </c>
      <c r="AT328" s="36">
        <v>16.916918937100572</v>
      </c>
      <c r="AU328" s="31">
        <v>38499</v>
      </c>
      <c r="AV328" s="31">
        <v>11795</v>
      </c>
      <c r="AW328" s="31">
        <v>0</v>
      </c>
    </row>
    <row r="329" spans="1:49" outlineLevel="1" x14ac:dyDescent="0.2">
      <c r="B329" s="15" t="s">
        <v>834</v>
      </c>
      <c r="C329" s="31"/>
      <c r="F329" s="12" t="s">
        <v>327</v>
      </c>
      <c r="G329" s="31">
        <v>45200</v>
      </c>
      <c r="I329" s="31">
        <v>9137</v>
      </c>
      <c r="J329" s="33">
        <v>3.4821400000000002</v>
      </c>
      <c r="K329" s="33">
        <v>3.6285699999999999</v>
      </c>
      <c r="L329" s="33">
        <v>8.0865000000000009</v>
      </c>
      <c r="M329" s="33">
        <v>1.7333299999999998</v>
      </c>
      <c r="O329" s="142"/>
      <c r="P329" s="12" t="s">
        <v>327</v>
      </c>
      <c r="Q329" s="31">
        <v>170670</v>
      </c>
      <c r="R329" s="32">
        <v>3.7758849557522125</v>
      </c>
      <c r="S329" s="31">
        <v>259</v>
      </c>
      <c r="T329" s="31">
        <v>379</v>
      </c>
      <c r="U329" s="31">
        <v>99842</v>
      </c>
      <c r="V329" s="32">
        <v>2.2088938053097347</v>
      </c>
      <c r="W329" s="32">
        <v>0.58500029296302802</v>
      </c>
      <c r="X329" s="31">
        <v>493</v>
      </c>
      <c r="Y329" s="31">
        <v>976</v>
      </c>
      <c r="Z329" s="31">
        <v>63</v>
      </c>
      <c r="AB329" s="142"/>
      <c r="AC329" s="12" t="s">
        <v>327</v>
      </c>
      <c r="AD329" s="31">
        <v>45200</v>
      </c>
      <c r="AE329" s="31">
        <v>131748</v>
      </c>
      <c r="AF329" s="31">
        <v>168865</v>
      </c>
      <c r="AG329" s="31">
        <v>10549</v>
      </c>
      <c r="AH329" s="31">
        <v>294828</v>
      </c>
      <c r="AI329" s="31">
        <v>605990</v>
      </c>
      <c r="AJ329" s="31">
        <v>5000</v>
      </c>
      <c r="AK329" s="31">
        <v>7750</v>
      </c>
      <c r="AM329" s="142"/>
      <c r="AN329" s="12" t="s">
        <v>327</v>
      </c>
      <c r="AO329" s="31">
        <v>428832</v>
      </c>
      <c r="AP329" s="31">
        <v>106267</v>
      </c>
      <c r="AQ329" s="31">
        <v>219142</v>
      </c>
      <c r="AR329" s="31">
        <v>754241</v>
      </c>
      <c r="AS329" s="31">
        <v>0</v>
      </c>
      <c r="AT329" s="36">
        <v>16.686747787610621</v>
      </c>
      <c r="AU329" s="31">
        <v>576427</v>
      </c>
      <c r="AV329" s="31">
        <v>168865</v>
      </c>
      <c r="AW329" s="31">
        <v>8949</v>
      </c>
    </row>
    <row r="330" spans="1:49" outlineLevel="1" x14ac:dyDescent="0.2">
      <c r="B330" s="15"/>
      <c r="C330" s="31"/>
      <c r="E330" s="146"/>
      <c r="F330" s="12"/>
      <c r="O330" s="146"/>
      <c r="P330" s="12"/>
      <c r="AB330" s="146"/>
      <c r="AC330" s="12"/>
      <c r="AE330" s="31"/>
      <c r="AF330" s="31"/>
      <c r="AG330" s="31"/>
      <c r="AH330" s="31"/>
      <c r="AI330" s="31"/>
      <c r="AJ330" s="31"/>
      <c r="AM330" s="146"/>
      <c r="AN330" s="12"/>
      <c r="AO330" s="31"/>
      <c r="AP330" s="31"/>
      <c r="AQ330" s="31"/>
      <c r="AR330" s="31"/>
      <c r="AS330" s="31"/>
      <c r="AT330" s="36"/>
      <c r="AU330" s="31"/>
      <c r="AV330" s="31"/>
      <c r="AW330" s="31"/>
    </row>
    <row r="331" spans="1:49" outlineLevel="2" x14ac:dyDescent="0.2">
      <c r="A331" s="35">
        <v>911340243</v>
      </c>
      <c r="B331" s="35" t="s">
        <v>552</v>
      </c>
      <c r="C331" s="31" t="s">
        <v>102</v>
      </c>
      <c r="D331" s="35">
        <v>258</v>
      </c>
      <c r="F331" s="35" t="s">
        <v>553</v>
      </c>
      <c r="G331" s="31">
        <v>24636</v>
      </c>
      <c r="H331" s="71">
        <v>54</v>
      </c>
      <c r="I331" s="31">
        <v>10689</v>
      </c>
      <c r="J331" s="33">
        <v>1.14286</v>
      </c>
      <c r="K331" s="33">
        <v>0</v>
      </c>
      <c r="L331" s="33">
        <v>7.4857100000000001</v>
      </c>
      <c r="M331" s="33">
        <v>0.65713999999999995</v>
      </c>
      <c r="N331" s="35">
        <v>258</v>
      </c>
      <c r="O331" s="142"/>
      <c r="P331" s="35" t="s">
        <v>553</v>
      </c>
      <c r="Q331" s="31">
        <v>50015</v>
      </c>
      <c r="R331" s="32">
        <v>2.0301591167397306</v>
      </c>
      <c r="S331" s="31">
        <v>73</v>
      </c>
      <c r="T331" s="31">
        <v>0</v>
      </c>
      <c r="U331" s="31">
        <v>85050</v>
      </c>
      <c r="V331" s="32">
        <v>3.4522649780808572</v>
      </c>
      <c r="W331" s="32">
        <v>1.7004898530440868</v>
      </c>
      <c r="X331" s="31">
        <v>312</v>
      </c>
      <c r="Y331" s="31">
        <v>366</v>
      </c>
      <c r="Z331" s="31">
        <v>14</v>
      </c>
      <c r="AA331" s="35">
        <v>258</v>
      </c>
      <c r="AB331" s="142"/>
      <c r="AC331" s="35" t="s">
        <v>553</v>
      </c>
      <c r="AD331" s="31">
        <v>24636</v>
      </c>
      <c r="AE331" s="31">
        <v>93400</v>
      </c>
      <c r="AF331" s="31">
        <v>65830</v>
      </c>
      <c r="AG331" s="31">
        <v>0</v>
      </c>
      <c r="AH331" s="31">
        <v>70183</v>
      </c>
      <c r="AI331" s="31">
        <v>229413</v>
      </c>
      <c r="AJ331" s="31">
        <v>0</v>
      </c>
      <c r="AK331" s="31">
        <v>0</v>
      </c>
      <c r="AL331" s="35">
        <v>258</v>
      </c>
      <c r="AM331" s="142"/>
      <c r="AN331" s="35" t="s">
        <v>553</v>
      </c>
      <c r="AO331" s="31">
        <v>173939</v>
      </c>
      <c r="AP331" s="31">
        <v>31443</v>
      </c>
      <c r="AQ331" s="31">
        <v>70238</v>
      </c>
      <c r="AR331" s="31">
        <v>275620</v>
      </c>
      <c r="AS331" s="31">
        <v>0</v>
      </c>
      <c r="AT331" s="36">
        <v>11.187692807273908</v>
      </c>
      <c r="AU331" s="31">
        <v>209790</v>
      </c>
      <c r="AV331" s="31">
        <v>65830</v>
      </c>
      <c r="AW331" s="31">
        <v>0</v>
      </c>
    </row>
    <row r="332" spans="1:49" outlineLevel="1" x14ac:dyDescent="0.2">
      <c r="B332" s="15" t="s">
        <v>86</v>
      </c>
      <c r="C332" s="31"/>
      <c r="F332" s="12" t="s">
        <v>19</v>
      </c>
      <c r="G332" s="31">
        <v>24636</v>
      </c>
      <c r="I332" s="31">
        <v>10689</v>
      </c>
      <c r="J332" s="33">
        <v>1.14286</v>
      </c>
      <c r="K332" s="33">
        <v>0</v>
      </c>
      <c r="L332" s="33">
        <v>7.4857100000000001</v>
      </c>
      <c r="M332" s="33">
        <v>0.65713999999999995</v>
      </c>
      <c r="O332" s="142"/>
      <c r="P332" s="12" t="s">
        <v>19</v>
      </c>
      <c r="Q332" s="31">
        <v>50015</v>
      </c>
      <c r="R332" s="32">
        <v>2.0301591167397306</v>
      </c>
      <c r="S332" s="31">
        <v>73</v>
      </c>
      <c r="T332" s="31">
        <v>0</v>
      </c>
      <c r="U332" s="31">
        <v>85050</v>
      </c>
      <c r="V332" s="32">
        <v>3.4522649780808572</v>
      </c>
      <c r="W332" s="32">
        <v>1.7004898530440868</v>
      </c>
      <c r="X332" s="31">
        <v>312</v>
      </c>
      <c r="Y332" s="31">
        <v>366</v>
      </c>
      <c r="Z332" s="31">
        <v>14</v>
      </c>
      <c r="AB332" s="142"/>
      <c r="AC332" s="12" t="s">
        <v>19</v>
      </c>
      <c r="AD332" s="31">
        <v>24636</v>
      </c>
      <c r="AE332" s="31">
        <v>93400</v>
      </c>
      <c r="AF332" s="31">
        <v>65830</v>
      </c>
      <c r="AG332" s="31">
        <v>0</v>
      </c>
      <c r="AH332" s="31">
        <v>70183</v>
      </c>
      <c r="AI332" s="31">
        <v>229413</v>
      </c>
      <c r="AJ332" s="31">
        <v>0</v>
      </c>
      <c r="AK332" s="31">
        <v>0</v>
      </c>
      <c r="AM332" s="142"/>
      <c r="AN332" s="12" t="s">
        <v>19</v>
      </c>
      <c r="AO332" s="31">
        <v>173939</v>
      </c>
      <c r="AP332" s="31">
        <v>31443</v>
      </c>
      <c r="AQ332" s="31">
        <v>70238</v>
      </c>
      <c r="AR332" s="31">
        <v>275620</v>
      </c>
      <c r="AS332" s="31">
        <v>0</v>
      </c>
      <c r="AT332" s="36">
        <v>11.187692807273908</v>
      </c>
      <c r="AU332" s="31">
        <v>209790</v>
      </c>
      <c r="AV332" s="31">
        <v>65830</v>
      </c>
      <c r="AW332" s="31">
        <v>0</v>
      </c>
    </row>
    <row r="333" spans="1:49" outlineLevel="1" x14ac:dyDescent="0.2">
      <c r="B333" s="15"/>
      <c r="C333" s="31"/>
      <c r="O333" s="142"/>
      <c r="AB333" s="142"/>
      <c r="AI333" s="31"/>
      <c r="AJ333" s="31"/>
      <c r="AM333" s="142"/>
      <c r="AO333" s="31"/>
      <c r="AP333" s="31"/>
      <c r="AQ333" s="31"/>
      <c r="AR333" s="31"/>
      <c r="AS333" s="31"/>
      <c r="AT333" s="36"/>
      <c r="AU333" s="31"/>
      <c r="AV333" s="31"/>
      <c r="AW333" s="31"/>
    </row>
    <row r="334" spans="1:49" outlineLevel="2" x14ac:dyDescent="0.2">
      <c r="A334" s="35">
        <v>919350995</v>
      </c>
      <c r="B334" s="35" t="s">
        <v>554</v>
      </c>
      <c r="C334" s="31" t="s">
        <v>957</v>
      </c>
      <c r="D334" s="35">
        <v>259</v>
      </c>
      <c r="E334" s="6" t="s">
        <v>328</v>
      </c>
      <c r="F334" s="35" t="s">
        <v>555</v>
      </c>
      <c r="G334" s="31">
        <v>0</v>
      </c>
      <c r="I334" s="31">
        <v>0</v>
      </c>
      <c r="J334" s="33">
        <v>1</v>
      </c>
      <c r="K334" s="33">
        <v>0</v>
      </c>
      <c r="L334" s="33">
        <v>1</v>
      </c>
      <c r="M334" s="33">
        <v>0</v>
      </c>
      <c r="N334" s="35">
        <v>259</v>
      </c>
      <c r="O334" s="142" t="s">
        <v>328</v>
      </c>
      <c r="P334" s="35" t="s">
        <v>555</v>
      </c>
      <c r="Q334" s="31">
        <v>11689</v>
      </c>
      <c r="R334" s="32">
        <v>0</v>
      </c>
      <c r="S334" s="31">
        <v>0</v>
      </c>
      <c r="T334" s="31">
        <v>0</v>
      </c>
      <c r="U334" s="31">
        <v>1828</v>
      </c>
      <c r="V334" s="32">
        <v>0</v>
      </c>
      <c r="W334" s="32">
        <v>0.15638634613739413</v>
      </c>
      <c r="X334" s="31">
        <v>0</v>
      </c>
      <c r="Y334" s="31">
        <v>0</v>
      </c>
      <c r="Z334" s="31">
        <v>0</v>
      </c>
      <c r="AA334" s="35">
        <v>259</v>
      </c>
      <c r="AB334" s="142" t="s">
        <v>328</v>
      </c>
      <c r="AC334" s="35" t="s">
        <v>555</v>
      </c>
      <c r="AD334" s="31">
        <v>0</v>
      </c>
      <c r="AE334" s="31">
        <v>308149</v>
      </c>
      <c r="AF334" s="31">
        <v>34736</v>
      </c>
      <c r="AG334" s="31">
        <v>49903</v>
      </c>
      <c r="AH334" s="31">
        <v>90851</v>
      </c>
      <c r="AI334" s="31">
        <v>483639</v>
      </c>
      <c r="AJ334" s="31">
        <v>0</v>
      </c>
      <c r="AK334" s="31">
        <v>0</v>
      </c>
      <c r="AL334" s="35">
        <v>259</v>
      </c>
      <c r="AM334" s="142" t="s">
        <v>328</v>
      </c>
      <c r="AN334" s="35" t="s">
        <v>555</v>
      </c>
      <c r="AO334" s="31">
        <v>231988</v>
      </c>
      <c r="AP334" s="31">
        <v>107551</v>
      </c>
      <c r="AQ334" s="31">
        <v>213878</v>
      </c>
      <c r="AR334" s="31">
        <v>553417</v>
      </c>
      <c r="AS334" s="31">
        <v>0</v>
      </c>
      <c r="AT334" s="36">
        <v>0</v>
      </c>
      <c r="AU334" s="31">
        <v>468778</v>
      </c>
      <c r="AV334" s="31">
        <v>34736</v>
      </c>
      <c r="AW334" s="31">
        <v>49903</v>
      </c>
    </row>
    <row r="335" spans="1:49" outlineLevel="2" x14ac:dyDescent="0.2">
      <c r="A335" s="35">
        <v>919350243</v>
      </c>
      <c r="B335" s="35" t="s">
        <v>554</v>
      </c>
      <c r="C335" s="31" t="s">
        <v>957</v>
      </c>
      <c r="D335" s="35">
        <v>260</v>
      </c>
      <c r="E335" s="6" t="s">
        <v>330</v>
      </c>
      <c r="F335" s="35" t="s">
        <v>556</v>
      </c>
      <c r="G335" s="31">
        <v>30686</v>
      </c>
      <c r="H335" s="71">
        <v>71</v>
      </c>
      <c r="I335" s="31">
        <v>7027</v>
      </c>
      <c r="J335" s="33">
        <v>2</v>
      </c>
      <c r="K335" s="33">
        <v>0</v>
      </c>
      <c r="L335" s="33">
        <v>7.6571400000000001</v>
      </c>
      <c r="M335" s="33">
        <v>0.97143000000000002</v>
      </c>
      <c r="N335" s="35">
        <v>260</v>
      </c>
      <c r="O335" s="142" t="s">
        <v>330</v>
      </c>
      <c r="P335" s="35" t="s">
        <v>556</v>
      </c>
      <c r="Q335" s="31">
        <v>99331</v>
      </c>
      <c r="R335" s="32">
        <v>3.2370136218470962</v>
      </c>
      <c r="S335" s="31">
        <v>125</v>
      </c>
      <c r="T335" s="31">
        <v>71</v>
      </c>
      <c r="U335" s="31">
        <v>219668</v>
      </c>
      <c r="V335" s="32">
        <v>7.1585739425145016</v>
      </c>
      <c r="W335" s="32">
        <v>2.2114747661857828</v>
      </c>
      <c r="X335" s="31">
        <v>468</v>
      </c>
      <c r="Y335" s="31">
        <v>378</v>
      </c>
      <c r="Z335" s="31">
        <v>23</v>
      </c>
      <c r="AA335" s="35">
        <v>260</v>
      </c>
      <c r="AB335" s="142" t="s">
        <v>330</v>
      </c>
      <c r="AC335" s="35" t="s">
        <v>556</v>
      </c>
      <c r="AD335" s="31">
        <v>30686</v>
      </c>
      <c r="AE335" s="31">
        <v>477693</v>
      </c>
      <c r="AF335" s="31">
        <v>79472</v>
      </c>
      <c r="AG335" s="31">
        <v>0</v>
      </c>
      <c r="AH335" s="31">
        <v>122956</v>
      </c>
      <c r="AI335" s="31">
        <v>680121</v>
      </c>
      <c r="AJ335" s="31">
        <v>0</v>
      </c>
      <c r="AK335" s="31">
        <v>0</v>
      </c>
      <c r="AL335" s="35">
        <v>260</v>
      </c>
      <c r="AM335" s="142" t="s">
        <v>330</v>
      </c>
      <c r="AN335" s="35" t="s">
        <v>556</v>
      </c>
      <c r="AO335" s="31">
        <v>449936</v>
      </c>
      <c r="AP335" s="31">
        <v>99778</v>
      </c>
      <c r="AQ335" s="31">
        <v>210953</v>
      </c>
      <c r="AR335" s="31">
        <v>760667</v>
      </c>
      <c r="AS335" s="31">
        <v>0</v>
      </c>
      <c r="AT335" s="36">
        <v>24.788731017402071</v>
      </c>
      <c r="AU335" s="31">
        <v>681195</v>
      </c>
      <c r="AV335" s="31">
        <v>79472</v>
      </c>
      <c r="AW335" s="31">
        <v>0</v>
      </c>
    </row>
    <row r="336" spans="1:49" outlineLevel="2" x14ac:dyDescent="0.2">
      <c r="A336" s="35">
        <v>919350152</v>
      </c>
      <c r="B336" s="35" t="s">
        <v>554</v>
      </c>
      <c r="C336" s="31" t="s">
        <v>957</v>
      </c>
      <c r="D336" s="35">
        <v>261</v>
      </c>
      <c r="E336" s="6" t="s">
        <v>330</v>
      </c>
      <c r="F336" s="35" t="s">
        <v>557</v>
      </c>
      <c r="G336" s="31">
        <v>19016</v>
      </c>
      <c r="H336" s="71">
        <v>54</v>
      </c>
      <c r="I336" s="31">
        <v>3274</v>
      </c>
      <c r="J336" s="33">
        <v>3</v>
      </c>
      <c r="K336" s="33">
        <v>0</v>
      </c>
      <c r="L336" s="33">
        <v>3.1428600000000002</v>
      </c>
      <c r="M336" s="33">
        <v>0</v>
      </c>
      <c r="N336" s="35">
        <v>261</v>
      </c>
      <c r="O336" s="142" t="s">
        <v>330</v>
      </c>
      <c r="P336" s="35" t="s">
        <v>557</v>
      </c>
      <c r="Q336" s="31">
        <v>44518</v>
      </c>
      <c r="R336" s="32">
        <v>2.3410811947833405</v>
      </c>
      <c r="S336" s="31">
        <v>30</v>
      </c>
      <c r="T336" s="31">
        <v>0</v>
      </c>
      <c r="U336" s="31">
        <v>48359</v>
      </c>
      <c r="V336" s="32">
        <v>2.5430689945309215</v>
      </c>
      <c r="W336" s="32">
        <v>1.0862797070847747</v>
      </c>
      <c r="X336" s="31">
        <v>23</v>
      </c>
      <c r="Y336" s="31">
        <v>42</v>
      </c>
      <c r="Z336" s="31">
        <v>12</v>
      </c>
      <c r="AA336" s="35">
        <v>261</v>
      </c>
      <c r="AB336" s="142" t="s">
        <v>330</v>
      </c>
      <c r="AC336" s="35" t="s">
        <v>557</v>
      </c>
      <c r="AD336" s="31">
        <v>19016</v>
      </c>
      <c r="AE336" s="31">
        <v>303078</v>
      </c>
      <c r="AF336" s="31">
        <v>39835</v>
      </c>
      <c r="AG336" s="31">
        <v>0</v>
      </c>
      <c r="AH336" s="31">
        <v>29422</v>
      </c>
      <c r="AI336" s="31">
        <v>372335</v>
      </c>
      <c r="AJ336" s="31" t="s">
        <v>1032</v>
      </c>
      <c r="AK336" s="31">
        <v>0</v>
      </c>
      <c r="AL336" s="35">
        <v>261</v>
      </c>
      <c r="AM336" s="142" t="s">
        <v>330</v>
      </c>
      <c r="AN336" s="35" t="s">
        <v>557</v>
      </c>
      <c r="AO336" s="31">
        <v>284075</v>
      </c>
      <c r="AP336" s="31">
        <v>25063</v>
      </c>
      <c r="AQ336" s="31">
        <v>54815</v>
      </c>
      <c r="AR336" s="31">
        <v>363953</v>
      </c>
      <c r="AS336" s="31">
        <v>0</v>
      </c>
      <c r="AT336" s="36">
        <v>19.139303744215397</v>
      </c>
      <c r="AU336" s="31">
        <v>324118</v>
      </c>
      <c r="AV336" s="31">
        <v>39835</v>
      </c>
      <c r="AW336" s="31">
        <v>0</v>
      </c>
    </row>
    <row r="337" spans="1:49" outlineLevel="2" x14ac:dyDescent="0.2">
      <c r="A337" s="35">
        <v>919350333</v>
      </c>
      <c r="B337" s="35" t="s">
        <v>554</v>
      </c>
      <c r="C337" s="31" t="s">
        <v>957</v>
      </c>
      <c r="D337" s="35">
        <v>262</v>
      </c>
      <c r="E337" s="6" t="s">
        <v>330</v>
      </c>
      <c r="F337" s="35" t="s">
        <v>558</v>
      </c>
      <c r="G337" s="31">
        <v>1836</v>
      </c>
      <c r="H337" s="71">
        <v>41</v>
      </c>
      <c r="I337" s="31">
        <v>540</v>
      </c>
      <c r="J337" s="33">
        <v>1</v>
      </c>
      <c r="K337" s="33">
        <v>0</v>
      </c>
      <c r="L337" s="33">
        <v>1.17143</v>
      </c>
      <c r="M337" s="33">
        <v>0</v>
      </c>
      <c r="N337" s="35">
        <v>262</v>
      </c>
      <c r="O337" s="142" t="s">
        <v>330</v>
      </c>
      <c r="P337" s="35" t="s">
        <v>558</v>
      </c>
      <c r="Q337" s="31">
        <v>26110</v>
      </c>
      <c r="R337" s="32">
        <v>14.221132897603486</v>
      </c>
      <c r="S337" s="31">
        <v>30</v>
      </c>
      <c r="T337" s="31">
        <v>71</v>
      </c>
      <c r="U337" s="31">
        <v>18368</v>
      </c>
      <c r="V337" s="32">
        <v>10.004357298474945</v>
      </c>
      <c r="W337" s="32">
        <v>0.70348525469168899</v>
      </c>
      <c r="X337" s="31">
        <v>254</v>
      </c>
      <c r="Y337" s="31">
        <v>41</v>
      </c>
      <c r="Z337" s="31">
        <v>4</v>
      </c>
      <c r="AA337" s="35">
        <v>262</v>
      </c>
      <c r="AB337" s="142" t="s">
        <v>330</v>
      </c>
      <c r="AC337" s="35" t="s">
        <v>558</v>
      </c>
      <c r="AD337" s="31">
        <v>1836</v>
      </c>
      <c r="AE337" s="31">
        <v>104294</v>
      </c>
      <c r="AF337" s="31">
        <v>20020</v>
      </c>
      <c r="AG337" s="31">
        <v>640</v>
      </c>
      <c r="AH337" s="31">
        <v>30535</v>
      </c>
      <c r="AI337" s="31">
        <v>155489</v>
      </c>
      <c r="AJ337" s="31">
        <v>0</v>
      </c>
      <c r="AK337" s="31">
        <v>0</v>
      </c>
      <c r="AL337" s="35">
        <v>262</v>
      </c>
      <c r="AM337" s="142" t="s">
        <v>330</v>
      </c>
      <c r="AN337" s="35" t="s">
        <v>558</v>
      </c>
      <c r="AO337" s="31">
        <v>99434</v>
      </c>
      <c r="AP337" s="31">
        <v>15602</v>
      </c>
      <c r="AQ337" s="31">
        <v>43232</v>
      </c>
      <c r="AR337" s="31">
        <v>158268</v>
      </c>
      <c r="AS337" s="31">
        <v>0</v>
      </c>
      <c r="AT337" s="36">
        <v>86.202614379084963</v>
      </c>
      <c r="AU337" s="31">
        <v>138248</v>
      </c>
      <c r="AV337" s="31">
        <v>20020</v>
      </c>
      <c r="AW337" s="31">
        <v>0</v>
      </c>
    </row>
    <row r="338" spans="1:49" outlineLevel="2" x14ac:dyDescent="0.2">
      <c r="A338" s="35">
        <v>919350783</v>
      </c>
      <c r="B338" s="35" t="s">
        <v>554</v>
      </c>
      <c r="C338" s="31" t="s">
        <v>957</v>
      </c>
      <c r="D338" s="35">
        <v>263</v>
      </c>
      <c r="E338" s="6" t="s">
        <v>330</v>
      </c>
      <c r="F338" s="35" t="s">
        <v>560</v>
      </c>
      <c r="G338" s="31">
        <v>18925</v>
      </c>
      <c r="H338" s="71">
        <v>56</v>
      </c>
      <c r="I338" s="31">
        <v>4292</v>
      </c>
      <c r="J338" s="33">
        <v>1</v>
      </c>
      <c r="K338" s="33">
        <v>1</v>
      </c>
      <c r="L338" s="33">
        <v>4.5714300000000003</v>
      </c>
      <c r="M338" s="33">
        <v>0.2</v>
      </c>
      <c r="N338" s="35">
        <v>263</v>
      </c>
      <c r="O338" s="142" t="s">
        <v>330</v>
      </c>
      <c r="P338" s="35" t="s">
        <v>560</v>
      </c>
      <c r="Q338" s="31">
        <v>39607</v>
      </c>
      <c r="R338" s="32">
        <v>2.0928401585204757</v>
      </c>
      <c r="S338" s="31">
        <v>50</v>
      </c>
      <c r="T338" s="31">
        <v>73</v>
      </c>
      <c r="U338" s="31">
        <v>92048</v>
      </c>
      <c r="V338" s="32">
        <v>4.8638309114927347</v>
      </c>
      <c r="W338" s="32">
        <v>2.3240336304188656</v>
      </c>
      <c r="X338" s="31">
        <v>137</v>
      </c>
      <c r="Y338" s="31">
        <v>394</v>
      </c>
      <c r="Z338" s="31">
        <v>20</v>
      </c>
      <c r="AA338" s="35">
        <v>263</v>
      </c>
      <c r="AB338" s="142" t="s">
        <v>330</v>
      </c>
      <c r="AC338" s="35" t="s">
        <v>560</v>
      </c>
      <c r="AD338" s="31">
        <v>18925</v>
      </c>
      <c r="AE338" s="31">
        <v>322184</v>
      </c>
      <c r="AF338" s="31">
        <v>33231</v>
      </c>
      <c r="AG338" s="31">
        <v>0</v>
      </c>
      <c r="AH338" s="31">
        <v>43693</v>
      </c>
      <c r="AI338" s="31">
        <v>399108</v>
      </c>
      <c r="AJ338" s="31">
        <v>0</v>
      </c>
      <c r="AK338" s="31">
        <v>0</v>
      </c>
      <c r="AL338" s="35">
        <v>263</v>
      </c>
      <c r="AM338" s="142" t="s">
        <v>330</v>
      </c>
      <c r="AN338" s="35" t="s">
        <v>560</v>
      </c>
      <c r="AO338" s="31">
        <v>260703</v>
      </c>
      <c r="AP338" s="31">
        <v>38604</v>
      </c>
      <c r="AQ338" s="31">
        <v>210709</v>
      </c>
      <c r="AR338" s="31">
        <v>510016</v>
      </c>
      <c r="AS338" s="31">
        <v>0</v>
      </c>
      <c r="AT338" s="36">
        <v>26.949326287978863</v>
      </c>
      <c r="AU338" s="31">
        <v>476785</v>
      </c>
      <c r="AV338" s="31">
        <v>33231</v>
      </c>
      <c r="AW338" s="31">
        <v>0</v>
      </c>
    </row>
    <row r="339" spans="1:49" outlineLevel="2" x14ac:dyDescent="0.2">
      <c r="A339" s="35">
        <v>919350965</v>
      </c>
      <c r="B339" s="35" t="s">
        <v>554</v>
      </c>
      <c r="C339" s="31" t="s">
        <v>957</v>
      </c>
      <c r="D339" s="35">
        <v>264</v>
      </c>
      <c r="E339" s="6" t="s">
        <v>330</v>
      </c>
      <c r="F339" s="35" t="s">
        <v>643</v>
      </c>
      <c r="G339" s="31">
        <v>95865</v>
      </c>
      <c r="H339" s="71">
        <v>69</v>
      </c>
      <c r="I339" s="31">
        <v>26898</v>
      </c>
      <c r="J339" s="33">
        <v>13</v>
      </c>
      <c r="K339" s="33">
        <v>2</v>
      </c>
      <c r="L339" s="33">
        <v>31.428570000000001</v>
      </c>
      <c r="M339" s="33">
        <v>0.85714000000000001</v>
      </c>
      <c r="N339" s="35">
        <v>264</v>
      </c>
      <c r="O339" s="142" t="s">
        <v>330</v>
      </c>
      <c r="P339" s="35" t="s">
        <v>643</v>
      </c>
      <c r="Q339" s="31">
        <v>327149</v>
      </c>
      <c r="R339" s="32">
        <v>3.4126010535649089</v>
      </c>
      <c r="S339" s="31">
        <v>244</v>
      </c>
      <c r="T339" s="31">
        <v>0</v>
      </c>
      <c r="U339" s="31">
        <v>453651</v>
      </c>
      <c r="V339" s="32">
        <v>4.7321858864027542</v>
      </c>
      <c r="W339" s="32">
        <v>1.3866800754396316</v>
      </c>
      <c r="X339" s="31">
        <v>7729</v>
      </c>
      <c r="Y339" s="31">
        <v>1692</v>
      </c>
      <c r="Z339" s="31">
        <v>43</v>
      </c>
      <c r="AA339" s="35">
        <v>264</v>
      </c>
      <c r="AB339" s="142" t="s">
        <v>330</v>
      </c>
      <c r="AC339" s="35" t="s">
        <v>643</v>
      </c>
      <c r="AD339" s="31">
        <v>95865</v>
      </c>
      <c r="AE339" s="31">
        <v>2115247</v>
      </c>
      <c r="AF339" s="31">
        <v>963134</v>
      </c>
      <c r="AG339" s="31">
        <v>0</v>
      </c>
      <c r="AH339" s="31">
        <v>440230</v>
      </c>
      <c r="AI339" s="31">
        <v>3518611</v>
      </c>
      <c r="AJ339" s="31">
        <v>0</v>
      </c>
      <c r="AK339" s="31">
        <v>0</v>
      </c>
      <c r="AL339" s="35">
        <v>264</v>
      </c>
      <c r="AM339" s="142" t="s">
        <v>330</v>
      </c>
      <c r="AN339" s="35" t="s">
        <v>643</v>
      </c>
      <c r="AO339" s="31">
        <v>2403566</v>
      </c>
      <c r="AP339" s="31">
        <v>418369</v>
      </c>
      <c r="AQ339" s="31">
        <v>762883</v>
      </c>
      <c r="AR339" s="31">
        <v>3584818</v>
      </c>
      <c r="AS339" s="31">
        <v>0</v>
      </c>
      <c r="AT339" s="36">
        <v>37.394440098054552</v>
      </c>
      <c r="AU339" s="31">
        <v>2598874</v>
      </c>
      <c r="AV339" s="31">
        <v>985944</v>
      </c>
      <c r="AW339" s="31">
        <v>0</v>
      </c>
    </row>
    <row r="340" spans="1:49" outlineLevel="2" x14ac:dyDescent="0.2">
      <c r="A340" s="35">
        <v>919351113</v>
      </c>
      <c r="B340" s="35" t="s">
        <v>554</v>
      </c>
      <c r="C340" s="31" t="s">
        <v>957</v>
      </c>
      <c r="D340" s="35">
        <v>265</v>
      </c>
      <c r="E340" s="6" t="s">
        <v>330</v>
      </c>
      <c r="F340" s="35" t="s">
        <v>644</v>
      </c>
      <c r="G340" s="31">
        <v>14576</v>
      </c>
      <c r="H340" s="71">
        <v>63</v>
      </c>
      <c r="I340" s="31">
        <v>2933</v>
      </c>
      <c r="J340" s="33">
        <v>0</v>
      </c>
      <c r="K340" s="33">
        <v>1</v>
      </c>
      <c r="L340" s="33">
        <v>4.7428600000000003</v>
      </c>
      <c r="M340" s="33">
        <v>0</v>
      </c>
      <c r="N340" s="35">
        <v>265</v>
      </c>
      <c r="O340" s="142" t="s">
        <v>330</v>
      </c>
      <c r="P340" s="35" t="s">
        <v>644</v>
      </c>
      <c r="Q340" s="31">
        <v>63572</v>
      </c>
      <c r="R340" s="32">
        <v>4.361416026344676</v>
      </c>
      <c r="S340" s="31">
        <v>24</v>
      </c>
      <c r="T340" s="31">
        <v>73</v>
      </c>
      <c r="U340" s="31">
        <v>68833</v>
      </c>
      <c r="V340" s="32">
        <v>4.7223518111964875</v>
      </c>
      <c r="W340" s="32">
        <v>1.0827565594916</v>
      </c>
      <c r="X340" s="31">
        <v>187</v>
      </c>
      <c r="Y340" s="31">
        <v>585</v>
      </c>
      <c r="Z340" s="31">
        <v>14</v>
      </c>
      <c r="AA340" s="35">
        <v>265</v>
      </c>
      <c r="AB340" s="142" t="s">
        <v>330</v>
      </c>
      <c r="AC340" s="35" t="s">
        <v>644</v>
      </c>
      <c r="AD340" s="31">
        <v>14576</v>
      </c>
      <c r="AE340" s="31">
        <v>262653</v>
      </c>
      <c r="AF340" s="31">
        <v>26625</v>
      </c>
      <c r="AG340" s="31">
        <v>0</v>
      </c>
      <c r="AH340" s="31">
        <v>27623</v>
      </c>
      <c r="AI340" s="31">
        <v>316901</v>
      </c>
      <c r="AJ340" s="31">
        <v>0</v>
      </c>
      <c r="AK340" s="31">
        <v>0</v>
      </c>
      <c r="AL340" s="35">
        <v>265</v>
      </c>
      <c r="AM340" s="142" t="s">
        <v>330</v>
      </c>
      <c r="AN340" s="35" t="s">
        <v>644</v>
      </c>
      <c r="AO340" s="31">
        <v>234257</v>
      </c>
      <c r="AP340" s="31">
        <v>46062</v>
      </c>
      <c r="AQ340" s="31">
        <v>49332</v>
      </c>
      <c r="AR340" s="31">
        <v>329651</v>
      </c>
      <c r="AS340" s="31">
        <v>0</v>
      </c>
      <c r="AT340" s="36">
        <v>22.616012623490668</v>
      </c>
      <c r="AU340" s="31">
        <v>303026</v>
      </c>
      <c r="AV340" s="31">
        <v>26625</v>
      </c>
      <c r="AW340" s="31">
        <v>0</v>
      </c>
    </row>
    <row r="341" spans="1:49" outlineLevel="2" x14ac:dyDescent="0.2">
      <c r="A341" s="35">
        <v>919350723</v>
      </c>
      <c r="B341" s="35" t="s">
        <v>554</v>
      </c>
      <c r="C341" s="31" t="s">
        <v>957</v>
      </c>
      <c r="D341" s="35">
        <v>266</v>
      </c>
      <c r="E341" s="6" t="s">
        <v>330</v>
      </c>
      <c r="F341" s="35" t="s">
        <v>100</v>
      </c>
      <c r="G341" s="31">
        <v>33533</v>
      </c>
      <c r="H341" s="71">
        <v>54</v>
      </c>
      <c r="I341" s="31">
        <v>5244</v>
      </c>
      <c r="J341" s="33">
        <v>3</v>
      </c>
      <c r="K341" s="33">
        <v>1</v>
      </c>
      <c r="L341" s="33">
        <v>4.0857099999999997</v>
      </c>
      <c r="M341" s="33">
        <v>0.45713999999999999</v>
      </c>
      <c r="N341" s="35">
        <v>266</v>
      </c>
      <c r="O341" s="142" t="s">
        <v>330</v>
      </c>
      <c r="P341" s="35" t="s">
        <v>100</v>
      </c>
      <c r="Q341" s="31">
        <v>74104</v>
      </c>
      <c r="R341" s="32">
        <v>2.2098828020159247</v>
      </c>
      <c r="S341" s="31">
        <v>58</v>
      </c>
      <c r="T341" s="31">
        <v>0</v>
      </c>
      <c r="U341" s="31">
        <v>103191</v>
      </c>
      <c r="V341" s="32">
        <v>3.0772969910237675</v>
      </c>
      <c r="W341" s="32">
        <v>1.3925159235668789</v>
      </c>
      <c r="X341" s="31">
        <v>186</v>
      </c>
      <c r="Y341" s="31">
        <v>521</v>
      </c>
      <c r="Z341" s="31">
        <v>12</v>
      </c>
      <c r="AA341" s="35">
        <v>266</v>
      </c>
      <c r="AB341" s="142" t="s">
        <v>330</v>
      </c>
      <c r="AC341" s="35" t="s">
        <v>100</v>
      </c>
      <c r="AD341" s="31">
        <v>33533</v>
      </c>
      <c r="AE341" s="31">
        <v>413365</v>
      </c>
      <c r="AF341" s="31">
        <v>39835</v>
      </c>
      <c r="AG341" s="31">
        <v>0</v>
      </c>
      <c r="AH341" s="31">
        <v>133886</v>
      </c>
      <c r="AI341" s="31">
        <v>587086</v>
      </c>
      <c r="AJ341" s="31">
        <v>0</v>
      </c>
      <c r="AK341" s="31">
        <v>0</v>
      </c>
      <c r="AL341" s="35">
        <v>266</v>
      </c>
      <c r="AM341" s="142" t="s">
        <v>330</v>
      </c>
      <c r="AN341" s="35" t="s">
        <v>100</v>
      </c>
      <c r="AO341" s="31">
        <v>349869</v>
      </c>
      <c r="AP341" s="31">
        <v>43347</v>
      </c>
      <c r="AQ341" s="31">
        <v>153415</v>
      </c>
      <c r="AR341" s="31">
        <v>546631</v>
      </c>
      <c r="AS341" s="31">
        <v>0</v>
      </c>
      <c r="AT341" s="36">
        <v>16.301285301046729</v>
      </c>
      <c r="AU341" s="31">
        <v>506796</v>
      </c>
      <c r="AV341" s="31">
        <v>39835</v>
      </c>
      <c r="AW341" s="31">
        <v>0</v>
      </c>
    </row>
    <row r="342" spans="1:49" outlineLevel="1" x14ac:dyDescent="0.2">
      <c r="B342" s="15" t="s">
        <v>835</v>
      </c>
      <c r="C342" s="31"/>
      <c r="F342" s="12" t="s">
        <v>20</v>
      </c>
      <c r="G342" s="31">
        <v>214437</v>
      </c>
      <c r="I342" s="31">
        <v>50208</v>
      </c>
      <c r="J342" s="33">
        <v>24</v>
      </c>
      <c r="K342" s="33">
        <v>5</v>
      </c>
      <c r="L342" s="33">
        <v>57.8</v>
      </c>
      <c r="M342" s="33">
        <v>2.4857100000000001</v>
      </c>
      <c r="O342" s="142"/>
      <c r="P342" s="12" t="s">
        <v>20</v>
      </c>
      <c r="Q342" s="31">
        <v>686080</v>
      </c>
      <c r="R342" s="32">
        <v>3.199447856479992</v>
      </c>
      <c r="S342" s="31">
        <v>561</v>
      </c>
      <c r="T342" s="31">
        <v>288</v>
      </c>
      <c r="U342" s="31">
        <v>1005946</v>
      </c>
      <c r="V342" s="32">
        <v>4.6911027481264895</v>
      </c>
      <c r="W342" s="32">
        <v>1.4662225979477612</v>
      </c>
      <c r="X342" s="31">
        <v>8984</v>
      </c>
      <c r="Y342" s="31">
        <v>3653</v>
      </c>
      <c r="Z342" s="31">
        <v>128</v>
      </c>
      <c r="AB342" s="142"/>
      <c r="AC342" s="12" t="s">
        <v>20</v>
      </c>
      <c r="AD342" s="31">
        <v>214437</v>
      </c>
      <c r="AE342" s="31">
        <v>4306663</v>
      </c>
      <c r="AF342" s="31">
        <v>1236888</v>
      </c>
      <c r="AG342" s="31">
        <v>50543</v>
      </c>
      <c r="AH342" s="31">
        <v>919196</v>
      </c>
      <c r="AI342" s="31">
        <v>6513290</v>
      </c>
      <c r="AJ342" s="31">
        <v>0</v>
      </c>
      <c r="AK342" s="31">
        <v>0</v>
      </c>
      <c r="AM342" s="142"/>
      <c r="AN342" s="12" t="s">
        <v>20</v>
      </c>
      <c r="AO342" s="31">
        <v>4313828</v>
      </c>
      <c r="AP342" s="31">
        <v>794376</v>
      </c>
      <c r="AQ342" s="31">
        <v>1699217</v>
      </c>
      <c r="AR342" s="31">
        <v>6807421</v>
      </c>
      <c r="AS342" s="31">
        <v>0</v>
      </c>
      <c r="AT342" s="36">
        <v>31.745552306738109</v>
      </c>
      <c r="AU342" s="31">
        <v>5497820</v>
      </c>
      <c r="AV342" s="31">
        <v>1259698</v>
      </c>
      <c r="AW342" s="31">
        <v>49903</v>
      </c>
    </row>
    <row r="343" spans="1:49" outlineLevel="1" x14ac:dyDescent="0.2">
      <c r="B343" s="15"/>
      <c r="C343" s="31"/>
      <c r="F343" s="12"/>
      <c r="O343" s="142"/>
      <c r="P343" s="12"/>
      <c r="AB343" s="142"/>
      <c r="AC343" s="12"/>
      <c r="AI343" s="31"/>
      <c r="AJ343" s="31"/>
      <c r="AM343" s="142"/>
      <c r="AN343" s="12"/>
      <c r="AO343" s="31"/>
      <c r="AP343" s="31"/>
      <c r="AQ343" s="31"/>
      <c r="AR343" s="31"/>
      <c r="AS343" s="31"/>
      <c r="AT343" s="36"/>
      <c r="AU343" s="31"/>
      <c r="AV343" s="31"/>
      <c r="AW343" s="31"/>
    </row>
    <row r="344" spans="1:49" outlineLevel="2" x14ac:dyDescent="0.2">
      <c r="A344" s="35">
        <v>913360893</v>
      </c>
      <c r="B344" s="35" t="s">
        <v>645</v>
      </c>
      <c r="C344" s="31" t="s">
        <v>645</v>
      </c>
      <c r="D344" s="35">
        <v>267</v>
      </c>
      <c r="E344" s="6" t="s">
        <v>328</v>
      </c>
      <c r="F344" s="35" t="s">
        <v>646</v>
      </c>
      <c r="G344" s="31">
        <v>0</v>
      </c>
      <c r="H344" s="71">
        <v>42.5</v>
      </c>
      <c r="I344" s="31">
        <v>1785</v>
      </c>
      <c r="J344" s="33">
        <v>4.7733299999999996</v>
      </c>
      <c r="K344" s="33">
        <v>0</v>
      </c>
      <c r="L344" s="33">
        <v>12.74667</v>
      </c>
      <c r="M344" s="33">
        <v>0</v>
      </c>
      <c r="N344" s="35">
        <v>267</v>
      </c>
      <c r="O344" s="142" t="s">
        <v>328</v>
      </c>
      <c r="P344" s="35" t="s">
        <v>646</v>
      </c>
      <c r="Q344" s="31">
        <v>21799</v>
      </c>
      <c r="R344" s="32">
        <v>0</v>
      </c>
      <c r="S344" s="31">
        <v>10</v>
      </c>
      <c r="T344" s="31">
        <v>3</v>
      </c>
      <c r="U344" s="31">
        <v>31934</v>
      </c>
      <c r="V344" s="32">
        <v>0</v>
      </c>
      <c r="W344" s="32">
        <v>1.4649295839258683</v>
      </c>
      <c r="X344" s="31">
        <v>2415</v>
      </c>
      <c r="Y344" s="31">
        <v>7692</v>
      </c>
      <c r="Z344" s="31">
        <v>0</v>
      </c>
      <c r="AA344" s="35">
        <v>267</v>
      </c>
      <c r="AB344" s="142" t="s">
        <v>328</v>
      </c>
      <c r="AC344" s="35" t="s">
        <v>646</v>
      </c>
      <c r="AD344" s="31">
        <v>0</v>
      </c>
      <c r="AE344" s="31">
        <v>1818739</v>
      </c>
      <c r="AF344" s="31">
        <v>242395</v>
      </c>
      <c r="AG344" s="31">
        <v>0</v>
      </c>
      <c r="AH344" s="31">
        <v>199376</v>
      </c>
      <c r="AI344" s="31">
        <v>2260510</v>
      </c>
      <c r="AJ344" s="31" t="s">
        <v>1032</v>
      </c>
      <c r="AK344" s="31">
        <v>0</v>
      </c>
      <c r="AL344" s="35">
        <v>267</v>
      </c>
      <c r="AM344" s="142" t="s">
        <v>328</v>
      </c>
      <c r="AN344" s="35" t="s">
        <v>646</v>
      </c>
      <c r="AO344" s="31">
        <v>1133891</v>
      </c>
      <c r="AP344" s="31">
        <v>360071</v>
      </c>
      <c r="AQ344" s="31">
        <v>639627</v>
      </c>
      <c r="AR344" s="31">
        <v>2133589</v>
      </c>
      <c r="AS344" s="31">
        <v>0</v>
      </c>
      <c r="AT344" s="36">
        <v>0</v>
      </c>
      <c r="AU344" s="31">
        <v>1891194</v>
      </c>
      <c r="AV344" s="31">
        <v>242395</v>
      </c>
      <c r="AW344" s="31">
        <v>0</v>
      </c>
    </row>
    <row r="345" spans="1:49" outlineLevel="2" x14ac:dyDescent="0.2">
      <c r="A345" s="35">
        <v>913360033</v>
      </c>
      <c r="B345" s="35" t="s">
        <v>645</v>
      </c>
      <c r="C345" s="31" t="s">
        <v>645</v>
      </c>
      <c r="D345" s="35">
        <v>268</v>
      </c>
      <c r="E345" s="6" t="s">
        <v>330</v>
      </c>
      <c r="F345" s="35" t="s">
        <v>647</v>
      </c>
      <c r="G345" s="31">
        <v>30439</v>
      </c>
      <c r="H345" s="71">
        <v>57</v>
      </c>
      <c r="I345" s="31">
        <v>6868</v>
      </c>
      <c r="J345" s="33">
        <v>2</v>
      </c>
      <c r="K345" s="33">
        <v>0</v>
      </c>
      <c r="L345" s="33">
        <v>3.9750000000000001</v>
      </c>
      <c r="M345" s="33">
        <v>0</v>
      </c>
      <c r="N345" s="35">
        <v>268</v>
      </c>
      <c r="O345" s="142" t="s">
        <v>330</v>
      </c>
      <c r="P345" s="35" t="s">
        <v>647</v>
      </c>
      <c r="Q345" s="31">
        <v>34750</v>
      </c>
      <c r="R345" s="32">
        <v>1.1416275173297414</v>
      </c>
      <c r="S345" s="31">
        <v>34</v>
      </c>
      <c r="T345" s="31">
        <v>0</v>
      </c>
      <c r="U345" s="31">
        <v>170326</v>
      </c>
      <c r="V345" s="32">
        <v>5.5956503170274976</v>
      </c>
      <c r="W345" s="32">
        <v>4.9014676258992802</v>
      </c>
      <c r="X345" s="31">
        <v>9522</v>
      </c>
      <c r="Y345" s="31">
        <v>24340</v>
      </c>
      <c r="Z345" s="31">
        <v>13</v>
      </c>
      <c r="AA345" s="35">
        <v>268</v>
      </c>
      <c r="AB345" s="142" t="s">
        <v>330</v>
      </c>
      <c r="AC345" s="35" t="s">
        <v>647</v>
      </c>
      <c r="AD345" s="31">
        <v>30439</v>
      </c>
      <c r="AE345" s="31">
        <v>119622</v>
      </c>
      <c r="AF345" s="31">
        <v>61571</v>
      </c>
      <c r="AG345" s="31">
        <v>0</v>
      </c>
      <c r="AH345" s="31">
        <v>373375</v>
      </c>
      <c r="AI345" s="31">
        <v>554568</v>
      </c>
      <c r="AJ345" s="31" t="s">
        <v>1032</v>
      </c>
      <c r="AK345" s="31">
        <v>0</v>
      </c>
      <c r="AL345" s="35">
        <v>268</v>
      </c>
      <c r="AM345" s="142" t="s">
        <v>330</v>
      </c>
      <c r="AN345" s="35" t="s">
        <v>647</v>
      </c>
      <c r="AO345" s="31">
        <v>250096</v>
      </c>
      <c r="AP345" s="31">
        <v>42451</v>
      </c>
      <c r="AQ345" s="31">
        <v>70973</v>
      </c>
      <c r="AR345" s="31">
        <v>363520</v>
      </c>
      <c r="AS345" s="31">
        <v>0</v>
      </c>
      <c r="AT345" s="36">
        <v>11.942573671934031</v>
      </c>
      <c r="AU345" s="31">
        <v>301949</v>
      </c>
      <c r="AV345" s="31">
        <v>61571</v>
      </c>
      <c r="AW345" s="31">
        <v>0</v>
      </c>
    </row>
    <row r="346" spans="1:49" outlineLevel="2" x14ac:dyDescent="0.2">
      <c r="A346" s="35">
        <v>913360273</v>
      </c>
      <c r="B346" s="35" t="s">
        <v>645</v>
      </c>
      <c r="C346" s="31" t="s">
        <v>645</v>
      </c>
      <c r="D346" s="35">
        <v>269</v>
      </c>
      <c r="E346" s="6" t="s">
        <v>330</v>
      </c>
      <c r="F346" s="35" t="s">
        <v>611</v>
      </c>
      <c r="G346" s="31">
        <v>10400</v>
      </c>
      <c r="H346" s="71">
        <v>55</v>
      </c>
      <c r="I346" s="31">
        <v>4958</v>
      </c>
      <c r="J346" s="33">
        <v>0</v>
      </c>
      <c r="K346" s="33">
        <v>1</v>
      </c>
      <c r="L346" s="33">
        <v>2.8</v>
      </c>
      <c r="M346" s="33">
        <v>1.17143</v>
      </c>
      <c r="N346" s="35">
        <v>269</v>
      </c>
      <c r="O346" s="142" t="s">
        <v>330</v>
      </c>
      <c r="P346" s="35" t="s">
        <v>611</v>
      </c>
      <c r="Q346" s="31">
        <v>36473</v>
      </c>
      <c r="R346" s="32">
        <v>3.5070192307692309</v>
      </c>
      <c r="S346" s="31">
        <v>40</v>
      </c>
      <c r="T346" s="31">
        <v>0</v>
      </c>
      <c r="U346" s="31">
        <v>45384</v>
      </c>
      <c r="V346" s="32">
        <v>4.3638461538461542</v>
      </c>
      <c r="W346" s="32">
        <v>1.2443177144737203</v>
      </c>
      <c r="X346" s="31">
        <v>6056</v>
      </c>
      <c r="Y346" s="31">
        <v>4829</v>
      </c>
      <c r="Z346" s="31">
        <v>10</v>
      </c>
      <c r="AA346" s="35">
        <v>269</v>
      </c>
      <c r="AB346" s="142" t="s">
        <v>330</v>
      </c>
      <c r="AC346" s="35" t="s">
        <v>611</v>
      </c>
      <c r="AD346" s="31">
        <v>10400</v>
      </c>
      <c r="AE346" s="31">
        <v>14862</v>
      </c>
      <c r="AF346" s="31">
        <v>42027</v>
      </c>
      <c r="AG346" s="31">
        <v>0</v>
      </c>
      <c r="AH346" s="31">
        <v>27600</v>
      </c>
      <c r="AI346" s="31">
        <v>84489</v>
      </c>
      <c r="AJ346" s="31">
        <v>0</v>
      </c>
      <c r="AK346" s="31">
        <v>0</v>
      </c>
      <c r="AL346" s="35">
        <v>269</v>
      </c>
      <c r="AM346" s="142" t="s">
        <v>330</v>
      </c>
      <c r="AN346" s="35" t="s">
        <v>611</v>
      </c>
      <c r="AO346" s="31">
        <v>102019</v>
      </c>
      <c r="AP346" s="31">
        <v>17465</v>
      </c>
      <c r="AQ346" s="31">
        <v>43029</v>
      </c>
      <c r="AR346" s="31">
        <v>162513</v>
      </c>
      <c r="AS346" s="31">
        <v>35819</v>
      </c>
      <c r="AT346" s="36">
        <v>15.626250000000001</v>
      </c>
      <c r="AU346" s="31">
        <v>120486</v>
      </c>
      <c r="AV346" s="31">
        <v>42027</v>
      </c>
      <c r="AW346" s="31">
        <v>0</v>
      </c>
    </row>
    <row r="347" spans="1:49" outlineLevel="2" x14ac:dyDescent="0.2">
      <c r="A347" s="35">
        <v>913361263</v>
      </c>
      <c r="B347" s="35" t="s">
        <v>645</v>
      </c>
      <c r="C347" s="31" t="s">
        <v>645</v>
      </c>
      <c r="D347" s="35">
        <v>270</v>
      </c>
      <c r="E347" s="6" t="s">
        <v>330</v>
      </c>
      <c r="F347" s="35" t="s">
        <v>343</v>
      </c>
      <c r="G347" s="31">
        <v>24952</v>
      </c>
      <c r="H347" s="71">
        <v>51</v>
      </c>
      <c r="I347" s="31">
        <v>7324</v>
      </c>
      <c r="J347" s="33">
        <v>1</v>
      </c>
      <c r="K347" s="33">
        <v>0</v>
      </c>
      <c r="L347" s="33">
        <v>2.7250000000000001</v>
      </c>
      <c r="M347" s="33">
        <v>0.625</v>
      </c>
      <c r="N347" s="35">
        <v>270</v>
      </c>
      <c r="O347" s="142" t="s">
        <v>330</v>
      </c>
      <c r="P347" s="35" t="s">
        <v>343</v>
      </c>
      <c r="Q347" s="31">
        <v>45304</v>
      </c>
      <c r="R347" s="32">
        <v>1.8156460403975634</v>
      </c>
      <c r="S347" s="31">
        <v>50</v>
      </c>
      <c r="T347" s="31">
        <v>0</v>
      </c>
      <c r="U347" s="31">
        <v>181013</v>
      </c>
      <c r="V347" s="32">
        <v>7.2544485411991024</v>
      </c>
      <c r="W347" s="32">
        <v>3.9955191594561188</v>
      </c>
      <c r="X347" s="31">
        <v>10490</v>
      </c>
      <c r="Y347" s="31">
        <v>13335</v>
      </c>
      <c r="Z347" s="31">
        <v>11</v>
      </c>
      <c r="AA347" s="35">
        <v>270</v>
      </c>
      <c r="AB347" s="142" t="s">
        <v>330</v>
      </c>
      <c r="AC347" s="35" t="s">
        <v>343</v>
      </c>
      <c r="AD347" s="31">
        <v>24952</v>
      </c>
      <c r="AE347" s="31">
        <v>44784</v>
      </c>
      <c r="AF347" s="31">
        <v>51475</v>
      </c>
      <c r="AG347" s="31">
        <v>591</v>
      </c>
      <c r="AH347" s="31">
        <v>165786</v>
      </c>
      <c r="AI347" s="31">
        <v>262636</v>
      </c>
      <c r="AJ347" s="31" t="s">
        <v>1032</v>
      </c>
      <c r="AK347" s="31">
        <v>591</v>
      </c>
      <c r="AL347" s="35">
        <v>270</v>
      </c>
      <c r="AM347" s="142" t="s">
        <v>330</v>
      </c>
      <c r="AN347" s="35" t="s">
        <v>343</v>
      </c>
      <c r="AO347" s="31">
        <v>168115</v>
      </c>
      <c r="AP347" s="31">
        <v>31336</v>
      </c>
      <c r="AQ347" s="31">
        <v>60553</v>
      </c>
      <c r="AR347" s="31">
        <v>260004</v>
      </c>
      <c r="AS347" s="31">
        <v>0</v>
      </c>
      <c r="AT347" s="36">
        <v>10.420166720102596</v>
      </c>
      <c r="AU347" s="31">
        <v>208529</v>
      </c>
      <c r="AV347" s="31">
        <v>51475</v>
      </c>
      <c r="AW347" s="31">
        <v>0</v>
      </c>
    </row>
    <row r="348" spans="1:49" outlineLevel="2" x14ac:dyDescent="0.2">
      <c r="A348" s="35">
        <v>913360723</v>
      </c>
      <c r="B348" s="35" t="s">
        <v>645</v>
      </c>
      <c r="C348" s="31" t="s">
        <v>645</v>
      </c>
      <c r="D348" s="35">
        <v>271</v>
      </c>
      <c r="E348" s="6" t="s">
        <v>330</v>
      </c>
      <c r="F348" s="35" t="s">
        <v>344</v>
      </c>
      <c r="G348" s="31">
        <v>30404</v>
      </c>
      <c r="H348" s="71">
        <v>52</v>
      </c>
      <c r="I348" s="31">
        <v>15803</v>
      </c>
      <c r="J348" s="33">
        <v>2.625</v>
      </c>
      <c r="K348" s="33">
        <v>1.125</v>
      </c>
      <c r="L348" s="33">
        <v>5.375</v>
      </c>
      <c r="M348" s="33">
        <v>3.95</v>
      </c>
      <c r="N348" s="35">
        <v>271</v>
      </c>
      <c r="O348" s="142" t="s">
        <v>330</v>
      </c>
      <c r="P348" s="35" t="s">
        <v>344</v>
      </c>
      <c r="Q348" s="31">
        <v>71005</v>
      </c>
      <c r="R348" s="32">
        <v>2.335383502170767</v>
      </c>
      <c r="S348" s="31">
        <v>60</v>
      </c>
      <c r="T348" s="31">
        <v>4</v>
      </c>
      <c r="U348" s="31">
        <v>228321</v>
      </c>
      <c r="V348" s="32">
        <v>7.5095711090645967</v>
      </c>
      <c r="W348" s="32">
        <v>3.2155622843461726</v>
      </c>
      <c r="X348" s="31">
        <v>25573</v>
      </c>
      <c r="Y348" s="31">
        <v>16831</v>
      </c>
      <c r="Z348" s="31">
        <v>12</v>
      </c>
      <c r="AA348" s="35">
        <v>271</v>
      </c>
      <c r="AB348" s="142" t="s">
        <v>330</v>
      </c>
      <c r="AC348" s="35" t="s">
        <v>344</v>
      </c>
      <c r="AD348" s="31">
        <v>30404</v>
      </c>
      <c r="AE348" s="31">
        <v>119178</v>
      </c>
      <c r="AF348" s="31">
        <v>78313</v>
      </c>
      <c r="AG348" s="31">
        <v>0</v>
      </c>
      <c r="AH348" s="31">
        <v>292500</v>
      </c>
      <c r="AI348" s="31">
        <v>489991</v>
      </c>
      <c r="AJ348" s="31" t="s">
        <v>1032</v>
      </c>
      <c r="AK348" s="31">
        <v>0</v>
      </c>
      <c r="AL348" s="35">
        <v>271</v>
      </c>
      <c r="AM348" s="142" t="s">
        <v>330</v>
      </c>
      <c r="AN348" s="35" t="s">
        <v>344</v>
      </c>
      <c r="AO348" s="31">
        <v>291405</v>
      </c>
      <c r="AP348" s="31">
        <v>37675</v>
      </c>
      <c r="AQ348" s="31">
        <v>145984</v>
      </c>
      <c r="AR348" s="31">
        <v>475064</v>
      </c>
      <c r="AS348" s="31">
        <v>0</v>
      </c>
      <c r="AT348" s="36">
        <v>15.625049335613735</v>
      </c>
      <c r="AU348" s="31">
        <v>396751</v>
      </c>
      <c r="AV348" s="31">
        <v>78313</v>
      </c>
      <c r="AW348" s="31">
        <v>0</v>
      </c>
    </row>
    <row r="349" spans="1:49" outlineLevel="2" x14ac:dyDescent="0.2">
      <c r="A349" s="35">
        <v>913360753</v>
      </c>
      <c r="B349" s="35" t="s">
        <v>645</v>
      </c>
      <c r="C349" s="31" t="s">
        <v>645</v>
      </c>
      <c r="D349" s="35">
        <v>272</v>
      </c>
      <c r="E349" s="6" t="s">
        <v>330</v>
      </c>
      <c r="F349" s="35" t="s">
        <v>345</v>
      </c>
      <c r="G349" s="31">
        <v>32978</v>
      </c>
      <c r="H349" s="71">
        <v>48</v>
      </c>
      <c r="I349" s="31">
        <v>24921</v>
      </c>
      <c r="J349" s="33">
        <v>4.875</v>
      </c>
      <c r="K349" s="33">
        <v>0</v>
      </c>
      <c r="L349" s="33">
        <v>10.85</v>
      </c>
      <c r="M349" s="33">
        <v>0.97499999999999998</v>
      </c>
      <c r="N349" s="35">
        <v>272</v>
      </c>
      <c r="O349" s="142" t="s">
        <v>330</v>
      </c>
      <c r="P349" s="35" t="s">
        <v>345</v>
      </c>
      <c r="Q349" s="31">
        <v>115864</v>
      </c>
      <c r="R349" s="32">
        <v>3.5133725513979015</v>
      </c>
      <c r="S349" s="31">
        <v>94</v>
      </c>
      <c r="T349" s="31">
        <v>0</v>
      </c>
      <c r="U349" s="31">
        <v>560994</v>
      </c>
      <c r="V349" s="32">
        <v>17.011158954454483</v>
      </c>
      <c r="W349" s="32">
        <v>4.841831802803287</v>
      </c>
      <c r="X349" s="31">
        <v>39891</v>
      </c>
      <c r="Y349" s="31">
        <v>26948</v>
      </c>
      <c r="Z349" s="31">
        <v>16</v>
      </c>
      <c r="AA349" s="35">
        <v>272</v>
      </c>
      <c r="AB349" s="142" t="s">
        <v>330</v>
      </c>
      <c r="AC349" s="35" t="s">
        <v>345</v>
      </c>
      <c r="AD349" s="31">
        <v>32978</v>
      </c>
      <c r="AE349" s="31">
        <v>141197</v>
      </c>
      <c r="AF349" s="31">
        <v>156157</v>
      </c>
      <c r="AG349" s="31">
        <v>0</v>
      </c>
      <c r="AH349" s="31">
        <v>706660</v>
      </c>
      <c r="AI349" s="31">
        <v>1004014</v>
      </c>
      <c r="AJ349" s="31">
        <v>5000</v>
      </c>
      <c r="AK349" s="31">
        <v>870</v>
      </c>
      <c r="AL349" s="35">
        <v>272</v>
      </c>
      <c r="AM349" s="142" t="s">
        <v>330</v>
      </c>
      <c r="AN349" s="35" t="s">
        <v>345</v>
      </c>
      <c r="AO349" s="31">
        <v>665973</v>
      </c>
      <c r="AP349" s="31">
        <v>94167</v>
      </c>
      <c r="AQ349" s="31">
        <v>352747</v>
      </c>
      <c r="AR349" s="31">
        <v>1112887</v>
      </c>
      <c r="AS349" s="31">
        <v>55100</v>
      </c>
      <c r="AT349" s="36">
        <v>33.746346048881072</v>
      </c>
      <c r="AU349" s="31">
        <v>956730</v>
      </c>
      <c r="AV349" s="31">
        <v>156157</v>
      </c>
      <c r="AW349" s="31">
        <v>0</v>
      </c>
    </row>
    <row r="350" spans="1:49" outlineLevel="2" x14ac:dyDescent="0.2">
      <c r="A350" s="35">
        <v>913360842</v>
      </c>
      <c r="B350" s="35" t="s">
        <v>645</v>
      </c>
      <c r="C350" s="31" t="s">
        <v>645</v>
      </c>
      <c r="D350" s="35">
        <v>273</v>
      </c>
      <c r="E350" s="6" t="s">
        <v>330</v>
      </c>
      <c r="F350" s="35" t="s">
        <v>232</v>
      </c>
      <c r="G350" s="31">
        <v>206824</v>
      </c>
      <c r="H350" s="71">
        <v>54</v>
      </c>
      <c r="I350" s="31">
        <v>52740</v>
      </c>
      <c r="J350" s="33">
        <v>8</v>
      </c>
      <c r="K350" s="33">
        <v>0</v>
      </c>
      <c r="L350" s="33">
        <v>16.324999999999999</v>
      </c>
      <c r="M350" s="33">
        <v>4.45</v>
      </c>
      <c r="N350" s="35">
        <v>273</v>
      </c>
      <c r="O350" s="142" t="s">
        <v>330</v>
      </c>
      <c r="P350" s="35" t="s">
        <v>232</v>
      </c>
      <c r="Q350" s="31">
        <v>261585</v>
      </c>
      <c r="R350" s="32">
        <v>1.2647710130352376</v>
      </c>
      <c r="S350" s="31">
        <v>140</v>
      </c>
      <c r="T350" s="31">
        <v>0</v>
      </c>
      <c r="U350" s="31">
        <v>701477</v>
      </c>
      <c r="V350" s="32">
        <v>3.3916615093025952</v>
      </c>
      <c r="W350" s="32">
        <v>2.6816407668635436</v>
      </c>
      <c r="X350" s="31">
        <v>67084</v>
      </c>
      <c r="Y350" s="31">
        <v>42755</v>
      </c>
      <c r="Z350" s="31">
        <v>77</v>
      </c>
      <c r="AA350" s="35">
        <v>273</v>
      </c>
      <c r="AB350" s="142" t="s">
        <v>330</v>
      </c>
      <c r="AC350" s="35" t="s">
        <v>232</v>
      </c>
      <c r="AD350" s="31">
        <v>206824</v>
      </c>
      <c r="AE350" s="31">
        <v>279571</v>
      </c>
      <c r="AF350" s="31">
        <v>735684</v>
      </c>
      <c r="AG350" s="31">
        <v>23761</v>
      </c>
      <c r="AH350" s="31">
        <v>1740092</v>
      </c>
      <c r="AI350" s="31">
        <v>2779108</v>
      </c>
      <c r="AJ350" s="31">
        <v>500</v>
      </c>
      <c r="AK350" s="31">
        <v>12561</v>
      </c>
      <c r="AL350" s="35">
        <v>273</v>
      </c>
      <c r="AM350" s="142" t="s">
        <v>330</v>
      </c>
      <c r="AN350" s="35" t="s">
        <v>232</v>
      </c>
      <c r="AO350" s="31">
        <v>1283046</v>
      </c>
      <c r="AP350" s="31">
        <v>255022</v>
      </c>
      <c r="AQ350" s="31">
        <v>1320913</v>
      </c>
      <c r="AR350" s="31">
        <v>2858981</v>
      </c>
      <c r="AS350" s="31">
        <v>0</v>
      </c>
      <c r="AT350" s="36">
        <v>13.823255521602908</v>
      </c>
      <c r="AU350" s="31">
        <v>2110645</v>
      </c>
      <c r="AV350" s="31">
        <v>724575</v>
      </c>
      <c r="AW350" s="31">
        <v>23761</v>
      </c>
    </row>
    <row r="351" spans="1:49" outlineLevel="2" x14ac:dyDescent="0.2">
      <c r="A351" s="35">
        <v>913360933</v>
      </c>
      <c r="B351" s="35" t="s">
        <v>645</v>
      </c>
      <c r="C351" s="31" t="s">
        <v>645</v>
      </c>
      <c r="D351" s="35">
        <v>274</v>
      </c>
      <c r="E351" s="6" t="s">
        <v>330</v>
      </c>
      <c r="F351" s="35" t="s">
        <v>346</v>
      </c>
      <c r="G351" s="31">
        <v>31038</v>
      </c>
      <c r="H351" s="71">
        <v>60</v>
      </c>
      <c r="I351" s="31">
        <v>15525</v>
      </c>
      <c r="J351" s="33">
        <v>3</v>
      </c>
      <c r="K351" s="33">
        <v>0</v>
      </c>
      <c r="L351" s="33">
        <v>7.85</v>
      </c>
      <c r="M351" s="33">
        <v>1.625</v>
      </c>
      <c r="N351" s="35">
        <v>274</v>
      </c>
      <c r="O351" s="142" t="s">
        <v>330</v>
      </c>
      <c r="P351" s="35" t="s">
        <v>346</v>
      </c>
      <c r="Q351" s="31">
        <v>71073</v>
      </c>
      <c r="R351" s="32">
        <v>2.2898704813454476</v>
      </c>
      <c r="S351" s="31">
        <v>32</v>
      </c>
      <c r="T351" s="31">
        <v>1</v>
      </c>
      <c r="U351" s="31">
        <v>411327</v>
      </c>
      <c r="V351" s="32">
        <v>13.252368064952639</v>
      </c>
      <c r="W351" s="32">
        <v>5.7873876155502089</v>
      </c>
      <c r="X351" s="31">
        <v>24755</v>
      </c>
      <c r="Y351" s="31">
        <v>25993</v>
      </c>
      <c r="Z351" s="31">
        <v>11</v>
      </c>
      <c r="AA351" s="35">
        <v>274</v>
      </c>
      <c r="AB351" s="142" t="s">
        <v>330</v>
      </c>
      <c r="AC351" s="35" t="s">
        <v>346</v>
      </c>
      <c r="AD351" s="31">
        <v>31038</v>
      </c>
      <c r="AE351" s="31">
        <v>153723</v>
      </c>
      <c r="AF351" s="31">
        <v>107680</v>
      </c>
      <c r="AG351" s="31">
        <v>0</v>
      </c>
      <c r="AH351" s="31">
        <v>390227</v>
      </c>
      <c r="AI351" s="31">
        <v>651630</v>
      </c>
      <c r="AJ351" s="31">
        <v>4163</v>
      </c>
      <c r="AK351" s="31">
        <v>0</v>
      </c>
      <c r="AL351" s="35">
        <v>274</v>
      </c>
      <c r="AM351" s="142" t="s">
        <v>330</v>
      </c>
      <c r="AN351" s="35" t="s">
        <v>346</v>
      </c>
      <c r="AO351" s="31">
        <v>423530</v>
      </c>
      <c r="AP351" s="31">
        <v>69871</v>
      </c>
      <c r="AQ351" s="31">
        <v>160473</v>
      </c>
      <c r="AR351" s="31">
        <v>653874</v>
      </c>
      <c r="AS351" s="31">
        <v>0</v>
      </c>
      <c r="AT351" s="36">
        <v>21.066885752948</v>
      </c>
      <c r="AU351" s="31">
        <v>546194</v>
      </c>
      <c r="AV351" s="31">
        <v>107680</v>
      </c>
      <c r="AW351" s="31">
        <v>0</v>
      </c>
    </row>
    <row r="352" spans="1:49" outlineLevel="2" x14ac:dyDescent="0.2">
      <c r="A352" s="35">
        <v>913360993</v>
      </c>
      <c r="B352" s="35" t="s">
        <v>645</v>
      </c>
      <c r="C352" s="31" t="s">
        <v>645</v>
      </c>
      <c r="D352" s="35">
        <v>275</v>
      </c>
      <c r="E352" s="6" t="s">
        <v>330</v>
      </c>
      <c r="F352" s="35" t="s">
        <v>347</v>
      </c>
      <c r="G352" s="31">
        <v>18868</v>
      </c>
      <c r="H352" s="71">
        <v>53</v>
      </c>
      <c r="I352" s="31">
        <v>4995</v>
      </c>
      <c r="J352" s="33">
        <v>1</v>
      </c>
      <c r="K352" s="33">
        <v>0</v>
      </c>
      <c r="L352" s="33">
        <v>2.875</v>
      </c>
      <c r="M352" s="33">
        <v>0.75</v>
      </c>
      <c r="N352" s="35">
        <v>275</v>
      </c>
      <c r="O352" s="142" t="s">
        <v>330</v>
      </c>
      <c r="P352" s="35" t="s">
        <v>347</v>
      </c>
      <c r="Q352" s="31">
        <v>32615</v>
      </c>
      <c r="R352" s="32">
        <v>1.7285880856476574</v>
      </c>
      <c r="S352" s="31">
        <v>14</v>
      </c>
      <c r="T352" s="31">
        <v>0</v>
      </c>
      <c r="U352" s="31">
        <v>116990</v>
      </c>
      <c r="V352" s="32">
        <v>6.2004451982192075</v>
      </c>
      <c r="W352" s="32">
        <v>3.5869998466963056</v>
      </c>
      <c r="X352" s="31">
        <v>6719</v>
      </c>
      <c r="Y352" s="31">
        <v>11155</v>
      </c>
      <c r="Z352" s="31">
        <v>7</v>
      </c>
      <c r="AA352" s="35">
        <v>275</v>
      </c>
      <c r="AB352" s="142" t="s">
        <v>330</v>
      </c>
      <c r="AC352" s="35" t="s">
        <v>347</v>
      </c>
      <c r="AD352" s="31">
        <v>18868</v>
      </c>
      <c r="AE352" s="31">
        <v>52414</v>
      </c>
      <c r="AF352" s="31">
        <v>39776</v>
      </c>
      <c r="AG352" s="31">
        <v>0</v>
      </c>
      <c r="AH352" s="31">
        <v>74143</v>
      </c>
      <c r="AI352" s="31">
        <v>166333</v>
      </c>
      <c r="AJ352" s="31" t="s">
        <v>1032</v>
      </c>
      <c r="AK352" s="31">
        <v>0</v>
      </c>
      <c r="AL352" s="35">
        <v>275</v>
      </c>
      <c r="AM352" s="142" t="s">
        <v>330</v>
      </c>
      <c r="AN352" s="35" t="s">
        <v>347</v>
      </c>
      <c r="AO352" s="31">
        <v>118349</v>
      </c>
      <c r="AP352" s="31">
        <v>19563</v>
      </c>
      <c r="AQ352" s="31">
        <v>30729</v>
      </c>
      <c r="AR352" s="31">
        <v>168641</v>
      </c>
      <c r="AS352" s="31">
        <v>0</v>
      </c>
      <c r="AT352" s="36">
        <v>8.9379372482510071</v>
      </c>
      <c r="AU352" s="31">
        <v>128865</v>
      </c>
      <c r="AV352" s="31">
        <v>39776</v>
      </c>
      <c r="AW352" s="31">
        <v>0</v>
      </c>
    </row>
    <row r="353" spans="1:49" outlineLevel="2" x14ac:dyDescent="0.2">
      <c r="A353">
        <v>913361024</v>
      </c>
      <c r="B353" s="35" t="s">
        <v>645</v>
      </c>
      <c r="C353" s="31" t="s">
        <v>645</v>
      </c>
      <c r="D353" s="35">
        <v>276</v>
      </c>
      <c r="E353" s="6" t="s">
        <v>330</v>
      </c>
      <c r="F353" t="s">
        <v>163</v>
      </c>
      <c r="G353" s="31">
        <v>38133</v>
      </c>
      <c r="H353" s="71">
        <v>51</v>
      </c>
      <c r="I353" s="31">
        <v>19456</v>
      </c>
      <c r="J353" s="33">
        <v>3.2749999999999999</v>
      </c>
      <c r="K353" s="33">
        <v>0</v>
      </c>
      <c r="L353" s="33">
        <v>10.199999999999999</v>
      </c>
      <c r="M353" s="33">
        <v>2.0249999999999999</v>
      </c>
      <c r="N353" s="35">
        <v>276</v>
      </c>
      <c r="O353" s="142" t="s">
        <v>330</v>
      </c>
      <c r="P353" t="s">
        <v>163</v>
      </c>
      <c r="Q353" s="31">
        <v>71238</v>
      </c>
      <c r="R353" s="32">
        <v>1.8681457005743056</v>
      </c>
      <c r="S353" s="31">
        <v>41</v>
      </c>
      <c r="T353" s="31">
        <v>63</v>
      </c>
      <c r="U353" s="31">
        <v>547182</v>
      </c>
      <c r="V353" s="32">
        <v>14.34930375265518</v>
      </c>
      <c r="W353" s="32">
        <v>7.6810410174345156</v>
      </c>
      <c r="X353" s="31">
        <v>23272</v>
      </c>
      <c r="Y353" s="31">
        <v>32108</v>
      </c>
      <c r="Z353" s="31">
        <v>50</v>
      </c>
      <c r="AA353" s="35">
        <v>276</v>
      </c>
      <c r="AB353" s="142" t="s">
        <v>330</v>
      </c>
      <c r="AC353" t="s">
        <v>163</v>
      </c>
      <c r="AD353" s="31">
        <v>38133</v>
      </c>
      <c r="AE353" s="31">
        <v>587614</v>
      </c>
      <c r="AF353" s="31">
        <v>124121</v>
      </c>
      <c r="AG353" s="31">
        <v>0</v>
      </c>
      <c r="AH353" s="31">
        <v>293997</v>
      </c>
      <c r="AI353" s="31">
        <v>1005732</v>
      </c>
      <c r="AJ353" s="31">
        <v>0</v>
      </c>
      <c r="AK353" s="31">
        <v>0</v>
      </c>
      <c r="AL353" s="35">
        <v>276</v>
      </c>
      <c r="AM353" s="142" t="s">
        <v>330</v>
      </c>
      <c r="AN353" t="s">
        <v>163</v>
      </c>
      <c r="AO353" s="31">
        <v>539102</v>
      </c>
      <c r="AP353" s="31">
        <v>103712</v>
      </c>
      <c r="AQ353" s="31">
        <v>362918</v>
      </c>
      <c r="AR353" s="31">
        <v>1005732</v>
      </c>
      <c r="AS353" s="31">
        <v>0</v>
      </c>
      <c r="AT353" s="36">
        <v>26.374321453858862</v>
      </c>
      <c r="AU353" s="31">
        <v>881611</v>
      </c>
      <c r="AV353" s="31">
        <v>124121</v>
      </c>
      <c r="AW353" s="31">
        <v>0</v>
      </c>
    </row>
    <row r="354" spans="1:49" outlineLevel="2" x14ac:dyDescent="0.2">
      <c r="A354" s="35">
        <v>913361203</v>
      </c>
      <c r="B354" s="35" t="s">
        <v>645</v>
      </c>
      <c r="C354" s="31" t="s">
        <v>645</v>
      </c>
      <c r="D354" s="35">
        <v>277</v>
      </c>
      <c r="E354" s="6" t="s">
        <v>330</v>
      </c>
      <c r="F354" s="35" t="s">
        <v>447</v>
      </c>
      <c r="G354" s="31">
        <v>25442</v>
      </c>
      <c r="H354" s="71">
        <v>47</v>
      </c>
      <c r="I354" s="31">
        <v>11566</v>
      </c>
      <c r="J354" s="33">
        <v>1</v>
      </c>
      <c r="K354" s="33">
        <v>0</v>
      </c>
      <c r="L354" s="33">
        <v>5.45</v>
      </c>
      <c r="M354" s="33">
        <v>1.2</v>
      </c>
      <c r="N354" s="35">
        <v>277</v>
      </c>
      <c r="O354" s="142" t="s">
        <v>330</v>
      </c>
      <c r="P354" s="35" t="s">
        <v>447</v>
      </c>
      <c r="Q354" s="31">
        <v>47041</v>
      </c>
      <c r="R354" s="32">
        <v>1.8489505542017137</v>
      </c>
      <c r="S354" s="31">
        <v>36</v>
      </c>
      <c r="T354" s="31">
        <v>2</v>
      </c>
      <c r="U354" s="31">
        <v>196134</v>
      </c>
      <c r="V354" s="32">
        <v>7.7090637528496186</v>
      </c>
      <c r="W354" s="32">
        <v>4.1694266703513954</v>
      </c>
      <c r="X354" s="31">
        <v>9782</v>
      </c>
      <c r="Y354" s="31">
        <v>15575</v>
      </c>
      <c r="Z354" s="31">
        <v>14</v>
      </c>
      <c r="AA354" s="35">
        <v>277</v>
      </c>
      <c r="AB354" s="142" t="s">
        <v>330</v>
      </c>
      <c r="AC354" s="35" t="s">
        <v>447</v>
      </c>
      <c r="AD354" s="31">
        <v>25442</v>
      </c>
      <c r="AE354" s="31">
        <v>113161</v>
      </c>
      <c r="AF354" s="31">
        <v>61288</v>
      </c>
      <c r="AG354" s="31">
        <v>0</v>
      </c>
      <c r="AH354" s="31">
        <v>198234</v>
      </c>
      <c r="AI354" s="31">
        <v>372683</v>
      </c>
      <c r="AJ354" s="31">
        <v>0</v>
      </c>
      <c r="AK354" s="31">
        <v>0</v>
      </c>
      <c r="AL354" s="35">
        <v>277</v>
      </c>
      <c r="AM354" s="142" t="s">
        <v>330</v>
      </c>
      <c r="AN354" s="35" t="s">
        <v>447</v>
      </c>
      <c r="AO354" s="31">
        <v>229515</v>
      </c>
      <c r="AP354" s="31">
        <v>39936</v>
      </c>
      <c r="AQ354" s="31">
        <v>78952</v>
      </c>
      <c r="AR354" s="31">
        <v>348403</v>
      </c>
      <c r="AS354" s="31">
        <v>0</v>
      </c>
      <c r="AT354" s="36">
        <v>13.694009904881693</v>
      </c>
      <c r="AU354" s="31">
        <v>287115</v>
      </c>
      <c r="AV354" s="31">
        <v>61288</v>
      </c>
      <c r="AW354" s="31">
        <v>0</v>
      </c>
    </row>
    <row r="355" spans="1:49" outlineLevel="2" x14ac:dyDescent="0.2">
      <c r="A355" s="35">
        <v>913360183</v>
      </c>
      <c r="B355" s="35" t="s">
        <v>645</v>
      </c>
      <c r="C355" s="31" t="s">
        <v>645</v>
      </c>
      <c r="D355" s="35">
        <v>278</v>
      </c>
      <c r="E355" s="6" t="s">
        <v>330</v>
      </c>
      <c r="F355" s="35" t="s">
        <v>448</v>
      </c>
      <c r="G355" s="31">
        <v>4563</v>
      </c>
      <c r="H355" s="71">
        <v>37</v>
      </c>
      <c r="I355" s="31">
        <v>2081</v>
      </c>
      <c r="J355" s="33">
        <v>0</v>
      </c>
      <c r="K355" s="33">
        <v>0</v>
      </c>
      <c r="L355" s="33">
        <v>1.8378399999999999</v>
      </c>
      <c r="M355" s="33">
        <v>0.86485999999999996</v>
      </c>
      <c r="N355" s="35">
        <v>278</v>
      </c>
      <c r="O355" s="142" t="s">
        <v>330</v>
      </c>
      <c r="P355" s="35" t="s">
        <v>448</v>
      </c>
      <c r="Q355" s="31">
        <v>15989</v>
      </c>
      <c r="R355" s="32">
        <v>3.5040543502081962</v>
      </c>
      <c r="S355" s="31">
        <v>54</v>
      </c>
      <c r="T355" s="31">
        <v>0</v>
      </c>
      <c r="U355" s="31">
        <v>70052</v>
      </c>
      <c r="V355" s="32">
        <v>15.352180582949813</v>
      </c>
      <c r="W355" s="32">
        <v>4.3812621177059228</v>
      </c>
      <c r="X355" s="31">
        <v>10868</v>
      </c>
      <c r="Y355" s="31">
        <v>4888</v>
      </c>
      <c r="Z355" s="31">
        <v>6</v>
      </c>
      <c r="AA355" s="35">
        <v>278</v>
      </c>
      <c r="AB355" s="142" t="s">
        <v>330</v>
      </c>
      <c r="AC355" s="35" t="s">
        <v>448</v>
      </c>
      <c r="AD355" s="31">
        <v>4563</v>
      </c>
      <c r="AE355" s="31">
        <v>20788</v>
      </c>
      <c r="AF355" s="31">
        <v>43466</v>
      </c>
      <c r="AG355" s="31">
        <v>0</v>
      </c>
      <c r="AH355" s="31">
        <v>48210</v>
      </c>
      <c r="AI355" s="31">
        <v>112464</v>
      </c>
      <c r="AJ355" s="31">
        <v>0</v>
      </c>
      <c r="AK355" s="31">
        <v>0</v>
      </c>
      <c r="AL355" s="35">
        <v>278</v>
      </c>
      <c r="AM355" s="142" t="s">
        <v>330</v>
      </c>
      <c r="AN355" s="35" t="s">
        <v>448</v>
      </c>
      <c r="AO355" s="31">
        <v>58993</v>
      </c>
      <c r="AP355" s="31">
        <v>12664</v>
      </c>
      <c r="AQ355" s="31">
        <v>21730</v>
      </c>
      <c r="AR355" s="31">
        <v>93387</v>
      </c>
      <c r="AS355" s="31">
        <v>0</v>
      </c>
      <c r="AT355" s="36">
        <v>20.466140696909928</v>
      </c>
      <c r="AU355" s="31">
        <v>49921</v>
      </c>
      <c r="AV355" s="31">
        <v>43466</v>
      </c>
      <c r="AW355" s="31">
        <v>0</v>
      </c>
    </row>
    <row r="356" spans="1:49" outlineLevel="2" x14ac:dyDescent="0.2">
      <c r="A356" s="35">
        <v>913360905</v>
      </c>
      <c r="B356" s="35" t="s">
        <v>645</v>
      </c>
      <c r="C356" s="31" t="s">
        <v>645</v>
      </c>
      <c r="D356" s="35">
        <v>279</v>
      </c>
      <c r="E356" s="6" t="s">
        <v>330</v>
      </c>
      <c r="F356" s="35" t="s">
        <v>449</v>
      </c>
      <c r="G356" s="31">
        <v>21413</v>
      </c>
      <c r="H356" s="71">
        <v>45</v>
      </c>
      <c r="I356" s="31">
        <v>7344</v>
      </c>
      <c r="J356" s="33">
        <v>0.375</v>
      </c>
      <c r="K356" s="33">
        <v>1</v>
      </c>
      <c r="L356" s="33">
        <v>2.125</v>
      </c>
      <c r="M356" s="33">
        <v>0.9</v>
      </c>
      <c r="N356" s="35">
        <v>279</v>
      </c>
      <c r="O356" s="142" t="s">
        <v>330</v>
      </c>
      <c r="P356" s="35" t="s">
        <v>449</v>
      </c>
      <c r="Q356" s="31">
        <v>48432</v>
      </c>
      <c r="R356" s="32">
        <v>2.2618035772661469</v>
      </c>
      <c r="S356" s="31">
        <v>68</v>
      </c>
      <c r="T356" s="31">
        <v>0</v>
      </c>
      <c r="U356" s="31">
        <v>209536</v>
      </c>
      <c r="V356" s="32">
        <v>9.7854574324008787</v>
      </c>
      <c r="W356" s="32">
        <v>4.3263957713908159</v>
      </c>
      <c r="X356" s="31">
        <v>24948</v>
      </c>
      <c r="Y356" s="31">
        <v>16211</v>
      </c>
      <c r="Z356" s="31">
        <v>18</v>
      </c>
      <c r="AA356" s="35">
        <v>279</v>
      </c>
      <c r="AB356" s="142" t="s">
        <v>330</v>
      </c>
      <c r="AC356" s="35" t="s">
        <v>449</v>
      </c>
      <c r="AD356" s="31">
        <v>21413</v>
      </c>
      <c r="AE356" s="31">
        <v>65075</v>
      </c>
      <c r="AF356" s="31">
        <v>83787</v>
      </c>
      <c r="AG356" s="31">
        <v>0</v>
      </c>
      <c r="AH356" s="31">
        <v>178865</v>
      </c>
      <c r="AI356" s="31">
        <v>327727</v>
      </c>
      <c r="AJ356" s="31">
        <v>4550</v>
      </c>
      <c r="AK356" s="31">
        <v>0</v>
      </c>
      <c r="AL356" s="35">
        <v>279</v>
      </c>
      <c r="AM356" s="142" t="s">
        <v>330</v>
      </c>
      <c r="AN356" s="35" t="s">
        <v>449</v>
      </c>
      <c r="AO356" s="31">
        <v>134670</v>
      </c>
      <c r="AP356" s="31">
        <v>32595</v>
      </c>
      <c r="AQ356" s="31">
        <v>53494</v>
      </c>
      <c r="AR356" s="31">
        <v>220759</v>
      </c>
      <c r="AS356" s="31">
        <v>0</v>
      </c>
      <c r="AT356" s="36">
        <v>10.309578293559987</v>
      </c>
      <c r="AU356" s="31">
        <v>136972</v>
      </c>
      <c r="AV356" s="31">
        <v>83787</v>
      </c>
      <c r="AW356" s="31">
        <v>0</v>
      </c>
    </row>
    <row r="357" spans="1:49" outlineLevel="2" x14ac:dyDescent="0.2">
      <c r="A357" s="35">
        <v>913361413</v>
      </c>
      <c r="B357" s="35" t="s">
        <v>645</v>
      </c>
      <c r="C357" s="31" t="s">
        <v>645</v>
      </c>
      <c r="D357" s="35">
        <v>280</v>
      </c>
      <c r="E357" s="6" t="s">
        <v>330</v>
      </c>
      <c r="F357" s="35" t="s">
        <v>450</v>
      </c>
      <c r="G357" s="31">
        <v>37017</v>
      </c>
      <c r="H357" s="71">
        <v>45</v>
      </c>
      <c r="I357" s="31">
        <v>9160</v>
      </c>
      <c r="J357" s="33">
        <v>1</v>
      </c>
      <c r="K357" s="33">
        <v>0</v>
      </c>
      <c r="L357" s="33">
        <v>4.5999999999999996</v>
      </c>
      <c r="M357" s="33">
        <v>1.45</v>
      </c>
      <c r="N357" s="35">
        <v>280</v>
      </c>
      <c r="O357" s="142" t="s">
        <v>330</v>
      </c>
      <c r="P357" s="35" t="s">
        <v>450</v>
      </c>
      <c r="Q357" s="31">
        <v>50228</v>
      </c>
      <c r="R357" s="32">
        <v>1.3568900775319448</v>
      </c>
      <c r="S357" s="31">
        <v>56</v>
      </c>
      <c r="T357" s="31">
        <v>0</v>
      </c>
      <c r="U357" s="31">
        <v>192857</v>
      </c>
      <c r="V357" s="32">
        <v>5.2099575870545962</v>
      </c>
      <c r="W357" s="32">
        <v>3.8396312813570121</v>
      </c>
      <c r="X357" s="31">
        <v>9165</v>
      </c>
      <c r="Y357" s="31">
        <v>16051</v>
      </c>
      <c r="Z357" s="31">
        <v>21</v>
      </c>
      <c r="AA357" s="35">
        <v>280</v>
      </c>
      <c r="AB357" s="142" t="s">
        <v>330</v>
      </c>
      <c r="AC357" s="35" t="s">
        <v>450</v>
      </c>
      <c r="AD357" s="31">
        <v>37017</v>
      </c>
      <c r="AE357" s="31">
        <v>73136</v>
      </c>
      <c r="AF357" s="31">
        <v>56295</v>
      </c>
      <c r="AG357" s="31">
        <v>0</v>
      </c>
      <c r="AH357" s="31">
        <v>195679</v>
      </c>
      <c r="AI357" s="31">
        <v>325110</v>
      </c>
      <c r="AJ357" s="31">
        <v>0</v>
      </c>
      <c r="AK357" s="31">
        <v>0</v>
      </c>
      <c r="AL357" s="35">
        <v>280</v>
      </c>
      <c r="AM357" s="142" t="s">
        <v>330</v>
      </c>
      <c r="AN357" s="35" t="s">
        <v>450</v>
      </c>
      <c r="AO357" s="31">
        <v>164440</v>
      </c>
      <c r="AP357" s="31">
        <v>31707</v>
      </c>
      <c r="AQ357" s="31">
        <v>68903</v>
      </c>
      <c r="AR357" s="31">
        <v>265050</v>
      </c>
      <c r="AS357" s="31">
        <v>23695</v>
      </c>
      <c r="AT357" s="36">
        <v>7.160223681011427</v>
      </c>
      <c r="AU357" s="31">
        <v>208755</v>
      </c>
      <c r="AV357" s="31">
        <v>56295</v>
      </c>
      <c r="AW357" s="31">
        <v>0</v>
      </c>
    </row>
    <row r="358" spans="1:49" outlineLevel="2" x14ac:dyDescent="0.2">
      <c r="A358" s="35">
        <v>913361533</v>
      </c>
      <c r="B358" s="35" t="s">
        <v>645</v>
      </c>
      <c r="C358" s="31" t="s">
        <v>645</v>
      </c>
      <c r="D358" s="35">
        <v>281</v>
      </c>
      <c r="E358" s="6" t="s">
        <v>330</v>
      </c>
      <c r="F358" s="35" t="s">
        <v>451</v>
      </c>
      <c r="G358" s="31">
        <v>6991</v>
      </c>
      <c r="H358" s="71">
        <v>55</v>
      </c>
      <c r="I358" s="31">
        <v>4831</v>
      </c>
      <c r="J358" s="33">
        <v>0.55000000000000004</v>
      </c>
      <c r="K358" s="33">
        <v>1.05</v>
      </c>
      <c r="L358" s="33">
        <v>1.575</v>
      </c>
      <c r="M358" s="33">
        <v>0.45</v>
      </c>
      <c r="N358" s="35">
        <v>281</v>
      </c>
      <c r="O358" s="142" t="s">
        <v>330</v>
      </c>
      <c r="P358" s="35" t="s">
        <v>451</v>
      </c>
      <c r="Q358" s="31">
        <v>20309</v>
      </c>
      <c r="R358" s="32">
        <v>2.9050207409526534</v>
      </c>
      <c r="S358" s="31">
        <v>27</v>
      </c>
      <c r="T358" s="31">
        <v>0</v>
      </c>
      <c r="U358" s="31">
        <v>119775</v>
      </c>
      <c r="V358" s="32">
        <v>17.132742096981833</v>
      </c>
      <c r="W358" s="32">
        <v>5.8976315919050668</v>
      </c>
      <c r="X358" s="31">
        <v>4721</v>
      </c>
      <c r="Y358" s="31">
        <v>14851</v>
      </c>
      <c r="Z358" s="31">
        <v>11</v>
      </c>
      <c r="AA358" s="35">
        <v>281</v>
      </c>
      <c r="AB358" s="142" t="s">
        <v>330</v>
      </c>
      <c r="AC358" s="35" t="s">
        <v>451</v>
      </c>
      <c r="AD358" s="31">
        <v>6991</v>
      </c>
      <c r="AE358" s="31">
        <v>63933</v>
      </c>
      <c r="AF358" s="31">
        <v>47373</v>
      </c>
      <c r="AG358" s="31">
        <v>0</v>
      </c>
      <c r="AH358" s="31">
        <v>51993</v>
      </c>
      <c r="AI358" s="31">
        <v>163299</v>
      </c>
      <c r="AJ358" s="31">
        <v>1000</v>
      </c>
      <c r="AK358" s="31">
        <v>0</v>
      </c>
      <c r="AL358" s="35">
        <v>281</v>
      </c>
      <c r="AM358" s="142" t="s">
        <v>330</v>
      </c>
      <c r="AN358" s="35" t="s">
        <v>451</v>
      </c>
      <c r="AO358" s="31">
        <v>100235</v>
      </c>
      <c r="AP358" s="31">
        <v>19790</v>
      </c>
      <c r="AQ358" s="31">
        <v>48767</v>
      </c>
      <c r="AR358" s="31">
        <v>168792</v>
      </c>
      <c r="AS358" s="31">
        <v>0</v>
      </c>
      <c r="AT358" s="36">
        <v>24.144185381204405</v>
      </c>
      <c r="AU358" s="31">
        <v>121419</v>
      </c>
      <c r="AV358" s="31">
        <v>47373</v>
      </c>
      <c r="AW358" s="31">
        <v>0</v>
      </c>
    </row>
    <row r="359" spans="1:49" outlineLevel="1" x14ac:dyDescent="0.2">
      <c r="B359" s="15" t="s">
        <v>196</v>
      </c>
      <c r="C359" s="31"/>
      <c r="F359" s="12" t="s">
        <v>21</v>
      </c>
      <c r="G359" s="31">
        <v>519462</v>
      </c>
      <c r="I359" s="31">
        <v>189357</v>
      </c>
      <c r="J359" s="33">
        <v>33.473329999999997</v>
      </c>
      <c r="K359" s="33">
        <v>4.1749999999999998</v>
      </c>
      <c r="L359" s="33">
        <v>91.309510000000003</v>
      </c>
      <c r="M359" s="33">
        <v>20.43629</v>
      </c>
      <c r="O359" s="142"/>
      <c r="P359" s="12" t="s">
        <v>21</v>
      </c>
      <c r="Q359" s="31">
        <v>943705</v>
      </c>
      <c r="R359" s="32">
        <v>1.8166968902441372</v>
      </c>
      <c r="S359" s="31">
        <v>756</v>
      </c>
      <c r="T359" s="31">
        <v>73</v>
      </c>
      <c r="U359" s="31">
        <v>3783302</v>
      </c>
      <c r="V359" s="32">
        <v>7.2831159930851532</v>
      </c>
      <c r="W359" s="32">
        <v>4.0089879782347237</v>
      </c>
      <c r="X359" s="31">
        <v>275261</v>
      </c>
      <c r="Y359" s="31">
        <v>273562</v>
      </c>
      <c r="Z359" s="31">
        <v>277</v>
      </c>
      <c r="AB359" s="142"/>
      <c r="AC359" s="12" t="s">
        <v>21</v>
      </c>
      <c r="AD359" s="31">
        <v>519462</v>
      </c>
      <c r="AE359" s="31">
        <v>3667797</v>
      </c>
      <c r="AF359" s="31">
        <v>1931408</v>
      </c>
      <c r="AG359" s="31">
        <v>24352</v>
      </c>
      <c r="AH359" s="31">
        <v>4936737</v>
      </c>
      <c r="AI359" s="31">
        <v>10560294</v>
      </c>
      <c r="AJ359" s="31">
        <v>15213</v>
      </c>
      <c r="AK359" s="31">
        <v>14022</v>
      </c>
      <c r="AM359" s="142"/>
      <c r="AN359" s="12" t="s">
        <v>21</v>
      </c>
      <c r="AO359" s="31">
        <v>5663379</v>
      </c>
      <c r="AP359" s="31">
        <v>1168025</v>
      </c>
      <c r="AQ359" s="31">
        <v>3459792</v>
      </c>
      <c r="AR359" s="31">
        <v>10291196</v>
      </c>
      <c r="AS359" s="31">
        <v>114614</v>
      </c>
      <c r="AT359" s="36">
        <v>19.811258571368068</v>
      </c>
      <c r="AU359" s="31">
        <v>8347136</v>
      </c>
      <c r="AV359" s="31">
        <v>1920299</v>
      </c>
      <c r="AW359" s="31">
        <v>23761</v>
      </c>
    </row>
    <row r="360" spans="1:49" outlineLevel="1" x14ac:dyDescent="0.2">
      <c r="B360" s="15"/>
      <c r="C360" s="31"/>
      <c r="F360" s="12"/>
      <c r="O360" s="142"/>
      <c r="P360" s="12"/>
      <c r="AB360" s="142"/>
      <c r="AC360" s="12"/>
      <c r="AI360" s="31"/>
      <c r="AJ360" s="31"/>
      <c r="AM360" s="142"/>
      <c r="AN360" s="12"/>
      <c r="AO360" s="31"/>
      <c r="AP360" s="31"/>
      <c r="AQ360" s="31"/>
      <c r="AR360" s="31"/>
      <c r="AS360" s="31"/>
      <c r="AT360" s="36"/>
      <c r="AU360" s="31"/>
      <c r="AV360" s="31"/>
      <c r="AW360" s="31"/>
    </row>
    <row r="361" spans="1:49" outlineLevel="2" x14ac:dyDescent="0.2">
      <c r="A361" s="35">
        <v>904370293</v>
      </c>
      <c r="B361" s="35" t="s">
        <v>452</v>
      </c>
      <c r="C361" s="31" t="s">
        <v>405</v>
      </c>
      <c r="D361" s="35">
        <v>282</v>
      </c>
      <c r="E361" s="6" t="s">
        <v>328</v>
      </c>
      <c r="F361" s="35" t="s">
        <v>453</v>
      </c>
      <c r="G361" s="31">
        <v>0</v>
      </c>
      <c r="I361" s="31">
        <v>0</v>
      </c>
      <c r="J361" s="33">
        <v>0</v>
      </c>
      <c r="K361" s="33">
        <v>0</v>
      </c>
      <c r="L361" s="33">
        <v>1.0133300000000001</v>
      </c>
      <c r="M361" s="33">
        <v>0</v>
      </c>
      <c r="N361" s="35">
        <v>282</v>
      </c>
      <c r="O361" s="142" t="s">
        <v>328</v>
      </c>
      <c r="P361" s="35" t="s">
        <v>453</v>
      </c>
      <c r="Q361" s="31">
        <v>5084</v>
      </c>
      <c r="R361" s="32">
        <v>0</v>
      </c>
      <c r="S361" s="31">
        <v>0</v>
      </c>
      <c r="T361" s="31">
        <v>0</v>
      </c>
      <c r="U361" s="31">
        <v>10242</v>
      </c>
      <c r="V361" s="32">
        <v>0</v>
      </c>
      <c r="W361" s="32">
        <v>2.0145554681353266</v>
      </c>
      <c r="X361" s="31">
        <v>0</v>
      </c>
      <c r="Y361" s="31">
        <v>0</v>
      </c>
      <c r="Z361" s="31">
        <v>0</v>
      </c>
      <c r="AA361" s="35">
        <v>282</v>
      </c>
      <c r="AB361" s="142" t="s">
        <v>328</v>
      </c>
      <c r="AC361" s="35" t="s">
        <v>453</v>
      </c>
      <c r="AD361" s="31">
        <v>0</v>
      </c>
      <c r="AE361" s="31">
        <v>0</v>
      </c>
      <c r="AF361" s="31">
        <v>60545</v>
      </c>
      <c r="AG361" s="31">
        <v>0</v>
      </c>
      <c r="AH361" s="31">
        <v>150</v>
      </c>
      <c r="AI361" s="31">
        <v>60695</v>
      </c>
      <c r="AJ361" s="31" t="s">
        <v>1032</v>
      </c>
      <c r="AK361" s="31">
        <v>0</v>
      </c>
      <c r="AL361" s="35">
        <v>282</v>
      </c>
      <c r="AM361" s="142" t="s">
        <v>328</v>
      </c>
      <c r="AN361" s="35" t="s">
        <v>453</v>
      </c>
      <c r="AO361" s="31">
        <v>25595</v>
      </c>
      <c r="AP361" s="31">
        <v>11271</v>
      </c>
      <c r="AQ361" s="31">
        <v>23680</v>
      </c>
      <c r="AR361" s="31">
        <v>60546</v>
      </c>
      <c r="AS361" s="31">
        <v>0</v>
      </c>
      <c r="AT361" s="36">
        <v>0</v>
      </c>
      <c r="AU361" s="31">
        <v>1</v>
      </c>
      <c r="AV361" s="31">
        <v>60545</v>
      </c>
      <c r="AW361" s="31">
        <v>0</v>
      </c>
    </row>
    <row r="362" spans="1:49" outlineLevel="2" x14ac:dyDescent="0.2">
      <c r="A362" s="35">
        <v>904370093</v>
      </c>
      <c r="B362" s="35" t="s">
        <v>452</v>
      </c>
      <c r="C362" s="31" t="s">
        <v>405</v>
      </c>
      <c r="D362" s="35">
        <v>283</v>
      </c>
      <c r="E362" s="6" t="s">
        <v>330</v>
      </c>
      <c r="F362" s="35" t="s">
        <v>454</v>
      </c>
      <c r="G362" s="31">
        <v>17581</v>
      </c>
      <c r="H362" s="71">
        <v>53</v>
      </c>
      <c r="I362" s="31">
        <v>15755</v>
      </c>
      <c r="J362" s="33">
        <v>0</v>
      </c>
      <c r="K362" s="33">
        <v>1.82857</v>
      </c>
      <c r="L362" s="33">
        <v>5.1428599999999998</v>
      </c>
      <c r="M362" s="33">
        <v>0.4</v>
      </c>
      <c r="N362" s="35">
        <v>283</v>
      </c>
      <c r="O362" s="142" t="s">
        <v>330</v>
      </c>
      <c r="P362" s="35" t="s">
        <v>454</v>
      </c>
      <c r="Q362" s="31">
        <v>67082</v>
      </c>
      <c r="R362" s="32">
        <v>3.8155963824583359</v>
      </c>
      <c r="S362" s="31">
        <v>114</v>
      </c>
      <c r="T362" s="31">
        <v>0</v>
      </c>
      <c r="U362" s="31">
        <v>175886</v>
      </c>
      <c r="V362" s="32">
        <v>10.004322848529663</v>
      </c>
      <c r="W362" s="32">
        <v>2.6219552189857191</v>
      </c>
      <c r="X362" s="31">
        <v>599</v>
      </c>
      <c r="Y362" s="31">
        <v>5275</v>
      </c>
      <c r="Z362" s="31">
        <v>16</v>
      </c>
      <c r="AA362" s="35">
        <v>283</v>
      </c>
      <c r="AB362" s="142" t="s">
        <v>330</v>
      </c>
      <c r="AC362" s="35" t="s">
        <v>454</v>
      </c>
      <c r="AD362" s="31">
        <v>17581</v>
      </c>
      <c r="AE362" s="31">
        <v>53600</v>
      </c>
      <c r="AF362" s="31">
        <v>56718</v>
      </c>
      <c r="AG362" s="31">
        <v>0</v>
      </c>
      <c r="AH362" s="31">
        <v>82588</v>
      </c>
      <c r="AI362" s="31">
        <v>192906</v>
      </c>
      <c r="AJ362" s="31">
        <v>27500</v>
      </c>
      <c r="AK362" s="31">
        <v>0</v>
      </c>
      <c r="AL362" s="35">
        <v>283</v>
      </c>
      <c r="AM362" s="142" t="s">
        <v>330</v>
      </c>
      <c r="AN362" s="35" t="s">
        <v>454</v>
      </c>
      <c r="AO362" s="31">
        <v>194787</v>
      </c>
      <c r="AP362" s="31">
        <v>44425</v>
      </c>
      <c r="AQ362" s="31">
        <v>82690</v>
      </c>
      <c r="AR362" s="31">
        <v>321902</v>
      </c>
      <c r="AS362" s="31">
        <v>0</v>
      </c>
      <c r="AT362" s="36">
        <v>18.30965246573005</v>
      </c>
      <c r="AU362" s="31">
        <v>265184</v>
      </c>
      <c r="AV362" s="31">
        <v>56718</v>
      </c>
      <c r="AW362" s="31">
        <v>0</v>
      </c>
    </row>
    <row r="363" spans="1:49" outlineLevel="2" x14ac:dyDescent="0.2">
      <c r="A363" s="35">
        <v>904370033</v>
      </c>
      <c r="B363" s="35" t="s">
        <v>452</v>
      </c>
      <c r="C363" s="31" t="s">
        <v>405</v>
      </c>
      <c r="D363" s="35">
        <v>284</v>
      </c>
      <c r="E363" s="6" t="s">
        <v>330</v>
      </c>
      <c r="F363" s="35" t="s">
        <v>457</v>
      </c>
      <c r="G363" s="31">
        <v>8334</v>
      </c>
      <c r="H363" s="71">
        <v>46</v>
      </c>
      <c r="I363" s="31">
        <v>1002</v>
      </c>
      <c r="J363" s="33">
        <v>0</v>
      </c>
      <c r="K363" s="33">
        <v>1.0133300000000001</v>
      </c>
      <c r="L363" s="33">
        <v>0.8</v>
      </c>
      <c r="M363" s="33">
        <v>0</v>
      </c>
      <c r="N363" s="35">
        <v>284</v>
      </c>
      <c r="O363" s="142" t="s">
        <v>330</v>
      </c>
      <c r="P363" s="35" t="s">
        <v>457</v>
      </c>
      <c r="Q363" s="31">
        <v>17348</v>
      </c>
      <c r="R363" s="32">
        <v>2.0815934725221981</v>
      </c>
      <c r="S363" s="31">
        <v>22</v>
      </c>
      <c r="T363" s="31">
        <v>0</v>
      </c>
      <c r="U363" s="31">
        <v>16050</v>
      </c>
      <c r="V363" s="32">
        <v>1.925845932325414</v>
      </c>
      <c r="W363" s="32">
        <v>0.92517869495042659</v>
      </c>
      <c r="X363" s="31">
        <v>233</v>
      </c>
      <c r="Y363" s="31">
        <v>568</v>
      </c>
      <c r="Z363" s="31">
        <v>6</v>
      </c>
      <c r="AA363" s="35">
        <v>284</v>
      </c>
      <c r="AB363" s="142" t="s">
        <v>330</v>
      </c>
      <c r="AC363" s="35" t="s">
        <v>457</v>
      </c>
      <c r="AD363" s="31">
        <v>8334</v>
      </c>
      <c r="AE363" s="31">
        <v>40706</v>
      </c>
      <c r="AF363" s="31">
        <v>24579</v>
      </c>
      <c r="AG363" s="31">
        <v>5757</v>
      </c>
      <c r="AH363" s="31">
        <v>5062</v>
      </c>
      <c r="AI363" s="31">
        <v>76104</v>
      </c>
      <c r="AJ363" s="31" t="s">
        <v>1032</v>
      </c>
      <c r="AK363" s="31">
        <v>5757</v>
      </c>
      <c r="AL363" s="35">
        <v>284</v>
      </c>
      <c r="AM363" s="142" t="s">
        <v>330</v>
      </c>
      <c r="AN363" s="35" t="s">
        <v>457</v>
      </c>
      <c r="AO363" s="31">
        <v>45270</v>
      </c>
      <c r="AP363" s="31">
        <v>15895</v>
      </c>
      <c r="AQ363" s="31">
        <v>12952</v>
      </c>
      <c r="AR363" s="31">
        <v>74117</v>
      </c>
      <c r="AS363" s="31">
        <v>0</v>
      </c>
      <c r="AT363" s="36">
        <v>8.8933285337173018</v>
      </c>
      <c r="AU363" s="31">
        <v>43781</v>
      </c>
      <c r="AV363" s="31">
        <v>24579</v>
      </c>
      <c r="AW363" s="31">
        <v>5757</v>
      </c>
    </row>
    <row r="364" spans="1:49" outlineLevel="2" x14ac:dyDescent="0.2">
      <c r="A364" s="35">
        <v>904370302</v>
      </c>
      <c r="B364" s="35" t="s">
        <v>452</v>
      </c>
      <c r="C364" s="31" t="s">
        <v>405</v>
      </c>
      <c r="D364" s="35">
        <v>285</v>
      </c>
      <c r="E364" s="6" t="s">
        <v>330</v>
      </c>
      <c r="F364" s="35" t="s">
        <v>458</v>
      </c>
      <c r="G364" s="31">
        <v>65825</v>
      </c>
      <c r="H364" s="71">
        <v>65</v>
      </c>
      <c r="I364" s="31">
        <v>15293</v>
      </c>
      <c r="J364" s="33">
        <v>6</v>
      </c>
      <c r="K364" s="33">
        <v>0</v>
      </c>
      <c r="L364" s="33">
        <v>11.52</v>
      </c>
      <c r="M364" s="33">
        <v>1.92</v>
      </c>
      <c r="N364" s="35">
        <v>285</v>
      </c>
      <c r="O364" s="142" t="s">
        <v>330</v>
      </c>
      <c r="P364" s="35" t="s">
        <v>458</v>
      </c>
      <c r="Q364" s="31">
        <v>75892</v>
      </c>
      <c r="R364" s="32">
        <v>1.1529358146600837</v>
      </c>
      <c r="S364" s="31">
        <v>101</v>
      </c>
      <c r="T364" s="31">
        <v>11</v>
      </c>
      <c r="U364" s="31">
        <v>94563</v>
      </c>
      <c r="V364" s="32">
        <v>1.4365818458032662</v>
      </c>
      <c r="W364" s="32">
        <v>1.2460206609392295</v>
      </c>
      <c r="X364" s="31">
        <v>924</v>
      </c>
      <c r="Y364" s="31">
        <v>728</v>
      </c>
      <c r="Z364" s="31">
        <v>28</v>
      </c>
      <c r="AA364" s="35">
        <v>285</v>
      </c>
      <c r="AB364" s="142" t="s">
        <v>330</v>
      </c>
      <c r="AC364" s="35" t="s">
        <v>458</v>
      </c>
      <c r="AD364" s="31">
        <v>65825</v>
      </c>
      <c r="AE364" s="31">
        <v>374525</v>
      </c>
      <c r="AF364" s="31">
        <v>484800</v>
      </c>
      <c r="AG364" s="31">
        <v>24212</v>
      </c>
      <c r="AH364" s="31">
        <v>176485</v>
      </c>
      <c r="AI364" s="31">
        <v>1060022</v>
      </c>
      <c r="AJ364" s="31" t="s">
        <v>1032</v>
      </c>
      <c r="AK364" s="31">
        <v>20725</v>
      </c>
      <c r="AL364" s="35">
        <v>285</v>
      </c>
      <c r="AM364" s="142" t="s">
        <v>330</v>
      </c>
      <c r="AN364" s="35" t="s">
        <v>458</v>
      </c>
      <c r="AO364" s="31">
        <v>609539</v>
      </c>
      <c r="AP364" s="31">
        <v>150200</v>
      </c>
      <c r="AQ364" s="31">
        <v>244709</v>
      </c>
      <c r="AR364" s="31">
        <v>1004448</v>
      </c>
      <c r="AS364" s="31">
        <v>0</v>
      </c>
      <c r="AT364" s="36">
        <v>15.259369540448159</v>
      </c>
      <c r="AU364" s="31">
        <v>483463</v>
      </c>
      <c r="AV364" s="31">
        <v>496773</v>
      </c>
      <c r="AW364" s="31">
        <v>24212</v>
      </c>
    </row>
    <row r="365" spans="1:49" outlineLevel="1" x14ac:dyDescent="0.2">
      <c r="B365" s="15" t="s">
        <v>836</v>
      </c>
      <c r="C365" s="31"/>
      <c r="F365" s="12" t="s">
        <v>22</v>
      </c>
      <c r="G365" s="31">
        <v>91740</v>
      </c>
      <c r="I365" s="31">
        <v>32050</v>
      </c>
      <c r="J365" s="33">
        <v>6</v>
      </c>
      <c r="K365" s="33">
        <v>2.8418999999999999</v>
      </c>
      <c r="L365" s="33">
        <v>18.476189999999999</v>
      </c>
      <c r="M365" s="33">
        <v>2.3199999999999998</v>
      </c>
      <c r="O365" s="142"/>
      <c r="P365" s="12" t="s">
        <v>22</v>
      </c>
      <c r="Q365" s="31">
        <v>165406</v>
      </c>
      <c r="R365" s="32">
        <v>1.8029867015478527</v>
      </c>
      <c r="S365" s="31">
        <v>237</v>
      </c>
      <c r="T365" s="31">
        <v>11</v>
      </c>
      <c r="U365" s="31">
        <v>296741</v>
      </c>
      <c r="V365" s="32">
        <v>3.2345868759537826</v>
      </c>
      <c r="W365" s="32">
        <v>1.7940159365440189</v>
      </c>
      <c r="X365" s="31">
        <v>1756</v>
      </c>
      <c r="Y365" s="31">
        <v>6571</v>
      </c>
      <c r="Z365" s="31">
        <v>50</v>
      </c>
      <c r="AB365" s="142"/>
      <c r="AC365" s="12" t="s">
        <v>22</v>
      </c>
      <c r="AD365" s="31">
        <v>91740</v>
      </c>
      <c r="AE365" s="31">
        <v>468831</v>
      </c>
      <c r="AF365" s="31">
        <v>626642</v>
      </c>
      <c r="AG365" s="31">
        <v>29969</v>
      </c>
      <c r="AH365" s="31">
        <v>264285</v>
      </c>
      <c r="AI365" s="31">
        <v>1389727</v>
      </c>
      <c r="AJ365" s="31">
        <v>27500</v>
      </c>
      <c r="AK365" s="31">
        <v>26482</v>
      </c>
      <c r="AM365" s="142"/>
      <c r="AN365" s="12" t="s">
        <v>22</v>
      </c>
      <c r="AO365" s="31">
        <v>875191</v>
      </c>
      <c r="AP365" s="31">
        <v>221791</v>
      </c>
      <c r="AQ365" s="31">
        <v>364031</v>
      </c>
      <c r="AR365" s="31">
        <v>1461013</v>
      </c>
      <c r="AS365" s="31">
        <v>0</v>
      </c>
      <c r="AT365" s="36">
        <v>15.925583169827775</v>
      </c>
      <c r="AU365" s="31">
        <v>792429</v>
      </c>
      <c r="AV365" s="31">
        <v>638615</v>
      </c>
      <c r="AW365" s="31">
        <v>29969</v>
      </c>
    </row>
    <row r="366" spans="1:49" outlineLevel="1" x14ac:dyDescent="0.2">
      <c r="B366" s="15"/>
      <c r="C366" s="31"/>
      <c r="F366" s="12"/>
      <c r="O366" s="142"/>
      <c r="P366" s="12"/>
      <c r="AB366" s="142"/>
      <c r="AC366" s="12"/>
      <c r="AE366" s="31"/>
      <c r="AF366" s="31"/>
      <c r="AG366" s="31"/>
      <c r="AH366" s="31"/>
      <c r="AI366" s="31"/>
      <c r="AJ366" s="31"/>
      <c r="AM366" s="142"/>
      <c r="AN366" s="12"/>
      <c r="AO366" s="31"/>
      <c r="AP366" s="31"/>
      <c r="AQ366" s="31"/>
      <c r="AR366" s="31"/>
      <c r="AS366" s="31"/>
      <c r="AT366" s="36"/>
      <c r="AU366" s="31"/>
      <c r="AV366" s="31"/>
      <c r="AW366" s="31"/>
    </row>
    <row r="367" spans="1:49" outlineLevel="2" x14ac:dyDescent="0.2">
      <c r="A367" s="35">
        <v>913380335</v>
      </c>
      <c r="B367" s="35" t="s">
        <v>459</v>
      </c>
      <c r="C367" s="31" t="s">
        <v>459</v>
      </c>
      <c r="D367" s="35">
        <v>286</v>
      </c>
      <c r="E367" s="6" t="s">
        <v>328</v>
      </c>
      <c r="F367" s="35" t="s">
        <v>460</v>
      </c>
      <c r="G367" s="31">
        <v>0</v>
      </c>
      <c r="I367" s="31">
        <v>6077</v>
      </c>
      <c r="J367" s="33">
        <v>0.71428999999999998</v>
      </c>
      <c r="K367" s="33">
        <v>0</v>
      </c>
      <c r="L367" s="33">
        <v>0.45713999999999999</v>
      </c>
      <c r="M367" s="33">
        <v>0</v>
      </c>
      <c r="N367" s="35">
        <v>286</v>
      </c>
      <c r="O367" s="142" t="s">
        <v>328</v>
      </c>
      <c r="P367" s="35" t="s">
        <v>460</v>
      </c>
      <c r="Q367" s="31">
        <v>2904</v>
      </c>
      <c r="R367" s="32">
        <v>0</v>
      </c>
      <c r="S367" s="31">
        <v>0</v>
      </c>
      <c r="T367" s="31">
        <v>0</v>
      </c>
      <c r="U367" s="31">
        <v>0</v>
      </c>
      <c r="V367" s="32">
        <v>0</v>
      </c>
      <c r="W367" s="32">
        <v>0</v>
      </c>
      <c r="X367" s="31">
        <v>0</v>
      </c>
      <c r="Y367" s="31">
        <v>0</v>
      </c>
      <c r="Z367" s="31">
        <v>0</v>
      </c>
      <c r="AA367" s="35">
        <v>286</v>
      </c>
      <c r="AB367" s="142" t="s">
        <v>328</v>
      </c>
      <c r="AC367" s="35" t="s">
        <v>460</v>
      </c>
      <c r="AD367" s="31">
        <v>0</v>
      </c>
      <c r="AE367" s="31">
        <v>90000</v>
      </c>
      <c r="AF367" s="31">
        <v>29554</v>
      </c>
      <c r="AG367" s="31">
        <v>0</v>
      </c>
      <c r="AH367" s="31">
        <v>73655</v>
      </c>
      <c r="AI367" s="31">
        <v>193209</v>
      </c>
      <c r="AJ367" s="31">
        <v>0</v>
      </c>
      <c r="AK367" s="31">
        <v>0</v>
      </c>
      <c r="AL367" s="35">
        <v>286</v>
      </c>
      <c r="AM367" s="142" t="s">
        <v>328</v>
      </c>
      <c r="AN367" s="35" t="s">
        <v>460</v>
      </c>
      <c r="AO367" s="31">
        <v>51515</v>
      </c>
      <c r="AP367" s="31">
        <v>48291</v>
      </c>
      <c r="AQ367" s="31">
        <v>94274</v>
      </c>
      <c r="AR367" s="31">
        <v>194080</v>
      </c>
      <c r="AS367" s="31">
        <v>0</v>
      </c>
      <c r="AT367" s="36">
        <v>0</v>
      </c>
      <c r="AU367" s="31">
        <v>164526</v>
      </c>
      <c r="AV367" s="31">
        <v>29554</v>
      </c>
      <c r="AW367" s="31">
        <v>0</v>
      </c>
    </row>
    <row r="368" spans="1:49" outlineLevel="2" x14ac:dyDescent="0.2">
      <c r="A368" s="35">
        <v>913380034</v>
      </c>
      <c r="B368" s="35" t="s">
        <v>459</v>
      </c>
      <c r="C368" s="31" t="s">
        <v>459</v>
      </c>
      <c r="D368" s="35">
        <v>287</v>
      </c>
      <c r="E368" s="6" t="s">
        <v>330</v>
      </c>
      <c r="F368" s="35" t="s">
        <v>461</v>
      </c>
      <c r="G368" s="31">
        <v>12078</v>
      </c>
      <c r="H368" s="71">
        <v>54</v>
      </c>
      <c r="I368" s="31">
        <v>7752</v>
      </c>
      <c r="J368" s="33">
        <v>1</v>
      </c>
      <c r="K368" s="33">
        <v>1.08571</v>
      </c>
      <c r="L368" s="33">
        <v>3.4285700000000001</v>
      </c>
      <c r="M368" s="33">
        <v>1.4</v>
      </c>
      <c r="N368" s="35">
        <v>287</v>
      </c>
      <c r="O368" s="142" t="s">
        <v>330</v>
      </c>
      <c r="P368" s="35" t="s">
        <v>461</v>
      </c>
      <c r="Q368" s="31">
        <v>52009</v>
      </c>
      <c r="R368" s="32">
        <v>4.3060937241265114</v>
      </c>
      <c r="S368" s="31">
        <v>25</v>
      </c>
      <c r="T368" s="31">
        <v>0</v>
      </c>
      <c r="U368" s="31">
        <v>120571</v>
      </c>
      <c r="V368" s="32">
        <v>9.9826958105646622</v>
      </c>
      <c r="W368" s="32">
        <v>2.318271837566575</v>
      </c>
      <c r="X368" s="31">
        <v>11356</v>
      </c>
      <c r="Y368" s="31">
        <v>7571</v>
      </c>
      <c r="Z368" s="31">
        <v>11</v>
      </c>
      <c r="AA368" s="35">
        <v>287</v>
      </c>
      <c r="AB368" s="142" t="s">
        <v>330</v>
      </c>
      <c r="AC368" s="35" t="s">
        <v>461</v>
      </c>
      <c r="AD368" s="31">
        <v>12078</v>
      </c>
      <c r="AE368" s="31">
        <v>44118</v>
      </c>
      <c r="AF368" s="31">
        <v>35914</v>
      </c>
      <c r="AG368" s="31">
        <v>0</v>
      </c>
      <c r="AH368" s="31">
        <v>251468</v>
      </c>
      <c r="AI368" s="31">
        <v>331500</v>
      </c>
      <c r="AJ368" s="31">
        <v>0</v>
      </c>
      <c r="AK368" s="31">
        <v>0</v>
      </c>
      <c r="AL368" s="35">
        <v>287</v>
      </c>
      <c r="AM368" s="142" t="s">
        <v>330</v>
      </c>
      <c r="AN368" s="35" t="s">
        <v>461</v>
      </c>
      <c r="AO368" s="31">
        <v>119757</v>
      </c>
      <c r="AP368" s="31">
        <v>30505</v>
      </c>
      <c r="AQ368" s="31">
        <v>89404</v>
      </c>
      <c r="AR368" s="31">
        <v>239666</v>
      </c>
      <c r="AS368" s="31">
        <v>0</v>
      </c>
      <c r="AT368" s="36">
        <v>19.843185957940058</v>
      </c>
      <c r="AU368" s="31">
        <v>203752</v>
      </c>
      <c r="AV368" s="31">
        <v>35914</v>
      </c>
      <c r="AW368" s="31">
        <v>0</v>
      </c>
    </row>
    <row r="369" spans="1:49" outlineLevel="2" x14ac:dyDescent="0.2">
      <c r="A369" s="35">
        <v>913380302</v>
      </c>
      <c r="B369" s="35" t="s">
        <v>459</v>
      </c>
      <c r="C369" s="31" t="s">
        <v>459</v>
      </c>
      <c r="D369" s="35">
        <v>288</v>
      </c>
      <c r="E369" s="6" t="s">
        <v>330</v>
      </c>
      <c r="F369" s="35" t="s">
        <v>406</v>
      </c>
      <c r="G369" s="31">
        <v>60987</v>
      </c>
      <c r="H369" s="71">
        <v>65</v>
      </c>
      <c r="I369" s="31">
        <v>53675</v>
      </c>
      <c r="J369" s="33">
        <v>2</v>
      </c>
      <c r="K369" s="33">
        <v>0</v>
      </c>
      <c r="L369" s="33">
        <v>10.5</v>
      </c>
      <c r="M369" s="33">
        <v>0.25</v>
      </c>
      <c r="N369" s="35">
        <v>288</v>
      </c>
      <c r="O369" s="142" t="s">
        <v>330</v>
      </c>
      <c r="P369" s="35" t="s">
        <v>406</v>
      </c>
      <c r="Q369" s="31">
        <v>93213</v>
      </c>
      <c r="R369" s="32">
        <v>1.528407693442865</v>
      </c>
      <c r="S369" s="31">
        <v>126</v>
      </c>
      <c r="T369" s="31">
        <v>2703</v>
      </c>
      <c r="U369" s="31">
        <v>225988</v>
      </c>
      <c r="V369" s="32">
        <v>3.7055110105432307</v>
      </c>
      <c r="W369" s="32">
        <v>2.4244257775203031</v>
      </c>
      <c r="X369" s="31">
        <v>13785</v>
      </c>
      <c r="Y369" s="31">
        <v>17989</v>
      </c>
      <c r="Z369" s="31">
        <v>15</v>
      </c>
      <c r="AA369" s="35">
        <v>288</v>
      </c>
      <c r="AB369" s="142" t="s">
        <v>330</v>
      </c>
      <c r="AC369" s="35" t="s">
        <v>406</v>
      </c>
      <c r="AD369" s="31">
        <v>60987</v>
      </c>
      <c r="AE369" s="31">
        <v>89725</v>
      </c>
      <c r="AF369" s="31">
        <v>248942</v>
      </c>
      <c r="AG369" s="31">
        <v>1272</v>
      </c>
      <c r="AH369" s="31">
        <v>391057</v>
      </c>
      <c r="AI369" s="31">
        <v>730996</v>
      </c>
      <c r="AJ369" s="31">
        <v>0</v>
      </c>
      <c r="AK369" s="31">
        <v>0</v>
      </c>
      <c r="AL369" s="35">
        <v>288</v>
      </c>
      <c r="AM369" s="142" t="s">
        <v>330</v>
      </c>
      <c r="AN369" s="35" t="s">
        <v>406</v>
      </c>
      <c r="AO369" s="31">
        <v>444332</v>
      </c>
      <c r="AP369" s="31">
        <v>72726</v>
      </c>
      <c r="AQ369" s="31">
        <v>133018</v>
      </c>
      <c r="AR369" s="31">
        <v>650076</v>
      </c>
      <c r="AS369" s="31">
        <v>0</v>
      </c>
      <c r="AT369" s="36">
        <v>10.659255251119092</v>
      </c>
      <c r="AU369" s="31">
        <v>400062</v>
      </c>
      <c r="AV369" s="31">
        <v>248742</v>
      </c>
      <c r="AW369" s="31">
        <v>1272</v>
      </c>
    </row>
    <row r="370" spans="1:49" outlineLevel="2" x14ac:dyDescent="0.2">
      <c r="A370" s="35">
        <v>913380215</v>
      </c>
      <c r="B370" s="35" t="s">
        <v>459</v>
      </c>
      <c r="C370" s="31" t="s">
        <v>459</v>
      </c>
      <c r="D370" s="35">
        <v>289</v>
      </c>
      <c r="E370" s="6" t="s">
        <v>330</v>
      </c>
      <c r="F370" s="35" t="s">
        <v>339</v>
      </c>
      <c r="G370" s="31">
        <v>17419</v>
      </c>
      <c r="H370" s="71">
        <v>59</v>
      </c>
      <c r="I370" s="31">
        <v>7736</v>
      </c>
      <c r="J370" s="33">
        <v>1</v>
      </c>
      <c r="K370" s="33">
        <v>0</v>
      </c>
      <c r="L370" s="33">
        <v>2.2857099999999999</v>
      </c>
      <c r="M370" s="33">
        <v>1.02857</v>
      </c>
      <c r="N370" s="35">
        <v>289</v>
      </c>
      <c r="O370" s="142" t="s">
        <v>330</v>
      </c>
      <c r="P370" s="35" t="s">
        <v>339</v>
      </c>
      <c r="Q370" s="31">
        <v>24173</v>
      </c>
      <c r="R370" s="32">
        <v>1.3877375279866813</v>
      </c>
      <c r="S370" s="31">
        <v>35</v>
      </c>
      <c r="T370" s="31">
        <v>0</v>
      </c>
      <c r="U370" s="31">
        <v>38670</v>
      </c>
      <c r="V370" s="32">
        <v>2.2199896664561685</v>
      </c>
      <c r="W370" s="32">
        <v>1.5997186944111199</v>
      </c>
      <c r="X370" s="31">
        <v>4050</v>
      </c>
      <c r="Y370" s="31">
        <v>6116</v>
      </c>
      <c r="Z370" s="31">
        <v>8</v>
      </c>
      <c r="AA370" s="35">
        <v>289</v>
      </c>
      <c r="AB370" s="142" t="s">
        <v>330</v>
      </c>
      <c r="AC370" s="35" t="s">
        <v>339</v>
      </c>
      <c r="AD370" s="31">
        <v>17419</v>
      </c>
      <c r="AE370" s="31">
        <v>24259</v>
      </c>
      <c r="AF370" s="31">
        <v>27193</v>
      </c>
      <c r="AG370" s="31">
        <v>0</v>
      </c>
      <c r="AH370" s="31">
        <v>143573</v>
      </c>
      <c r="AI370" s="31">
        <v>195025</v>
      </c>
      <c r="AJ370" s="31">
        <v>0</v>
      </c>
      <c r="AK370" s="31">
        <v>0</v>
      </c>
      <c r="AL370" s="35">
        <v>289</v>
      </c>
      <c r="AM370" s="142" t="s">
        <v>330</v>
      </c>
      <c r="AN370" s="35" t="s">
        <v>339</v>
      </c>
      <c r="AO370" s="31">
        <v>117572</v>
      </c>
      <c r="AP370" s="31">
        <v>33656</v>
      </c>
      <c r="AQ370" s="31">
        <v>61984</v>
      </c>
      <c r="AR370" s="31">
        <v>213212</v>
      </c>
      <c r="AS370" s="31">
        <v>0</v>
      </c>
      <c r="AT370" s="36">
        <v>12.240197485504334</v>
      </c>
      <c r="AU370" s="31">
        <v>186019</v>
      </c>
      <c r="AV370" s="31">
        <v>27193</v>
      </c>
      <c r="AW370" s="31">
        <v>0</v>
      </c>
    </row>
    <row r="371" spans="1:49" outlineLevel="2" x14ac:dyDescent="0.2">
      <c r="A371" s="35">
        <v>913380393</v>
      </c>
      <c r="B371" s="35" t="s">
        <v>459</v>
      </c>
      <c r="C371" s="31" t="s">
        <v>459</v>
      </c>
      <c r="D371" s="35">
        <v>290</v>
      </c>
      <c r="E371" s="6" t="s">
        <v>330</v>
      </c>
      <c r="F371" s="35" t="s">
        <v>407</v>
      </c>
      <c r="G371" s="31">
        <v>15294</v>
      </c>
      <c r="H371" s="71">
        <v>45</v>
      </c>
      <c r="I371" s="31">
        <v>10281</v>
      </c>
      <c r="J371" s="33">
        <v>1.75</v>
      </c>
      <c r="K371" s="33">
        <v>0</v>
      </c>
      <c r="L371" s="33">
        <v>0.9</v>
      </c>
      <c r="M371" s="33">
        <v>0.4</v>
      </c>
      <c r="N371" s="35">
        <v>290</v>
      </c>
      <c r="O371" s="142" t="s">
        <v>330</v>
      </c>
      <c r="P371" s="35" t="s">
        <v>407</v>
      </c>
      <c r="Q371" s="31">
        <v>44234</v>
      </c>
      <c r="R371" s="32">
        <v>2.8922453249640383</v>
      </c>
      <c r="S371" s="31">
        <v>32</v>
      </c>
      <c r="T371" s="31">
        <v>0</v>
      </c>
      <c r="U371" s="31">
        <v>63120</v>
      </c>
      <c r="V371" s="32">
        <v>4.1271086700666926</v>
      </c>
      <c r="W371" s="32">
        <v>1.4269566396889271</v>
      </c>
      <c r="X371" s="31">
        <v>5555</v>
      </c>
      <c r="Y371" s="31">
        <v>5251</v>
      </c>
      <c r="Z371" s="31">
        <v>6</v>
      </c>
      <c r="AA371" s="35">
        <v>290</v>
      </c>
      <c r="AB371" s="142" t="s">
        <v>330</v>
      </c>
      <c r="AC371" s="35" t="s">
        <v>407</v>
      </c>
      <c r="AD371" s="31">
        <v>15294</v>
      </c>
      <c r="AE371" s="31">
        <v>16977</v>
      </c>
      <c r="AF371" s="31">
        <v>25059</v>
      </c>
      <c r="AG371" s="31">
        <v>0</v>
      </c>
      <c r="AH371" s="31">
        <v>160628</v>
      </c>
      <c r="AI371" s="31">
        <v>202664</v>
      </c>
      <c r="AJ371" s="31">
        <v>0</v>
      </c>
      <c r="AK371" s="31">
        <v>0</v>
      </c>
      <c r="AL371" s="35">
        <v>290</v>
      </c>
      <c r="AM371" s="142" t="s">
        <v>330</v>
      </c>
      <c r="AN371" s="35" t="s">
        <v>407</v>
      </c>
      <c r="AO371" s="31">
        <v>91412</v>
      </c>
      <c r="AP371" s="31">
        <v>15839</v>
      </c>
      <c r="AQ371" s="31">
        <v>62006</v>
      </c>
      <c r="AR371" s="31">
        <v>169257</v>
      </c>
      <c r="AS371" s="31">
        <v>0</v>
      </c>
      <c r="AT371" s="36">
        <v>11.066888976069047</v>
      </c>
      <c r="AU371" s="31">
        <v>144198</v>
      </c>
      <c r="AV371" s="31">
        <v>25059</v>
      </c>
      <c r="AW371" s="31">
        <v>0</v>
      </c>
    </row>
    <row r="372" spans="1:49" outlineLevel="2" x14ac:dyDescent="0.2">
      <c r="A372" s="35">
        <v>913380543</v>
      </c>
      <c r="B372" s="35" t="s">
        <v>459</v>
      </c>
      <c r="C372" s="31" t="s">
        <v>459</v>
      </c>
      <c r="D372" s="35">
        <v>291</v>
      </c>
      <c r="E372" s="6" t="s">
        <v>330</v>
      </c>
      <c r="F372" s="35" t="s">
        <v>408</v>
      </c>
      <c r="G372" s="31">
        <v>22379</v>
      </c>
      <c r="H372" s="71">
        <v>51</v>
      </c>
      <c r="I372" s="31">
        <v>19719</v>
      </c>
      <c r="J372" s="33">
        <v>1.14286</v>
      </c>
      <c r="K372" s="33">
        <v>1.14286</v>
      </c>
      <c r="L372" s="33">
        <v>6.1428599999999998</v>
      </c>
      <c r="M372" s="33">
        <v>0.97143000000000002</v>
      </c>
      <c r="N372" s="35">
        <v>291</v>
      </c>
      <c r="O372" s="142" t="s">
        <v>330</v>
      </c>
      <c r="P372" s="35" t="s">
        <v>408</v>
      </c>
      <c r="Q372" s="31">
        <v>56273</v>
      </c>
      <c r="R372" s="32">
        <v>2.5145448858304662</v>
      </c>
      <c r="S372" s="31">
        <v>48</v>
      </c>
      <c r="T372" s="31">
        <v>4027</v>
      </c>
      <c r="U372" s="31">
        <v>154100</v>
      </c>
      <c r="V372" s="32">
        <v>6.8859198355601237</v>
      </c>
      <c r="W372" s="32">
        <v>2.738435839567821</v>
      </c>
      <c r="X372" s="31">
        <v>13068</v>
      </c>
      <c r="Y372" s="31">
        <v>12624</v>
      </c>
      <c r="Z372" s="31">
        <v>15</v>
      </c>
      <c r="AA372" s="35">
        <v>291</v>
      </c>
      <c r="AB372" s="142" t="s">
        <v>330</v>
      </c>
      <c r="AC372" s="35" t="s">
        <v>408</v>
      </c>
      <c r="AD372" s="31">
        <v>22379</v>
      </c>
      <c r="AE372" s="31">
        <v>107215</v>
      </c>
      <c r="AF372" s="31">
        <v>57666</v>
      </c>
      <c r="AG372" s="31">
        <v>0</v>
      </c>
      <c r="AH372" s="31">
        <v>197106</v>
      </c>
      <c r="AI372" s="31">
        <v>361987</v>
      </c>
      <c r="AJ372" s="31">
        <v>2000</v>
      </c>
      <c r="AK372" s="31">
        <v>0</v>
      </c>
      <c r="AL372" s="35">
        <v>291</v>
      </c>
      <c r="AM372" s="142" t="s">
        <v>330</v>
      </c>
      <c r="AN372" s="35" t="s">
        <v>408</v>
      </c>
      <c r="AO372" s="31">
        <v>187617</v>
      </c>
      <c r="AP372" s="31">
        <v>47867</v>
      </c>
      <c r="AQ372" s="31">
        <v>160326</v>
      </c>
      <c r="AR372" s="31">
        <v>395810</v>
      </c>
      <c r="AS372" s="31">
        <v>0</v>
      </c>
      <c r="AT372" s="36">
        <v>17.68667053934492</v>
      </c>
      <c r="AU372" s="31">
        <v>338144</v>
      </c>
      <c r="AV372" s="31">
        <v>57666</v>
      </c>
      <c r="AW372" s="31">
        <v>0</v>
      </c>
    </row>
    <row r="373" spans="1:49" outlineLevel="2" x14ac:dyDescent="0.2">
      <c r="A373" s="35">
        <v>913380573</v>
      </c>
      <c r="B373" s="35" t="s">
        <v>459</v>
      </c>
      <c r="C373" s="31" t="s">
        <v>459</v>
      </c>
      <c r="D373" s="35">
        <v>292</v>
      </c>
      <c r="E373" s="6" t="s">
        <v>330</v>
      </c>
      <c r="F373" s="35" t="s">
        <v>409</v>
      </c>
      <c r="G373" s="31">
        <v>5411</v>
      </c>
      <c r="H373" s="71">
        <v>45.5</v>
      </c>
      <c r="I373" s="31">
        <v>3294</v>
      </c>
      <c r="J373" s="33">
        <v>0</v>
      </c>
      <c r="K373" s="33">
        <v>0.85714000000000001</v>
      </c>
      <c r="L373" s="33">
        <v>1.2285699999999999</v>
      </c>
      <c r="M373" s="33">
        <v>0.17143</v>
      </c>
      <c r="N373" s="35">
        <v>292</v>
      </c>
      <c r="O373" s="142" t="s">
        <v>330</v>
      </c>
      <c r="P373" s="35" t="s">
        <v>409</v>
      </c>
      <c r="Q373" s="31">
        <v>19047</v>
      </c>
      <c r="R373" s="32">
        <v>3.5200517464424319</v>
      </c>
      <c r="S373" s="31">
        <v>20</v>
      </c>
      <c r="T373" s="31">
        <v>0</v>
      </c>
      <c r="U373" s="31">
        <v>27723</v>
      </c>
      <c r="V373" s="32">
        <v>5.1234522269451119</v>
      </c>
      <c r="W373" s="32">
        <v>1.4555048039061269</v>
      </c>
      <c r="X373" s="31">
        <v>3058</v>
      </c>
      <c r="Y373" s="31">
        <v>2253</v>
      </c>
      <c r="Z373" s="31">
        <v>4</v>
      </c>
      <c r="AA373" s="35">
        <v>292</v>
      </c>
      <c r="AB373" s="142" t="s">
        <v>330</v>
      </c>
      <c r="AC373" s="35" t="s">
        <v>409</v>
      </c>
      <c r="AD373" s="31">
        <v>5411</v>
      </c>
      <c r="AE373" s="31">
        <v>12361</v>
      </c>
      <c r="AF373" s="31">
        <v>14537</v>
      </c>
      <c r="AG373" s="31">
        <v>0</v>
      </c>
      <c r="AH373" s="31">
        <v>62459</v>
      </c>
      <c r="AI373" s="31">
        <v>89357</v>
      </c>
      <c r="AJ373" s="31">
        <v>0</v>
      </c>
      <c r="AK373" s="31">
        <v>0</v>
      </c>
      <c r="AL373" s="35">
        <v>292</v>
      </c>
      <c r="AM373" s="142" t="s">
        <v>330</v>
      </c>
      <c r="AN373" s="35" t="s">
        <v>409</v>
      </c>
      <c r="AO373" s="31">
        <v>52533</v>
      </c>
      <c r="AP373" s="31">
        <v>14263</v>
      </c>
      <c r="AQ373" s="31">
        <v>29389</v>
      </c>
      <c r="AR373" s="31">
        <v>96185</v>
      </c>
      <c r="AS373" s="31">
        <v>0</v>
      </c>
      <c r="AT373" s="36">
        <v>17.775827019035297</v>
      </c>
      <c r="AU373" s="31">
        <v>81648</v>
      </c>
      <c r="AV373" s="31">
        <v>14537</v>
      </c>
      <c r="AW373" s="31">
        <v>0</v>
      </c>
    </row>
    <row r="374" spans="1:49" outlineLevel="1" x14ac:dyDescent="0.2">
      <c r="B374" s="15" t="s">
        <v>837</v>
      </c>
      <c r="C374" s="31"/>
      <c r="F374" s="12" t="s">
        <v>23</v>
      </c>
      <c r="G374" s="31">
        <v>133568</v>
      </c>
      <c r="I374" s="31">
        <v>108534</v>
      </c>
      <c r="J374" s="33">
        <v>7.6071499999999999</v>
      </c>
      <c r="K374" s="33">
        <v>3.0857099999999997</v>
      </c>
      <c r="L374" s="33">
        <v>24.942849999999996</v>
      </c>
      <c r="M374" s="33">
        <v>4.2214299999999998</v>
      </c>
      <c r="O374" s="142"/>
      <c r="P374" s="12" t="s">
        <v>23</v>
      </c>
      <c r="Q374" s="31">
        <v>291853</v>
      </c>
      <c r="R374" s="32">
        <v>2.1850518088164832</v>
      </c>
      <c r="S374" s="31">
        <v>286</v>
      </c>
      <c r="T374" s="31">
        <v>6730</v>
      </c>
      <c r="U374" s="31">
        <v>630172</v>
      </c>
      <c r="V374" s="32">
        <v>4.7179863440344993</v>
      </c>
      <c r="W374" s="32">
        <v>2.1592102873706969</v>
      </c>
      <c r="X374" s="31">
        <v>50872</v>
      </c>
      <c r="Y374" s="31">
        <v>51804</v>
      </c>
      <c r="Z374" s="31">
        <v>59</v>
      </c>
      <c r="AB374" s="142"/>
      <c r="AC374" s="12" t="s">
        <v>23</v>
      </c>
      <c r="AD374" s="31">
        <v>133568</v>
      </c>
      <c r="AE374" s="31">
        <v>384655</v>
      </c>
      <c r="AF374" s="31">
        <v>438865</v>
      </c>
      <c r="AG374" s="31">
        <v>1272</v>
      </c>
      <c r="AH374" s="31">
        <v>1279946</v>
      </c>
      <c r="AI374" s="31">
        <v>2104738</v>
      </c>
      <c r="AJ374" s="31">
        <v>2000</v>
      </c>
      <c r="AK374" s="31">
        <v>0</v>
      </c>
      <c r="AM374" s="142"/>
      <c r="AN374" s="12" t="s">
        <v>23</v>
      </c>
      <c r="AO374" s="31">
        <v>1064738</v>
      </c>
      <c r="AP374" s="31">
        <v>263147</v>
      </c>
      <c r="AQ374" s="31">
        <v>630401</v>
      </c>
      <c r="AR374" s="31">
        <v>1958286</v>
      </c>
      <c r="AS374" s="31">
        <v>0</v>
      </c>
      <c r="AT374" s="36">
        <v>14.661341039770004</v>
      </c>
      <c r="AU374" s="31">
        <v>1518349</v>
      </c>
      <c r="AV374" s="31">
        <v>438665</v>
      </c>
      <c r="AW374" s="31">
        <v>1272</v>
      </c>
    </row>
    <row r="375" spans="1:49" outlineLevel="2" x14ac:dyDescent="0.2">
      <c r="A375" s="35">
        <v>921390062</v>
      </c>
      <c r="B375" s="35" t="s">
        <v>618</v>
      </c>
      <c r="C375" s="31" t="s">
        <v>353</v>
      </c>
      <c r="D375" s="35">
        <v>293</v>
      </c>
      <c r="F375" s="35" t="s">
        <v>619</v>
      </c>
      <c r="G375" s="31">
        <v>131537</v>
      </c>
      <c r="H375" s="71">
        <v>70</v>
      </c>
      <c r="I375" s="31">
        <v>61120</v>
      </c>
      <c r="J375" s="33">
        <v>12.457140000000001</v>
      </c>
      <c r="K375" s="33">
        <v>0</v>
      </c>
      <c r="L375" s="33">
        <v>17.68571</v>
      </c>
      <c r="M375" s="33">
        <v>0.34286</v>
      </c>
      <c r="N375" s="35">
        <v>293</v>
      </c>
      <c r="O375" s="142"/>
      <c r="P375" s="35" t="s">
        <v>619</v>
      </c>
      <c r="Q375" s="31">
        <v>205221</v>
      </c>
      <c r="R375" s="32">
        <v>1.5601769844226339</v>
      </c>
      <c r="S375" s="31">
        <v>263</v>
      </c>
      <c r="T375" s="31">
        <v>130</v>
      </c>
      <c r="U375" s="31">
        <v>336635</v>
      </c>
      <c r="V375" s="32">
        <v>2.5592418863133566</v>
      </c>
      <c r="W375" s="32">
        <v>1.640353570053747</v>
      </c>
      <c r="X375" s="31">
        <v>2138</v>
      </c>
      <c r="Y375" s="31">
        <v>1000</v>
      </c>
      <c r="Z375" s="31">
        <v>60</v>
      </c>
      <c r="AA375" s="35">
        <v>293</v>
      </c>
      <c r="AB375" s="142"/>
      <c r="AC375" s="35" t="s">
        <v>619</v>
      </c>
      <c r="AD375" s="31">
        <v>131537</v>
      </c>
      <c r="AE375" s="31">
        <v>1507406</v>
      </c>
      <c r="AF375" s="31">
        <v>624364</v>
      </c>
      <c r="AG375" s="31">
        <v>0</v>
      </c>
      <c r="AH375" s="31">
        <v>456440</v>
      </c>
      <c r="AI375" s="31">
        <v>2588210</v>
      </c>
      <c r="AJ375" s="31">
        <v>1425847</v>
      </c>
      <c r="AK375" s="31">
        <v>0</v>
      </c>
      <c r="AL375" s="35">
        <v>293</v>
      </c>
      <c r="AM375" s="142"/>
      <c r="AN375" s="35" t="s">
        <v>619</v>
      </c>
      <c r="AO375" s="31">
        <v>2203185</v>
      </c>
      <c r="AP375" s="31">
        <v>330970</v>
      </c>
      <c r="AQ375" s="31">
        <v>403503</v>
      </c>
      <c r="AR375" s="31">
        <v>2937658</v>
      </c>
      <c r="AS375" s="31">
        <v>0</v>
      </c>
      <c r="AT375" s="36">
        <v>22.333320662627244</v>
      </c>
      <c r="AU375" s="31">
        <v>2313294</v>
      </c>
      <c r="AV375" s="31">
        <v>624364</v>
      </c>
      <c r="AW375" s="31">
        <v>0</v>
      </c>
    </row>
    <row r="376" spans="1:49" outlineLevel="2" x14ac:dyDescent="0.2">
      <c r="A376" s="35">
        <v>921390153</v>
      </c>
      <c r="B376" s="35" t="s">
        <v>618</v>
      </c>
      <c r="C376" s="31" t="s">
        <v>353</v>
      </c>
      <c r="D376" s="35">
        <v>294</v>
      </c>
      <c r="F376" s="35" t="s">
        <v>233</v>
      </c>
      <c r="G376" s="31">
        <v>3192</v>
      </c>
      <c r="H376" s="71">
        <v>50</v>
      </c>
      <c r="I376" s="31">
        <v>1891</v>
      </c>
      <c r="J376" s="33">
        <v>0.28571000000000002</v>
      </c>
      <c r="K376" s="33">
        <v>0.82857000000000003</v>
      </c>
      <c r="L376" s="33">
        <v>2.0285700000000002</v>
      </c>
      <c r="M376" s="33">
        <v>8.5709999999999995E-2</v>
      </c>
      <c r="N376" s="35">
        <v>294</v>
      </c>
      <c r="O376" s="142"/>
      <c r="P376" s="35" t="s">
        <v>233</v>
      </c>
      <c r="Q376" s="31">
        <v>18040</v>
      </c>
      <c r="R376" s="32">
        <v>5.651629072681704</v>
      </c>
      <c r="S376" s="31">
        <v>38</v>
      </c>
      <c r="T376" s="31">
        <v>130</v>
      </c>
      <c r="U376" s="31">
        <v>8825</v>
      </c>
      <c r="V376" s="32">
        <v>2.7647243107769421</v>
      </c>
      <c r="W376" s="32">
        <v>0.48919068736141907</v>
      </c>
      <c r="X376" s="31">
        <v>0</v>
      </c>
      <c r="Y376" s="31">
        <v>41</v>
      </c>
      <c r="Z376" s="31">
        <v>6</v>
      </c>
      <c r="AA376" s="35">
        <v>294</v>
      </c>
      <c r="AB376" s="142"/>
      <c r="AC376" s="35" t="s">
        <v>233</v>
      </c>
      <c r="AD376" s="31">
        <v>3192</v>
      </c>
      <c r="AE376" s="31">
        <v>73584</v>
      </c>
      <c r="AF376" s="31">
        <v>12408</v>
      </c>
      <c r="AG376" s="31">
        <v>0</v>
      </c>
      <c r="AH376" s="31">
        <v>16369</v>
      </c>
      <c r="AI376" s="31">
        <v>102361</v>
      </c>
      <c r="AJ376" s="31" t="s">
        <v>1032</v>
      </c>
      <c r="AK376" s="31">
        <v>0</v>
      </c>
      <c r="AL376" s="35">
        <v>294</v>
      </c>
      <c r="AM376" s="142"/>
      <c r="AN376" s="35" t="s">
        <v>233</v>
      </c>
      <c r="AO376" s="31">
        <v>63290</v>
      </c>
      <c r="AP376" s="31">
        <v>11293</v>
      </c>
      <c r="AQ376" s="31">
        <v>19101</v>
      </c>
      <c r="AR376" s="31">
        <v>93684</v>
      </c>
      <c r="AS376" s="31">
        <v>0</v>
      </c>
      <c r="AT376" s="36">
        <v>29.349624060150376</v>
      </c>
      <c r="AU376" s="31">
        <v>81276</v>
      </c>
      <c r="AV376" s="31">
        <v>12408</v>
      </c>
      <c r="AW376" s="31">
        <v>0</v>
      </c>
    </row>
    <row r="377" spans="1:49" outlineLevel="2" x14ac:dyDescent="0.2">
      <c r="A377" s="35">
        <v>921390183</v>
      </c>
      <c r="B377" s="35" t="s">
        <v>618</v>
      </c>
      <c r="C377" s="31" t="s">
        <v>353</v>
      </c>
      <c r="D377" s="35">
        <v>295</v>
      </c>
      <c r="F377" s="35" t="s">
        <v>769</v>
      </c>
      <c r="G377" s="31">
        <v>21577</v>
      </c>
      <c r="H377" s="71">
        <v>51</v>
      </c>
      <c r="I377" s="31">
        <v>13530</v>
      </c>
      <c r="J377" s="33">
        <v>4</v>
      </c>
      <c r="K377" s="33">
        <v>0</v>
      </c>
      <c r="L377" s="33">
        <v>2</v>
      </c>
      <c r="M377" s="33">
        <v>1.5142899999999999</v>
      </c>
      <c r="N377" s="35">
        <v>295</v>
      </c>
      <c r="O377" s="142"/>
      <c r="P377" s="35" t="s">
        <v>769</v>
      </c>
      <c r="Q377" s="31">
        <v>92656</v>
      </c>
      <c r="R377" s="32">
        <v>4.2942021597070958</v>
      </c>
      <c r="S377" s="31">
        <v>62</v>
      </c>
      <c r="T377" s="31">
        <v>130</v>
      </c>
      <c r="U377" s="31">
        <v>95425</v>
      </c>
      <c r="V377" s="32">
        <v>4.4225332530008803</v>
      </c>
      <c r="W377" s="32">
        <v>1.0298847349335176</v>
      </c>
      <c r="X377" s="31">
        <v>346</v>
      </c>
      <c r="Y377" s="31">
        <v>386</v>
      </c>
      <c r="Z377" s="31">
        <v>16</v>
      </c>
      <c r="AA377" s="35">
        <v>295</v>
      </c>
      <c r="AB377" s="142"/>
      <c r="AC377" s="35" t="s">
        <v>769</v>
      </c>
      <c r="AD377" s="31">
        <v>21577</v>
      </c>
      <c r="AE377" s="31">
        <v>161226</v>
      </c>
      <c r="AF377" s="31">
        <v>65697</v>
      </c>
      <c r="AG377" s="31">
        <v>0</v>
      </c>
      <c r="AH377" s="31">
        <v>117275</v>
      </c>
      <c r="AI377" s="31">
        <v>344198</v>
      </c>
      <c r="AJ377" s="31">
        <v>0</v>
      </c>
      <c r="AK377" s="31">
        <v>0</v>
      </c>
      <c r="AL377" s="35">
        <v>295</v>
      </c>
      <c r="AM377" s="142"/>
      <c r="AN377" s="35" t="s">
        <v>769</v>
      </c>
      <c r="AO377" s="31">
        <v>209401</v>
      </c>
      <c r="AP377" s="31">
        <v>44652</v>
      </c>
      <c r="AQ377" s="31">
        <v>83043</v>
      </c>
      <c r="AR377" s="31">
        <v>337096</v>
      </c>
      <c r="AS377" s="31">
        <v>0</v>
      </c>
      <c r="AT377" s="36">
        <v>15.622931825554989</v>
      </c>
      <c r="AU377" s="31">
        <v>271400</v>
      </c>
      <c r="AV377" s="31">
        <v>65696</v>
      </c>
      <c r="AW377" s="31">
        <v>0</v>
      </c>
    </row>
    <row r="378" spans="1:49" outlineLevel="2" x14ac:dyDescent="0.2">
      <c r="A378" s="35">
        <v>921390000</v>
      </c>
      <c r="B378" s="35" t="s">
        <v>618</v>
      </c>
      <c r="C378" s="31" t="s">
        <v>353</v>
      </c>
      <c r="D378" s="35">
        <v>296</v>
      </c>
      <c r="F378" s="35" t="s">
        <v>744</v>
      </c>
      <c r="G378" s="31">
        <v>32994</v>
      </c>
      <c r="H378" s="71">
        <v>57</v>
      </c>
      <c r="I378" s="31">
        <v>18323</v>
      </c>
      <c r="J378" s="33">
        <v>6</v>
      </c>
      <c r="K378" s="33">
        <v>1</v>
      </c>
      <c r="L378" s="33">
        <v>2</v>
      </c>
      <c r="M378" s="33">
        <v>1</v>
      </c>
      <c r="N378" s="35">
        <v>296</v>
      </c>
      <c r="O378" s="142"/>
      <c r="P378" s="35" t="s">
        <v>744</v>
      </c>
      <c r="Q378" s="31">
        <v>68453</v>
      </c>
      <c r="R378" s="32">
        <v>2.0747105534339578</v>
      </c>
      <c r="S378" s="31">
        <v>83</v>
      </c>
      <c r="T378" s="31">
        <v>130</v>
      </c>
      <c r="U378" s="31">
        <v>190744</v>
      </c>
      <c r="V378" s="32">
        <v>5.7811723343638235</v>
      </c>
      <c r="W378" s="32">
        <v>2.7864958438636731</v>
      </c>
      <c r="X378" s="31">
        <v>288</v>
      </c>
      <c r="Y378" s="31">
        <v>833</v>
      </c>
      <c r="Z378" s="31">
        <v>15</v>
      </c>
      <c r="AA378" s="35">
        <v>296</v>
      </c>
      <c r="AB378" s="142"/>
      <c r="AC378" s="35" t="s">
        <v>744</v>
      </c>
      <c r="AD378" s="31">
        <v>32994</v>
      </c>
      <c r="AE378" s="31">
        <v>540305</v>
      </c>
      <c r="AF378" s="31">
        <v>68028</v>
      </c>
      <c r="AG378" s="31">
        <v>0</v>
      </c>
      <c r="AH378" s="31">
        <v>69804</v>
      </c>
      <c r="AI378" s="31">
        <v>678137</v>
      </c>
      <c r="AJ378" s="31" t="s">
        <v>1032</v>
      </c>
      <c r="AK378" s="31">
        <v>0</v>
      </c>
      <c r="AL378" s="35">
        <v>296</v>
      </c>
      <c r="AM378" s="142"/>
      <c r="AN378" s="35" t="s">
        <v>744</v>
      </c>
      <c r="AO378" s="31">
        <v>433150</v>
      </c>
      <c r="AP378" s="31">
        <v>90449</v>
      </c>
      <c r="AQ378" s="31">
        <v>179645</v>
      </c>
      <c r="AR378" s="31">
        <v>703244</v>
      </c>
      <c r="AS378" s="31">
        <v>0</v>
      </c>
      <c r="AT378" s="36">
        <v>21.314299569618719</v>
      </c>
      <c r="AU378" s="31">
        <v>635215</v>
      </c>
      <c r="AV378" s="31">
        <v>68028</v>
      </c>
      <c r="AW378" s="31">
        <v>1</v>
      </c>
    </row>
    <row r="379" spans="1:49" outlineLevel="2" x14ac:dyDescent="0.2">
      <c r="A379" s="35">
        <v>921390544</v>
      </c>
      <c r="B379" s="35" t="s">
        <v>618</v>
      </c>
      <c r="C379" s="31" t="s">
        <v>353</v>
      </c>
      <c r="D379" s="35">
        <v>297</v>
      </c>
      <c r="F379" s="35" t="s">
        <v>770</v>
      </c>
      <c r="G379" s="31">
        <v>54946</v>
      </c>
      <c r="H379" s="71">
        <v>58</v>
      </c>
      <c r="I379" s="31">
        <v>21368</v>
      </c>
      <c r="J379" s="33">
        <v>3.1999999999999997</v>
      </c>
      <c r="K379" s="33">
        <v>0</v>
      </c>
      <c r="L379" s="33">
        <v>12.68571</v>
      </c>
      <c r="M379" s="33">
        <v>1.7428600000000001</v>
      </c>
      <c r="N379" s="35">
        <v>297</v>
      </c>
      <c r="O379" s="142"/>
      <c r="P379" s="35" t="s">
        <v>770</v>
      </c>
      <c r="Q379" s="31">
        <v>92378</v>
      </c>
      <c r="R379" s="32">
        <v>1.6812506824882612</v>
      </c>
      <c r="S379" s="31">
        <v>68</v>
      </c>
      <c r="T379" s="31">
        <v>130</v>
      </c>
      <c r="U379" s="31">
        <v>258689</v>
      </c>
      <c r="V379" s="32">
        <v>4.7080588213882724</v>
      </c>
      <c r="W379" s="32">
        <v>2.8003312476996687</v>
      </c>
      <c r="X379" s="31">
        <v>49</v>
      </c>
      <c r="Y379" s="31">
        <v>940</v>
      </c>
      <c r="Z379" s="31">
        <v>8</v>
      </c>
      <c r="AA379" s="35">
        <v>297</v>
      </c>
      <c r="AB379" s="142"/>
      <c r="AC379" s="35" t="s">
        <v>770</v>
      </c>
      <c r="AD379" s="31">
        <v>54946</v>
      </c>
      <c r="AE379" s="31">
        <v>786278</v>
      </c>
      <c r="AF379" s="31">
        <v>131413</v>
      </c>
      <c r="AG379" s="31">
        <v>0</v>
      </c>
      <c r="AH379" s="31">
        <v>51789</v>
      </c>
      <c r="AI379" s="31">
        <v>969480</v>
      </c>
      <c r="AJ379" s="31">
        <v>786278</v>
      </c>
      <c r="AK379" s="31">
        <v>0</v>
      </c>
      <c r="AL379" s="35">
        <v>297</v>
      </c>
      <c r="AM379" s="142"/>
      <c r="AN379" s="35" t="s">
        <v>770</v>
      </c>
      <c r="AO379" s="31">
        <v>548500</v>
      </c>
      <c r="AP379" s="31">
        <v>130684</v>
      </c>
      <c r="AQ379" s="31">
        <v>185365</v>
      </c>
      <c r="AR379" s="31">
        <v>864549</v>
      </c>
      <c r="AS379" s="31">
        <v>62787</v>
      </c>
      <c r="AT379" s="36">
        <v>15.734521166235941</v>
      </c>
      <c r="AU379" s="31">
        <v>733136</v>
      </c>
      <c r="AV379" s="31">
        <v>131413</v>
      </c>
      <c r="AW379" s="31">
        <v>0</v>
      </c>
    </row>
    <row r="380" spans="1:49" outlineLevel="2" x14ac:dyDescent="0.2">
      <c r="A380" s="35">
        <v>921390093</v>
      </c>
      <c r="B380" s="35" t="s">
        <v>618</v>
      </c>
      <c r="C380" s="31" t="s">
        <v>353</v>
      </c>
      <c r="D380" s="35">
        <v>298</v>
      </c>
      <c r="F380" s="35" t="s">
        <v>771</v>
      </c>
      <c r="G380" s="31">
        <v>10856</v>
      </c>
      <c r="H380" s="71">
        <v>28.5</v>
      </c>
      <c r="I380" s="31">
        <v>1867</v>
      </c>
      <c r="J380" s="33">
        <v>0.82857000000000003</v>
      </c>
      <c r="K380" s="33">
        <v>0</v>
      </c>
      <c r="L380" s="33">
        <v>1.5142899999999999</v>
      </c>
      <c r="M380" s="33">
        <v>8.5709999999999995E-2</v>
      </c>
      <c r="N380" s="35">
        <v>298</v>
      </c>
      <c r="O380" s="142"/>
      <c r="P380" s="35" t="s">
        <v>771</v>
      </c>
      <c r="Q380" s="31">
        <v>21875</v>
      </c>
      <c r="R380" s="32">
        <v>2.0150147383935151</v>
      </c>
      <c r="S380" s="31">
        <v>43</v>
      </c>
      <c r="T380" s="31">
        <v>130</v>
      </c>
      <c r="U380" s="31">
        <v>5469</v>
      </c>
      <c r="V380" s="32">
        <v>0.50377671333824614</v>
      </c>
      <c r="W380" s="32">
        <v>0.25001142857142855</v>
      </c>
      <c r="X380" s="31">
        <v>0</v>
      </c>
      <c r="Y380" s="31">
        <v>214</v>
      </c>
      <c r="Z380" s="31">
        <v>6</v>
      </c>
      <c r="AA380" s="35">
        <v>298</v>
      </c>
      <c r="AB380" s="142"/>
      <c r="AC380" s="35" t="s">
        <v>771</v>
      </c>
      <c r="AD380" s="31">
        <v>10856</v>
      </c>
      <c r="AE380" s="31">
        <v>26550</v>
      </c>
      <c r="AF380" s="31">
        <v>16721</v>
      </c>
      <c r="AG380" s="31">
        <v>0</v>
      </c>
      <c r="AH380" s="31">
        <v>66358</v>
      </c>
      <c r="AI380" s="31">
        <v>109629</v>
      </c>
      <c r="AJ380" s="31">
        <v>5000</v>
      </c>
      <c r="AK380" s="31">
        <v>0</v>
      </c>
      <c r="AL380" s="35">
        <v>298</v>
      </c>
      <c r="AM380" s="142"/>
      <c r="AN380" s="35" t="s">
        <v>771</v>
      </c>
      <c r="AO380" s="31">
        <v>50674</v>
      </c>
      <c r="AP380" s="31">
        <v>8193</v>
      </c>
      <c r="AQ380" s="31">
        <v>46316</v>
      </c>
      <c r="AR380" s="31">
        <v>105183</v>
      </c>
      <c r="AS380" s="31">
        <v>0</v>
      </c>
      <c r="AT380" s="36">
        <v>9.6889277818717758</v>
      </c>
      <c r="AU380" s="31">
        <v>88462</v>
      </c>
      <c r="AV380" s="31">
        <v>16721</v>
      </c>
      <c r="AW380" s="31">
        <v>0</v>
      </c>
    </row>
    <row r="381" spans="1:49" outlineLevel="2" x14ac:dyDescent="0.2">
      <c r="A381" s="35">
        <v>921390513</v>
      </c>
      <c r="B381" s="35" t="s">
        <v>618</v>
      </c>
      <c r="C381" s="31" t="s">
        <v>353</v>
      </c>
      <c r="D381" s="35">
        <v>299</v>
      </c>
      <c r="F381" s="35" t="s">
        <v>772</v>
      </c>
      <c r="G381" s="31">
        <v>12926</v>
      </c>
      <c r="H381" s="71">
        <v>40</v>
      </c>
      <c r="I381" s="31">
        <v>1842</v>
      </c>
      <c r="J381" s="33">
        <v>1</v>
      </c>
      <c r="K381" s="33">
        <v>1.14286</v>
      </c>
      <c r="L381" s="33">
        <v>0</v>
      </c>
      <c r="M381" s="33">
        <v>0</v>
      </c>
      <c r="N381" s="35">
        <v>299</v>
      </c>
      <c r="O381" s="142"/>
      <c r="P381" s="35" t="s">
        <v>772</v>
      </c>
      <c r="Q381" s="31">
        <v>34309</v>
      </c>
      <c r="R381" s="32">
        <v>2.6542627262881013</v>
      </c>
      <c r="S381" s="31">
        <v>35</v>
      </c>
      <c r="T381" s="31">
        <v>130</v>
      </c>
      <c r="U381" s="31">
        <v>14085</v>
      </c>
      <c r="V381" s="32">
        <v>1.0896642426117902</v>
      </c>
      <c r="W381" s="32">
        <v>0.41053367920953687</v>
      </c>
      <c r="X381" s="31">
        <v>214</v>
      </c>
      <c r="Y381" s="31">
        <v>271</v>
      </c>
      <c r="Z381" s="31">
        <v>16</v>
      </c>
      <c r="AA381" s="35">
        <v>299</v>
      </c>
      <c r="AB381" s="142"/>
      <c r="AC381" s="35" t="s">
        <v>772</v>
      </c>
      <c r="AD381" s="31">
        <v>12926</v>
      </c>
      <c r="AE381" s="31">
        <v>14000</v>
      </c>
      <c r="AF381" s="31">
        <v>19011</v>
      </c>
      <c r="AG381" s="31">
        <v>0</v>
      </c>
      <c r="AH381" s="31">
        <v>63528</v>
      </c>
      <c r="AI381" s="31">
        <v>96539</v>
      </c>
      <c r="AJ381" s="31">
        <v>5000</v>
      </c>
      <c r="AK381" s="31">
        <v>0</v>
      </c>
      <c r="AL381" s="35">
        <v>299</v>
      </c>
      <c r="AM381" s="142"/>
      <c r="AN381" s="35" t="s">
        <v>772</v>
      </c>
      <c r="AO381" s="31">
        <v>57907</v>
      </c>
      <c r="AP381" s="31">
        <v>17566</v>
      </c>
      <c r="AQ381" s="31">
        <v>33902</v>
      </c>
      <c r="AR381" s="31">
        <v>109375</v>
      </c>
      <c r="AS381" s="31">
        <v>0</v>
      </c>
      <c r="AT381" s="36">
        <v>8.4616277270617353</v>
      </c>
      <c r="AU381" s="31">
        <v>90364</v>
      </c>
      <c r="AV381" s="31">
        <v>19011</v>
      </c>
      <c r="AW381" s="31">
        <v>0</v>
      </c>
    </row>
    <row r="382" spans="1:49" outlineLevel="2" x14ac:dyDescent="0.2">
      <c r="A382" s="35">
        <v>921390335</v>
      </c>
      <c r="B382" s="35" t="s">
        <v>618</v>
      </c>
      <c r="C382" s="31" t="s">
        <v>353</v>
      </c>
      <c r="D382" s="35">
        <v>300</v>
      </c>
      <c r="F382" s="35" t="s">
        <v>773</v>
      </c>
      <c r="G382" s="31">
        <v>20969</v>
      </c>
      <c r="H382" s="71">
        <v>55.5</v>
      </c>
      <c r="I382" s="31">
        <v>10306</v>
      </c>
      <c r="J382" s="33">
        <v>0.51429000000000002</v>
      </c>
      <c r="K382" s="33">
        <v>2.2285699999999999</v>
      </c>
      <c r="L382" s="33">
        <v>5.4571399999999999</v>
      </c>
      <c r="M382" s="33">
        <v>1.2285699999999999</v>
      </c>
      <c r="N382" s="35">
        <v>300</v>
      </c>
      <c r="O382" s="142"/>
      <c r="P382" s="35" t="s">
        <v>773</v>
      </c>
      <c r="Q382" s="31">
        <v>57272</v>
      </c>
      <c r="R382" s="32">
        <v>2.7312699699556489</v>
      </c>
      <c r="S382" s="31">
        <v>68</v>
      </c>
      <c r="T382" s="31">
        <v>130</v>
      </c>
      <c r="U382" s="31">
        <v>84399</v>
      </c>
      <c r="V382" s="32">
        <v>4.0249415804282513</v>
      </c>
      <c r="W382" s="32">
        <v>1.4736520463751921</v>
      </c>
      <c r="X382" s="31">
        <v>156</v>
      </c>
      <c r="Y382" s="31">
        <v>241</v>
      </c>
      <c r="Z382" s="31">
        <v>18</v>
      </c>
      <c r="AA382" s="35">
        <v>300</v>
      </c>
      <c r="AB382" s="142"/>
      <c r="AC382" s="35" t="s">
        <v>773</v>
      </c>
      <c r="AD382" s="31">
        <v>20969</v>
      </c>
      <c r="AE382" s="31">
        <v>286078</v>
      </c>
      <c r="AF382" s="31">
        <v>53135</v>
      </c>
      <c r="AG382" s="31">
        <v>0</v>
      </c>
      <c r="AH382" s="31">
        <v>108451</v>
      </c>
      <c r="AI382" s="31">
        <v>447664</v>
      </c>
      <c r="AJ382" s="31">
        <v>68000</v>
      </c>
      <c r="AK382" s="31">
        <v>0</v>
      </c>
      <c r="AL382" s="35">
        <v>300</v>
      </c>
      <c r="AM382" s="142"/>
      <c r="AN382" s="35" t="s">
        <v>773</v>
      </c>
      <c r="AO382" s="31">
        <v>241187</v>
      </c>
      <c r="AP382" s="31">
        <v>62958</v>
      </c>
      <c r="AQ382" s="31">
        <v>152542</v>
      </c>
      <c r="AR382" s="31">
        <v>456687</v>
      </c>
      <c r="AS382" s="31">
        <v>0</v>
      </c>
      <c r="AT382" s="36">
        <v>21.77915017406648</v>
      </c>
      <c r="AU382" s="31">
        <v>403552</v>
      </c>
      <c r="AV382" s="31">
        <v>53135</v>
      </c>
      <c r="AW382" s="31">
        <v>0</v>
      </c>
    </row>
    <row r="383" spans="1:49" outlineLevel="2" x14ac:dyDescent="0.2">
      <c r="A383" s="35">
        <v>921390724</v>
      </c>
      <c r="B383" s="35" t="s">
        <v>618</v>
      </c>
      <c r="C383" s="31" t="s">
        <v>353</v>
      </c>
      <c r="D383" s="35">
        <v>301</v>
      </c>
      <c r="F383" s="35" t="s">
        <v>774</v>
      </c>
      <c r="G383" s="31">
        <v>26738</v>
      </c>
      <c r="H383" s="71">
        <v>62</v>
      </c>
      <c r="I383" s="31">
        <v>12229</v>
      </c>
      <c r="J383" s="33">
        <v>2.6</v>
      </c>
      <c r="K383" s="33">
        <v>1.625</v>
      </c>
      <c r="L383" s="33">
        <v>5.45</v>
      </c>
      <c r="M383" s="33">
        <v>0.6</v>
      </c>
      <c r="N383" s="35">
        <v>301</v>
      </c>
      <c r="O383" s="142"/>
      <c r="P383" s="35" t="s">
        <v>774</v>
      </c>
      <c r="Q383" s="31">
        <v>90178</v>
      </c>
      <c r="R383" s="32">
        <v>3.3726531528162167</v>
      </c>
      <c r="S383" s="31">
        <v>88</v>
      </c>
      <c r="T383" s="31">
        <v>164</v>
      </c>
      <c r="U383" s="31">
        <v>97929</v>
      </c>
      <c r="V383" s="32">
        <v>3.6625402049517541</v>
      </c>
      <c r="W383" s="32">
        <v>1.0859522278160971</v>
      </c>
      <c r="X383" s="31">
        <v>586</v>
      </c>
      <c r="Y383" s="31">
        <v>261</v>
      </c>
      <c r="Z383" s="31">
        <v>17</v>
      </c>
      <c r="AA383" s="35">
        <v>301</v>
      </c>
      <c r="AB383" s="142"/>
      <c r="AC383" s="35" t="s">
        <v>774</v>
      </c>
      <c r="AD383" s="31">
        <v>26738</v>
      </c>
      <c r="AE383" s="31">
        <v>470628</v>
      </c>
      <c r="AF383" s="31">
        <v>79056</v>
      </c>
      <c r="AG383" s="31">
        <v>0</v>
      </c>
      <c r="AH383" s="31">
        <v>52168</v>
      </c>
      <c r="AI383" s="31">
        <v>601852</v>
      </c>
      <c r="AJ383" s="31">
        <v>470628</v>
      </c>
      <c r="AK383" s="31">
        <v>0</v>
      </c>
      <c r="AL383" s="35">
        <v>301</v>
      </c>
      <c r="AM383" s="142"/>
      <c r="AN383" s="35" t="s">
        <v>774</v>
      </c>
      <c r="AO383" s="31">
        <v>420201</v>
      </c>
      <c r="AP383" s="31">
        <v>76470</v>
      </c>
      <c r="AQ383" s="31">
        <v>90971</v>
      </c>
      <c r="AR383" s="31">
        <v>587642</v>
      </c>
      <c r="AS383" s="31">
        <v>0</v>
      </c>
      <c r="AT383" s="36">
        <v>21.977784426658687</v>
      </c>
      <c r="AU383" s="31">
        <v>508586</v>
      </c>
      <c r="AV383" s="31">
        <v>79056</v>
      </c>
      <c r="AW383" s="31">
        <v>0</v>
      </c>
    </row>
    <row r="384" spans="1:49" outlineLevel="1" x14ac:dyDescent="0.2">
      <c r="B384" s="15" t="s">
        <v>87</v>
      </c>
      <c r="C384" s="31"/>
      <c r="F384" s="12" t="s">
        <v>24</v>
      </c>
      <c r="G384" s="31">
        <v>315735</v>
      </c>
      <c r="I384" s="31">
        <v>142476</v>
      </c>
      <c r="J384" s="33">
        <v>30.88571</v>
      </c>
      <c r="K384" s="33">
        <v>6.8249999999999993</v>
      </c>
      <c r="L384" s="33">
        <v>48.82142000000001</v>
      </c>
      <c r="M384" s="33">
        <v>6.6</v>
      </c>
      <c r="O384" s="142"/>
      <c r="P384" s="12" t="s">
        <v>24</v>
      </c>
      <c r="Q384" s="31">
        <v>680382</v>
      </c>
      <c r="R384" s="32">
        <v>2.1549147227896812</v>
      </c>
      <c r="S384" s="31">
        <v>748</v>
      </c>
      <c r="T384" s="31">
        <v>1204</v>
      </c>
      <c r="U384" s="31">
        <v>1092200</v>
      </c>
      <c r="V384" s="32">
        <v>3.4592300505170477</v>
      </c>
      <c r="W384" s="32">
        <v>1.6052746839275582</v>
      </c>
      <c r="X384" s="31">
        <v>3777</v>
      </c>
      <c r="Y384" s="31">
        <v>4187</v>
      </c>
      <c r="Z384" s="31">
        <v>162</v>
      </c>
      <c r="AB384" s="142"/>
      <c r="AC384" s="12" t="s">
        <v>24</v>
      </c>
      <c r="AD384" s="31">
        <v>315735</v>
      </c>
      <c r="AE384" s="31">
        <v>3866055</v>
      </c>
      <c r="AF384" s="31">
        <v>1069833</v>
      </c>
      <c r="AG384" s="31">
        <v>0</v>
      </c>
      <c r="AH384" s="31">
        <v>1002182</v>
      </c>
      <c r="AI384" s="31">
        <v>5938070</v>
      </c>
      <c r="AJ384" s="31">
        <v>2760753</v>
      </c>
      <c r="AK384" s="31">
        <v>0</v>
      </c>
      <c r="AM384" s="142"/>
      <c r="AN384" s="12" t="s">
        <v>24</v>
      </c>
      <c r="AO384" s="31">
        <v>4227495</v>
      </c>
      <c r="AP384" s="31">
        <v>773235</v>
      </c>
      <c r="AQ384" s="31">
        <v>1194388</v>
      </c>
      <c r="AR384" s="31">
        <v>6195118</v>
      </c>
      <c r="AS384" s="31">
        <v>62787</v>
      </c>
      <c r="AT384" s="36">
        <v>19.621258333729234</v>
      </c>
      <c r="AU384" s="31">
        <v>5125285</v>
      </c>
      <c r="AV384" s="31">
        <v>1069832</v>
      </c>
      <c r="AW384" s="31">
        <v>1</v>
      </c>
    </row>
    <row r="385" spans="1:49" outlineLevel="1" x14ac:dyDescent="0.2">
      <c r="B385" s="15"/>
      <c r="C385" s="31"/>
      <c r="F385" s="12"/>
      <c r="O385" s="142"/>
      <c r="P385" s="12"/>
      <c r="AB385" s="142"/>
      <c r="AC385" s="12"/>
      <c r="AI385" s="31"/>
      <c r="AJ385" s="31"/>
      <c r="AM385" s="142"/>
      <c r="AN385" s="12"/>
      <c r="AO385" s="31"/>
      <c r="AP385" s="31"/>
      <c r="AQ385" s="31"/>
      <c r="AR385" s="31"/>
      <c r="AS385" s="31"/>
      <c r="AT385" s="36"/>
      <c r="AU385" s="31"/>
      <c r="AV385" s="31"/>
      <c r="AW385" s="31"/>
    </row>
    <row r="386" spans="1:49" outlineLevel="2" x14ac:dyDescent="0.2">
      <c r="A386" s="35">
        <v>918402102</v>
      </c>
      <c r="B386" s="35" t="s">
        <v>775</v>
      </c>
      <c r="C386" s="31" t="s">
        <v>127</v>
      </c>
      <c r="D386" s="35">
        <v>302</v>
      </c>
      <c r="E386" s="6" t="s">
        <v>328</v>
      </c>
      <c r="F386" s="35" t="s">
        <v>776</v>
      </c>
      <c r="G386" s="31">
        <v>0</v>
      </c>
      <c r="I386" s="31">
        <v>0</v>
      </c>
      <c r="J386" s="33">
        <v>0</v>
      </c>
      <c r="K386" s="33">
        <v>0</v>
      </c>
      <c r="L386" s="33">
        <v>1</v>
      </c>
      <c r="M386" s="33">
        <v>0</v>
      </c>
      <c r="N386" s="35">
        <v>302</v>
      </c>
      <c r="O386" s="142" t="s">
        <v>328</v>
      </c>
      <c r="P386" s="35" t="s">
        <v>776</v>
      </c>
      <c r="Q386" s="31">
        <v>0</v>
      </c>
      <c r="R386" s="32">
        <v>0</v>
      </c>
      <c r="S386" s="31">
        <v>0</v>
      </c>
      <c r="T386" s="31">
        <v>0</v>
      </c>
      <c r="U386" s="31">
        <v>12793</v>
      </c>
      <c r="V386" s="32">
        <v>0</v>
      </c>
      <c r="W386" s="32">
        <v>0</v>
      </c>
      <c r="X386" s="31">
        <v>0</v>
      </c>
      <c r="Y386" s="31">
        <v>0</v>
      </c>
      <c r="Z386" s="31">
        <v>0</v>
      </c>
      <c r="AA386" s="35">
        <v>302</v>
      </c>
      <c r="AB386" s="142" t="s">
        <v>328</v>
      </c>
      <c r="AC386" s="35" t="s">
        <v>776</v>
      </c>
      <c r="AD386" s="31">
        <v>0</v>
      </c>
      <c r="AE386" s="31">
        <v>108243</v>
      </c>
      <c r="AF386" s="31">
        <v>38939</v>
      </c>
      <c r="AG386" s="31">
        <v>0</v>
      </c>
      <c r="AH386" s="31">
        <v>5670</v>
      </c>
      <c r="AI386" s="31">
        <v>152852</v>
      </c>
      <c r="AJ386" s="31">
        <v>0</v>
      </c>
      <c r="AK386" s="31">
        <v>0</v>
      </c>
      <c r="AL386" s="35">
        <v>302</v>
      </c>
      <c r="AM386" s="142" t="s">
        <v>328</v>
      </c>
      <c r="AN386" s="35" t="s">
        <v>776</v>
      </c>
      <c r="AO386" s="31">
        <v>57130</v>
      </c>
      <c r="AP386" s="31">
        <v>72723</v>
      </c>
      <c r="AQ386" s="31">
        <v>32636</v>
      </c>
      <c r="AR386" s="31">
        <v>162489</v>
      </c>
      <c r="AS386" s="31">
        <v>0</v>
      </c>
      <c r="AT386" s="36">
        <v>0</v>
      </c>
      <c r="AU386" s="31">
        <v>123550</v>
      </c>
      <c r="AV386" s="31">
        <v>38939</v>
      </c>
      <c r="AW386" s="31">
        <v>0</v>
      </c>
    </row>
    <row r="387" spans="1:49" outlineLevel="2" x14ac:dyDescent="0.2">
      <c r="A387" s="35">
        <v>918400303</v>
      </c>
      <c r="B387" s="35" t="s">
        <v>775</v>
      </c>
      <c r="C387" s="31" t="s">
        <v>127</v>
      </c>
      <c r="D387" s="35">
        <v>303</v>
      </c>
      <c r="E387" s="6" t="s">
        <v>330</v>
      </c>
      <c r="F387" s="35" t="s">
        <v>522</v>
      </c>
      <c r="G387" s="31">
        <v>36485</v>
      </c>
      <c r="H387" s="71">
        <v>59</v>
      </c>
      <c r="I387" s="31">
        <v>25409</v>
      </c>
      <c r="J387" s="33">
        <v>1.05714</v>
      </c>
      <c r="K387" s="33">
        <v>0</v>
      </c>
      <c r="L387" s="33">
        <v>10.542859999999999</v>
      </c>
      <c r="M387" s="33">
        <v>0.65713999999999995</v>
      </c>
      <c r="N387" s="35">
        <v>303</v>
      </c>
      <c r="O387" s="142" t="s">
        <v>330</v>
      </c>
      <c r="P387" s="35" t="s">
        <v>522</v>
      </c>
      <c r="Q387" s="31">
        <v>62994</v>
      </c>
      <c r="R387" s="32">
        <v>1.726572564067425</v>
      </c>
      <c r="S387" s="31">
        <v>120</v>
      </c>
      <c r="T387" s="31">
        <v>0</v>
      </c>
      <c r="U387" s="31">
        <v>107859</v>
      </c>
      <c r="V387" s="32">
        <v>2.9562559956146361</v>
      </c>
      <c r="W387" s="32">
        <v>1.7122106867320697</v>
      </c>
      <c r="X387" s="31">
        <v>3327</v>
      </c>
      <c r="Y387" s="31">
        <v>4837</v>
      </c>
      <c r="Z387" s="31">
        <v>6</v>
      </c>
      <c r="AA387" s="35">
        <v>303</v>
      </c>
      <c r="AB387" s="142" t="s">
        <v>330</v>
      </c>
      <c r="AC387" s="35" t="s">
        <v>522</v>
      </c>
      <c r="AD387" s="31">
        <v>36485</v>
      </c>
      <c r="AE387" s="31">
        <v>114151</v>
      </c>
      <c r="AF387" s="31">
        <v>68616</v>
      </c>
      <c r="AG387" s="31">
        <v>0</v>
      </c>
      <c r="AH387" s="31">
        <v>372564</v>
      </c>
      <c r="AI387" s="31">
        <v>555331</v>
      </c>
      <c r="AJ387" s="31">
        <v>11400</v>
      </c>
      <c r="AK387" s="31">
        <v>0</v>
      </c>
      <c r="AL387" s="35">
        <v>303</v>
      </c>
      <c r="AM387" s="142" t="s">
        <v>330</v>
      </c>
      <c r="AN387" s="35" t="s">
        <v>522</v>
      </c>
      <c r="AO387" s="31">
        <v>261940</v>
      </c>
      <c r="AP387" s="31">
        <v>52197</v>
      </c>
      <c r="AQ387" s="31">
        <v>189090</v>
      </c>
      <c r="AR387" s="31">
        <v>503227</v>
      </c>
      <c r="AS387" s="31">
        <v>0</v>
      </c>
      <c r="AT387" s="36">
        <v>13.79270933260244</v>
      </c>
      <c r="AU387" s="31">
        <v>434611</v>
      </c>
      <c r="AV387" s="31">
        <v>68616</v>
      </c>
      <c r="AW387" s="31">
        <v>0</v>
      </c>
    </row>
    <row r="388" spans="1:49" outlineLevel="2" x14ac:dyDescent="0.2">
      <c r="A388" s="35">
        <v>918400842</v>
      </c>
      <c r="B388" s="35" t="s">
        <v>775</v>
      </c>
      <c r="C388" s="31" t="s">
        <v>127</v>
      </c>
      <c r="D388" s="35">
        <v>304</v>
      </c>
      <c r="E388" s="6" t="s">
        <v>330</v>
      </c>
      <c r="F388" s="35" t="s">
        <v>523</v>
      </c>
      <c r="G388" s="31">
        <v>72891</v>
      </c>
      <c r="H388" s="71">
        <v>59</v>
      </c>
      <c r="I388" s="31">
        <v>13276</v>
      </c>
      <c r="J388" s="33">
        <v>2</v>
      </c>
      <c r="K388" s="33">
        <v>2</v>
      </c>
      <c r="L388" s="33">
        <v>16.34667</v>
      </c>
      <c r="M388" s="33">
        <v>0</v>
      </c>
      <c r="N388" s="35">
        <v>304</v>
      </c>
      <c r="O388" s="142" t="s">
        <v>330</v>
      </c>
      <c r="P388" s="35" t="s">
        <v>523</v>
      </c>
      <c r="Q388" s="31">
        <v>176008</v>
      </c>
      <c r="R388" s="32">
        <v>2.4146739652357629</v>
      </c>
      <c r="S388" s="31">
        <v>137</v>
      </c>
      <c r="T388" s="31">
        <v>62</v>
      </c>
      <c r="U388" s="31">
        <v>89273</v>
      </c>
      <c r="V388" s="32">
        <v>1.2247465393532808</v>
      </c>
      <c r="W388" s="32">
        <v>0.50720989955002049</v>
      </c>
      <c r="X388" s="31">
        <v>5160</v>
      </c>
      <c r="Y388" s="31">
        <v>4207</v>
      </c>
      <c r="Z388" s="31">
        <v>18</v>
      </c>
      <c r="AA388" s="35">
        <v>304</v>
      </c>
      <c r="AB388" s="142" t="s">
        <v>330</v>
      </c>
      <c r="AC388" s="35" t="s">
        <v>523</v>
      </c>
      <c r="AD388" s="31">
        <v>72891</v>
      </c>
      <c r="AE388" s="31">
        <v>1167400</v>
      </c>
      <c r="AF388" s="31">
        <v>221708</v>
      </c>
      <c r="AG388" s="31">
        <v>0</v>
      </c>
      <c r="AH388" s="31">
        <v>65984</v>
      </c>
      <c r="AI388" s="31">
        <v>1455092</v>
      </c>
      <c r="AJ388" s="31">
        <v>985484</v>
      </c>
      <c r="AK388" s="31">
        <v>0</v>
      </c>
      <c r="AL388" s="35">
        <v>304</v>
      </c>
      <c r="AM388" s="142" t="s">
        <v>330</v>
      </c>
      <c r="AN388" s="35" t="s">
        <v>523</v>
      </c>
      <c r="AO388" s="31">
        <v>1017996</v>
      </c>
      <c r="AP388" s="31">
        <v>201027</v>
      </c>
      <c r="AQ388" s="31">
        <v>205234</v>
      </c>
      <c r="AR388" s="31">
        <v>1424257</v>
      </c>
      <c r="AS388" s="31">
        <v>24756</v>
      </c>
      <c r="AT388" s="36">
        <v>19.539545348534112</v>
      </c>
      <c r="AU388" s="31">
        <v>1202549</v>
      </c>
      <c r="AV388" s="31">
        <v>221708</v>
      </c>
      <c r="AW388" s="31">
        <v>0</v>
      </c>
    </row>
    <row r="389" spans="1:49" outlineLevel="2" x14ac:dyDescent="0.2">
      <c r="A389" s="35">
        <v>918401083</v>
      </c>
      <c r="B389" s="35" t="s">
        <v>775</v>
      </c>
      <c r="C389" s="31" t="s">
        <v>127</v>
      </c>
      <c r="D389" s="35">
        <v>305</v>
      </c>
      <c r="E389" s="6" t="s">
        <v>330</v>
      </c>
      <c r="F389" s="35" t="s">
        <v>524</v>
      </c>
      <c r="G389" s="31">
        <v>31830</v>
      </c>
      <c r="H389" s="71">
        <v>45</v>
      </c>
      <c r="I389" s="31">
        <v>28782</v>
      </c>
      <c r="J389" s="33">
        <v>1</v>
      </c>
      <c r="K389" s="33">
        <v>1</v>
      </c>
      <c r="L389" s="33">
        <v>13.34286</v>
      </c>
      <c r="M389" s="33">
        <v>0</v>
      </c>
      <c r="N389" s="35">
        <v>305</v>
      </c>
      <c r="O389" s="142" t="s">
        <v>330</v>
      </c>
      <c r="P389" s="35" t="s">
        <v>524</v>
      </c>
      <c r="Q389" s="31">
        <v>80884</v>
      </c>
      <c r="R389" s="32">
        <v>2.541124725102105</v>
      </c>
      <c r="S389" s="31">
        <v>106</v>
      </c>
      <c r="T389" s="31">
        <v>0</v>
      </c>
      <c r="U389" s="31">
        <v>105428</v>
      </c>
      <c r="V389" s="32">
        <v>3.3122211749921457</v>
      </c>
      <c r="W389" s="32">
        <v>1.3034469116265268</v>
      </c>
      <c r="X389" s="31">
        <v>10881</v>
      </c>
      <c r="Y389" s="31">
        <v>8839</v>
      </c>
      <c r="Z389" s="31">
        <v>30</v>
      </c>
      <c r="AA389" s="35">
        <v>305</v>
      </c>
      <c r="AB389" s="142" t="s">
        <v>330</v>
      </c>
      <c r="AC389" s="35" t="s">
        <v>524</v>
      </c>
      <c r="AD389" s="31">
        <v>31830</v>
      </c>
      <c r="AE389" s="31">
        <v>246801</v>
      </c>
      <c r="AF389" s="31">
        <v>111149</v>
      </c>
      <c r="AG389" s="31">
        <v>0</v>
      </c>
      <c r="AH389" s="31">
        <v>627774</v>
      </c>
      <c r="AI389" s="31">
        <v>985724</v>
      </c>
      <c r="AJ389" s="31">
        <v>65000</v>
      </c>
      <c r="AK389" s="31">
        <v>0</v>
      </c>
      <c r="AL389" s="35">
        <v>305</v>
      </c>
      <c r="AM389" s="142" t="s">
        <v>330</v>
      </c>
      <c r="AN389" s="35" t="s">
        <v>524</v>
      </c>
      <c r="AO389" s="31">
        <v>389578</v>
      </c>
      <c r="AP389" s="31">
        <v>79814</v>
      </c>
      <c r="AQ389" s="31">
        <v>112916</v>
      </c>
      <c r="AR389" s="31">
        <v>582308</v>
      </c>
      <c r="AS389" s="31">
        <v>50415</v>
      </c>
      <c r="AT389" s="36">
        <v>18.29431354068489</v>
      </c>
      <c r="AU389" s="31">
        <v>471159</v>
      </c>
      <c r="AV389" s="31">
        <v>111149</v>
      </c>
      <c r="AW389" s="31">
        <v>0</v>
      </c>
    </row>
    <row r="390" spans="1:49" outlineLevel="2" x14ac:dyDescent="0.2">
      <c r="A390" s="35">
        <v>918401175</v>
      </c>
      <c r="B390" s="35" t="s">
        <v>775</v>
      </c>
      <c r="C390" s="31" t="s">
        <v>127</v>
      </c>
      <c r="D390" s="35">
        <v>306</v>
      </c>
      <c r="E390" s="6" t="s">
        <v>330</v>
      </c>
      <c r="F390" s="35" t="s">
        <v>525</v>
      </c>
      <c r="G390" s="31">
        <v>18242</v>
      </c>
      <c r="H390" s="71">
        <v>46</v>
      </c>
      <c r="I390" s="31">
        <v>8086</v>
      </c>
      <c r="J390" s="33">
        <v>1</v>
      </c>
      <c r="K390" s="33">
        <v>0</v>
      </c>
      <c r="L390" s="33">
        <v>4.0571400000000004</v>
      </c>
      <c r="M390" s="33">
        <v>1.82857</v>
      </c>
      <c r="N390" s="35">
        <v>306</v>
      </c>
      <c r="O390" s="142" t="s">
        <v>330</v>
      </c>
      <c r="P390" s="35" t="s">
        <v>525</v>
      </c>
      <c r="Q390" s="31">
        <v>35265</v>
      </c>
      <c r="R390" s="32">
        <v>1.9331761868216204</v>
      </c>
      <c r="S390" s="31">
        <v>53</v>
      </c>
      <c r="T390" s="31">
        <v>0</v>
      </c>
      <c r="U390" s="31">
        <v>56113</v>
      </c>
      <c r="V390" s="32">
        <v>3.0760333296787632</v>
      </c>
      <c r="W390" s="32">
        <v>1.5911810577059406</v>
      </c>
      <c r="X390" s="31">
        <v>3040</v>
      </c>
      <c r="Y390" s="31">
        <v>5103</v>
      </c>
      <c r="Z390" s="31">
        <v>8</v>
      </c>
      <c r="AA390" s="35">
        <v>306</v>
      </c>
      <c r="AB390" s="142" t="s">
        <v>330</v>
      </c>
      <c r="AC390" s="35" t="s">
        <v>525</v>
      </c>
      <c r="AD390" s="31">
        <v>18242</v>
      </c>
      <c r="AE390" s="31">
        <v>54064</v>
      </c>
      <c r="AF390" s="31">
        <v>33859</v>
      </c>
      <c r="AG390" s="31">
        <v>0</v>
      </c>
      <c r="AH390" s="31">
        <v>198492</v>
      </c>
      <c r="AI390" s="31">
        <v>286415</v>
      </c>
      <c r="AJ390" s="31" t="s">
        <v>1032</v>
      </c>
      <c r="AK390" s="31">
        <v>0</v>
      </c>
      <c r="AL390" s="35">
        <v>306</v>
      </c>
      <c r="AM390" s="142" t="s">
        <v>330</v>
      </c>
      <c r="AN390" s="35" t="s">
        <v>525</v>
      </c>
      <c r="AO390" s="31">
        <v>150992</v>
      </c>
      <c r="AP390" s="31">
        <v>27913</v>
      </c>
      <c r="AQ390" s="31">
        <v>79247</v>
      </c>
      <c r="AR390" s="31">
        <v>258152</v>
      </c>
      <c r="AS390" s="31">
        <v>0</v>
      </c>
      <c r="AT390" s="36">
        <v>14.151518473851551</v>
      </c>
      <c r="AU390" s="31">
        <v>224293</v>
      </c>
      <c r="AV390" s="31">
        <v>33859</v>
      </c>
      <c r="AW390" s="31">
        <v>0</v>
      </c>
    </row>
    <row r="391" spans="1:49" outlineLevel="2" x14ac:dyDescent="0.2">
      <c r="A391" s="35">
        <v>918401322</v>
      </c>
      <c r="B391" s="35" t="s">
        <v>775</v>
      </c>
      <c r="C391" s="31" t="s">
        <v>127</v>
      </c>
      <c r="D391" s="35">
        <v>307</v>
      </c>
      <c r="E391" s="6" t="s">
        <v>330</v>
      </c>
      <c r="F391" s="35" t="s">
        <v>526</v>
      </c>
      <c r="G391" s="31">
        <v>22226</v>
      </c>
      <c r="H391" s="71">
        <v>44</v>
      </c>
      <c r="I391" s="31">
        <v>6732</v>
      </c>
      <c r="J391" s="33">
        <v>1.14286</v>
      </c>
      <c r="K391" s="33">
        <v>0</v>
      </c>
      <c r="L391" s="33">
        <v>5.6</v>
      </c>
      <c r="M391" s="33">
        <v>0.25713999999999998</v>
      </c>
      <c r="N391" s="35">
        <v>307</v>
      </c>
      <c r="O391" s="142" t="s">
        <v>330</v>
      </c>
      <c r="P391" s="35" t="s">
        <v>526</v>
      </c>
      <c r="Q391" s="31">
        <v>39541</v>
      </c>
      <c r="R391" s="32">
        <v>1.77904256276433</v>
      </c>
      <c r="S391" s="31">
        <v>43</v>
      </c>
      <c r="T391" s="31">
        <v>0</v>
      </c>
      <c r="U391" s="31">
        <v>32892</v>
      </c>
      <c r="V391" s="32">
        <v>1.4798884189687753</v>
      </c>
      <c r="W391" s="32">
        <v>0.83184542626640701</v>
      </c>
      <c r="X391" s="31">
        <v>1894</v>
      </c>
      <c r="Y391" s="31">
        <v>1689</v>
      </c>
      <c r="Z391" s="31">
        <v>6</v>
      </c>
      <c r="AA391" s="35">
        <v>307</v>
      </c>
      <c r="AB391" s="142" t="s">
        <v>330</v>
      </c>
      <c r="AC391" s="35" t="s">
        <v>526</v>
      </c>
      <c r="AD391" s="31">
        <v>22226</v>
      </c>
      <c r="AE391" s="31">
        <v>62736</v>
      </c>
      <c r="AF391" s="31">
        <v>40630</v>
      </c>
      <c r="AG391" s="31">
        <v>0</v>
      </c>
      <c r="AH391" s="31">
        <v>90791</v>
      </c>
      <c r="AI391" s="31">
        <v>194157</v>
      </c>
      <c r="AJ391" s="31">
        <v>0</v>
      </c>
      <c r="AK391" s="31">
        <v>0</v>
      </c>
      <c r="AL391" s="35">
        <v>307</v>
      </c>
      <c r="AM391" s="142" t="s">
        <v>330</v>
      </c>
      <c r="AN391" s="35" t="s">
        <v>526</v>
      </c>
      <c r="AO391" s="31">
        <v>120344</v>
      </c>
      <c r="AP391" s="31">
        <v>21202</v>
      </c>
      <c r="AQ391" s="31">
        <v>45369</v>
      </c>
      <c r="AR391" s="31">
        <v>186915</v>
      </c>
      <c r="AS391" s="31">
        <v>0</v>
      </c>
      <c r="AT391" s="36">
        <v>8.4097453432916396</v>
      </c>
      <c r="AU391" s="31">
        <v>146285</v>
      </c>
      <c r="AV391" s="31">
        <v>40630</v>
      </c>
      <c r="AW391" s="31">
        <v>0</v>
      </c>
    </row>
    <row r="392" spans="1:49" outlineLevel="2" x14ac:dyDescent="0.2">
      <c r="A392" s="35">
        <v>918402073</v>
      </c>
      <c r="B392" s="35" t="s">
        <v>775</v>
      </c>
      <c r="C392" s="31" t="s">
        <v>127</v>
      </c>
      <c r="D392" s="35">
        <v>308</v>
      </c>
      <c r="E392" s="6" t="s">
        <v>330</v>
      </c>
      <c r="F392" s="35" t="s">
        <v>527</v>
      </c>
      <c r="G392" s="31">
        <v>119358</v>
      </c>
      <c r="H392" s="71">
        <v>65</v>
      </c>
      <c r="I392" s="31">
        <v>131100</v>
      </c>
      <c r="J392" s="33">
        <v>8</v>
      </c>
      <c r="K392" s="33">
        <v>1</v>
      </c>
      <c r="L392" s="33">
        <v>20.72973</v>
      </c>
      <c r="M392" s="33">
        <v>1.08108</v>
      </c>
      <c r="N392" s="35">
        <v>308</v>
      </c>
      <c r="O392" s="142" t="s">
        <v>330</v>
      </c>
      <c r="P392" s="35" t="s">
        <v>527</v>
      </c>
      <c r="Q392" s="31">
        <v>209765</v>
      </c>
      <c r="R392" s="32">
        <v>1.757443992023995</v>
      </c>
      <c r="S392" s="31">
        <v>119</v>
      </c>
      <c r="T392" s="31">
        <v>40</v>
      </c>
      <c r="U392" s="31">
        <v>153967</v>
      </c>
      <c r="V392" s="32">
        <v>1.2899596172858123</v>
      </c>
      <c r="W392" s="32">
        <v>0.73399756870783972</v>
      </c>
      <c r="X392" s="31">
        <v>13985</v>
      </c>
      <c r="Y392" s="31">
        <v>13885</v>
      </c>
      <c r="Z392" s="31">
        <v>43</v>
      </c>
      <c r="AA392" s="35">
        <v>308</v>
      </c>
      <c r="AB392" s="142" t="s">
        <v>330</v>
      </c>
      <c r="AC392" s="35" t="s">
        <v>527</v>
      </c>
      <c r="AD392" s="31">
        <v>119358</v>
      </c>
      <c r="AE392" s="31">
        <v>280823</v>
      </c>
      <c r="AF392" s="31">
        <v>378919</v>
      </c>
      <c r="AG392" s="31">
        <v>11936</v>
      </c>
      <c r="AH392" s="31">
        <v>1286940</v>
      </c>
      <c r="AI392" s="31">
        <v>1958618</v>
      </c>
      <c r="AJ392" s="31" t="s">
        <v>1032</v>
      </c>
      <c r="AK392" s="31">
        <v>10393</v>
      </c>
      <c r="AL392" s="35">
        <v>308</v>
      </c>
      <c r="AM392" s="142" t="s">
        <v>330</v>
      </c>
      <c r="AN392" s="35" t="s">
        <v>527</v>
      </c>
      <c r="AO392" s="31">
        <v>1110667</v>
      </c>
      <c r="AP392" s="31">
        <v>126143</v>
      </c>
      <c r="AQ392" s="31">
        <v>414801</v>
      </c>
      <c r="AR392" s="31">
        <v>1651611</v>
      </c>
      <c r="AS392" s="31">
        <v>0</v>
      </c>
      <c r="AT392" s="36">
        <v>13.837455386316796</v>
      </c>
      <c r="AU392" s="31">
        <v>1260756</v>
      </c>
      <c r="AV392" s="31">
        <v>378919</v>
      </c>
      <c r="AW392" s="31">
        <v>11936</v>
      </c>
    </row>
    <row r="393" spans="1:49" outlineLevel="2" x14ac:dyDescent="0.2">
      <c r="A393" s="35">
        <v>918401502</v>
      </c>
      <c r="B393" s="35" t="s">
        <v>775</v>
      </c>
      <c r="C393" s="31" t="s">
        <v>127</v>
      </c>
      <c r="D393" s="35">
        <v>309</v>
      </c>
      <c r="E393" s="6" t="s">
        <v>330</v>
      </c>
      <c r="F393" s="35" t="s">
        <v>528</v>
      </c>
      <c r="G393" s="31">
        <v>7739</v>
      </c>
      <c r="H393" s="71">
        <v>35</v>
      </c>
      <c r="I393" s="31">
        <v>8801</v>
      </c>
      <c r="J393" s="33">
        <v>0</v>
      </c>
      <c r="K393" s="33">
        <v>1</v>
      </c>
      <c r="L393" s="33">
        <v>3.3250000000000002</v>
      </c>
      <c r="M393" s="33">
        <v>0.875</v>
      </c>
      <c r="N393" s="35">
        <v>309</v>
      </c>
      <c r="O393" s="142" t="s">
        <v>330</v>
      </c>
      <c r="P393" s="35" t="s">
        <v>528</v>
      </c>
      <c r="Q393" s="31">
        <v>37940</v>
      </c>
      <c r="R393" s="32">
        <v>4.9024421759917303</v>
      </c>
      <c r="S393" s="31">
        <v>75</v>
      </c>
      <c r="T393" s="31">
        <v>0</v>
      </c>
      <c r="U393" s="31">
        <v>55572</v>
      </c>
      <c r="V393" s="32">
        <v>7.1807727096524099</v>
      </c>
      <c r="W393" s="32">
        <v>1.4647337901950448</v>
      </c>
      <c r="X393" s="31">
        <v>3164</v>
      </c>
      <c r="Y393" s="31">
        <v>2404</v>
      </c>
      <c r="Z393" s="31">
        <v>25</v>
      </c>
      <c r="AA393" s="35">
        <v>309</v>
      </c>
      <c r="AB393" s="142" t="s">
        <v>330</v>
      </c>
      <c r="AC393" s="35" t="s">
        <v>528</v>
      </c>
      <c r="AD393" s="31">
        <v>7739</v>
      </c>
      <c r="AE393" s="31">
        <v>84074</v>
      </c>
      <c r="AF393" s="31">
        <v>27444</v>
      </c>
      <c r="AG393" s="31">
        <v>73</v>
      </c>
      <c r="AH393" s="31">
        <v>95393</v>
      </c>
      <c r="AI393" s="31">
        <v>206984</v>
      </c>
      <c r="AJ393" s="31">
        <v>8365</v>
      </c>
      <c r="AK393" s="31">
        <v>73</v>
      </c>
      <c r="AL393" s="35">
        <v>309</v>
      </c>
      <c r="AM393" s="142" t="s">
        <v>330</v>
      </c>
      <c r="AN393" s="35" t="s">
        <v>528</v>
      </c>
      <c r="AO393" s="31">
        <v>122746</v>
      </c>
      <c r="AP393" s="31">
        <v>25809</v>
      </c>
      <c r="AQ393" s="31">
        <v>96805</v>
      </c>
      <c r="AR393" s="31">
        <v>245360</v>
      </c>
      <c r="AS393" s="31">
        <v>0</v>
      </c>
      <c r="AT393" s="36">
        <v>31.704354567773613</v>
      </c>
      <c r="AU393" s="31">
        <v>217843</v>
      </c>
      <c r="AV393" s="31">
        <v>27444</v>
      </c>
      <c r="AW393" s="31">
        <v>73</v>
      </c>
    </row>
    <row r="394" spans="1:49" outlineLevel="2" x14ac:dyDescent="0.2">
      <c r="A394" s="35">
        <v>918401593</v>
      </c>
      <c r="B394" s="35" t="s">
        <v>775</v>
      </c>
      <c r="C394" s="31" t="s">
        <v>127</v>
      </c>
      <c r="D394" s="35">
        <v>310</v>
      </c>
      <c r="E394" s="6" t="s">
        <v>330</v>
      </c>
      <c r="F394" s="35" t="s">
        <v>529</v>
      </c>
      <c r="G394" s="31">
        <v>10431</v>
      </c>
      <c r="H394" s="71">
        <v>45</v>
      </c>
      <c r="I394" s="31">
        <v>3508</v>
      </c>
      <c r="J394" s="33">
        <v>0</v>
      </c>
      <c r="K394" s="33">
        <v>1</v>
      </c>
      <c r="L394" s="33">
        <v>1.4102600000000001</v>
      </c>
      <c r="M394" s="33">
        <v>0.51282000000000005</v>
      </c>
      <c r="N394" s="35">
        <v>310</v>
      </c>
      <c r="O394" s="142" t="s">
        <v>330</v>
      </c>
      <c r="P394" s="35" t="s">
        <v>529</v>
      </c>
      <c r="Q394" s="31">
        <v>36697</v>
      </c>
      <c r="R394" s="32">
        <v>3.5180711341194515</v>
      </c>
      <c r="S394" s="31">
        <v>61</v>
      </c>
      <c r="T394" s="31" t="s">
        <v>1032</v>
      </c>
      <c r="U394" s="31">
        <v>37382</v>
      </c>
      <c r="V394" s="32">
        <v>3.5837407726967694</v>
      </c>
      <c r="W394" s="32">
        <v>1.0186663759980379</v>
      </c>
      <c r="X394" s="31">
        <v>1096</v>
      </c>
      <c r="Y394" s="31">
        <v>55</v>
      </c>
      <c r="Z394" s="31">
        <v>12</v>
      </c>
      <c r="AA394" s="35">
        <v>310</v>
      </c>
      <c r="AB394" s="142" t="s">
        <v>330</v>
      </c>
      <c r="AC394" s="35" t="s">
        <v>529</v>
      </c>
      <c r="AD394" s="31">
        <v>10431</v>
      </c>
      <c r="AE394" s="31">
        <v>64007</v>
      </c>
      <c r="AF394" s="31">
        <v>38265</v>
      </c>
      <c r="AG394" s="31">
        <v>5405</v>
      </c>
      <c r="AH394" s="31">
        <v>13902</v>
      </c>
      <c r="AI394" s="31">
        <v>121579</v>
      </c>
      <c r="AJ394" s="31">
        <v>25000</v>
      </c>
      <c r="AK394" s="31">
        <v>5405</v>
      </c>
      <c r="AL394" s="35">
        <v>310</v>
      </c>
      <c r="AM394" s="142" t="s">
        <v>330</v>
      </c>
      <c r="AN394" s="35" t="s">
        <v>529</v>
      </c>
      <c r="AO394" s="31">
        <v>62706</v>
      </c>
      <c r="AP394" s="31">
        <v>14667</v>
      </c>
      <c r="AQ394" s="31">
        <v>29850</v>
      </c>
      <c r="AR394" s="31">
        <v>107223</v>
      </c>
      <c r="AS394" s="31">
        <v>0</v>
      </c>
      <c r="AT394" s="36">
        <v>10.279263733103249</v>
      </c>
      <c r="AU394" s="31">
        <v>63553</v>
      </c>
      <c r="AV394" s="31">
        <v>38265</v>
      </c>
      <c r="AW394" s="31">
        <v>5405</v>
      </c>
    </row>
    <row r="395" spans="1:49" outlineLevel="2" x14ac:dyDescent="0.2">
      <c r="A395" s="35">
        <v>918402013</v>
      </c>
      <c r="B395" s="35" t="s">
        <v>775</v>
      </c>
      <c r="C395" s="31" t="s">
        <v>127</v>
      </c>
      <c r="D395" s="35">
        <v>311</v>
      </c>
      <c r="E395" s="6" t="s">
        <v>330</v>
      </c>
      <c r="F395" s="35" t="s">
        <v>530</v>
      </c>
      <c r="G395" s="31">
        <v>4868</v>
      </c>
      <c r="H395" s="71">
        <v>43</v>
      </c>
      <c r="I395" s="31">
        <v>4278</v>
      </c>
      <c r="J395" s="33">
        <v>1</v>
      </c>
      <c r="K395" s="33">
        <v>0</v>
      </c>
      <c r="L395" s="33">
        <v>1.91429</v>
      </c>
      <c r="M395" s="33">
        <v>0</v>
      </c>
      <c r="N395" s="35">
        <v>311</v>
      </c>
      <c r="O395" s="142" t="s">
        <v>330</v>
      </c>
      <c r="P395" s="35" t="s">
        <v>530</v>
      </c>
      <c r="Q395" s="31">
        <v>12882</v>
      </c>
      <c r="R395" s="32">
        <v>2.6462612982744456</v>
      </c>
      <c r="S395" s="31">
        <v>46</v>
      </c>
      <c r="T395" s="31">
        <v>0</v>
      </c>
      <c r="U395" s="31">
        <v>34338</v>
      </c>
      <c r="V395" s="32">
        <v>7.0538208709942483</v>
      </c>
      <c r="W395" s="32">
        <v>2.6655798789007918</v>
      </c>
      <c r="X395" s="31">
        <v>2396</v>
      </c>
      <c r="Y395" s="31">
        <v>2541</v>
      </c>
      <c r="Z395" s="31">
        <v>10</v>
      </c>
      <c r="AA395" s="35">
        <v>311</v>
      </c>
      <c r="AB395" s="142" t="s">
        <v>330</v>
      </c>
      <c r="AC395" s="35" t="s">
        <v>530</v>
      </c>
      <c r="AD395" s="31">
        <v>4868</v>
      </c>
      <c r="AE395" s="31">
        <v>27043</v>
      </c>
      <c r="AF395" s="31">
        <v>19313</v>
      </c>
      <c r="AG395" s="31">
        <v>0</v>
      </c>
      <c r="AH395" s="31">
        <v>79144</v>
      </c>
      <c r="AI395" s="31">
        <v>125500</v>
      </c>
      <c r="AJ395" s="31">
        <v>2000</v>
      </c>
      <c r="AK395" s="31">
        <v>0</v>
      </c>
      <c r="AL395" s="35">
        <v>311</v>
      </c>
      <c r="AM395" s="142" t="s">
        <v>330</v>
      </c>
      <c r="AN395" s="35" t="s">
        <v>530</v>
      </c>
      <c r="AO395" s="31">
        <v>104869</v>
      </c>
      <c r="AP395" s="31">
        <v>21294</v>
      </c>
      <c r="AQ395" s="31">
        <v>52617</v>
      </c>
      <c r="AR395" s="31">
        <v>178780</v>
      </c>
      <c r="AS395" s="31">
        <v>0</v>
      </c>
      <c r="AT395" s="36">
        <v>36.725554642563679</v>
      </c>
      <c r="AU395" s="31">
        <v>159467</v>
      </c>
      <c r="AV395" s="31">
        <v>19313</v>
      </c>
      <c r="AW395" s="31">
        <v>0</v>
      </c>
    </row>
    <row r="396" spans="1:49" outlineLevel="2" x14ac:dyDescent="0.2">
      <c r="A396" s="35">
        <v>918402193</v>
      </c>
      <c r="B396" s="35" t="s">
        <v>775</v>
      </c>
      <c r="C396" s="31" t="s">
        <v>127</v>
      </c>
      <c r="D396" s="35">
        <v>312</v>
      </c>
      <c r="E396" s="6" t="s">
        <v>330</v>
      </c>
      <c r="F396" s="35" t="s">
        <v>531</v>
      </c>
      <c r="G396" s="31">
        <v>5798</v>
      </c>
      <c r="H396" s="71">
        <v>47</v>
      </c>
      <c r="I396" s="31">
        <v>3063</v>
      </c>
      <c r="J396" s="33">
        <v>0</v>
      </c>
      <c r="K396" s="33">
        <v>1</v>
      </c>
      <c r="L396" s="33">
        <v>0</v>
      </c>
      <c r="M396" s="33">
        <v>0.17143</v>
      </c>
      <c r="N396" s="35">
        <v>312</v>
      </c>
      <c r="O396" s="142" t="s">
        <v>330</v>
      </c>
      <c r="P396" s="35" t="s">
        <v>531</v>
      </c>
      <c r="Q396" s="31">
        <v>24763</v>
      </c>
      <c r="R396" s="32">
        <v>4.2709555018972063</v>
      </c>
      <c r="S396" s="31">
        <v>26</v>
      </c>
      <c r="T396" s="31">
        <v>0</v>
      </c>
      <c r="U396" s="31">
        <v>30184</v>
      </c>
      <c r="V396" s="32">
        <v>5.2059330803725423</v>
      </c>
      <c r="W396" s="32">
        <v>1.2189153172071234</v>
      </c>
      <c r="X396" s="31">
        <v>2189</v>
      </c>
      <c r="Y396" s="31">
        <v>2984</v>
      </c>
      <c r="Z396" s="31">
        <v>8</v>
      </c>
      <c r="AA396" s="35">
        <v>312</v>
      </c>
      <c r="AB396" s="142" t="s">
        <v>330</v>
      </c>
      <c r="AC396" s="35" t="s">
        <v>531</v>
      </c>
      <c r="AD396" s="31">
        <v>5798</v>
      </c>
      <c r="AE396" s="31">
        <v>25304</v>
      </c>
      <c r="AF396" s="31">
        <v>14987</v>
      </c>
      <c r="AG396" s="31">
        <v>0</v>
      </c>
      <c r="AH396" s="31">
        <v>32405</v>
      </c>
      <c r="AI396" s="31">
        <v>72696</v>
      </c>
      <c r="AJ396" s="31">
        <v>2000</v>
      </c>
      <c r="AK396" s="31">
        <v>0</v>
      </c>
      <c r="AL396" s="35">
        <v>312</v>
      </c>
      <c r="AM396" s="142" t="s">
        <v>330</v>
      </c>
      <c r="AN396" s="35" t="s">
        <v>531</v>
      </c>
      <c r="AO396" s="31">
        <v>54984</v>
      </c>
      <c r="AP396" s="31">
        <v>9694</v>
      </c>
      <c r="AQ396" s="31">
        <v>33338</v>
      </c>
      <c r="AR396" s="31">
        <v>98016</v>
      </c>
      <c r="AS396" s="31">
        <v>0</v>
      </c>
      <c r="AT396" s="36">
        <v>16.905139703345981</v>
      </c>
      <c r="AU396" s="31">
        <v>83029</v>
      </c>
      <c r="AV396" s="31">
        <v>14987</v>
      </c>
      <c r="AW396" s="31">
        <v>0</v>
      </c>
    </row>
    <row r="397" spans="1:49" outlineLevel="1" x14ac:dyDescent="0.2">
      <c r="B397" s="15" t="s">
        <v>838</v>
      </c>
      <c r="C397" s="31"/>
      <c r="F397" s="12" t="s">
        <v>2</v>
      </c>
      <c r="G397" s="31">
        <v>329868</v>
      </c>
      <c r="I397" s="31">
        <v>233035</v>
      </c>
      <c r="J397" s="33">
        <v>15.2</v>
      </c>
      <c r="K397" s="33">
        <v>7</v>
      </c>
      <c r="L397" s="33">
        <v>78.268809999999988</v>
      </c>
      <c r="M397" s="33">
        <v>5.3831800000000003</v>
      </c>
      <c r="O397" s="142"/>
      <c r="P397" s="12" t="s">
        <v>2</v>
      </c>
      <c r="Q397" s="31">
        <v>716739</v>
      </c>
      <c r="R397" s="32">
        <v>2.172805485830696</v>
      </c>
      <c r="S397" s="31">
        <v>786</v>
      </c>
      <c r="T397" s="31">
        <v>102</v>
      </c>
      <c r="U397" s="31">
        <v>715801</v>
      </c>
      <c r="V397" s="32">
        <v>2.169961924163605</v>
      </c>
      <c r="W397" s="32">
        <v>0.99869129487860997</v>
      </c>
      <c r="X397" s="31">
        <v>47132</v>
      </c>
      <c r="Y397" s="31">
        <v>46544</v>
      </c>
      <c r="Z397" s="31">
        <v>166</v>
      </c>
      <c r="AB397" s="142"/>
      <c r="AC397" s="12" t="s">
        <v>2</v>
      </c>
      <c r="AD397" s="31">
        <v>329868</v>
      </c>
      <c r="AE397" s="31">
        <v>2234646</v>
      </c>
      <c r="AF397" s="31">
        <v>993829</v>
      </c>
      <c r="AG397" s="31">
        <v>17414</v>
      </c>
      <c r="AH397" s="31">
        <v>2869059</v>
      </c>
      <c r="AI397" s="31">
        <v>6114948</v>
      </c>
      <c r="AJ397" s="31">
        <v>1099249</v>
      </c>
      <c r="AK397" s="31">
        <v>15871</v>
      </c>
      <c r="AM397" s="142"/>
      <c r="AN397" s="12" t="s">
        <v>2</v>
      </c>
      <c r="AO397" s="31">
        <v>3453952</v>
      </c>
      <c r="AP397" s="31">
        <v>652483</v>
      </c>
      <c r="AQ397" s="31">
        <v>1291903</v>
      </c>
      <c r="AR397" s="31">
        <v>5398338</v>
      </c>
      <c r="AS397" s="31">
        <v>75171</v>
      </c>
      <c r="AT397" s="36">
        <v>16.36514605842337</v>
      </c>
      <c r="AU397" s="31">
        <v>4387095</v>
      </c>
      <c r="AV397" s="31">
        <v>993829</v>
      </c>
      <c r="AW397" s="31">
        <v>17414</v>
      </c>
    </row>
    <row r="398" spans="1:49" outlineLevel="1" x14ac:dyDescent="0.2">
      <c r="B398" s="15"/>
      <c r="C398" s="31"/>
      <c r="F398" s="12"/>
      <c r="O398" s="142"/>
      <c r="P398" s="12"/>
      <c r="AB398" s="142"/>
      <c r="AC398" s="12"/>
      <c r="AI398" s="31"/>
      <c r="AJ398" s="31"/>
      <c r="AM398" s="142"/>
      <c r="AN398" s="12"/>
      <c r="AO398" s="31"/>
      <c r="AP398" s="31"/>
      <c r="AQ398" s="31"/>
      <c r="AR398" s="31"/>
      <c r="AS398" s="31"/>
      <c r="AT398" s="36"/>
      <c r="AU398" s="31"/>
      <c r="AV398" s="31"/>
      <c r="AW398" s="31"/>
    </row>
    <row r="399" spans="1:49" outlineLevel="2" x14ac:dyDescent="0.2">
      <c r="A399" s="35">
        <v>917411502</v>
      </c>
      <c r="B399" s="35" t="s">
        <v>532</v>
      </c>
      <c r="C399" s="31" t="s">
        <v>13</v>
      </c>
      <c r="D399" s="35">
        <v>313</v>
      </c>
      <c r="E399" s="6" t="s">
        <v>328</v>
      </c>
      <c r="F399" s="35" t="s">
        <v>533</v>
      </c>
      <c r="G399" s="31">
        <v>0</v>
      </c>
      <c r="I399" s="31">
        <v>0</v>
      </c>
      <c r="J399" s="33">
        <v>0.53332999999999997</v>
      </c>
      <c r="K399" s="33">
        <v>0</v>
      </c>
      <c r="L399" s="33">
        <v>1.73333</v>
      </c>
      <c r="M399" s="33">
        <v>0.26667000000000002</v>
      </c>
      <c r="N399" s="35">
        <v>313</v>
      </c>
      <c r="O399" s="142" t="s">
        <v>328</v>
      </c>
      <c r="P399" s="35" t="s">
        <v>533</v>
      </c>
      <c r="Q399" s="31">
        <v>0</v>
      </c>
      <c r="R399" s="32">
        <v>0</v>
      </c>
      <c r="S399" s="31">
        <v>0</v>
      </c>
      <c r="T399" s="31">
        <v>0</v>
      </c>
      <c r="U399" s="31">
        <v>0</v>
      </c>
      <c r="V399" s="32">
        <v>0</v>
      </c>
      <c r="W399" s="32">
        <v>0</v>
      </c>
      <c r="X399" s="31" t="s">
        <v>1032</v>
      </c>
      <c r="Y399" s="31" t="s">
        <v>1032</v>
      </c>
      <c r="Z399" s="31">
        <v>0</v>
      </c>
      <c r="AA399" s="35">
        <v>313</v>
      </c>
      <c r="AB399" s="142" t="s">
        <v>328</v>
      </c>
      <c r="AC399" s="35" t="s">
        <v>533</v>
      </c>
      <c r="AD399" s="31">
        <v>0</v>
      </c>
      <c r="AE399" s="31">
        <v>133145</v>
      </c>
      <c r="AF399" s="31">
        <v>0</v>
      </c>
      <c r="AG399" s="31">
        <v>0</v>
      </c>
      <c r="AH399" s="31">
        <v>89697</v>
      </c>
      <c r="AI399" s="31">
        <v>222842</v>
      </c>
      <c r="AJ399" s="31" t="s">
        <v>1032</v>
      </c>
      <c r="AK399" s="31">
        <v>0</v>
      </c>
      <c r="AL399" s="35">
        <v>313</v>
      </c>
      <c r="AM399" s="142" t="s">
        <v>328</v>
      </c>
      <c r="AN399" s="35" t="s">
        <v>533</v>
      </c>
      <c r="AO399" s="31">
        <v>79720</v>
      </c>
      <c r="AP399" s="31">
        <v>70674</v>
      </c>
      <c r="AQ399" s="31">
        <v>62710</v>
      </c>
      <c r="AR399" s="31">
        <v>213104</v>
      </c>
      <c r="AS399" s="31">
        <v>0</v>
      </c>
      <c r="AT399" s="36">
        <v>0</v>
      </c>
      <c r="AU399" s="31">
        <v>213104</v>
      </c>
      <c r="AV399" s="31">
        <v>0</v>
      </c>
      <c r="AW399" s="31">
        <v>0</v>
      </c>
    </row>
    <row r="400" spans="1:49" outlineLevel="2" x14ac:dyDescent="0.2">
      <c r="A400" s="35">
        <v>917410903</v>
      </c>
      <c r="B400" s="35" t="s">
        <v>532</v>
      </c>
      <c r="C400" s="31" t="s">
        <v>13</v>
      </c>
      <c r="D400" s="35">
        <v>314</v>
      </c>
      <c r="E400" s="6" t="s">
        <v>330</v>
      </c>
      <c r="F400" s="35" t="s">
        <v>534</v>
      </c>
      <c r="G400" s="31">
        <v>7407</v>
      </c>
      <c r="H400" s="71">
        <v>53</v>
      </c>
      <c r="I400" s="31">
        <v>3130</v>
      </c>
      <c r="J400" s="33">
        <v>0</v>
      </c>
      <c r="K400" s="33">
        <v>1.08571</v>
      </c>
      <c r="L400" s="33">
        <v>2.2571400000000001</v>
      </c>
      <c r="M400" s="33">
        <v>0</v>
      </c>
      <c r="N400" s="35">
        <v>314</v>
      </c>
      <c r="O400" s="142" t="s">
        <v>330</v>
      </c>
      <c r="P400" s="35" t="s">
        <v>534</v>
      </c>
      <c r="Q400" s="31">
        <v>22915</v>
      </c>
      <c r="R400" s="32">
        <v>3.093695153233428</v>
      </c>
      <c r="S400" s="31">
        <v>55</v>
      </c>
      <c r="T400" s="31">
        <v>0</v>
      </c>
      <c r="U400" s="31">
        <v>41951</v>
      </c>
      <c r="V400" s="32">
        <v>5.6636965033076816</v>
      </c>
      <c r="W400" s="32">
        <v>1.8307222343443159</v>
      </c>
      <c r="X400" s="31">
        <v>44</v>
      </c>
      <c r="Y400" s="31">
        <v>88</v>
      </c>
      <c r="Z400" s="31">
        <v>10</v>
      </c>
      <c r="AA400" s="35">
        <v>314</v>
      </c>
      <c r="AB400" s="142" t="s">
        <v>330</v>
      </c>
      <c r="AC400" s="35" t="s">
        <v>534</v>
      </c>
      <c r="AD400" s="31">
        <v>7407</v>
      </c>
      <c r="AE400" s="31">
        <v>56097</v>
      </c>
      <c r="AF400" s="31">
        <v>25642</v>
      </c>
      <c r="AG400" s="31">
        <v>0</v>
      </c>
      <c r="AH400" s="31">
        <v>23493</v>
      </c>
      <c r="AI400" s="31">
        <v>105232</v>
      </c>
      <c r="AJ400" s="31">
        <v>0</v>
      </c>
      <c r="AK400" s="31">
        <v>0</v>
      </c>
      <c r="AL400" s="35">
        <v>314</v>
      </c>
      <c r="AM400" s="142" t="s">
        <v>330</v>
      </c>
      <c r="AN400" s="35" t="s">
        <v>534</v>
      </c>
      <c r="AO400" s="31">
        <v>79243</v>
      </c>
      <c r="AP400" s="31">
        <v>17219</v>
      </c>
      <c r="AQ400" s="31">
        <v>16337</v>
      </c>
      <c r="AR400" s="31">
        <v>112799</v>
      </c>
      <c r="AS400" s="31">
        <v>0</v>
      </c>
      <c r="AT400" s="36">
        <v>15.228702578641824</v>
      </c>
      <c r="AU400" s="31">
        <v>87157</v>
      </c>
      <c r="AV400" s="31">
        <v>25642</v>
      </c>
      <c r="AW400" s="31">
        <v>0</v>
      </c>
    </row>
    <row r="401" spans="1:49" outlineLevel="2" x14ac:dyDescent="0.2">
      <c r="A401" s="35">
        <v>917410483</v>
      </c>
      <c r="B401" s="35" t="s">
        <v>532</v>
      </c>
      <c r="C401" s="31" t="s">
        <v>13</v>
      </c>
      <c r="D401" s="35">
        <v>315</v>
      </c>
      <c r="E401" s="6" t="s">
        <v>330</v>
      </c>
      <c r="F401" s="35" t="s">
        <v>786</v>
      </c>
      <c r="G401" s="31">
        <v>5713</v>
      </c>
      <c r="H401" s="71">
        <v>45</v>
      </c>
      <c r="I401" s="31">
        <v>2989</v>
      </c>
      <c r="J401" s="33">
        <v>0</v>
      </c>
      <c r="K401" s="33">
        <v>0</v>
      </c>
      <c r="L401" s="33">
        <v>2.2857099999999999</v>
      </c>
      <c r="M401" s="33">
        <v>0.22857</v>
      </c>
      <c r="N401" s="35">
        <v>315</v>
      </c>
      <c r="O401" s="142" t="s">
        <v>330</v>
      </c>
      <c r="P401" s="35" t="s">
        <v>786</v>
      </c>
      <c r="Q401" s="31">
        <v>27249</v>
      </c>
      <c r="R401" s="32">
        <v>4.7696481708384386</v>
      </c>
      <c r="S401" s="31">
        <v>50</v>
      </c>
      <c r="T401" s="31">
        <v>1</v>
      </c>
      <c r="U401" s="31">
        <v>33635</v>
      </c>
      <c r="V401" s="32">
        <v>5.8874496761771402</v>
      </c>
      <c r="W401" s="32">
        <v>1.2343572241183163</v>
      </c>
      <c r="X401" s="31">
        <v>36</v>
      </c>
      <c r="Y401" s="31">
        <v>110</v>
      </c>
      <c r="Z401" s="31">
        <v>10</v>
      </c>
      <c r="AA401" s="35">
        <v>315</v>
      </c>
      <c r="AB401" s="142" t="s">
        <v>330</v>
      </c>
      <c r="AC401" s="35" t="s">
        <v>786</v>
      </c>
      <c r="AD401" s="31">
        <v>5713</v>
      </c>
      <c r="AE401" s="31">
        <v>55509</v>
      </c>
      <c r="AF401" s="31">
        <v>20215</v>
      </c>
      <c r="AG401" s="31">
        <v>0</v>
      </c>
      <c r="AH401" s="31">
        <v>25708</v>
      </c>
      <c r="AI401" s="31">
        <v>101432</v>
      </c>
      <c r="AJ401" s="31">
        <v>0</v>
      </c>
      <c r="AK401" s="31">
        <v>0</v>
      </c>
      <c r="AL401" s="35">
        <v>315</v>
      </c>
      <c r="AM401" s="142" t="s">
        <v>330</v>
      </c>
      <c r="AN401" s="35" t="s">
        <v>786</v>
      </c>
      <c r="AO401" s="31">
        <v>61572</v>
      </c>
      <c r="AP401" s="31">
        <v>15019</v>
      </c>
      <c r="AQ401" s="31">
        <v>53399</v>
      </c>
      <c r="AR401" s="31">
        <v>129990</v>
      </c>
      <c r="AS401" s="31">
        <v>0</v>
      </c>
      <c r="AT401" s="36">
        <v>22.753369508139333</v>
      </c>
      <c r="AU401" s="31">
        <v>109775</v>
      </c>
      <c r="AV401" s="31">
        <v>20215</v>
      </c>
      <c r="AW401" s="31">
        <v>0</v>
      </c>
    </row>
    <row r="402" spans="1:49" outlineLevel="2" x14ac:dyDescent="0.2">
      <c r="A402" s="35">
        <v>917410695</v>
      </c>
      <c r="B402" s="35" t="s">
        <v>532</v>
      </c>
      <c r="C402" s="31" t="s">
        <v>13</v>
      </c>
      <c r="D402" s="35">
        <v>316</v>
      </c>
      <c r="E402" s="6" t="s">
        <v>330</v>
      </c>
      <c r="F402" s="35" t="s">
        <v>0</v>
      </c>
      <c r="G402" s="31">
        <v>84702</v>
      </c>
      <c r="H402" s="71">
        <v>65</v>
      </c>
      <c r="I402" s="31">
        <v>32547</v>
      </c>
      <c r="J402" s="33">
        <v>5.0133299999999998</v>
      </c>
      <c r="K402" s="33">
        <v>0</v>
      </c>
      <c r="L402" s="33">
        <v>29.066669999999998</v>
      </c>
      <c r="M402" s="33">
        <v>3.65333</v>
      </c>
      <c r="N402" s="35">
        <v>316</v>
      </c>
      <c r="O402" s="142" t="s">
        <v>330</v>
      </c>
      <c r="P402" s="35" t="s">
        <v>0</v>
      </c>
      <c r="Q402" s="31">
        <v>151953</v>
      </c>
      <c r="R402" s="32">
        <v>1.7939718070411561</v>
      </c>
      <c r="S402" s="31">
        <v>131</v>
      </c>
      <c r="T402" s="31">
        <v>0</v>
      </c>
      <c r="U402" s="31">
        <v>374113</v>
      </c>
      <c r="V402" s="32">
        <v>4.416814242875021</v>
      </c>
      <c r="W402" s="32">
        <v>2.4620310227504558</v>
      </c>
      <c r="X402" s="31">
        <v>1094</v>
      </c>
      <c r="Y402" s="31">
        <v>1773</v>
      </c>
      <c r="Z402" s="31">
        <v>36</v>
      </c>
      <c r="AA402" s="35">
        <v>316</v>
      </c>
      <c r="AB402" s="142" t="s">
        <v>330</v>
      </c>
      <c r="AC402" s="35" t="s">
        <v>0</v>
      </c>
      <c r="AD402" s="31">
        <v>84702</v>
      </c>
      <c r="AE402" s="31">
        <v>894096</v>
      </c>
      <c r="AF402" s="31">
        <v>853054</v>
      </c>
      <c r="AG402" s="31">
        <v>15974</v>
      </c>
      <c r="AH402" s="31">
        <v>688989</v>
      </c>
      <c r="AI402" s="31">
        <v>2452113</v>
      </c>
      <c r="AJ402" s="31" t="s">
        <v>1032</v>
      </c>
      <c r="AK402" s="31">
        <v>4500</v>
      </c>
      <c r="AL402" s="35">
        <v>316</v>
      </c>
      <c r="AM402" s="142" t="s">
        <v>330</v>
      </c>
      <c r="AN402" s="35" t="s">
        <v>0</v>
      </c>
      <c r="AO402" s="31">
        <v>1501243</v>
      </c>
      <c r="AP402" s="31">
        <v>246003</v>
      </c>
      <c r="AQ402" s="31">
        <v>442828</v>
      </c>
      <c r="AR402" s="31">
        <v>2190074</v>
      </c>
      <c r="AS402" s="31">
        <v>0</v>
      </c>
      <c r="AT402" s="36">
        <v>25.856225354773205</v>
      </c>
      <c r="AU402" s="31">
        <v>1321046</v>
      </c>
      <c r="AV402" s="31">
        <v>853054</v>
      </c>
      <c r="AW402" s="31">
        <v>15974</v>
      </c>
    </row>
    <row r="403" spans="1:49" outlineLevel="2" x14ac:dyDescent="0.2">
      <c r="A403" s="35">
        <v>917410543</v>
      </c>
      <c r="B403" s="35" t="s">
        <v>532</v>
      </c>
      <c r="C403" s="31" t="s">
        <v>13</v>
      </c>
      <c r="D403" s="35">
        <v>317</v>
      </c>
      <c r="E403" s="6" t="s">
        <v>330</v>
      </c>
      <c r="F403" s="35" t="s">
        <v>787</v>
      </c>
      <c r="G403" s="31">
        <v>5962</v>
      </c>
      <c r="H403" s="71">
        <v>56</v>
      </c>
      <c r="I403" s="31">
        <v>3369</v>
      </c>
      <c r="J403" s="33">
        <v>1</v>
      </c>
      <c r="K403" s="33">
        <v>0</v>
      </c>
      <c r="L403" s="33">
        <v>2.2250000000000001</v>
      </c>
      <c r="M403" s="33">
        <v>0</v>
      </c>
      <c r="N403" s="35">
        <v>317</v>
      </c>
      <c r="O403" s="142" t="s">
        <v>330</v>
      </c>
      <c r="P403" s="35" t="s">
        <v>787</v>
      </c>
      <c r="Q403" s="31">
        <v>21611</v>
      </c>
      <c r="R403" s="32">
        <v>3.6247903388124789</v>
      </c>
      <c r="S403" s="31">
        <v>19</v>
      </c>
      <c r="T403" s="31">
        <v>0</v>
      </c>
      <c r="U403" s="31">
        <v>58118</v>
      </c>
      <c r="V403" s="32">
        <v>9.7480711170748062</v>
      </c>
      <c r="W403" s="32">
        <v>2.6892786081162372</v>
      </c>
      <c r="X403" s="31">
        <v>28</v>
      </c>
      <c r="Y403" s="31">
        <v>424</v>
      </c>
      <c r="Z403" s="31">
        <v>8</v>
      </c>
      <c r="AA403" s="35">
        <v>317</v>
      </c>
      <c r="AB403" s="142" t="s">
        <v>330</v>
      </c>
      <c r="AC403" s="35" t="s">
        <v>787</v>
      </c>
      <c r="AD403" s="31">
        <v>5962</v>
      </c>
      <c r="AE403" s="31">
        <v>78301</v>
      </c>
      <c r="AF403" s="31">
        <v>21013</v>
      </c>
      <c r="AG403" s="31">
        <v>0</v>
      </c>
      <c r="AH403" s="31">
        <v>60819</v>
      </c>
      <c r="AI403" s="31">
        <v>160133</v>
      </c>
      <c r="AJ403" s="31">
        <v>0</v>
      </c>
      <c r="AK403" s="31">
        <v>0</v>
      </c>
      <c r="AL403" s="35">
        <v>317</v>
      </c>
      <c r="AM403" s="142" t="s">
        <v>330</v>
      </c>
      <c r="AN403" s="35" t="s">
        <v>787</v>
      </c>
      <c r="AO403" s="31">
        <v>106951</v>
      </c>
      <c r="AP403" s="31">
        <v>20019</v>
      </c>
      <c r="AQ403" s="31">
        <v>42187</v>
      </c>
      <c r="AR403" s="31">
        <v>169157</v>
      </c>
      <c r="AS403" s="31">
        <v>0</v>
      </c>
      <c r="AT403" s="36">
        <v>28.372525997987253</v>
      </c>
      <c r="AU403" s="31">
        <v>148144</v>
      </c>
      <c r="AV403" s="31">
        <v>21013</v>
      </c>
      <c r="AW403" s="31">
        <v>0</v>
      </c>
    </row>
    <row r="404" spans="1:49" outlineLevel="2" x14ac:dyDescent="0.2">
      <c r="A404" s="35">
        <v>917410873</v>
      </c>
      <c r="B404" s="35" t="s">
        <v>532</v>
      </c>
      <c r="C404" s="31" t="s">
        <v>13</v>
      </c>
      <c r="D404" s="35">
        <v>318</v>
      </c>
      <c r="E404" s="6" t="s">
        <v>330</v>
      </c>
      <c r="F404" s="35" t="s">
        <v>788</v>
      </c>
      <c r="G404" s="31">
        <v>5287</v>
      </c>
      <c r="H404" s="71">
        <v>45</v>
      </c>
      <c r="I404" s="31">
        <v>2092</v>
      </c>
      <c r="J404" s="33">
        <v>0.97143000000000002</v>
      </c>
      <c r="K404" s="33">
        <v>0.97143000000000002</v>
      </c>
      <c r="L404" s="33">
        <v>0.57142999999999999</v>
      </c>
      <c r="M404" s="33">
        <v>0</v>
      </c>
      <c r="N404" s="35">
        <v>318</v>
      </c>
      <c r="O404" s="142" t="s">
        <v>330</v>
      </c>
      <c r="P404" s="35" t="s">
        <v>788</v>
      </c>
      <c r="Q404" s="31">
        <v>15708</v>
      </c>
      <c r="R404" s="32">
        <v>2.9710610932475885</v>
      </c>
      <c r="S404" s="31">
        <v>18</v>
      </c>
      <c r="T404" s="31">
        <v>0</v>
      </c>
      <c r="U404" s="31">
        <v>24434</v>
      </c>
      <c r="V404" s="32">
        <v>4.6215244940419895</v>
      </c>
      <c r="W404" s="32">
        <v>1.5555131143366439</v>
      </c>
      <c r="X404" s="31">
        <v>10</v>
      </c>
      <c r="Y404" s="31">
        <v>0</v>
      </c>
      <c r="Z404" s="31">
        <v>6</v>
      </c>
      <c r="AA404" s="35">
        <v>318</v>
      </c>
      <c r="AB404" s="142" t="s">
        <v>330</v>
      </c>
      <c r="AC404" s="35" t="s">
        <v>788</v>
      </c>
      <c r="AD404" s="31">
        <v>5287</v>
      </c>
      <c r="AE404" s="31">
        <v>57542</v>
      </c>
      <c r="AF404" s="31">
        <v>18850</v>
      </c>
      <c r="AG404" s="31">
        <v>0</v>
      </c>
      <c r="AH404" s="31">
        <v>5965</v>
      </c>
      <c r="AI404" s="31">
        <v>82357</v>
      </c>
      <c r="AJ404" s="31" t="s">
        <v>1032</v>
      </c>
      <c r="AK404" s="31">
        <v>0</v>
      </c>
      <c r="AL404" s="35">
        <v>318</v>
      </c>
      <c r="AM404" s="142" t="s">
        <v>330</v>
      </c>
      <c r="AN404" s="35" t="s">
        <v>788</v>
      </c>
      <c r="AO404" s="31">
        <v>48136</v>
      </c>
      <c r="AP404" s="31">
        <v>11510</v>
      </c>
      <c r="AQ404" s="31">
        <v>15330</v>
      </c>
      <c r="AR404" s="31">
        <v>74976</v>
      </c>
      <c r="AS404" s="31">
        <v>0</v>
      </c>
      <c r="AT404" s="36">
        <v>14.181199167770002</v>
      </c>
      <c r="AU404" s="31">
        <v>56126</v>
      </c>
      <c r="AV404" s="31">
        <v>18850</v>
      </c>
      <c r="AW404" s="31">
        <v>0</v>
      </c>
    </row>
    <row r="405" spans="1:49" outlineLevel="2" x14ac:dyDescent="0.2">
      <c r="A405" s="35">
        <v>917410963</v>
      </c>
      <c r="B405" s="35" t="s">
        <v>532</v>
      </c>
      <c r="C405" s="31" t="s">
        <v>13</v>
      </c>
      <c r="D405" s="35">
        <v>319</v>
      </c>
      <c r="E405" s="6" t="s">
        <v>330</v>
      </c>
      <c r="F405" s="35" t="s">
        <v>789</v>
      </c>
      <c r="G405" s="31">
        <v>7040</v>
      </c>
      <c r="H405" s="71">
        <v>45</v>
      </c>
      <c r="I405" s="31">
        <v>3887</v>
      </c>
      <c r="J405" s="33">
        <v>0</v>
      </c>
      <c r="K405" s="33">
        <v>0.60526000000000002</v>
      </c>
      <c r="L405" s="33">
        <v>1.7631600000000001</v>
      </c>
      <c r="M405" s="33">
        <v>0.15789</v>
      </c>
      <c r="N405" s="35">
        <v>319</v>
      </c>
      <c r="O405" s="142" t="s">
        <v>330</v>
      </c>
      <c r="P405" s="35" t="s">
        <v>789</v>
      </c>
      <c r="Q405" s="31">
        <v>25150</v>
      </c>
      <c r="R405" s="32">
        <v>3.5724431818181817</v>
      </c>
      <c r="S405" s="31">
        <v>40</v>
      </c>
      <c r="T405" s="31">
        <v>0</v>
      </c>
      <c r="U405" s="31">
        <v>32104</v>
      </c>
      <c r="V405" s="32">
        <v>4.560227272727273</v>
      </c>
      <c r="W405" s="32">
        <v>1.2765009940357852</v>
      </c>
      <c r="X405" s="31">
        <v>52</v>
      </c>
      <c r="Y405" s="31">
        <v>323</v>
      </c>
      <c r="Z405" s="31">
        <v>4</v>
      </c>
      <c r="AA405" s="35">
        <v>319</v>
      </c>
      <c r="AB405" s="142" t="s">
        <v>330</v>
      </c>
      <c r="AC405" s="35" t="s">
        <v>789</v>
      </c>
      <c r="AD405" s="31">
        <v>7040</v>
      </c>
      <c r="AE405" s="31">
        <v>62945</v>
      </c>
      <c r="AF405" s="31">
        <v>24466</v>
      </c>
      <c r="AG405" s="31">
        <v>0</v>
      </c>
      <c r="AH405" s="31">
        <v>33840</v>
      </c>
      <c r="AI405" s="31">
        <v>121251</v>
      </c>
      <c r="AJ405" s="31">
        <v>3000</v>
      </c>
      <c r="AK405" s="31">
        <v>0</v>
      </c>
      <c r="AL405" s="35">
        <v>319</v>
      </c>
      <c r="AM405" s="142" t="s">
        <v>330</v>
      </c>
      <c r="AN405" s="35" t="s">
        <v>789</v>
      </c>
      <c r="AO405" s="31">
        <v>68106</v>
      </c>
      <c r="AP405" s="31">
        <v>17433</v>
      </c>
      <c r="AQ405" s="31">
        <v>24491</v>
      </c>
      <c r="AR405" s="31">
        <v>110030</v>
      </c>
      <c r="AS405" s="31">
        <v>0</v>
      </c>
      <c r="AT405" s="36">
        <v>15.629261363636363</v>
      </c>
      <c r="AU405" s="31">
        <v>85564</v>
      </c>
      <c r="AV405" s="31">
        <v>24466</v>
      </c>
      <c r="AW405" s="31">
        <v>0</v>
      </c>
    </row>
    <row r="406" spans="1:49" outlineLevel="1" x14ac:dyDescent="0.2">
      <c r="B406" s="15" t="s">
        <v>839</v>
      </c>
      <c r="C406" s="31"/>
      <c r="F406" s="12" t="s">
        <v>3</v>
      </c>
      <c r="G406" s="31">
        <v>116111</v>
      </c>
      <c r="I406" s="31">
        <v>48014</v>
      </c>
      <c r="J406" s="33">
        <v>7.5180899999999999</v>
      </c>
      <c r="K406" s="33">
        <v>2.6623999999999999</v>
      </c>
      <c r="L406" s="33">
        <v>39.902439999999999</v>
      </c>
      <c r="M406" s="33">
        <v>4.3064600000000004</v>
      </c>
      <c r="O406" s="142"/>
      <c r="P406" s="12" t="s">
        <v>3</v>
      </c>
      <c r="Q406" s="31">
        <v>264586</v>
      </c>
      <c r="R406" s="32">
        <v>2.2787332810844796</v>
      </c>
      <c r="S406" s="31">
        <v>313</v>
      </c>
      <c r="T406" s="31">
        <v>1</v>
      </c>
      <c r="U406" s="31">
        <v>564355</v>
      </c>
      <c r="V406" s="32">
        <v>4.8604783353859666</v>
      </c>
      <c r="W406" s="32">
        <v>2.1329737779020812</v>
      </c>
      <c r="X406" s="31">
        <v>1264</v>
      </c>
      <c r="Y406" s="31">
        <v>2718</v>
      </c>
      <c r="Z406" s="31">
        <v>74</v>
      </c>
      <c r="AB406" s="142"/>
      <c r="AC406" s="12" t="s">
        <v>3</v>
      </c>
      <c r="AD406" s="31">
        <v>116111</v>
      </c>
      <c r="AE406" s="31">
        <v>1337635</v>
      </c>
      <c r="AF406" s="31">
        <v>963240</v>
      </c>
      <c r="AG406" s="31">
        <v>15974</v>
      </c>
      <c r="AH406" s="31">
        <v>928511</v>
      </c>
      <c r="AI406" s="31">
        <v>3245360</v>
      </c>
      <c r="AJ406" s="31">
        <v>3000</v>
      </c>
      <c r="AK406" s="31">
        <v>4500</v>
      </c>
      <c r="AM406" s="142"/>
      <c r="AN406" s="12" t="s">
        <v>3</v>
      </c>
      <c r="AO406" s="31">
        <v>1944971</v>
      </c>
      <c r="AP406" s="31">
        <v>397877</v>
      </c>
      <c r="AQ406" s="31">
        <v>657282</v>
      </c>
      <c r="AR406" s="31">
        <v>3000130</v>
      </c>
      <c r="AS406" s="31">
        <v>0</v>
      </c>
      <c r="AT406" s="36">
        <v>25.83846491719131</v>
      </c>
      <c r="AU406" s="31">
        <v>2020916</v>
      </c>
      <c r="AV406" s="31">
        <v>963240</v>
      </c>
      <c r="AW406" s="31">
        <v>15974</v>
      </c>
    </row>
    <row r="407" spans="1:49" outlineLevel="1" x14ac:dyDescent="0.2">
      <c r="B407" s="15"/>
      <c r="C407" s="31"/>
      <c r="F407" s="12"/>
      <c r="O407" s="142"/>
      <c r="P407" s="12"/>
      <c r="AB407" s="142"/>
      <c r="AC407" s="12"/>
      <c r="AE407" s="38"/>
      <c r="AF407" s="38"/>
      <c r="AG407" s="38"/>
      <c r="AH407" s="38"/>
      <c r="AI407" s="31"/>
      <c r="AJ407" s="31"/>
      <c r="AM407" s="142"/>
      <c r="AN407" s="12"/>
      <c r="AO407" s="31"/>
      <c r="AP407" s="31"/>
      <c r="AQ407" s="31"/>
      <c r="AR407" s="31"/>
      <c r="AS407" s="31"/>
      <c r="AT407" s="36"/>
      <c r="AU407" s="31"/>
      <c r="AV407" s="31"/>
      <c r="AW407" s="31"/>
    </row>
    <row r="408" spans="1:49" outlineLevel="2" x14ac:dyDescent="0.2">
      <c r="A408" s="35">
        <v>909420062</v>
      </c>
      <c r="B408" s="35" t="s">
        <v>790</v>
      </c>
      <c r="C408" s="31" t="s">
        <v>855</v>
      </c>
      <c r="D408" s="35">
        <v>320</v>
      </c>
      <c r="F408" s="35" t="s">
        <v>791</v>
      </c>
      <c r="G408" s="31">
        <v>21133</v>
      </c>
      <c r="H408" s="71">
        <v>46</v>
      </c>
      <c r="I408" s="31">
        <v>11281</v>
      </c>
      <c r="J408" s="33">
        <v>1</v>
      </c>
      <c r="K408" s="33">
        <v>0</v>
      </c>
      <c r="L408" s="33">
        <v>5.7</v>
      </c>
      <c r="M408" s="33">
        <v>1.7</v>
      </c>
      <c r="N408" s="35">
        <v>320</v>
      </c>
      <c r="O408" s="142"/>
      <c r="P408" s="35" t="s">
        <v>791</v>
      </c>
      <c r="Q408" s="31">
        <v>49377</v>
      </c>
      <c r="R408" s="32">
        <v>2.3364879572233002</v>
      </c>
      <c r="S408" s="31">
        <v>52</v>
      </c>
      <c r="T408" s="31">
        <v>0</v>
      </c>
      <c r="U408" s="31">
        <v>46770</v>
      </c>
      <c r="V408" s="32">
        <v>2.2131263900061513</v>
      </c>
      <c r="W408" s="32">
        <v>0.94720213864754843</v>
      </c>
      <c r="X408" s="31">
        <v>510</v>
      </c>
      <c r="Y408" s="31">
        <v>862</v>
      </c>
      <c r="Z408" s="31">
        <v>16</v>
      </c>
      <c r="AA408" s="35">
        <v>320</v>
      </c>
      <c r="AB408" s="142"/>
      <c r="AC408" s="35" t="s">
        <v>791</v>
      </c>
      <c r="AD408" s="31">
        <v>21133</v>
      </c>
      <c r="AE408" s="31">
        <v>90950</v>
      </c>
      <c r="AF408" s="31">
        <v>64428</v>
      </c>
      <c r="AG408" s="31">
        <v>0</v>
      </c>
      <c r="AH408" s="31">
        <v>219646</v>
      </c>
      <c r="AI408" s="31">
        <v>375024</v>
      </c>
      <c r="AJ408" s="31">
        <v>50000</v>
      </c>
      <c r="AK408" s="31">
        <v>0</v>
      </c>
      <c r="AL408" s="35">
        <v>320</v>
      </c>
      <c r="AM408" s="142"/>
      <c r="AN408" s="35" t="s">
        <v>791</v>
      </c>
      <c r="AO408" s="31">
        <v>172833</v>
      </c>
      <c r="AP408" s="31">
        <v>47022</v>
      </c>
      <c r="AQ408" s="31">
        <v>136490</v>
      </c>
      <c r="AR408" s="31">
        <v>356345</v>
      </c>
      <c r="AS408" s="31">
        <v>0</v>
      </c>
      <c r="AT408" s="36">
        <v>16.862016751052856</v>
      </c>
      <c r="AU408" s="31">
        <v>291917</v>
      </c>
      <c r="AV408" s="31">
        <v>64428</v>
      </c>
      <c r="AW408" s="31">
        <v>0</v>
      </c>
    </row>
    <row r="409" spans="1:49" outlineLevel="2" x14ac:dyDescent="0.2">
      <c r="A409" s="35">
        <v>909420344</v>
      </c>
      <c r="B409" s="35" t="s">
        <v>790</v>
      </c>
      <c r="C409" s="31" t="s">
        <v>855</v>
      </c>
      <c r="D409" s="35">
        <v>321</v>
      </c>
      <c r="F409" s="35" t="s">
        <v>676</v>
      </c>
      <c r="G409" s="31">
        <v>5380</v>
      </c>
      <c r="H409" s="71">
        <v>26</v>
      </c>
      <c r="I409" s="31">
        <v>4362</v>
      </c>
      <c r="J409" s="33">
        <v>0</v>
      </c>
      <c r="K409" s="33">
        <v>0.71428999999999998</v>
      </c>
      <c r="L409" s="33">
        <v>0.42857000000000001</v>
      </c>
      <c r="M409" s="33">
        <v>0.57142999999999999</v>
      </c>
      <c r="N409" s="35">
        <v>321</v>
      </c>
      <c r="O409" s="142"/>
      <c r="P409" s="35" t="s">
        <v>676</v>
      </c>
      <c r="Q409" s="31">
        <v>14771</v>
      </c>
      <c r="R409" s="32">
        <v>2.7455390334572489</v>
      </c>
      <c r="S409" s="31">
        <v>30</v>
      </c>
      <c r="T409" s="31">
        <v>0</v>
      </c>
      <c r="U409" s="31">
        <v>10138</v>
      </c>
      <c r="V409" s="32">
        <v>1.8843866171003718</v>
      </c>
      <c r="W409" s="32">
        <v>0.68634486493805424</v>
      </c>
      <c r="X409" s="31">
        <v>130</v>
      </c>
      <c r="Y409" s="31">
        <v>293</v>
      </c>
      <c r="Z409" s="31">
        <v>3</v>
      </c>
      <c r="AA409" s="35">
        <v>321</v>
      </c>
      <c r="AB409" s="142"/>
      <c r="AC409" s="35" t="s">
        <v>676</v>
      </c>
      <c r="AD409" s="31">
        <v>5380</v>
      </c>
      <c r="AE409" s="31">
        <v>11850</v>
      </c>
      <c r="AF409" s="31">
        <v>9565</v>
      </c>
      <c r="AG409" s="31">
        <v>0</v>
      </c>
      <c r="AH409" s="31">
        <v>46613</v>
      </c>
      <c r="AI409" s="31">
        <v>68028</v>
      </c>
      <c r="AJ409" s="31" t="s">
        <v>1032</v>
      </c>
      <c r="AK409" s="31">
        <v>0</v>
      </c>
      <c r="AL409" s="35">
        <v>321</v>
      </c>
      <c r="AM409" s="142"/>
      <c r="AN409" s="35" t="s">
        <v>676</v>
      </c>
      <c r="AO409" s="31">
        <v>31745</v>
      </c>
      <c r="AP409" s="31">
        <v>10015</v>
      </c>
      <c r="AQ409" s="31">
        <v>33878</v>
      </c>
      <c r="AR409" s="31">
        <v>75638</v>
      </c>
      <c r="AS409" s="31">
        <v>0</v>
      </c>
      <c r="AT409" s="36">
        <v>14.059107806691451</v>
      </c>
      <c r="AU409" s="31">
        <v>66073</v>
      </c>
      <c r="AV409" s="31">
        <v>9565</v>
      </c>
      <c r="AW409" s="31">
        <v>0</v>
      </c>
    </row>
    <row r="410" spans="1:49" outlineLevel="2" x14ac:dyDescent="0.2">
      <c r="A410" s="35">
        <v>909420633</v>
      </c>
      <c r="B410" s="35" t="s">
        <v>790</v>
      </c>
      <c r="C410" s="31" t="s">
        <v>855</v>
      </c>
      <c r="D410" s="35">
        <v>322</v>
      </c>
      <c r="F410" s="35" t="s">
        <v>677</v>
      </c>
      <c r="G410" s="31">
        <v>5400</v>
      </c>
      <c r="H410" s="71">
        <v>32</v>
      </c>
      <c r="I410" s="31">
        <v>2053</v>
      </c>
      <c r="J410" s="33">
        <v>0</v>
      </c>
      <c r="K410" s="33">
        <v>1</v>
      </c>
      <c r="L410" s="33">
        <v>0.47367999999999999</v>
      </c>
      <c r="M410" s="33">
        <v>7.8950000000000006E-2</v>
      </c>
      <c r="N410" s="35">
        <v>322</v>
      </c>
      <c r="O410" s="142"/>
      <c r="P410" s="35" t="s">
        <v>677</v>
      </c>
      <c r="Q410" s="31">
        <v>30961</v>
      </c>
      <c r="R410" s="32">
        <v>5.7335185185185189</v>
      </c>
      <c r="S410" s="31">
        <v>32</v>
      </c>
      <c r="T410" s="31">
        <v>0</v>
      </c>
      <c r="U410" s="31">
        <v>20454</v>
      </c>
      <c r="V410" s="32">
        <v>3.7877777777777779</v>
      </c>
      <c r="W410" s="32">
        <v>0.66063757630567488</v>
      </c>
      <c r="X410" s="31">
        <v>1106</v>
      </c>
      <c r="Y410" s="31">
        <v>403</v>
      </c>
      <c r="Z410" s="31">
        <v>7</v>
      </c>
      <c r="AA410" s="35">
        <v>322</v>
      </c>
      <c r="AB410" s="142"/>
      <c r="AC410" s="35" t="s">
        <v>677</v>
      </c>
      <c r="AD410" s="31">
        <v>5400</v>
      </c>
      <c r="AE410" s="31">
        <v>5218</v>
      </c>
      <c r="AF410" s="31">
        <v>9215</v>
      </c>
      <c r="AG410" s="31">
        <v>0</v>
      </c>
      <c r="AH410" s="31">
        <v>65725</v>
      </c>
      <c r="AI410" s="31">
        <v>80158</v>
      </c>
      <c r="AJ410" s="31">
        <v>300</v>
      </c>
      <c r="AK410" s="31">
        <v>0</v>
      </c>
      <c r="AL410" s="35">
        <v>322</v>
      </c>
      <c r="AM410" s="142"/>
      <c r="AN410" s="35" t="s">
        <v>677</v>
      </c>
      <c r="AO410" s="31">
        <v>35960</v>
      </c>
      <c r="AP410" s="31">
        <v>8705</v>
      </c>
      <c r="AQ410" s="31">
        <v>30545</v>
      </c>
      <c r="AR410" s="31">
        <v>75210</v>
      </c>
      <c r="AS410" s="31">
        <v>0</v>
      </c>
      <c r="AT410" s="36">
        <v>13.927777777777777</v>
      </c>
      <c r="AU410" s="31">
        <v>65995</v>
      </c>
      <c r="AV410" s="31">
        <v>9215</v>
      </c>
      <c r="AW410" s="31">
        <v>0</v>
      </c>
    </row>
    <row r="411" spans="1:49" outlineLevel="2" x14ac:dyDescent="0.2">
      <c r="A411" s="35">
        <v>909420483</v>
      </c>
      <c r="B411" s="35" t="s">
        <v>790</v>
      </c>
      <c r="C411" s="31" t="s">
        <v>855</v>
      </c>
      <c r="D411" s="35">
        <v>323</v>
      </c>
      <c r="F411" s="35" t="s">
        <v>678</v>
      </c>
      <c r="G411" s="31">
        <v>1653</v>
      </c>
      <c r="H411" s="71">
        <v>35</v>
      </c>
      <c r="I411" s="31">
        <v>1587</v>
      </c>
      <c r="J411" s="33">
        <v>0</v>
      </c>
      <c r="K411" s="33">
        <v>0.57142999999999999</v>
      </c>
      <c r="L411" s="33">
        <v>0</v>
      </c>
      <c r="M411" s="33">
        <v>0.42857000000000001</v>
      </c>
      <c r="N411" s="35">
        <v>323</v>
      </c>
      <c r="O411" s="142"/>
      <c r="P411" s="35" t="s">
        <v>678</v>
      </c>
      <c r="Q411" s="31">
        <v>19053</v>
      </c>
      <c r="R411" s="32">
        <v>11.526315789473685</v>
      </c>
      <c r="S411" s="31">
        <v>20</v>
      </c>
      <c r="T411" s="31">
        <v>0</v>
      </c>
      <c r="U411" s="31">
        <v>3962</v>
      </c>
      <c r="V411" s="32">
        <v>2.3968542044767092</v>
      </c>
      <c r="W411" s="32">
        <v>0.20794625518291082</v>
      </c>
      <c r="X411" s="31">
        <v>41</v>
      </c>
      <c r="Y411" s="31">
        <v>57</v>
      </c>
      <c r="Z411" s="31">
        <v>4</v>
      </c>
      <c r="AA411" s="35">
        <v>323</v>
      </c>
      <c r="AB411" s="142"/>
      <c r="AC411" s="35" t="s">
        <v>678</v>
      </c>
      <c r="AD411" s="31">
        <v>1653</v>
      </c>
      <c r="AE411" s="31">
        <v>11011</v>
      </c>
      <c r="AF411" s="31">
        <v>4385</v>
      </c>
      <c r="AG411" s="31">
        <v>0</v>
      </c>
      <c r="AH411" s="31">
        <v>12933</v>
      </c>
      <c r="AI411" s="31">
        <v>28329</v>
      </c>
      <c r="AJ411" s="31">
        <v>300</v>
      </c>
      <c r="AK411" s="31">
        <v>0</v>
      </c>
      <c r="AL411" s="35">
        <v>323</v>
      </c>
      <c r="AM411" s="142"/>
      <c r="AN411" s="35" t="s">
        <v>678</v>
      </c>
      <c r="AO411" s="31">
        <v>9911</v>
      </c>
      <c r="AP411" s="31">
        <v>4086</v>
      </c>
      <c r="AQ411" s="31">
        <v>10825</v>
      </c>
      <c r="AR411" s="31">
        <v>24822</v>
      </c>
      <c r="AS411" s="31">
        <v>0</v>
      </c>
      <c r="AT411" s="36">
        <v>15.016333938294011</v>
      </c>
      <c r="AU411" s="31">
        <v>20437</v>
      </c>
      <c r="AV411" s="31">
        <v>4385</v>
      </c>
      <c r="AW411" s="31">
        <v>0</v>
      </c>
    </row>
    <row r="412" spans="1:49" outlineLevel="2" x14ac:dyDescent="0.2">
      <c r="A412" s="35">
        <v>909420573</v>
      </c>
      <c r="B412" s="35" t="s">
        <v>790</v>
      </c>
      <c r="C412" s="31" t="s">
        <v>855</v>
      </c>
      <c r="D412" s="35">
        <v>324</v>
      </c>
      <c r="F412" s="35" t="s">
        <v>679</v>
      </c>
      <c r="G412" s="31">
        <v>8436</v>
      </c>
      <c r="H412" s="71">
        <v>45</v>
      </c>
      <c r="I412" s="31">
        <v>3608</v>
      </c>
      <c r="J412" s="33">
        <v>0</v>
      </c>
      <c r="K412" s="33">
        <v>1</v>
      </c>
      <c r="L412" s="33">
        <v>2.05714</v>
      </c>
      <c r="M412" s="33">
        <v>0</v>
      </c>
      <c r="N412" s="35">
        <v>324</v>
      </c>
      <c r="O412" s="142"/>
      <c r="P412" s="35" t="s">
        <v>679</v>
      </c>
      <c r="Q412" s="31">
        <v>34696</v>
      </c>
      <c r="R412" s="32">
        <v>4.1128496917970603</v>
      </c>
      <c r="S412" s="31">
        <v>44</v>
      </c>
      <c r="T412" s="31">
        <v>0</v>
      </c>
      <c r="U412" s="31">
        <v>22542</v>
      </c>
      <c r="V412" s="32">
        <v>2.6721194879089616</v>
      </c>
      <c r="W412" s="32">
        <v>0.64970025363154249</v>
      </c>
      <c r="X412" s="31">
        <v>624</v>
      </c>
      <c r="Y412" s="31">
        <v>615</v>
      </c>
      <c r="Z412" s="31">
        <v>9</v>
      </c>
      <c r="AA412" s="35">
        <v>324</v>
      </c>
      <c r="AB412" s="142"/>
      <c r="AC412" s="35" t="s">
        <v>679</v>
      </c>
      <c r="AD412" s="31">
        <v>8436</v>
      </c>
      <c r="AE412" s="31">
        <v>20756</v>
      </c>
      <c r="AF412" s="31">
        <v>29494</v>
      </c>
      <c r="AG412" s="31">
        <v>0</v>
      </c>
      <c r="AH412" s="31">
        <v>76250</v>
      </c>
      <c r="AI412" s="31">
        <v>126500</v>
      </c>
      <c r="AJ412" s="31" t="s">
        <v>1032</v>
      </c>
      <c r="AK412" s="31">
        <v>0</v>
      </c>
      <c r="AL412" s="35">
        <v>324</v>
      </c>
      <c r="AM412" s="142"/>
      <c r="AN412" s="35" t="s">
        <v>679</v>
      </c>
      <c r="AO412" s="31">
        <v>78504</v>
      </c>
      <c r="AP412" s="31">
        <v>17185</v>
      </c>
      <c r="AQ412" s="31">
        <v>32006</v>
      </c>
      <c r="AR412" s="31">
        <v>127695</v>
      </c>
      <c r="AS412" s="31">
        <v>17907</v>
      </c>
      <c r="AT412" s="36">
        <v>15.136913229018493</v>
      </c>
      <c r="AU412" s="31">
        <v>98201</v>
      </c>
      <c r="AV412" s="31">
        <v>29494</v>
      </c>
      <c r="AW412" s="31">
        <v>0</v>
      </c>
    </row>
    <row r="413" spans="1:49" outlineLevel="1" x14ac:dyDescent="0.2">
      <c r="B413" s="15" t="s">
        <v>88</v>
      </c>
      <c r="C413" s="31"/>
      <c r="F413" s="12" t="s">
        <v>4</v>
      </c>
      <c r="G413" s="31">
        <v>42002</v>
      </c>
      <c r="I413" s="31">
        <v>22891</v>
      </c>
      <c r="J413" s="33">
        <v>1</v>
      </c>
      <c r="K413" s="33">
        <v>3.28572</v>
      </c>
      <c r="L413" s="33">
        <v>8.6593900000000001</v>
      </c>
      <c r="M413" s="33">
        <v>2.77895</v>
      </c>
      <c r="O413" s="142"/>
      <c r="P413" s="12" t="s">
        <v>4</v>
      </c>
      <c r="Q413" s="31">
        <v>148858</v>
      </c>
      <c r="R413" s="32">
        <v>3.5440693300319031</v>
      </c>
      <c r="S413" s="31">
        <v>178</v>
      </c>
      <c r="T413" s="31">
        <v>0</v>
      </c>
      <c r="U413" s="31">
        <v>103866</v>
      </c>
      <c r="V413" s="32">
        <v>2.4728822437026809</v>
      </c>
      <c r="W413" s="32">
        <v>0.69775222023673567</v>
      </c>
      <c r="X413" s="31">
        <v>2411</v>
      </c>
      <c r="Y413" s="31">
        <v>2230</v>
      </c>
      <c r="Z413" s="31">
        <v>39</v>
      </c>
      <c r="AB413" s="142"/>
      <c r="AC413" s="12" t="s">
        <v>4</v>
      </c>
      <c r="AD413" s="31">
        <v>42002</v>
      </c>
      <c r="AE413" s="31">
        <v>139785</v>
      </c>
      <c r="AF413" s="31">
        <v>117087</v>
      </c>
      <c r="AG413" s="31">
        <v>0</v>
      </c>
      <c r="AH413" s="31">
        <v>421167</v>
      </c>
      <c r="AI413" s="31">
        <v>678039</v>
      </c>
      <c r="AJ413" s="31">
        <v>50600</v>
      </c>
      <c r="AK413" s="31">
        <v>0</v>
      </c>
      <c r="AM413" s="142"/>
      <c r="AN413" s="12" t="s">
        <v>4</v>
      </c>
      <c r="AO413" s="31">
        <v>328953</v>
      </c>
      <c r="AP413" s="31">
        <v>87013</v>
      </c>
      <c r="AQ413" s="31">
        <v>243744</v>
      </c>
      <c r="AR413" s="31">
        <v>659710</v>
      </c>
      <c r="AS413" s="31">
        <v>17907</v>
      </c>
      <c r="AT413" s="36">
        <v>15.706633017475358</v>
      </c>
      <c r="AU413" s="31">
        <v>542623</v>
      </c>
      <c r="AV413" s="31">
        <v>117087</v>
      </c>
      <c r="AW413" s="31">
        <v>0</v>
      </c>
    </row>
    <row r="414" spans="1:49" outlineLevel="1" x14ac:dyDescent="0.2">
      <c r="B414" s="15"/>
      <c r="C414" s="31"/>
      <c r="E414" s="128"/>
      <c r="F414" s="12"/>
      <c r="O414" s="142"/>
      <c r="P414" s="12"/>
      <c r="AB414" s="142"/>
      <c r="AC414" s="12"/>
      <c r="AE414" s="31"/>
      <c r="AF414" s="31"/>
      <c r="AG414" s="31"/>
      <c r="AH414" s="31"/>
      <c r="AI414" s="31"/>
      <c r="AJ414" s="31"/>
      <c r="AM414" s="142"/>
      <c r="AN414" s="12"/>
      <c r="AO414" s="31"/>
      <c r="AP414" s="31"/>
      <c r="AQ414" s="31"/>
      <c r="AR414" s="31"/>
      <c r="AS414" s="31"/>
      <c r="AT414" s="36"/>
      <c r="AU414" s="31"/>
      <c r="AV414" s="31"/>
      <c r="AW414" s="31"/>
    </row>
    <row r="415" spans="1:49" outlineLevel="2" x14ac:dyDescent="0.2">
      <c r="A415" s="35">
        <v>904431052</v>
      </c>
      <c r="B415" s="35" t="s">
        <v>680</v>
      </c>
      <c r="C415" s="31" t="s">
        <v>405</v>
      </c>
      <c r="D415" s="35">
        <v>325</v>
      </c>
      <c r="F415" s="35" t="s">
        <v>17</v>
      </c>
      <c r="G415" s="31">
        <v>35122</v>
      </c>
      <c r="H415" s="71">
        <v>54</v>
      </c>
      <c r="I415" s="31">
        <v>9977</v>
      </c>
      <c r="J415" s="33">
        <v>3</v>
      </c>
      <c r="K415" s="33">
        <v>0.625</v>
      </c>
      <c r="L415" s="33">
        <v>6.25</v>
      </c>
      <c r="M415" s="33">
        <v>3.3</v>
      </c>
      <c r="N415" s="35">
        <v>325</v>
      </c>
      <c r="O415" s="142"/>
      <c r="P415" s="35" t="s">
        <v>17</v>
      </c>
      <c r="Q415" s="31">
        <v>99951</v>
      </c>
      <c r="R415" s="32">
        <v>2.8458231308012074</v>
      </c>
      <c r="S415" s="31">
        <v>80</v>
      </c>
      <c r="T415" s="31">
        <v>0</v>
      </c>
      <c r="U415" s="31">
        <v>71415</v>
      </c>
      <c r="V415" s="32">
        <v>2.0333409259153807</v>
      </c>
      <c r="W415" s="32">
        <v>0.71450010505147521</v>
      </c>
      <c r="X415" s="31">
        <v>436</v>
      </c>
      <c r="Y415" s="31">
        <v>1448</v>
      </c>
      <c r="Z415" s="31">
        <v>16</v>
      </c>
      <c r="AA415" s="35">
        <v>325</v>
      </c>
      <c r="AB415" s="142"/>
      <c r="AC415" s="35" t="s">
        <v>17</v>
      </c>
      <c r="AD415" s="31">
        <v>35122</v>
      </c>
      <c r="AE415" s="31">
        <v>191903</v>
      </c>
      <c r="AF415" s="31">
        <v>120480</v>
      </c>
      <c r="AG415" s="31">
        <v>6278</v>
      </c>
      <c r="AH415" s="31">
        <v>187104</v>
      </c>
      <c r="AI415" s="31">
        <v>505765</v>
      </c>
      <c r="AJ415" s="31">
        <v>0</v>
      </c>
      <c r="AK415" s="31">
        <v>6278</v>
      </c>
      <c r="AL415" s="35">
        <v>325</v>
      </c>
      <c r="AM415" s="142"/>
      <c r="AN415" s="35" t="s">
        <v>17</v>
      </c>
      <c r="AO415" s="31">
        <v>308060</v>
      </c>
      <c r="AP415" s="31">
        <v>66347</v>
      </c>
      <c r="AQ415" s="31">
        <v>114843</v>
      </c>
      <c r="AR415" s="31">
        <v>489250</v>
      </c>
      <c r="AS415" s="31">
        <v>0</v>
      </c>
      <c r="AT415" s="36">
        <v>13.930015374978646</v>
      </c>
      <c r="AU415" s="31">
        <v>362492</v>
      </c>
      <c r="AV415" s="31">
        <v>120480</v>
      </c>
      <c r="AW415" s="31">
        <v>6278</v>
      </c>
    </row>
    <row r="416" spans="1:49" outlineLevel="2" x14ac:dyDescent="0.2">
      <c r="A416" s="35">
        <v>904430363</v>
      </c>
      <c r="B416" s="35" t="s">
        <v>680</v>
      </c>
      <c r="C416" s="31" t="s">
        <v>405</v>
      </c>
      <c r="D416" s="35">
        <v>326</v>
      </c>
      <c r="F416" s="35" t="s">
        <v>681</v>
      </c>
      <c r="G416" s="31">
        <v>10631</v>
      </c>
      <c r="H416" s="71">
        <v>45.5</v>
      </c>
      <c r="I416" s="31">
        <v>2901</v>
      </c>
      <c r="J416" s="33">
        <v>2.6052599999999999</v>
      </c>
      <c r="K416" s="33">
        <v>1</v>
      </c>
      <c r="L416" s="33">
        <v>1.81579</v>
      </c>
      <c r="M416" s="33">
        <v>0.21052999999999999</v>
      </c>
      <c r="N416" s="35">
        <v>326</v>
      </c>
      <c r="O416" s="142"/>
      <c r="P416" s="35" t="s">
        <v>681</v>
      </c>
      <c r="Q416" s="31">
        <v>48849</v>
      </c>
      <c r="R416" s="32">
        <v>4.5949581412849216</v>
      </c>
      <c r="S416" s="31">
        <v>61</v>
      </c>
      <c r="T416" s="31">
        <v>0</v>
      </c>
      <c r="U416" s="31">
        <v>49317</v>
      </c>
      <c r="V416" s="32">
        <v>4.6389803405135925</v>
      </c>
      <c r="W416" s="32">
        <v>1.0095805441257752</v>
      </c>
      <c r="X416" s="31">
        <v>197</v>
      </c>
      <c r="Y416" s="31">
        <v>590</v>
      </c>
      <c r="Z416" s="31">
        <v>4</v>
      </c>
      <c r="AA416" s="35">
        <v>326</v>
      </c>
      <c r="AB416" s="142"/>
      <c r="AC416" s="35" t="s">
        <v>681</v>
      </c>
      <c r="AD416" s="31">
        <v>10631</v>
      </c>
      <c r="AE416" s="31">
        <v>13500</v>
      </c>
      <c r="AF416" s="31">
        <v>34415</v>
      </c>
      <c r="AG416" s="31">
        <v>0</v>
      </c>
      <c r="AH416" s="31">
        <v>283448</v>
      </c>
      <c r="AI416" s="31">
        <v>331363</v>
      </c>
      <c r="AJ416" s="31">
        <v>0</v>
      </c>
      <c r="AK416" s="31">
        <v>407</v>
      </c>
      <c r="AL416" s="35">
        <v>326</v>
      </c>
      <c r="AM416" s="142"/>
      <c r="AN416" s="35" t="s">
        <v>681</v>
      </c>
      <c r="AO416" s="31">
        <v>196472</v>
      </c>
      <c r="AP416" s="31">
        <v>39516</v>
      </c>
      <c r="AQ416" s="31">
        <v>94791</v>
      </c>
      <c r="AR416" s="31">
        <v>330779</v>
      </c>
      <c r="AS416" s="31">
        <v>666453</v>
      </c>
      <c r="AT416" s="36">
        <v>31.114570595428464</v>
      </c>
      <c r="AU416" s="31">
        <v>296771</v>
      </c>
      <c r="AV416" s="31">
        <v>34008</v>
      </c>
      <c r="AW416" s="31">
        <v>0</v>
      </c>
    </row>
    <row r="417" spans="1:49" outlineLevel="2" x14ac:dyDescent="0.2">
      <c r="A417" s="35">
        <v>904430393</v>
      </c>
      <c r="B417" s="35" t="s">
        <v>680</v>
      </c>
      <c r="C417" s="31" t="s">
        <v>405</v>
      </c>
      <c r="D417" s="35">
        <v>327</v>
      </c>
      <c r="F417" s="35" t="s">
        <v>682</v>
      </c>
      <c r="G417" s="31">
        <v>15718</v>
      </c>
      <c r="H417" s="71">
        <v>51</v>
      </c>
      <c r="I417" s="31">
        <v>7178</v>
      </c>
      <c r="J417" s="33">
        <v>1.31429</v>
      </c>
      <c r="K417" s="33">
        <v>0</v>
      </c>
      <c r="L417" s="33">
        <v>3.6857099999999998</v>
      </c>
      <c r="M417" s="33">
        <v>1.31429</v>
      </c>
      <c r="N417" s="35">
        <v>327</v>
      </c>
      <c r="O417" s="142"/>
      <c r="P417" s="35" t="s">
        <v>682</v>
      </c>
      <c r="Q417" s="31">
        <v>82978</v>
      </c>
      <c r="R417" s="32">
        <v>5.2791703779106758</v>
      </c>
      <c r="S417" s="31">
        <v>64</v>
      </c>
      <c r="T417" s="31">
        <v>0</v>
      </c>
      <c r="U417" s="31">
        <v>85738</v>
      </c>
      <c r="V417" s="32">
        <v>5.4547652373075453</v>
      </c>
      <c r="W417" s="32">
        <v>1.033261828436453</v>
      </c>
      <c r="X417" s="31">
        <v>299</v>
      </c>
      <c r="Y417" s="31">
        <v>2029</v>
      </c>
      <c r="Z417" s="31">
        <v>12</v>
      </c>
      <c r="AA417" s="35">
        <v>327</v>
      </c>
      <c r="AB417" s="142"/>
      <c r="AC417" s="35" t="s">
        <v>682</v>
      </c>
      <c r="AD417" s="31">
        <v>15718</v>
      </c>
      <c r="AE417" s="31">
        <v>36300</v>
      </c>
      <c r="AF417" s="31">
        <v>29690</v>
      </c>
      <c r="AG417" s="31">
        <v>0</v>
      </c>
      <c r="AH417" s="31">
        <v>82489</v>
      </c>
      <c r="AI417" s="31">
        <v>148479</v>
      </c>
      <c r="AJ417" s="31">
        <v>0</v>
      </c>
      <c r="AK417" s="31">
        <v>0</v>
      </c>
      <c r="AL417" s="35">
        <v>327</v>
      </c>
      <c r="AM417" s="142"/>
      <c r="AN417" s="35" t="s">
        <v>682</v>
      </c>
      <c r="AO417" s="31">
        <v>147704</v>
      </c>
      <c r="AP417" s="31">
        <v>23806</v>
      </c>
      <c r="AQ417" s="31">
        <v>43114</v>
      </c>
      <c r="AR417" s="31">
        <v>214624</v>
      </c>
      <c r="AS417" s="31">
        <v>0</v>
      </c>
      <c r="AT417" s="36">
        <v>13.654663443186156</v>
      </c>
      <c r="AU417" s="31">
        <v>184934</v>
      </c>
      <c r="AV417" s="31">
        <v>29690</v>
      </c>
      <c r="AW417" s="31">
        <v>0</v>
      </c>
    </row>
    <row r="418" spans="1:49" outlineLevel="2" x14ac:dyDescent="0.2">
      <c r="A418" s="35">
        <v>904430693</v>
      </c>
      <c r="B418" s="35" t="s">
        <v>680</v>
      </c>
      <c r="C418" s="31" t="s">
        <v>405</v>
      </c>
      <c r="D418" s="35">
        <v>328</v>
      </c>
      <c r="F418" s="35" t="s">
        <v>683</v>
      </c>
      <c r="G418" s="31">
        <v>10752</v>
      </c>
      <c r="H418" s="71">
        <v>45</v>
      </c>
      <c r="I418" s="31">
        <v>6099</v>
      </c>
      <c r="J418" s="33">
        <v>1</v>
      </c>
      <c r="K418" s="33">
        <v>0</v>
      </c>
      <c r="L418" s="33">
        <v>2.1944400000000002</v>
      </c>
      <c r="M418" s="33">
        <v>0.69443999999999995</v>
      </c>
      <c r="N418" s="35">
        <v>328</v>
      </c>
      <c r="O418" s="142"/>
      <c r="P418" s="35" t="s">
        <v>683</v>
      </c>
      <c r="Q418" s="31">
        <v>29559</v>
      </c>
      <c r="R418" s="32">
        <v>2.7491629464285716</v>
      </c>
      <c r="S418" s="31">
        <v>53</v>
      </c>
      <c r="T418" s="31">
        <v>0</v>
      </c>
      <c r="U418" s="31">
        <v>34763</v>
      </c>
      <c r="V418" s="32">
        <v>3.2331659226190474</v>
      </c>
      <c r="W418" s="32">
        <v>1.1760546703203762</v>
      </c>
      <c r="X418" s="31">
        <v>258</v>
      </c>
      <c r="Y418" s="31">
        <v>772</v>
      </c>
      <c r="Z418" s="31">
        <v>13</v>
      </c>
      <c r="AA418" s="35">
        <v>328</v>
      </c>
      <c r="AB418" s="142"/>
      <c r="AC418" s="35" t="s">
        <v>683</v>
      </c>
      <c r="AD418" s="31">
        <v>10752</v>
      </c>
      <c r="AE418" s="31">
        <v>13687</v>
      </c>
      <c r="AF418" s="31">
        <v>32469</v>
      </c>
      <c r="AG418" s="31">
        <v>0</v>
      </c>
      <c r="AH418" s="31">
        <v>91398</v>
      </c>
      <c r="AI418" s="31">
        <v>137554</v>
      </c>
      <c r="AJ418" s="31">
        <v>0</v>
      </c>
      <c r="AK418" s="31">
        <v>0</v>
      </c>
      <c r="AL418" s="35">
        <v>328</v>
      </c>
      <c r="AM418" s="142"/>
      <c r="AN418" s="35" t="s">
        <v>683</v>
      </c>
      <c r="AO418" s="31">
        <v>76791</v>
      </c>
      <c r="AP418" s="31">
        <v>15230</v>
      </c>
      <c r="AQ418" s="31">
        <v>29334</v>
      </c>
      <c r="AR418" s="31">
        <v>121355</v>
      </c>
      <c r="AS418" s="31">
        <v>0</v>
      </c>
      <c r="AT418" s="36">
        <v>11.286737351190476</v>
      </c>
      <c r="AU418" s="31">
        <v>88886</v>
      </c>
      <c r="AV418" s="31">
        <v>32469</v>
      </c>
      <c r="AW418" s="31">
        <v>0</v>
      </c>
    </row>
    <row r="419" spans="1:49" outlineLevel="1" x14ac:dyDescent="0.2">
      <c r="B419" s="15" t="s">
        <v>89</v>
      </c>
      <c r="C419" s="31"/>
      <c r="F419" s="12" t="s">
        <v>562</v>
      </c>
      <c r="G419" s="31">
        <v>72223</v>
      </c>
      <c r="I419" s="31">
        <v>26155</v>
      </c>
      <c r="J419" s="33">
        <v>7.9195499999999992</v>
      </c>
      <c r="K419" s="33">
        <v>1.625</v>
      </c>
      <c r="L419" s="33">
        <v>13.94594</v>
      </c>
      <c r="M419" s="33">
        <v>5.5192600000000001</v>
      </c>
      <c r="O419" s="142"/>
      <c r="P419" s="12" t="s">
        <v>562</v>
      </c>
      <c r="Q419" s="31">
        <v>261337</v>
      </c>
      <c r="R419" s="32">
        <v>3.6184733395178821</v>
      </c>
      <c r="S419" s="31">
        <v>258</v>
      </c>
      <c r="T419" s="31">
        <v>0</v>
      </c>
      <c r="U419" s="31">
        <v>241233</v>
      </c>
      <c r="V419" s="32">
        <v>3.3401132603187351</v>
      </c>
      <c r="W419" s="32">
        <v>0.92307250791124107</v>
      </c>
      <c r="X419" s="31">
        <v>1190</v>
      </c>
      <c r="Y419" s="31">
        <v>4839</v>
      </c>
      <c r="Z419" s="31">
        <v>45</v>
      </c>
      <c r="AB419" s="142"/>
      <c r="AC419" s="12" t="s">
        <v>562</v>
      </c>
      <c r="AD419" s="31">
        <v>72223</v>
      </c>
      <c r="AE419" s="31">
        <v>255390</v>
      </c>
      <c r="AF419" s="31">
        <v>217054</v>
      </c>
      <c r="AG419" s="31">
        <v>6278</v>
      </c>
      <c r="AH419" s="31">
        <v>644439</v>
      </c>
      <c r="AI419" s="31">
        <v>1123161</v>
      </c>
      <c r="AJ419" s="31">
        <v>0</v>
      </c>
      <c r="AK419" s="31">
        <v>6685</v>
      </c>
      <c r="AM419" s="142"/>
      <c r="AN419" s="12" t="s">
        <v>562</v>
      </c>
      <c r="AO419" s="31">
        <v>729027</v>
      </c>
      <c r="AP419" s="31">
        <v>144899</v>
      </c>
      <c r="AQ419" s="31">
        <v>282082</v>
      </c>
      <c r="AR419" s="31">
        <v>1156008</v>
      </c>
      <c r="AS419" s="31">
        <v>666453</v>
      </c>
      <c r="AT419" s="36">
        <v>16.006092242083547</v>
      </c>
      <c r="AU419" s="31">
        <v>933083</v>
      </c>
      <c r="AV419" s="31">
        <v>216647</v>
      </c>
      <c r="AW419" s="31">
        <v>6278</v>
      </c>
    </row>
    <row r="420" spans="1:49" outlineLevel="2" x14ac:dyDescent="0.2">
      <c r="A420" s="35">
        <v>911440303</v>
      </c>
      <c r="B420" s="35" t="s">
        <v>858</v>
      </c>
      <c r="C420" s="31" t="s">
        <v>102</v>
      </c>
      <c r="D420" s="35">
        <v>330</v>
      </c>
      <c r="F420" s="35" t="s">
        <v>684</v>
      </c>
      <c r="G420" s="31">
        <v>46682</v>
      </c>
      <c r="H420" s="71">
        <v>50</v>
      </c>
      <c r="I420" s="31">
        <v>13193</v>
      </c>
      <c r="J420" s="33">
        <v>2.1428600000000002</v>
      </c>
      <c r="K420" s="33">
        <v>0</v>
      </c>
      <c r="L420" s="33">
        <v>11.37143</v>
      </c>
      <c r="M420" s="33">
        <v>0.74285999999999996</v>
      </c>
      <c r="N420" s="35">
        <v>330</v>
      </c>
      <c r="O420" s="142"/>
      <c r="P420" s="35" t="s">
        <v>684</v>
      </c>
      <c r="Q420" s="31">
        <v>85871</v>
      </c>
      <c r="R420" s="32">
        <v>1.8394884537937535</v>
      </c>
      <c r="S420" s="31">
        <v>91</v>
      </c>
      <c r="T420" s="31">
        <v>0</v>
      </c>
      <c r="U420" s="31">
        <v>107665</v>
      </c>
      <c r="V420" s="32">
        <v>2.3063493423589394</v>
      </c>
      <c r="W420" s="32">
        <v>1.2537993036065727</v>
      </c>
      <c r="X420" s="31">
        <v>230</v>
      </c>
      <c r="Y420" s="31">
        <v>1035</v>
      </c>
      <c r="Z420" s="31">
        <v>15</v>
      </c>
      <c r="AA420" s="35">
        <v>330</v>
      </c>
      <c r="AB420" s="142"/>
      <c r="AC420" s="35" t="s">
        <v>684</v>
      </c>
      <c r="AD420" s="31">
        <v>46682</v>
      </c>
      <c r="AE420" s="31">
        <v>178500</v>
      </c>
      <c r="AF420" s="31">
        <v>222201</v>
      </c>
      <c r="AG420" s="31">
        <v>0</v>
      </c>
      <c r="AH420" s="31">
        <v>127897</v>
      </c>
      <c r="AI420" s="31">
        <v>528598</v>
      </c>
      <c r="AJ420" s="31">
        <v>0</v>
      </c>
      <c r="AK420" s="31">
        <v>0</v>
      </c>
      <c r="AL420" s="35">
        <v>330</v>
      </c>
      <c r="AM420" s="142"/>
      <c r="AN420" s="35" t="s">
        <v>684</v>
      </c>
      <c r="AO420" s="31">
        <v>382605</v>
      </c>
      <c r="AP420" s="31">
        <v>51217</v>
      </c>
      <c r="AQ420" s="31">
        <v>102840</v>
      </c>
      <c r="AR420" s="31">
        <v>536662</v>
      </c>
      <c r="AS420" s="31">
        <v>0</v>
      </c>
      <c r="AT420" s="36">
        <v>11.496122702540594</v>
      </c>
      <c r="AU420" s="31">
        <v>314461</v>
      </c>
      <c r="AV420" s="31">
        <v>222201</v>
      </c>
      <c r="AW420" s="31">
        <v>0</v>
      </c>
    </row>
    <row r="421" spans="1:49" outlineLevel="1" x14ac:dyDescent="0.2">
      <c r="B421" s="15" t="s">
        <v>90</v>
      </c>
      <c r="C421" s="31"/>
      <c r="F421" s="12" t="s">
        <v>5</v>
      </c>
      <c r="G421" s="31">
        <v>46682</v>
      </c>
      <c r="I421" s="31">
        <v>13193</v>
      </c>
      <c r="J421" s="33">
        <v>2.1428600000000002</v>
      </c>
      <c r="K421" s="33">
        <v>0</v>
      </c>
      <c r="L421" s="33">
        <v>11.37143</v>
      </c>
      <c r="M421" s="33">
        <v>0.74285999999999996</v>
      </c>
      <c r="O421" s="142"/>
      <c r="P421" s="12" t="s">
        <v>5</v>
      </c>
      <c r="Q421" s="31">
        <v>85871</v>
      </c>
      <c r="R421" s="32">
        <v>1.8394884537937535</v>
      </c>
      <c r="S421" s="31">
        <v>91</v>
      </c>
      <c r="T421" s="31">
        <v>0</v>
      </c>
      <c r="U421" s="31">
        <v>107665</v>
      </c>
      <c r="V421" s="32">
        <v>2.3063493423589394</v>
      </c>
      <c r="W421" s="32">
        <v>1.2537993036065727</v>
      </c>
      <c r="X421" s="31">
        <v>230</v>
      </c>
      <c r="Y421" s="31">
        <v>1035</v>
      </c>
      <c r="Z421" s="31">
        <v>15</v>
      </c>
      <c r="AB421" s="142"/>
      <c r="AC421" s="12" t="s">
        <v>5</v>
      </c>
      <c r="AD421" s="31">
        <v>46682</v>
      </c>
      <c r="AE421" s="31">
        <v>178500</v>
      </c>
      <c r="AF421" s="31">
        <v>222201</v>
      </c>
      <c r="AG421" s="31">
        <v>0</v>
      </c>
      <c r="AH421" s="31">
        <v>127897</v>
      </c>
      <c r="AI421" s="31">
        <v>528598</v>
      </c>
      <c r="AJ421" s="31">
        <v>0</v>
      </c>
      <c r="AK421" s="31">
        <v>0</v>
      </c>
      <c r="AM421" s="142"/>
      <c r="AN421" s="12" t="s">
        <v>5</v>
      </c>
      <c r="AO421" s="31">
        <v>382605</v>
      </c>
      <c r="AP421" s="31">
        <v>51217</v>
      </c>
      <c r="AQ421" s="31">
        <v>102840</v>
      </c>
      <c r="AR421" s="31">
        <v>536662</v>
      </c>
      <c r="AS421" s="31">
        <v>0</v>
      </c>
      <c r="AT421" s="36">
        <v>11.496122702540594</v>
      </c>
      <c r="AU421" s="31">
        <v>314461</v>
      </c>
      <c r="AV421" s="31">
        <v>222201</v>
      </c>
      <c r="AW421" s="31">
        <v>0</v>
      </c>
    </row>
    <row r="422" spans="1:49" outlineLevel="1" x14ac:dyDescent="0.2">
      <c r="B422" s="15"/>
      <c r="C422" s="31"/>
      <c r="F422" s="12"/>
      <c r="O422" s="142"/>
      <c r="P422" s="12"/>
      <c r="AB422" s="142"/>
      <c r="AC422" s="12"/>
      <c r="AI422" s="31"/>
      <c r="AJ422" s="31"/>
      <c r="AM422" s="142"/>
      <c r="AN422" s="12"/>
      <c r="AO422" s="31"/>
      <c r="AP422" s="31"/>
      <c r="AQ422" s="31"/>
      <c r="AR422" s="31"/>
      <c r="AS422" s="31"/>
      <c r="AT422" s="36"/>
      <c r="AU422" s="31"/>
      <c r="AV422" s="31"/>
      <c r="AW422" s="31"/>
    </row>
    <row r="423" spans="1:49" outlineLevel="2" x14ac:dyDescent="0.2">
      <c r="A423" s="35">
        <v>920450035</v>
      </c>
      <c r="B423" s="35" t="s">
        <v>685</v>
      </c>
      <c r="C423" s="31" t="s">
        <v>633</v>
      </c>
      <c r="D423" s="35">
        <v>331</v>
      </c>
      <c r="F423" s="35" t="s">
        <v>686</v>
      </c>
      <c r="G423" s="31">
        <v>7411</v>
      </c>
      <c r="H423" s="71">
        <v>54</v>
      </c>
      <c r="I423" s="31">
        <v>2945</v>
      </c>
      <c r="J423" s="33">
        <v>0.75</v>
      </c>
      <c r="K423" s="33">
        <v>1</v>
      </c>
      <c r="L423" s="33">
        <v>1.5</v>
      </c>
      <c r="M423" s="33">
        <v>1.85</v>
      </c>
      <c r="N423" s="35">
        <v>331</v>
      </c>
      <c r="O423" s="142"/>
      <c r="P423" s="35" t="s">
        <v>686</v>
      </c>
      <c r="Q423" s="31">
        <v>26467</v>
      </c>
      <c r="R423" s="32">
        <v>3.57131291323708</v>
      </c>
      <c r="S423" s="31">
        <v>72</v>
      </c>
      <c r="T423" s="31">
        <v>77</v>
      </c>
      <c r="U423" s="31">
        <v>45386</v>
      </c>
      <c r="V423" s="32">
        <v>6.1241397922007828</v>
      </c>
      <c r="W423" s="32">
        <v>1.7148146748781501</v>
      </c>
      <c r="X423" s="31">
        <v>0</v>
      </c>
      <c r="Y423" s="31">
        <v>1145</v>
      </c>
      <c r="Z423" s="31">
        <v>25</v>
      </c>
      <c r="AA423" s="35">
        <v>331</v>
      </c>
      <c r="AB423" s="142"/>
      <c r="AC423" s="35" t="s">
        <v>686</v>
      </c>
      <c r="AD423" s="31">
        <v>7411</v>
      </c>
      <c r="AE423" s="31">
        <v>181131</v>
      </c>
      <c r="AF423" s="31">
        <v>22212</v>
      </c>
      <c r="AG423" s="31">
        <v>0</v>
      </c>
      <c r="AH423" s="31">
        <v>153688</v>
      </c>
      <c r="AI423" s="31">
        <v>357031</v>
      </c>
      <c r="AJ423" s="31">
        <v>0</v>
      </c>
      <c r="AK423" s="31">
        <v>0</v>
      </c>
      <c r="AL423" s="35">
        <v>331</v>
      </c>
      <c r="AM423" s="142"/>
      <c r="AN423" s="35" t="s">
        <v>686</v>
      </c>
      <c r="AO423" s="31">
        <v>190843</v>
      </c>
      <c r="AP423" s="31">
        <v>56073</v>
      </c>
      <c r="AQ423" s="31">
        <v>97362</v>
      </c>
      <c r="AR423" s="31">
        <v>344278</v>
      </c>
      <c r="AS423" s="31">
        <v>0</v>
      </c>
      <c r="AT423" s="36">
        <v>46.454999325327215</v>
      </c>
      <c r="AU423" s="31">
        <v>274956</v>
      </c>
      <c r="AV423" s="31">
        <v>69322</v>
      </c>
      <c r="AW423" s="31">
        <v>0</v>
      </c>
    </row>
    <row r="424" spans="1:49" outlineLevel="2" x14ac:dyDescent="0.2">
      <c r="A424" s="35">
        <v>920450575</v>
      </c>
      <c r="B424" s="35" t="s">
        <v>685</v>
      </c>
      <c r="C424" s="31" t="s">
        <v>633</v>
      </c>
      <c r="D424" s="35">
        <v>332</v>
      </c>
      <c r="F424" s="35" t="s">
        <v>687</v>
      </c>
      <c r="G424" s="31">
        <v>15343</v>
      </c>
      <c r="H424" s="71">
        <v>48</v>
      </c>
      <c r="I424" s="31">
        <v>10730</v>
      </c>
      <c r="J424" s="33">
        <v>1.06667</v>
      </c>
      <c r="K424" s="33">
        <v>0</v>
      </c>
      <c r="L424" s="33">
        <v>4</v>
      </c>
      <c r="M424" s="33">
        <v>2.2400000000000002</v>
      </c>
      <c r="N424" s="35">
        <v>332</v>
      </c>
      <c r="O424" s="142"/>
      <c r="P424" s="35" t="s">
        <v>687</v>
      </c>
      <c r="Q424" s="31">
        <v>44219</v>
      </c>
      <c r="R424" s="32">
        <v>2.8820308935670989</v>
      </c>
      <c r="S424" s="31">
        <v>40</v>
      </c>
      <c r="T424" s="31">
        <v>77</v>
      </c>
      <c r="U424" s="31">
        <v>40184</v>
      </c>
      <c r="V424" s="32">
        <v>2.6190445154141955</v>
      </c>
      <c r="W424" s="32">
        <v>0.90874963251091156</v>
      </c>
      <c r="X424" s="31">
        <v>286</v>
      </c>
      <c r="Y424" s="31">
        <v>338</v>
      </c>
      <c r="Z424" s="31">
        <v>15</v>
      </c>
      <c r="AA424" s="35">
        <v>332</v>
      </c>
      <c r="AB424" s="142"/>
      <c r="AC424" s="35" t="s">
        <v>687</v>
      </c>
      <c r="AD424" s="31">
        <v>15343</v>
      </c>
      <c r="AE424" s="31">
        <v>217284</v>
      </c>
      <c r="AF424" s="31">
        <v>36416</v>
      </c>
      <c r="AG424" s="31">
        <v>0</v>
      </c>
      <c r="AH424" s="31">
        <v>127238</v>
      </c>
      <c r="AI424" s="31">
        <v>380938</v>
      </c>
      <c r="AJ424" s="31">
        <v>0</v>
      </c>
      <c r="AK424" s="31">
        <v>0</v>
      </c>
      <c r="AL424" s="35">
        <v>332</v>
      </c>
      <c r="AM424" s="142"/>
      <c r="AN424" s="35" t="s">
        <v>687</v>
      </c>
      <c r="AO424" s="31">
        <v>159641</v>
      </c>
      <c r="AP424" s="31">
        <v>39504</v>
      </c>
      <c r="AQ424" s="31">
        <v>187415</v>
      </c>
      <c r="AR424" s="31">
        <v>386560</v>
      </c>
      <c r="AS424" s="31">
        <v>0</v>
      </c>
      <c r="AT424" s="36">
        <v>25.194551261161443</v>
      </c>
      <c r="AU424" s="31">
        <v>350144</v>
      </c>
      <c r="AV424" s="31">
        <v>36416</v>
      </c>
      <c r="AW424" s="31">
        <v>0</v>
      </c>
    </row>
    <row r="425" spans="1:49" outlineLevel="2" x14ac:dyDescent="0.2">
      <c r="A425" s="35">
        <v>920450543</v>
      </c>
      <c r="B425" s="35" t="s">
        <v>685</v>
      </c>
      <c r="C425" s="31" t="s">
        <v>633</v>
      </c>
      <c r="D425" s="35">
        <v>333</v>
      </c>
      <c r="F425" s="35" t="s">
        <v>688</v>
      </c>
      <c r="G425" s="31">
        <v>89474</v>
      </c>
      <c r="H425" s="71">
        <v>69</v>
      </c>
      <c r="I425" s="31">
        <v>36952</v>
      </c>
      <c r="J425" s="33">
        <v>10.98667</v>
      </c>
      <c r="K425" s="33">
        <v>0.98667000000000005</v>
      </c>
      <c r="L425" s="33">
        <v>20.34667</v>
      </c>
      <c r="M425" s="33">
        <v>1.3333299999999999</v>
      </c>
      <c r="N425" s="35">
        <v>333</v>
      </c>
      <c r="O425" s="142"/>
      <c r="P425" s="35" t="s">
        <v>688</v>
      </c>
      <c r="Q425" s="31">
        <v>218392</v>
      </c>
      <c r="R425" s="32">
        <v>2.4408431499653531</v>
      </c>
      <c r="S425" s="31">
        <v>247</v>
      </c>
      <c r="T425" s="31">
        <v>77</v>
      </c>
      <c r="U425" s="31">
        <v>363371</v>
      </c>
      <c r="V425" s="32">
        <v>4.0611909605024925</v>
      </c>
      <c r="W425" s="32">
        <v>1.6638475768343162</v>
      </c>
      <c r="X425" s="31">
        <v>967</v>
      </c>
      <c r="Y425" s="31">
        <v>448</v>
      </c>
      <c r="Z425" s="31">
        <v>40</v>
      </c>
      <c r="AA425" s="35">
        <v>333</v>
      </c>
      <c r="AB425" s="142"/>
      <c r="AC425" s="35" t="s">
        <v>688</v>
      </c>
      <c r="AD425" s="31">
        <v>89474</v>
      </c>
      <c r="AE425" s="31">
        <v>1271032</v>
      </c>
      <c r="AF425" s="31">
        <v>407404</v>
      </c>
      <c r="AG425" s="31">
        <v>5625</v>
      </c>
      <c r="AH425" s="31">
        <v>224769</v>
      </c>
      <c r="AI425" s="31">
        <v>1908830</v>
      </c>
      <c r="AJ425" s="31">
        <v>0</v>
      </c>
      <c r="AK425" s="31">
        <v>0</v>
      </c>
      <c r="AL425" s="35">
        <v>333</v>
      </c>
      <c r="AM425" s="142"/>
      <c r="AN425" s="35" t="s">
        <v>688</v>
      </c>
      <c r="AO425" s="31">
        <v>1381503</v>
      </c>
      <c r="AP425" s="31">
        <v>256813</v>
      </c>
      <c r="AQ425" s="31">
        <v>902237</v>
      </c>
      <c r="AR425" s="31">
        <v>2540553</v>
      </c>
      <c r="AS425" s="31">
        <v>0</v>
      </c>
      <c r="AT425" s="36">
        <v>28.394315667121173</v>
      </c>
      <c r="AU425" s="31">
        <v>2122268</v>
      </c>
      <c r="AV425" s="31">
        <v>407404</v>
      </c>
      <c r="AW425" s="31">
        <v>10881</v>
      </c>
    </row>
    <row r="426" spans="1:49" outlineLevel="2" x14ac:dyDescent="0.2">
      <c r="A426" s="35">
        <v>920450303</v>
      </c>
      <c r="B426" s="35" t="s">
        <v>685</v>
      </c>
      <c r="C426" s="31" t="s">
        <v>633</v>
      </c>
      <c r="D426" s="35">
        <v>334</v>
      </c>
      <c r="F426" s="35" t="s">
        <v>689</v>
      </c>
      <c r="G426" s="31">
        <v>23734</v>
      </c>
      <c r="H426" s="71">
        <v>42</v>
      </c>
      <c r="I426" s="31">
        <v>16702</v>
      </c>
      <c r="J426" s="33">
        <v>1</v>
      </c>
      <c r="K426" s="33">
        <v>3</v>
      </c>
      <c r="L426" s="33">
        <v>6.4857100000000001</v>
      </c>
      <c r="M426" s="33">
        <v>0.42857000000000001</v>
      </c>
      <c r="N426" s="35">
        <v>334</v>
      </c>
      <c r="O426" s="142"/>
      <c r="P426" s="35" t="s">
        <v>689</v>
      </c>
      <c r="Q426" s="31">
        <v>56920</v>
      </c>
      <c r="R426" s="32">
        <v>2.3982472402460604</v>
      </c>
      <c r="S426" s="31">
        <v>49</v>
      </c>
      <c r="T426" s="31">
        <v>77</v>
      </c>
      <c r="U426" s="31">
        <v>55159</v>
      </c>
      <c r="V426" s="32">
        <v>2.3240498862391505</v>
      </c>
      <c r="W426" s="32">
        <v>0.96906184118060434</v>
      </c>
      <c r="X426" s="31">
        <v>261</v>
      </c>
      <c r="Y426" s="31">
        <v>849</v>
      </c>
      <c r="Z426" s="31">
        <v>31</v>
      </c>
      <c r="AA426" s="35">
        <v>334</v>
      </c>
      <c r="AB426" s="142"/>
      <c r="AC426" s="35" t="s">
        <v>689</v>
      </c>
      <c r="AD426" s="31">
        <v>23734</v>
      </c>
      <c r="AE426" s="31">
        <v>300147</v>
      </c>
      <c r="AF426" s="31">
        <v>57524</v>
      </c>
      <c r="AG426" s="31">
        <v>0</v>
      </c>
      <c r="AH426" s="31">
        <v>103506</v>
      </c>
      <c r="AI426" s="31">
        <v>461177</v>
      </c>
      <c r="AJ426" s="31" t="s">
        <v>1032</v>
      </c>
      <c r="AK426" s="31">
        <v>0</v>
      </c>
      <c r="AL426" s="35">
        <v>334</v>
      </c>
      <c r="AM426" s="142"/>
      <c r="AN426" s="35" t="s">
        <v>689</v>
      </c>
      <c r="AO426" s="31">
        <v>283512</v>
      </c>
      <c r="AP426" s="31">
        <v>26361</v>
      </c>
      <c r="AQ426" s="31">
        <v>112461</v>
      </c>
      <c r="AR426" s="31">
        <v>422334</v>
      </c>
      <c r="AS426" s="31">
        <v>264168</v>
      </c>
      <c r="AT426" s="36">
        <v>17.794472065391421</v>
      </c>
      <c r="AU426" s="31">
        <v>364810</v>
      </c>
      <c r="AV426" s="31">
        <v>57524</v>
      </c>
      <c r="AW426" s="31">
        <v>0</v>
      </c>
    </row>
    <row r="427" spans="1:49" outlineLevel="2" x14ac:dyDescent="0.2">
      <c r="A427" s="35">
        <v>920450065</v>
      </c>
      <c r="B427" s="35" t="s">
        <v>685</v>
      </c>
      <c r="C427" s="31" t="s">
        <v>633</v>
      </c>
      <c r="D427" s="35">
        <v>335</v>
      </c>
      <c r="F427" s="35" t="s">
        <v>690</v>
      </c>
      <c r="G427" s="31">
        <v>33880</v>
      </c>
      <c r="H427" s="71">
        <v>56</v>
      </c>
      <c r="I427" s="31">
        <v>24519</v>
      </c>
      <c r="J427" s="33">
        <v>0</v>
      </c>
      <c r="K427" s="33">
        <v>1.2857099999999999</v>
      </c>
      <c r="L427" s="33">
        <v>8.6571400000000001</v>
      </c>
      <c r="M427" s="33">
        <v>0.4</v>
      </c>
      <c r="N427" s="35">
        <v>335</v>
      </c>
      <c r="O427" s="142"/>
      <c r="P427" s="35" t="s">
        <v>690</v>
      </c>
      <c r="Q427" s="31">
        <v>84432</v>
      </c>
      <c r="R427" s="32">
        <v>2.4920897284533647</v>
      </c>
      <c r="S427" s="31">
        <v>152</v>
      </c>
      <c r="T427" s="31">
        <v>77</v>
      </c>
      <c r="U427" s="31">
        <v>116659</v>
      </c>
      <c r="V427" s="32">
        <v>3.4432998819362455</v>
      </c>
      <c r="W427" s="32">
        <v>1.3816917756300928</v>
      </c>
      <c r="X427" s="31">
        <v>310</v>
      </c>
      <c r="Y427" s="31">
        <v>737</v>
      </c>
      <c r="Z427" s="31">
        <v>40</v>
      </c>
      <c r="AA427" s="35">
        <v>335</v>
      </c>
      <c r="AB427" s="142"/>
      <c r="AC427" s="35" t="s">
        <v>690</v>
      </c>
      <c r="AD427" s="31">
        <v>33880</v>
      </c>
      <c r="AE427" s="31">
        <v>548887</v>
      </c>
      <c r="AF427" s="31">
        <v>91931</v>
      </c>
      <c r="AG427" s="31">
        <v>0</v>
      </c>
      <c r="AH427" s="31">
        <v>203124</v>
      </c>
      <c r="AI427" s="31">
        <v>843942</v>
      </c>
      <c r="AJ427" s="31">
        <v>548887</v>
      </c>
      <c r="AK427" s="31">
        <v>0</v>
      </c>
      <c r="AL427" s="35">
        <v>335</v>
      </c>
      <c r="AM427" s="142"/>
      <c r="AN427" s="35" t="s">
        <v>690</v>
      </c>
      <c r="AO427" s="31">
        <v>416070</v>
      </c>
      <c r="AP427" s="31">
        <v>139480</v>
      </c>
      <c r="AQ427" s="31">
        <v>128761</v>
      </c>
      <c r="AR427" s="31">
        <v>684311</v>
      </c>
      <c r="AS427" s="31">
        <v>0</v>
      </c>
      <c r="AT427" s="36">
        <v>20.198081463990555</v>
      </c>
      <c r="AU427" s="31">
        <v>500449</v>
      </c>
      <c r="AV427" s="31">
        <v>183862</v>
      </c>
      <c r="AW427" s="31">
        <v>0</v>
      </c>
    </row>
    <row r="428" spans="1:49" outlineLevel="1" x14ac:dyDescent="0.2">
      <c r="B428" s="15" t="s">
        <v>91</v>
      </c>
      <c r="C428" s="31"/>
      <c r="F428" s="12" t="s">
        <v>6</v>
      </c>
      <c r="G428" s="31">
        <v>169842</v>
      </c>
      <c r="I428" s="31">
        <v>91848</v>
      </c>
      <c r="J428" s="33">
        <v>13.80334</v>
      </c>
      <c r="K428" s="33">
        <v>6.2723800000000001</v>
      </c>
      <c r="L428" s="33">
        <v>40.989519999999999</v>
      </c>
      <c r="M428" s="33">
        <v>6.2519</v>
      </c>
      <c r="O428" s="142"/>
      <c r="P428" s="12" t="s">
        <v>6</v>
      </c>
      <c r="Q428" s="31">
        <v>430430</v>
      </c>
      <c r="R428" s="32">
        <v>2.5342965815287148</v>
      </c>
      <c r="S428" s="31">
        <v>560</v>
      </c>
      <c r="T428" s="31">
        <v>385</v>
      </c>
      <c r="U428" s="31">
        <v>620759</v>
      </c>
      <c r="V428" s="32">
        <v>3.6549204554821539</v>
      </c>
      <c r="W428" s="32">
        <v>1.4421833979973515</v>
      </c>
      <c r="X428" s="31">
        <v>1824</v>
      </c>
      <c r="Y428" s="31">
        <v>3517</v>
      </c>
      <c r="Z428" s="31">
        <v>151</v>
      </c>
      <c r="AB428" s="142"/>
      <c r="AC428" s="12" t="s">
        <v>6</v>
      </c>
      <c r="AD428" s="31">
        <v>169842</v>
      </c>
      <c r="AE428" s="31">
        <v>2518481</v>
      </c>
      <c r="AF428" s="31">
        <v>615487</v>
      </c>
      <c r="AG428" s="31">
        <v>5625</v>
      </c>
      <c r="AH428" s="31">
        <v>812325</v>
      </c>
      <c r="AI428" s="31">
        <v>3951918</v>
      </c>
      <c r="AJ428" s="31">
        <v>548887</v>
      </c>
      <c r="AK428" s="31">
        <v>0</v>
      </c>
      <c r="AM428" s="142"/>
      <c r="AN428" s="12" t="s">
        <v>6</v>
      </c>
      <c r="AO428" s="31">
        <v>2431569</v>
      </c>
      <c r="AP428" s="31">
        <v>518231</v>
      </c>
      <c r="AQ428" s="31">
        <v>1428236</v>
      </c>
      <c r="AR428" s="31">
        <v>4378036</v>
      </c>
      <c r="AS428" s="31">
        <v>264168</v>
      </c>
      <c r="AT428" s="36">
        <v>25.777110490926862</v>
      </c>
      <c r="AU428" s="31">
        <v>3612627</v>
      </c>
      <c r="AV428" s="31">
        <v>754528</v>
      </c>
      <c r="AW428" s="31">
        <v>10881</v>
      </c>
    </row>
    <row r="429" spans="1:49" outlineLevel="1" x14ac:dyDescent="0.2">
      <c r="B429" s="15"/>
      <c r="C429" s="31"/>
      <c r="F429" s="12"/>
      <c r="O429" s="142"/>
      <c r="P429" s="12"/>
      <c r="AB429" s="142"/>
      <c r="AC429" s="12"/>
      <c r="AI429" s="31"/>
      <c r="AJ429" s="31"/>
      <c r="AM429" s="142"/>
      <c r="AN429" s="12"/>
      <c r="AO429" s="31"/>
      <c r="AP429" s="31"/>
      <c r="AQ429" s="31"/>
      <c r="AR429" s="31"/>
      <c r="AS429" s="31"/>
      <c r="AT429" s="36"/>
      <c r="AU429" s="31"/>
      <c r="AV429" s="31"/>
      <c r="AW429" s="31"/>
    </row>
    <row r="430" spans="1:49" outlineLevel="2" x14ac:dyDescent="0.2">
      <c r="A430" s="35">
        <v>923460034</v>
      </c>
      <c r="B430" s="35" t="s">
        <v>162</v>
      </c>
      <c r="C430" s="31" t="s">
        <v>12</v>
      </c>
      <c r="D430" s="35">
        <v>336</v>
      </c>
      <c r="F430" s="35" t="s">
        <v>467</v>
      </c>
      <c r="G430" s="31">
        <v>57853</v>
      </c>
      <c r="H430" s="71">
        <v>65</v>
      </c>
      <c r="I430" s="31">
        <v>26237</v>
      </c>
      <c r="J430" s="33">
        <v>12.7</v>
      </c>
      <c r="K430" s="33">
        <v>0</v>
      </c>
      <c r="L430" s="33">
        <v>19.350000000000001</v>
      </c>
      <c r="M430" s="33">
        <v>2.3250000000000002</v>
      </c>
      <c r="N430" s="35">
        <v>336</v>
      </c>
      <c r="O430" s="142"/>
      <c r="P430" s="35" t="s">
        <v>467</v>
      </c>
      <c r="Q430" s="31">
        <v>153686</v>
      </c>
      <c r="R430" s="32">
        <v>2.6564914524743748</v>
      </c>
      <c r="S430" s="31">
        <v>246</v>
      </c>
      <c r="T430" s="31">
        <v>109</v>
      </c>
      <c r="U430" s="31">
        <v>441939</v>
      </c>
      <c r="V430" s="32">
        <v>7.6389988418923824</v>
      </c>
      <c r="W430" s="32">
        <v>2.8755969964733286</v>
      </c>
      <c r="X430" s="31">
        <v>66727</v>
      </c>
      <c r="Y430" s="31">
        <v>66749</v>
      </c>
      <c r="Z430" s="31">
        <v>23</v>
      </c>
      <c r="AA430" s="35">
        <v>336</v>
      </c>
      <c r="AB430" s="142"/>
      <c r="AC430" s="35" t="s">
        <v>467</v>
      </c>
      <c r="AD430" s="31">
        <v>57853</v>
      </c>
      <c r="AE430" s="31">
        <v>2412142</v>
      </c>
      <c r="AF430" s="31">
        <v>185653</v>
      </c>
      <c r="AG430" s="31">
        <v>0</v>
      </c>
      <c r="AH430" s="31">
        <v>156821</v>
      </c>
      <c r="AI430" s="31">
        <v>2754616</v>
      </c>
      <c r="AJ430" s="31">
        <v>0</v>
      </c>
      <c r="AK430" s="31">
        <v>0</v>
      </c>
      <c r="AL430" s="35">
        <v>336</v>
      </c>
      <c r="AM430" s="142"/>
      <c r="AN430" s="35" t="s">
        <v>467</v>
      </c>
      <c r="AO430" s="31">
        <v>2157796</v>
      </c>
      <c r="AP430" s="31">
        <v>309812</v>
      </c>
      <c r="AQ430" s="31">
        <v>318691</v>
      </c>
      <c r="AR430" s="31">
        <v>2786299</v>
      </c>
      <c r="AS430" s="31">
        <v>0</v>
      </c>
      <c r="AT430" s="36">
        <v>48.161702936753493</v>
      </c>
      <c r="AU430" s="31">
        <v>2600646</v>
      </c>
      <c r="AV430" s="31">
        <v>185653</v>
      </c>
      <c r="AW430" s="31">
        <v>0</v>
      </c>
    </row>
    <row r="431" spans="1:49" outlineLevel="2" x14ac:dyDescent="0.2">
      <c r="A431" s="35">
        <v>923460154</v>
      </c>
      <c r="B431" s="35" t="s">
        <v>162</v>
      </c>
      <c r="C431" s="31" t="s">
        <v>12</v>
      </c>
      <c r="D431" s="35">
        <v>337</v>
      </c>
      <c r="F431" s="35" t="s">
        <v>751</v>
      </c>
      <c r="G431" s="31">
        <v>36793</v>
      </c>
      <c r="H431" s="71">
        <v>55</v>
      </c>
      <c r="I431" s="31">
        <v>15650</v>
      </c>
      <c r="J431" s="33">
        <v>8.7733299999999996</v>
      </c>
      <c r="K431" s="33">
        <v>0</v>
      </c>
      <c r="L431" s="33">
        <v>17.36</v>
      </c>
      <c r="M431" s="33">
        <v>0.77332999999999996</v>
      </c>
      <c r="N431" s="35">
        <v>337</v>
      </c>
      <c r="O431" s="142"/>
      <c r="P431" s="35" t="s">
        <v>751</v>
      </c>
      <c r="Q431" s="31">
        <v>762449</v>
      </c>
      <c r="R431" s="32">
        <v>20.722664637295139</v>
      </c>
      <c r="S431" s="31">
        <v>160</v>
      </c>
      <c r="T431" s="31">
        <v>109</v>
      </c>
      <c r="U431" s="31">
        <v>385228</v>
      </c>
      <c r="V431" s="32">
        <v>10.470143777348952</v>
      </c>
      <c r="W431" s="32">
        <v>0.50525084300720446</v>
      </c>
      <c r="X431" s="31">
        <v>45903</v>
      </c>
      <c r="Y431" s="31">
        <v>49914</v>
      </c>
      <c r="Z431" s="31">
        <v>44</v>
      </c>
      <c r="AA431" s="35">
        <v>337</v>
      </c>
      <c r="AB431" s="142"/>
      <c r="AC431" s="35" t="s">
        <v>751</v>
      </c>
      <c r="AD431" s="31">
        <v>36793</v>
      </c>
      <c r="AE431" s="31">
        <v>1633500</v>
      </c>
      <c r="AF431" s="31">
        <v>130413</v>
      </c>
      <c r="AG431" s="31">
        <v>367</v>
      </c>
      <c r="AH431" s="31">
        <v>199416</v>
      </c>
      <c r="AI431" s="31">
        <v>1963696</v>
      </c>
      <c r="AJ431" s="31">
        <v>0</v>
      </c>
      <c r="AK431" s="31">
        <v>0</v>
      </c>
      <c r="AL431" s="35">
        <v>337</v>
      </c>
      <c r="AM431" s="142"/>
      <c r="AN431" s="35" t="s">
        <v>751</v>
      </c>
      <c r="AO431" s="31">
        <v>1343828</v>
      </c>
      <c r="AP431" s="31">
        <v>254530</v>
      </c>
      <c r="AQ431" s="31">
        <v>314917</v>
      </c>
      <c r="AR431" s="31">
        <v>1913275</v>
      </c>
      <c r="AS431" s="31">
        <v>0</v>
      </c>
      <c r="AT431" s="36">
        <v>52.001059984236129</v>
      </c>
      <c r="AU431" s="31">
        <v>1790963</v>
      </c>
      <c r="AV431" s="31">
        <v>121945</v>
      </c>
      <c r="AW431" s="31">
        <v>367</v>
      </c>
    </row>
    <row r="432" spans="1:49" outlineLevel="2" x14ac:dyDescent="0.2">
      <c r="A432" s="35">
        <v>923461324</v>
      </c>
      <c r="B432" s="35" t="s">
        <v>162</v>
      </c>
      <c r="C432" s="31" t="s">
        <v>12</v>
      </c>
      <c r="D432" s="35">
        <v>338</v>
      </c>
      <c r="F432" s="35" t="s">
        <v>468</v>
      </c>
      <c r="G432" s="31">
        <v>19418</v>
      </c>
      <c r="H432" s="71">
        <v>66</v>
      </c>
      <c r="I432" s="31">
        <v>12631</v>
      </c>
      <c r="J432" s="33">
        <v>4.5789499999999999</v>
      </c>
      <c r="K432" s="33">
        <v>4</v>
      </c>
      <c r="L432" s="33">
        <v>4.7368399999999999</v>
      </c>
      <c r="M432" s="33">
        <v>0.5</v>
      </c>
      <c r="N432" s="35">
        <v>338</v>
      </c>
      <c r="O432" s="142"/>
      <c r="P432" s="35" t="s">
        <v>468</v>
      </c>
      <c r="Q432" s="31">
        <v>54827</v>
      </c>
      <c r="R432" s="32">
        <v>2.8235142651148419</v>
      </c>
      <c r="S432" s="31">
        <v>63</v>
      </c>
      <c r="T432" s="31">
        <v>109</v>
      </c>
      <c r="U432" s="31">
        <v>190302</v>
      </c>
      <c r="V432" s="32">
        <v>9.8002883922134103</v>
      </c>
      <c r="W432" s="32">
        <v>3.4709540919619895</v>
      </c>
      <c r="X432" s="31">
        <v>17727</v>
      </c>
      <c r="Y432" s="31">
        <v>29583</v>
      </c>
      <c r="Z432" s="31">
        <v>11</v>
      </c>
      <c r="AA432" s="35">
        <v>338</v>
      </c>
      <c r="AB432" s="142"/>
      <c r="AC432" s="35" t="s">
        <v>468</v>
      </c>
      <c r="AD432" s="31">
        <v>19418</v>
      </c>
      <c r="AE432" s="31">
        <v>869891</v>
      </c>
      <c r="AF432" s="31">
        <v>62439</v>
      </c>
      <c r="AG432" s="31">
        <v>0</v>
      </c>
      <c r="AH432" s="31">
        <v>12596</v>
      </c>
      <c r="AI432" s="31">
        <v>944926</v>
      </c>
      <c r="AJ432" s="31">
        <v>0</v>
      </c>
      <c r="AK432" s="31">
        <v>0</v>
      </c>
      <c r="AL432" s="35">
        <v>338</v>
      </c>
      <c r="AM432" s="142"/>
      <c r="AN432" s="35" t="s">
        <v>468</v>
      </c>
      <c r="AO432" s="31">
        <v>776461</v>
      </c>
      <c r="AP432" s="31">
        <v>127364</v>
      </c>
      <c r="AQ432" s="31">
        <v>41101</v>
      </c>
      <c r="AR432" s="31">
        <v>944926</v>
      </c>
      <c r="AS432" s="31">
        <v>0</v>
      </c>
      <c r="AT432" s="36">
        <v>48.662375115871875</v>
      </c>
      <c r="AU432" s="31">
        <v>882487</v>
      </c>
      <c r="AV432" s="31">
        <v>62439</v>
      </c>
      <c r="AW432" s="31">
        <v>0</v>
      </c>
    </row>
    <row r="433" spans="1:49" outlineLevel="2" x14ac:dyDescent="0.2">
      <c r="A433" s="22">
        <v>923460001</v>
      </c>
      <c r="B433" s="35" t="s">
        <v>162</v>
      </c>
      <c r="C433" s="31" t="s">
        <v>12</v>
      </c>
      <c r="D433" s="35">
        <v>339</v>
      </c>
      <c r="F433" s="35" t="s">
        <v>111</v>
      </c>
      <c r="G433" s="31">
        <v>26147</v>
      </c>
      <c r="H433" s="71">
        <v>57</v>
      </c>
      <c r="I433" s="31">
        <v>21790</v>
      </c>
      <c r="J433" s="33">
        <v>4</v>
      </c>
      <c r="K433" s="33">
        <v>0</v>
      </c>
      <c r="L433" s="33">
        <v>7.2750000000000004</v>
      </c>
      <c r="M433" s="33">
        <v>0.2</v>
      </c>
      <c r="N433" s="35">
        <v>339</v>
      </c>
      <c r="O433" s="142"/>
      <c r="P433" s="35" t="s">
        <v>111</v>
      </c>
      <c r="Q433" s="31">
        <v>89935</v>
      </c>
      <c r="R433" s="32">
        <v>3.4395915401384478</v>
      </c>
      <c r="S433" s="31">
        <v>106</v>
      </c>
      <c r="T433" s="31">
        <v>109</v>
      </c>
      <c r="U433" s="31">
        <v>304237</v>
      </c>
      <c r="V433" s="32">
        <v>11.635636975561249</v>
      </c>
      <c r="W433" s="32">
        <v>3.3828542836493023</v>
      </c>
      <c r="X433" s="31">
        <v>28253</v>
      </c>
      <c r="Y433" s="31">
        <v>36389</v>
      </c>
      <c r="Z433" s="31">
        <v>26</v>
      </c>
      <c r="AA433" s="35">
        <v>339</v>
      </c>
      <c r="AB433" s="142"/>
      <c r="AC433" s="35" t="s">
        <v>111</v>
      </c>
      <c r="AD433" s="31">
        <v>26147</v>
      </c>
      <c r="AE433" s="31">
        <v>1057833</v>
      </c>
      <c r="AF433" s="31">
        <v>74252</v>
      </c>
      <c r="AG433" s="31">
        <v>0</v>
      </c>
      <c r="AH433" s="31">
        <v>55423</v>
      </c>
      <c r="AI433" s="31">
        <v>1187508</v>
      </c>
      <c r="AJ433" s="31">
        <v>0</v>
      </c>
      <c r="AK433" s="31">
        <v>0</v>
      </c>
      <c r="AL433" s="35">
        <v>339</v>
      </c>
      <c r="AM433" s="142"/>
      <c r="AN433" s="35" t="s">
        <v>111</v>
      </c>
      <c r="AO433" s="31">
        <v>551335</v>
      </c>
      <c r="AP433" s="31">
        <v>172302</v>
      </c>
      <c r="AQ433" s="31">
        <v>402927</v>
      </c>
      <c r="AR433" s="31">
        <v>1126564</v>
      </c>
      <c r="AS433" s="31">
        <v>0</v>
      </c>
      <c r="AT433" s="36">
        <v>43.085784219986998</v>
      </c>
      <c r="AU433" s="31">
        <v>1052312</v>
      </c>
      <c r="AV433" s="31">
        <v>74252</v>
      </c>
      <c r="AW433" s="31">
        <v>0</v>
      </c>
    </row>
    <row r="434" spans="1:49" outlineLevel="2" x14ac:dyDescent="0.2">
      <c r="A434" s="35">
        <v>923460694</v>
      </c>
      <c r="B434" s="35" t="s">
        <v>162</v>
      </c>
      <c r="C434" s="31" t="s">
        <v>12</v>
      </c>
      <c r="D434" s="35">
        <v>340</v>
      </c>
      <c r="F434" s="35" t="s">
        <v>784</v>
      </c>
      <c r="G434" s="31">
        <v>12982</v>
      </c>
      <c r="H434" s="71">
        <v>58</v>
      </c>
      <c r="I434" s="31">
        <v>6367</v>
      </c>
      <c r="J434" s="33">
        <v>3.0133299999999998</v>
      </c>
      <c r="K434" s="33">
        <v>0</v>
      </c>
      <c r="L434" s="33">
        <v>6.1333299999999999</v>
      </c>
      <c r="M434" s="33">
        <v>0.98667000000000005</v>
      </c>
      <c r="N434" s="35">
        <v>340</v>
      </c>
      <c r="O434" s="142"/>
      <c r="P434" s="35" t="s">
        <v>784</v>
      </c>
      <c r="Q434" s="31">
        <v>72765</v>
      </c>
      <c r="R434" s="32">
        <v>5.6050685564627942</v>
      </c>
      <c r="S434" s="31">
        <v>60</v>
      </c>
      <c r="T434" s="31">
        <v>109</v>
      </c>
      <c r="U434" s="31">
        <v>157176</v>
      </c>
      <c r="V434" s="32">
        <v>12.107225389000154</v>
      </c>
      <c r="W434" s="32">
        <v>2.1600494743351888</v>
      </c>
      <c r="X434" s="31">
        <v>14123</v>
      </c>
      <c r="Y434" s="31">
        <v>16726</v>
      </c>
      <c r="Z434" s="31">
        <v>13</v>
      </c>
      <c r="AA434" s="35">
        <v>340</v>
      </c>
      <c r="AB434" s="142"/>
      <c r="AC434" s="35" t="s">
        <v>784</v>
      </c>
      <c r="AD434" s="31">
        <v>12982</v>
      </c>
      <c r="AE434" s="31">
        <v>482045</v>
      </c>
      <c r="AF434" s="31">
        <v>36868</v>
      </c>
      <c r="AG434" s="31">
        <v>0</v>
      </c>
      <c r="AH434" s="31">
        <v>89424</v>
      </c>
      <c r="AI434" s="31">
        <v>608337</v>
      </c>
      <c r="AJ434" s="31">
        <v>0</v>
      </c>
      <c r="AK434" s="31">
        <v>0</v>
      </c>
      <c r="AL434" s="35">
        <v>340</v>
      </c>
      <c r="AM434" s="142"/>
      <c r="AN434" s="35" t="s">
        <v>784</v>
      </c>
      <c r="AO434" s="31">
        <v>399070</v>
      </c>
      <c r="AP434" s="31">
        <v>83830</v>
      </c>
      <c r="AQ434" s="31">
        <v>145966</v>
      </c>
      <c r="AR434" s="31">
        <v>628866</v>
      </c>
      <c r="AS434" s="31">
        <v>0</v>
      </c>
      <c r="AT434" s="36">
        <v>48.441380372823907</v>
      </c>
      <c r="AU434" s="31">
        <v>591998</v>
      </c>
      <c r="AV434" s="31">
        <v>36868</v>
      </c>
      <c r="AW434" s="31">
        <v>0</v>
      </c>
    </row>
    <row r="435" spans="1:49" outlineLevel="2" x14ac:dyDescent="0.2">
      <c r="A435" s="35">
        <v>923461353</v>
      </c>
      <c r="B435" s="35" t="s">
        <v>162</v>
      </c>
      <c r="C435" s="31" t="s">
        <v>12</v>
      </c>
      <c r="D435" s="35">
        <v>341</v>
      </c>
      <c r="F435" s="35" t="s">
        <v>919</v>
      </c>
      <c r="G435" s="31">
        <v>45316</v>
      </c>
      <c r="H435" s="71">
        <v>70</v>
      </c>
      <c r="I435" s="31">
        <v>32600</v>
      </c>
      <c r="J435" s="33">
        <v>6.8421099999999999</v>
      </c>
      <c r="K435" s="33">
        <v>6.5</v>
      </c>
      <c r="L435" s="33">
        <v>12.31579</v>
      </c>
      <c r="M435" s="33">
        <v>1.9736800000000001</v>
      </c>
      <c r="N435" s="35">
        <v>341</v>
      </c>
      <c r="O435" s="142"/>
      <c r="P435" s="35" t="s">
        <v>919</v>
      </c>
      <c r="Q435" s="31">
        <v>162319</v>
      </c>
      <c r="R435" s="32">
        <v>3.5819357401359344</v>
      </c>
      <c r="S435" s="31">
        <v>174</v>
      </c>
      <c r="T435" s="31">
        <v>171</v>
      </c>
      <c r="U435" s="31">
        <v>356824</v>
      </c>
      <c r="V435" s="32">
        <v>7.8741283431900433</v>
      </c>
      <c r="W435" s="32">
        <v>2.1982885552523119</v>
      </c>
      <c r="X435" s="31">
        <v>1229</v>
      </c>
      <c r="Y435" s="31">
        <v>2505</v>
      </c>
      <c r="Z435" s="31">
        <v>19</v>
      </c>
      <c r="AA435" s="35">
        <v>341</v>
      </c>
      <c r="AB435" s="142"/>
      <c r="AC435" s="35" t="s">
        <v>919</v>
      </c>
      <c r="AD435" s="31">
        <v>45316</v>
      </c>
      <c r="AE435" s="31">
        <v>833032</v>
      </c>
      <c r="AF435" s="31">
        <v>125452</v>
      </c>
      <c r="AG435" s="31">
        <v>0</v>
      </c>
      <c r="AH435" s="31">
        <v>181421</v>
      </c>
      <c r="AI435" s="31">
        <v>1139905</v>
      </c>
      <c r="AJ435" s="31">
        <v>0</v>
      </c>
      <c r="AK435" s="31">
        <v>0</v>
      </c>
      <c r="AL435" s="35">
        <v>341</v>
      </c>
      <c r="AM435" s="142"/>
      <c r="AN435" s="35" t="s">
        <v>919</v>
      </c>
      <c r="AO435" s="31">
        <v>695655</v>
      </c>
      <c r="AP435" s="31">
        <v>239462</v>
      </c>
      <c r="AQ435" s="31">
        <v>198016</v>
      </c>
      <c r="AR435" s="31">
        <v>1133133</v>
      </c>
      <c r="AS435" s="31">
        <v>0</v>
      </c>
      <c r="AT435" s="36">
        <v>25.005141671815693</v>
      </c>
      <c r="AU435" s="31">
        <v>1007681</v>
      </c>
      <c r="AV435" s="31">
        <v>125452</v>
      </c>
      <c r="AW435" s="31">
        <v>0</v>
      </c>
    </row>
    <row r="436" spans="1:49" outlineLevel="2" x14ac:dyDescent="0.2">
      <c r="A436" s="35">
        <v>923460513</v>
      </c>
      <c r="B436" s="35" t="s">
        <v>162</v>
      </c>
      <c r="C436" s="31" t="s">
        <v>12</v>
      </c>
      <c r="D436" s="35">
        <v>342</v>
      </c>
      <c r="F436" s="35" t="s">
        <v>920</v>
      </c>
      <c r="G436" s="31">
        <v>4422</v>
      </c>
      <c r="H436" s="71">
        <v>58</v>
      </c>
      <c r="I436" s="31">
        <v>2880</v>
      </c>
      <c r="J436" s="33">
        <v>1</v>
      </c>
      <c r="K436" s="33">
        <v>0</v>
      </c>
      <c r="L436" s="33">
        <v>2.4736799999999999</v>
      </c>
      <c r="M436" s="33">
        <v>0</v>
      </c>
      <c r="N436" s="35">
        <v>342</v>
      </c>
      <c r="O436" s="142"/>
      <c r="P436" s="35" t="s">
        <v>920</v>
      </c>
      <c r="Q436" s="31">
        <v>37139</v>
      </c>
      <c r="R436" s="32">
        <v>8.3986883763003171</v>
      </c>
      <c r="S436" s="31">
        <v>43</v>
      </c>
      <c r="T436" s="31">
        <v>109</v>
      </c>
      <c r="U436" s="31">
        <v>51002</v>
      </c>
      <c r="V436" s="32">
        <v>11.533695160560832</v>
      </c>
      <c r="W436" s="32">
        <v>1.3732733783892943</v>
      </c>
      <c r="X436" s="31">
        <v>6828</v>
      </c>
      <c r="Y436" s="31">
        <v>6174</v>
      </c>
      <c r="Z436" s="31">
        <v>6</v>
      </c>
      <c r="AA436" s="35">
        <v>342</v>
      </c>
      <c r="AB436" s="142"/>
      <c r="AC436" s="35" t="s">
        <v>920</v>
      </c>
      <c r="AD436" s="31">
        <v>4422</v>
      </c>
      <c r="AE436" s="31">
        <v>249522</v>
      </c>
      <c r="AF436" s="31">
        <v>15788</v>
      </c>
      <c r="AG436" s="31">
        <v>0</v>
      </c>
      <c r="AH436" s="31">
        <v>71957</v>
      </c>
      <c r="AI436" s="31">
        <v>337267</v>
      </c>
      <c r="AJ436" s="31">
        <v>0</v>
      </c>
      <c r="AK436" s="31">
        <v>0</v>
      </c>
      <c r="AL436" s="35">
        <v>342</v>
      </c>
      <c r="AM436" s="142"/>
      <c r="AN436" s="35" t="s">
        <v>920</v>
      </c>
      <c r="AO436" s="31">
        <v>201764</v>
      </c>
      <c r="AP436" s="31">
        <v>53441</v>
      </c>
      <c r="AQ436" s="31">
        <v>99576</v>
      </c>
      <c r="AR436" s="31">
        <v>354781</v>
      </c>
      <c r="AS436" s="31">
        <v>0</v>
      </c>
      <c r="AT436" s="36">
        <v>80.230890999547711</v>
      </c>
      <c r="AU436" s="31">
        <v>338993</v>
      </c>
      <c r="AV436" s="31">
        <v>15788</v>
      </c>
      <c r="AW436" s="31">
        <v>0</v>
      </c>
    </row>
    <row r="437" spans="1:49" outlineLevel="2" x14ac:dyDescent="0.2">
      <c r="A437" s="35">
        <v>923460664</v>
      </c>
      <c r="B437" s="35" t="s">
        <v>162</v>
      </c>
      <c r="C437" s="31" t="s">
        <v>12</v>
      </c>
      <c r="D437" s="35">
        <v>343</v>
      </c>
      <c r="F437" s="35" t="s">
        <v>752</v>
      </c>
      <c r="G437" s="31">
        <v>57837</v>
      </c>
      <c r="H437" s="71">
        <v>70</v>
      </c>
      <c r="I437" s="31">
        <v>27537</v>
      </c>
      <c r="J437" s="33">
        <v>20.880000000000003</v>
      </c>
      <c r="K437" s="33">
        <v>0</v>
      </c>
      <c r="L437" s="33">
        <v>38.586669999999998</v>
      </c>
      <c r="M437" s="33">
        <v>1.97333</v>
      </c>
      <c r="N437" s="35">
        <v>343</v>
      </c>
      <c r="O437" s="142"/>
      <c r="P437" s="35" t="s">
        <v>752</v>
      </c>
      <c r="Q437" s="31">
        <v>461528</v>
      </c>
      <c r="R437" s="32">
        <v>7.9798053149368053</v>
      </c>
      <c r="S437" s="31">
        <v>189</v>
      </c>
      <c r="T437" s="31">
        <v>109</v>
      </c>
      <c r="U437" s="31">
        <v>972439</v>
      </c>
      <c r="V437" s="32">
        <v>16.813441222746686</v>
      </c>
      <c r="W437" s="32">
        <v>2.1069989253089738</v>
      </c>
      <c r="X437" s="31">
        <v>79622</v>
      </c>
      <c r="Y437" s="31">
        <v>39758</v>
      </c>
      <c r="Z437" s="31">
        <v>34</v>
      </c>
      <c r="AA437" s="35">
        <v>343</v>
      </c>
      <c r="AB437" s="142"/>
      <c r="AC437" s="35" t="s">
        <v>752</v>
      </c>
      <c r="AD437" s="31">
        <v>57837</v>
      </c>
      <c r="AE437" s="31">
        <v>4827163</v>
      </c>
      <c r="AF437" s="31">
        <v>204930</v>
      </c>
      <c r="AG437" s="31">
        <v>1200</v>
      </c>
      <c r="AH437" s="31">
        <v>546693</v>
      </c>
      <c r="AI437" s="31">
        <v>5579986</v>
      </c>
      <c r="AJ437" s="31" t="s">
        <v>1032</v>
      </c>
      <c r="AK437" s="31">
        <v>0</v>
      </c>
      <c r="AL437" s="35">
        <v>343</v>
      </c>
      <c r="AM437" s="142"/>
      <c r="AN437" s="35" t="s">
        <v>752</v>
      </c>
      <c r="AO437" s="31">
        <v>4014060</v>
      </c>
      <c r="AP437" s="31">
        <v>668403</v>
      </c>
      <c r="AQ437" s="31">
        <v>933609</v>
      </c>
      <c r="AR437" s="31">
        <v>5616072</v>
      </c>
      <c r="AS437" s="31">
        <v>1443225</v>
      </c>
      <c r="AT437" s="36">
        <v>97.101716894029778</v>
      </c>
      <c r="AU437" s="31">
        <v>5409942</v>
      </c>
      <c r="AV437" s="31">
        <v>204930</v>
      </c>
      <c r="AW437" s="31">
        <v>1200</v>
      </c>
    </row>
    <row r="438" spans="1:49" outlineLevel="2" x14ac:dyDescent="0.2">
      <c r="A438" s="35">
        <v>923460755</v>
      </c>
      <c r="B438" s="35" t="s">
        <v>162</v>
      </c>
      <c r="C438" s="31" t="s">
        <v>12</v>
      </c>
      <c r="D438" s="35">
        <v>344</v>
      </c>
      <c r="F438" s="35" t="s">
        <v>921</v>
      </c>
      <c r="G438" s="31">
        <v>25436</v>
      </c>
      <c r="H438" s="71">
        <v>60</v>
      </c>
      <c r="I438" s="31">
        <v>7917</v>
      </c>
      <c r="J438" s="33">
        <v>3.25</v>
      </c>
      <c r="K438" s="33">
        <v>0</v>
      </c>
      <c r="L438" s="33">
        <v>6.05</v>
      </c>
      <c r="M438" s="33">
        <v>1.55</v>
      </c>
      <c r="N438" s="35">
        <v>344</v>
      </c>
      <c r="O438" s="142"/>
      <c r="P438" s="35" t="s">
        <v>921</v>
      </c>
      <c r="Q438" s="31">
        <v>55388</v>
      </c>
      <c r="R438" s="32">
        <v>2.1775436389369398</v>
      </c>
      <c r="S438" s="31">
        <v>68</v>
      </c>
      <c r="T438" s="31">
        <v>109</v>
      </c>
      <c r="U438" s="31">
        <v>216808</v>
      </c>
      <c r="V438" s="32">
        <v>8.5236672432772451</v>
      </c>
      <c r="W438" s="32">
        <v>3.9143496786307503</v>
      </c>
      <c r="X438" s="31">
        <v>21905</v>
      </c>
      <c r="Y438" s="31">
        <v>32323</v>
      </c>
      <c r="Z438" s="31">
        <v>20</v>
      </c>
      <c r="AA438" s="35">
        <v>344</v>
      </c>
      <c r="AB438" s="142"/>
      <c r="AC438" s="35" t="s">
        <v>921</v>
      </c>
      <c r="AD438" s="31">
        <v>25436</v>
      </c>
      <c r="AE438" s="31">
        <v>540894</v>
      </c>
      <c r="AF438" s="31">
        <v>71291</v>
      </c>
      <c r="AG438" s="31">
        <v>0</v>
      </c>
      <c r="AH438" s="31">
        <v>150063</v>
      </c>
      <c r="AI438" s="31">
        <v>762248</v>
      </c>
      <c r="AJ438" s="31">
        <v>0</v>
      </c>
      <c r="AK438" s="31">
        <v>0</v>
      </c>
      <c r="AL438" s="35">
        <v>344</v>
      </c>
      <c r="AM438" s="142"/>
      <c r="AN438" s="35" t="s">
        <v>921</v>
      </c>
      <c r="AO438" s="31">
        <v>408681</v>
      </c>
      <c r="AP438" s="31">
        <v>93006</v>
      </c>
      <c r="AQ438" s="31">
        <v>258772</v>
      </c>
      <c r="AR438" s="31">
        <v>760459</v>
      </c>
      <c r="AS438" s="31">
        <v>0</v>
      </c>
      <c r="AT438" s="36">
        <v>29.896957068721498</v>
      </c>
      <c r="AU438" s="31">
        <v>689168</v>
      </c>
      <c r="AV438" s="31">
        <v>71291</v>
      </c>
      <c r="AW438" s="31">
        <v>0</v>
      </c>
    </row>
    <row r="439" spans="1:49" outlineLevel="2" x14ac:dyDescent="0.2">
      <c r="A439" s="35">
        <v>923460933</v>
      </c>
      <c r="B439" s="35" t="s">
        <v>162</v>
      </c>
      <c r="C439" s="31" t="s">
        <v>12</v>
      </c>
      <c r="D439" s="35">
        <v>345</v>
      </c>
      <c r="F439" s="35" t="s">
        <v>922</v>
      </c>
      <c r="G439" s="31">
        <v>313115</v>
      </c>
      <c r="H439" s="71">
        <v>61</v>
      </c>
      <c r="I439" s="31">
        <v>174667</v>
      </c>
      <c r="J439" s="33">
        <v>14.45946</v>
      </c>
      <c r="K439" s="33">
        <v>1</v>
      </c>
      <c r="L439" s="33">
        <v>63.37838</v>
      </c>
      <c r="M439" s="33">
        <v>2.91892</v>
      </c>
      <c r="N439" s="35">
        <v>345</v>
      </c>
      <c r="O439" s="142"/>
      <c r="P439" s="35" t="s">
        <v>922</v>
      </c>
      <c r="Q439" s="31">
        <v>510518</v>
      </c>
      <c r="R439" s="32">
        <v>1.6304488766108298</v>
      </c>
      <c r="S439" s="31">
        <v>361</v>
      </c>
      <c r="T439" s="31">
        <v>109</v>
      </c>
      <c r="U439" s="31">
        <v>687369</v>
      </c>
      <c r="V439" s="32">
        <v>2.1952605272823082</v>
      </c>
      <c r="W439" s="32">
        <v>1.3464148178908482</v>
      </c>
      <c r="X439" s="31">
        <v>84834</v>
      </c>
      <c r="Y439" s="31">
        <v>83604</v>
      </c>
      <c r="Z439" s="31">
        <v>66</v>
      </c>
      <c r="AA439" s="35">
        <v>345</v>
      </c>
      <c r="AB439" s="142"/>
      <c r="AC439" s="35" t="s">
        <v>922</v>
      </c>
      <c r="AD439" s="31">
        <v>313115</v>
      </c>
      <c r="AE439" s="31">
        <v>2944722</v>
      </c>
      <c r="AF439" s="31">
        <v>1659565</v>
      </c>
      <c r="AG439" s="31">
        <v>0</v>
      </c>
      <c r="AH439" s="31">
        <v>556489</v>
      </c>
      <c r="AI439" s="31">
        <v>5160776</v>
      </c>
      <c r="AJ439" s="31">
        <v>17150</v>
      </c>
      <c r="AK439" s="31">
        <v>0</v>
      </c>
      <c r="AL439" s="35">
        <v>345</v>
      </c>
      <c r="AM439" s="142"/>
      <c r="AN439" s="35" t="s">
        <v>922</v>
      </c>
      <c r="AO439" s="31">
        <v>3465845</v>
      </c>
      <c r="AP439" s="31">
        <v>749241</v>
      </c>
      <c r="AQ439" s="31">
        <v>738896</v>
      </c>
      <c r="AR439" s="31">
        <v>4953982</v>
      </c>
      <c r="AS439" s="31">
        <v>0</v>
      </c>
      <c r="AT439" s="36">
        <v>15.821605480414544</v>
      </c>
      <c r="AU439" s="31">
        <v>3294417</v>
      </c>
      <c r="AV439" s="31">
        <v>1659565</v>
      </c>
      <c r="AW439" s="31">
        <v>0</v>
      </c>
    </row>
    <row r="440" spans="1:49" outlineLevel="2" x14ac:dyDescent="0.2">
      <c r="A440" s="35">
        <v>923460873</v>
      </c>
      <c r="B440" s="35" t="s">
        <v>162</v>
      </c>
      <c r="C440" s="31" t="s">
        <v>12</v>
      </c>
      <c r="D440" s="35">
        <v>346</v>
      </c>
      <c r="F440" s="35" t="s">
        <v>923</v>
      </c>
      <c r="G440" s="31">
        <v>4282</v>
      </c>
      <c r="H440" s="71">
        <v>54</v>
      </c>
      <c r="I440" s="31">
        <v>3216</v>
      </c>
      <c r="J440" s="33">
        <v>0.5</v>
      </c>
      <c r="K440" s="33">
        <v>0</v>
      </c>
      <c r="L440" s="33">
        <v>2.25</v>
      </c>
      <c r="M440" s="33">
        <v>0.1</v>
      </c>
      <c r="N440" s="35">
        <v>346</v>
      </c>
      <c r="O440" s="142"/>
      <c r="P440" s="35" t="s">
        <v>923</v>
      </c>
      <c r="Q440" s="31">
        <v>36820</v>
      </c>
      <c r="R440" s="32">
        <v>8.598785614198972</v>
      </c>
      <c r="S440" s="31">
        <v>52</v>
      </c>
      <c r="T440" s="31">
        <v>109</v>
      </c>
      <c r="U440" s="31">
        <v>79042</v>
      </c>
      <c r="V440" s="32">
        <v>18.459131247080805</v>
      </c>
      <c r="W440" s="32">
        <v>2.146713742531233</v>
      </c>
      <c r="X440" s="31">
        <v>7354</v>
      </c>
      <c r="Y440" s="31">
        <v>19742</v>
      </c>
      <c r="Z440" s="31">
        <v>3</v>
      </c>
      <c r="AA440" s="35">
        <v>346</v>
      </c>
      <c r="AB440" s="142"/>
      <c r="AC440" s="35" t="s">
        <v>923</v>
      </c>
      <c r="AD440" s="31">
        <v>4282</v>
      </c>
      <c r="AE440" s="31">
        <v>199746</v>
      </c>
      <c r="AF440" s="31">
        <v>15029</v>
      </c>
      <c r="AG440" s="31">
        <v>0</v>
      </c>
      <c r="AH440" s="31">
        <v>38565</v>
      </c>
      <c r="AI440" s="31">
        <v>253340</v>
      </c>
      <c r="AJ440" s="31">
        <v>0</v>
      </c>
      <c r="AK440" s="31">
        <v>0</v>
      </c>
      <c r="AL440" s="35">
        <v>346</v>
      </c>
      <c r="AM440" s="142"/>
      <c r="AN440" s="35" t="s">
        <v>923</v>
      </c>
      <c r="AO440" s="31">
        <v>139263</v>
      </c>
      <c r="AP440" s="31">
        <v>34598</v>
      </c>
      <c r="AQ440" s="31">
        <v>91820</v>
      </c>
      <c r="AR440" s="31">
        <v>265681</v>
      </c>
      <c r="AS440" s="31">
        <v>0</v>
      </c>
      <c r="AT440" s="36">
        <v>62.046006539000466</v>
      </c>
      <c r="AU440" s="31">
        <v>250652</v>
      </c>
      <c r="AV440" s="31">
        <v>15029</v>
      </c>
      <c r="AW440" s="31">
        <v>0</v>
      </c>
    </row>
    <row r="441" spans="1:49" outlineLevel="2" x14ac:dyDescent="0.2">
      <c r="A441" s="22">
        <v>923460963</v>
      </c>
      <c r="B441" s="35" t="s">
        <v>162</v>
      </c>
      <c r="C441" s="31" t="s">
        <v>12</v>
      </c>
      <c r="D441" s="35">
        <v>347</v>
      </c>
      <c r="F441" s="35" t="s">
        <v>112</v>
      </c>
      <c r="G441" s="31">
        <v>18781</v>
      </c>
      <c r="H441" s="71">
        <v>57</v>
      </c>
      <c r="I441" s="31">
        <v>9535</v>
      </c>
      <c r="J441" s="33">
        <v>1.25</v>
      </c>
      <c r="K441" s="33">
        <v>0</v>
      </c>
      <c r="L441" s="33">
        <v>2.4</v>
      </c>
      <c r="M441" s="33">
        <v>3.0750000000000002</v>
      </c>
      <c r="N441" s="35">
        <v>347</v>
      </c>
      <c r="O441" s="142"/>
      <c r="P441" s="35" t="s">
        <v>112</v>
      </c>
      <c r="Q441" s="31">
        <v>48961</v>
      </c>
      <c r="R441" s="32">
        <v>2.6069431872637239</v>
      </c>
      <c r="S441" s="31">
        <v>80</v>
      </c>
      <c r="T441" s="31">
        <v>109</v>
      </c>
      <c r="U441" s="31">
        <v>102457</v>
      </c>
      <c r="V441" s="32">
        <v>5.4553538150258243</v>
      </c>
      <c r="W441" s="32">
        <v>2.0926247421417048</v>
      </c>
      <c r="X441" s="31">
        <v>360</v>
      </c>
      <c r="Y441" s="31">
        <v>2380</v>
      </c>
      <c r="Z441" s="31">
        <v>13</v>
      </c>
      <c r="AA441" s="35">
        <v>347</v>
      </c>
      <c r="AB441" s="142"/>
      <c r="AC441" s="35" t="s">
        <v>112</v>
      </c>
      <c r="AD441" s="31">
        <v>18781</v>
      </c>
      <c r="AE441" s="31">
        <v>46000</v>
      </c>
      <c r="AF441" s="31">
        <v>28703</v>
      </c>
      <c r="AG441" s="31">
        <v>0</v>
      </c>
      <c r="AH441" s="31">
        <v>284584</v>
      </c>
      <c r="AI441" s="31">
        <v>359287</v>
      </c>
      <c r="AJ441" s="31" t="s">
        <v>1032</v>
      </c>
      <c r="AK441" s="31">
        <v>2785</v>
      </c>
      <c r="AL441" s="35">
        <v>347</v>
      </c>
      <c r="AM441" s="142"/>
      <c r="AN441" s="35" t="s">
        <v>112</v>
      </c>
      <c r="AO441" s="31">
        <v>133117</v>
      </c>
      <c r="AP441" s="31">
        <v>46040</v>
      </c>
      <c r="AQ441" s="31">
        <v>221203</v>
      </c>
      <c r="AR441" s="31">
        <v>400360</v>
      </c>
      <c r="AS441" s="31">
        <v>0</v>
      </c>
      <c r="AT441" s="36">
        <v>21.317288749267878</v>
      </c>
      <c r="AU441" s="31">
        <v>371657</v>
      </c>
      <c r="AV441" s="31">
        <v>28703</v>
      </c>
      <c r="AW441" s="31">
        <v>0</v>
      </c>
    </row>
    <row r="442" spans="1:49" outlineLevel="2" x14ac:dyDescent="0.2">
      <c r="A442" s="35">
        <v>923461083</v>
      </c>
      <c r="B442" s="35" t="s">
        <v>162</v>
      </c>
      <c r="C442" s="31" t="s">
        <v>12</v>
      </c>
      <c r="D442" s="35">
        <v>348</v>
      </c>
      <c r="F442" s="35" t="s">
        <v>924</v>
      </c>
      <c r="G442" s="31">
        <v>43625</v>
      </c>
      <c r="H442" s="71">
        <v>53</v>
      </c>
      <c r="I442" s="31">
        <v>12937</v>
      </c>
      <c r="J442" s="33">
        <v>2.13334</v>
      </c>
      <c r="K442" s="33">
        <v>1.73333</v>
      </c>
      <c r="L442" s="33">
        <v>11.893330000000001</v>
      </c>
      <c r="M442" s="33">
        <v>1.06667</v>
      </c>
      <c r="N442" s="35">
        <v>348</v>
      </c>
      <c r="O442" s="142"/>
      <c r="P442" s="35" t="s">
        <v>924</v>
      </c>
      <c r="Q442" s="31">
        <v>58628</v>
      </c>
      <c r="R442" s="32">
        <v>1.3439083094555875</v>
      </c>
      <c r="S442" s="31">
        <v>35</v>
      </c>
      <c r="T442" s="31">
        <v>109</v>
      </c>
      <c r="U442" s="31">
        <v>123168</v>
      </c>
      <c r="V442" s="32">
        <v>2.8233352435530086</v>
      </c>
      <c r="W442" s="32">
        <v>2.1008391894657841</v>
      </c>
      <c r="X442" s="31">
        <v>14407</v>
      </c>
      <c r="Y442" s="31">
        <v>16219</v>
      </c>
      <c r="Z442" s="31">
        <v>21</v>
      </c>
      <c r="AA442" s="35">
        <v>348</v>
      </c>
      <c r="AB442" s="142"/>
      <c r="AC442" s="35" t="s">
        <v>924</v>
      </c>
      <c r="AD442" s="31">
        <v>43625</v>
      </c>
      <c r="AE442" s="31">
        <v>294039</v>
      </c>
      <c r="AF442" s="31">
        <v>111392</v>
      </c>
      <c r="AG442" s="31">
        <v>0</v>
      </c>
      <c r="AH442" s="31">
        <v>295500</v>
      </c>
      <c r="AI442" s="31">
        <v>700931</v>
      </c>
      <c r="AJ442" s="31">
        <v>0</v>
      </c>
      <c r="AK442" s="31">
        <v>0</v>
      </c>
      <c r="AL442" s="35">
        <v>348</v>
      </c>
      <c r="AM442" s="142"/>
      <c r="AN442" s="35" t="s">
        <v>924</v>
      </c>
      <c r="AO442" s="31">
        <v>463340</v>
      </c>
      <c r="AP442" s="31">
        <v>84067</v>
      </c>
      <c r="AQ442" s="31">
        <v>174818</v>
      </c>
      <c r="AR442" s="31">
        <v>722225</v>
      </c>
      <c r="AS442" s="31">
        <v>0</v>
      </c>
      <c r="AT442" s="36">
        <v>16.555300859598855</v>
      </c>
      <c r="AU442" s="31">
        <v>610833</v>
      </c>
      <c r="AV442" s="31">
        <v>111392</v>
      </c>
      <c r="AW442" s="31">
        <v>0</v>
      </c>
    </row>
    <row r="443" spans="1:49" outlineLevel="2" x14ac:dyDescent="0.2">
      <c r="A443" s="35">
        <v>923460393</v>
      </c>
      <c r="B443" s="35" t="s">
        <v>162</v>
      </c>
      <c r="C443" s="31" t="s">
        <v>12</v>
      </c>
      <c r="D443" s="35">
        <v>349</v>
      </c>
      <c r="F443" s="35" t="s">
        <v>925</v>
      </c>
      <c r="G443" s="31">
        <v>7360</v>
      </c>
      <c r="H443" s="71">
        <v>48</v>
      </c>
      <c r="I443" s="31">
        <v>8173</v>
      </c>
      <c r="J443" s="33">
        <v>1.0133300000000001</v>
      </c>
      <c r="K443" s="33">
        <v>1</v>
      </c>
      <c r="L443" s="33">
        <v>1.41333</v>
      </c>
      <c r="M443" s="33">
        <v>0.8</v>
      </c>
      <c r="N443" s="35">
        <v>349</v>
      </c>
      <c r="O443" s="142"/>
      <c r="P443" s="35" t="s">
        <v>925</v>
      </c>
      <c r="Q443" s="31">
        <v>23519</v>
      </c>
      <c r="R443" s="32">
        <v>3.1955163043478261</v>
      </c>
      <c r="S443" s="31">
        <v>19</v>
      </c>
      <c r="T443" s="31">
        <v>109</v>
      </c>
      <c r="U443" s="31">
        <v>25998</v>
      </c>
      <c r="V443" s="32">
        <v>3.5323369565217391</v>
      </c>
      <c r="W443" s="32">
        <v>1.1054041413325397</v>
      </c>
      <c r="X443" s="31">
        <v>71</v>
      </c>
      <c r="Y443" s="31">
        <v>675</v>
      </c>
      <c r="Z443" s="31">
        <v>8</v>
      </c>
      <c r="AA443" s="35">
        <v>349</v>
      </c>
      <c r="AB443" s="142"/>
      <c r="AC443" s="35" t="s">
        <v>925</v>
      </c>
      <c r="AD443" s="31">
        <v>7360</v>
      </c>
      <c r="AE443" s="31">
        <v>76250</v>
      </c>
      <c r="AF443" s="31">
        <v>23097</v>
      </c>
      <c r="AG443" s="31">
        <v>0</v>
      </c>
      <c r="AH443" s="31">
        <v>52017</v>
      </c>
      <c r="AI443" s="31">
        <v>151364</v>
      </c>
      <c r="AJ443" s="31">
        <v>0</v>
      </c>
      <c r="AK443" s="31">
        <v>0</v>
      </c>
      <c r="AL443" s="35">
        <v>349</v>
      </c>
      <c r="AM443" s="142"/>
      <c r="AN443" s="35" t="s">
        <v>925</v>
      </c>
      <c r="AO443" s="31">
        <v>81971</v>
      </c>
      <c r="AP443" s="31">
        <v>23595</v>
      </c>
      <c r="AQ443" s="31">
        <v>103353</v>
      </c>
      <c r="AR443" s="31">
        <v>208919</v>
      </c>
      <c r="AS443" s="31">
        <v>0</v>
      </c>
      <c r="AT443" s="36">
        <v>28.385733695652174</v>
      </c>
      <c r="AU443" s="31">
        <v>185822</v>
      </c>
      <c r="AV443" s="31">
        <v>23097</v>
      </c>
      <c r="AW443" s="31">
        <v>0</v>
      </c>
    </row>
    <row r="444" spans="1:49" outlineLevel="2" x14ac:dyDescent="0.2">
      <c r="A444" s="35">
        <v>923461444</v>
      </c>
      <c r="B444" s="35" t="s">
        <v>162</v>
      </c>
      <c r="C444" s="31" t="s">
        <v>12</v>
      </c>
      <c r="D444" s="35">
        <v>350</v>
      </c>
      <c r="F444" s="35" t="s">
        <v>926</v>
      </c>
      <c r="G444" s="31">
        <v>25569</v>
      </c>
      <c r="H444" s="71">
        <v>66</v>
      </c>
      <c r="I444" s="31">
        <v>11121</v>
      </c>
      <c r="J444" s="33">
        <v>6.7</v>
      </c>
      <c r="K444" s="33">
        <v>1</v>
      </c>
      <c r="L444" s="33">
        <v>7.05</v>
      </c>
      <c r="M444" s="33">
        <v>2.0499999999999998</v>
      </c>
      <c r="N444" s="35">
        <v>350</v>
      </c>
      <c r="O444" s="142"/>
      <c r="P444" s="35" t="s">
        <v>926</v>
      </c>
      <c r="Q444" s="31">
        <v>114643</v>
      </c>
      <c r="R444" s="32">
        <v>4.4836716336188349</v>
      </c>
      <c r="S444" s="31">
        <v>98</v>
      </c>
      <c r="T444" s="31">
        <v>109</v>
      </c>
      <c r="U444" s="31">
        <v>345120</v>
      </c>
      <c r="V444" s="32">
        <v>13.49759474363487</v>
      </c>
      <c r="W444" s="32">
        <v>3.0103887721012184</v>
      </c>
      <c r="X444" s="31">
        <v>50394</v>
      </c>
      <c r="Y444" s="31">
        <v>38258</v>
      </c>
      <c r="Z444" s="31">
        <v>21</v>
      </c>
      <c r="AA444" s="35">
        <v>350</v>
      </c>
      <c r="AB444" s="142"/>
      <c r="AC444" s="35" t="s">
        <v>926</v>
      </c>
      <c r="AD444" s="31">
        <v>25569</v>
      </c>
      <c r="AE444" s="31">
        <v>1145290</v>
      </c>
      <c r="AF444" s="31">
        <v>84012</v>
      </c>
      <c r="AG444" s="31">
        <v>0</v>
      </c>
      <c r="AH444" s="31">
        <v>39600</v>
      </c>
      <c r="AI444" s="31">
        <v>1268902</v>
      </c>
      <c r="AJ444" s="31">
        <v>0</v>
      </c>
      <c r="AK444" s="31">
        <v>0</v>
      </c>
      <c r="AL444" s="35">
        <v>350</v>
      </c>
      <c r="AM444" s="142"/>
      <c r="AN444" s="35" t="s">
        <v>926</v>
      </c>
      <c r="AO444" s="31">
        <v>963955</v>
      </c>
      <c r="AP444" s="31">
        <v>226140</v>
      </c>
      <c r="AQ444" s="31">
        <v>53688</v>
      </c>
      <c r="AR444" s="31">
        <v>1243783</v>
      </c>
      <c r="AS444" s="31">
        <v>0</v>
      </c>
      <c r="AT444" s="36">
        <v>48.644178497399196</v>
      </c>
      <c r="AU444" s="31">
        <v>1159771</v>
      </c>
      <c r="AV444" s="31">
        <v>84012</v>
      </c>
      <c r="AW444" s="31">
        <v>0</v>
      </c>
    </row>
    <row r="445" spans="1:49" outlineLevel="2" x14ac:dyDescent="0.2">
      <c r="A445" s="35">
        <v>923461565</v>
      </c>
      <c r="B445" s="35" t="s">
        <v>162</v>
      </c>
      <c r="C445" s="31" t="s">
        <v>12</v>
      </c>
      <c r="D445" s="35">
        <v>351</v>
      </c>
      <c r="F445" s="35" t="s">
        <v>54</v>
      </c>
      <c r="G445" s="31">
        <v>28390</v>
      </c>
      <c r="H445" s="71">
        <v>66.5</v>
      </c>
      <c r="I445" s="31">
        <v>11349</v>
      </c>
      <c r="J445" s="33">
        <v>6.8857100000000004</v>
      </c>
      <c r="K445" s="33">
        <v>0</v>
      </c>
      <c r="L445" s="33">
        <v>13.65714</v>
      </c>
      <c r="M445" s="33">
        <v>0</v>
      </c>
      <c r="N445" s="35">
        <v>351</v>
      </c>
      <c r="O445" s="142"/>
      <c r="P445" s="35" t="s">
        <v>54</v>
      </c>
      <c r="Q445" s="31">
        <v>123049</v>
      </c>
      <c r="R445" s="32">
        <v>4.3342374075378656</v>
      </c>
      <c r="S445" s="31">
        <v>161</v>
      </c>
      <c r="T445" s="31">
        <v>109</v>
      </c>
      <c r="U445" s="31">
        <v>199164</v>
      </c>
      <c r="V445" s="32">
        <v>7.0152870729129972</v>
      </c>
      <c r="W445" s="32">
        <v>1.61857471413827</v>
      </c>
      <c r="X445" s="31">
        <v>36609</v>
      </c>
      <c r="Y445" s="31">
        <v>18962</v>
      </c>
      <c r="Z445" s="31">
        <v>25</v>
      </c>
      <c r="AA445" s="35">
        <v>351</v>
      </c>
      <c r="AB445" s="142"/>
      <c r="AC445" s="35" t="s">
        <v>54</v>
      </c>
      <c r="AD445" s="31">
        <v>28390</v>
      </c>
      <c r="AE445" s="31">
        <v>2009390</v>
      </c>
      <c r="AF445" s="31">
        <v>85151</v>
      </c>
      <c r="AG445" s="31">
        <v>0</v>
      </c>
      <c r="AH445" s="31">
        <v>36243</v>
      </c>
      <c r="AI445" s="31">
        <v>2130784</v>
      </c>
      <c r="AJ445" s="31">
        <v>0</v>
      </c>
      <c r="AK445" s="31">
        <v>0</v>
      </c>
      <c r="AL445" s="35">
        <v>351</v>
      </c>
      <c r="AM445" s="142"/>
      <c r="AN445" s="35" t="s">
        <v>54</v>
      </c>
      <c r="AO445" s="31">
        <v>1419372</v>
      </c>
      <c r="AP445" s="31">
        <v>223643</v>
      </c>
      <c r="AQ445" s="31">
        <v>487769</v>
      </c>
      <c r="AR445" s="31">
        <v>2130784</v>
      </c>
      <c r="AS445" s="31">
        <v>0</v>
      </c>
      <c r="AT445" s="36">
        <v>75.054033110250089</v>
      </c>
      <c r="AU445" s="31">
        <v>2045633</v>
      </c>
      <c r="AV445" s="31">
        <v>85151</v>
      </c>
      <c r="AW445" s="31">
        <v>0</v>
      </c>
    </row>
    <row r="446" spans="1:49" outlineLevel="2" x14ac:dyDescent="0.2">
      <c r="A446" s="35">
        <v>923461594</v>
      </c>
      <c r="B446" s="35" t="s">
        <v>162</v>
      </c>
      <c r="C446" s="31" t="s">
        <v>12</v>
      </c>
      <c r="D446" s="35">
        <v>352</v>
      </c>
      <c r="F446" s="35" t="s">
        <v>55</v>
      </c>
      <c r="G446" s="31">
        <v>24015</v>
      </c>
      <c r="H446" s="71">
        <v>62</v>
      </c>
      <c r="I446" s="31">
        <v>11852</v>
      </c>
      <c r="J446" s="33">
        <v>3.94286</v>
      </c>
      <c r="K446" s="33">
        <v>2</v>
      </c>
      <c r="L446" s="33">
        <v>6.17143</v>
      </c>
      <c r="M446" s="33">
        <v>0</v>
      </c>
      <c r="N446" s="35">
        <v>352</v>
      </c>
      <c r="O446" s="142"/>
      <c r="P446" s="35" t="s">
        <v>55</v>
      </c>
      <c r="Q446" s="31">
        <v>84457</v>
      </c>
      <c r="R446" s="32">
        <v>3.5168436393920466</v>
      </c>
      <c r="S446" s="31">
        <v>91</v>
      </c>
      <c r="T446" s="31">
        <v>109</v>
      </c>
      <c r="U446" s="31">
        <v>195216</v>
      </c>
      <c r="V446" s="32">
        <v>8.1289194253591504</v>
      </c>
      <c r="W446" s="32">
        <v>2.3114247486886819</v>
      </c>
      <c r="X446" s="31">
        <v>33831</v>
      </c>
      <c r="Y446" s="31">
        <v>39309</v>
      </c>
      <c r="Z446" s="31">
        <v>21</v>
      </c>
      <c r="AA446" s="35">
        <v>352</v>
      </c>
      <c r="AB446" s="142"/>
      <c r="AC446" s="35" t="s">
        <v>55</v>
      </c>
      <c r="AD446" s="31">
        <v>24015</v>
      </c>
      <c r="AE446" s="31">
        <v>797158</v>
      </c>
      <c r="AF446" s="31">
        <v>82348</v>
      </c>
      <c r="AG446" s="31">
        <v>0</v>
      </c>
      <c r="AH446" s="31">
        <v>65203</v>
      </c>
      <c r="AI446" s="31">
        <v>944709</v>
      </c>
      <c r="AJ446" s="31">
        <v>0</v>
      </c>
      <c r="AK446" s="31">
        <v>0</v>
      </c>
      <c r="AL446" s="35">
        <v>352</v>
      </c>
      <c r="AM446" s="142"/>
      <c r="AN446" s="35" t="s">
        <v>55</v>
      </c>
      <c r="AO446" s="31">
        <v>678164</v>
      </c>
      <c r="AP446" s="31">
        <v>114735</v>
      </c>
      <c r="AQ446" s="31">
        <v>114519</v>
      </c>
      <c r="AR446" s="31">
        <v>907418</v>
      </c>
      <c r="AS446" s="31">
        <v>0</v>
      </c>
      <c r="AT446" s="36">
        <v>37.785467416198209</v>
      </c>
      <c r="AU446" s="31">
        <v>825898</v>
      </c>
      <c r="AV446" s="31">
        <v>81520</v>
      </c>
      <c r="AW446" s="31">
        <v>0</v>
      </c>
    </row>
    <row r="447" spans="1:49" outlineLevel="2" x14ac:dyDescent="0.2">
      <c r="A447" s="35">
        <v>923461805</v>
      </c>
      <c r="B447" s="35" t="s">
        <v>162</v>
      </c>
      <c r="C447" s="31" t="s">
        <v>12</v>
      </c>
      <c r="D447" s="35">
        <v>353</v>
      </c>
      <c r="F447" s="35" t="s">
        <v>56</v>
      </c>
      <c r="G447" s="31">
        <v>17349</v>
      </c>
      <c r="H447" s="71">
        <v>56</v>
      </c>
      <c r="I447" s="31">
        <v>7164</v>
      </c>
      <c r="J447" s="33">
        <v>3</v>
      </c>
      <c r="K447" s="33">
        <v>2.4571399999999999</v>
      </c>
      <c r="L447" s="33">
        <v>6.4571399999999999</v>
      </c>
      <c r="M447" s="33">
        <v>1.3714299999999999</v>
      </c>
      <c r="N447" s="35">
        <v>353</v>
      </c>
      <c r="O447" s="142"/>
      <c r="P447" s="35" t="s">
        <v>56</v>
      </c>
      <c r="Q447" s="31">
        <v>50794</v>
      </c>
      <c r="R447" s="32">
        <v>2.9277768171076142</v>
      </c>
      <c r="S447" s="31">
        <v>72</v>
      </c>
      <c r="T447" s="31">
        <v>109</v>
      </c>
      <c r="U447" s="31">
        <v>193765</v>
      </c>
      <c r="V447" s="32">
        <v>11.168655253905124</v>
      </c>
      <c r="W447" s="32">
        <v>3.8147222112847974</v>
      </c>
      <c r="X447" s="31">
        <v>18699</v>
      </c>
      <c r="Y447" s="31">
        <v>35221</v>
      </c>
      <c r="Z447" s="31">
        <v>15</v>
      </c>
      <c r="AA447" s="35">
        <v>353</v>
      </c>
      <c r="AB447" s="142"/>
      <c r="AC447" s="35" t="s">
        <v>56</v>
      </c>
      <c r="AD447" s="31">
        <v>17349</v>
      </c>
      <c r="AE447" s="31">
        <v>713346</v>
      </c>
      <c r="AF447" s="31">
        <v>53666</v>
      </c>
      <c r="AG447" s="31">
        <v>0</v>
      </c>
      <c r="AH447" s="31">
        <v>122772</v>
      </c>
      <c r="AI447" s="31">
        <v>889784</v>
      </c>
      <c r="AJ447" s="31">
        <v>0</v>
      </c>
      <c r="AK447" s="31">
        <v>0</v>
      </c>
      <c r="AL447" s="35">
        <v>353</v>
      </c>
      <c r="AM447" s="142"/>
      <c r="AN447" s="35" t="s">
        <v>56</v>
      </c>
      <c r="AO447" s="31">
        <v>463755</v>
      </c>
      <c r="AP447" s="31">
        <v>121326</v>
      </c>
      <c r="AQ447" s="31">
        <v>183640</v>
      </c>
      <c r="AR447" s="31">
        <v>768721</v>
      </c>
      <c r="AS447" s="31">
        <v>0</v>
      </c>
      <c r="AT447" s="36">
        <v>44.309239725632601</v>
      </c>
      <c r="AU447" s="31">
        <v>715055</v>
      </c>
      <c r="AV447" s="31">
        <v>53666</v>
      </c>
      <c r="AW447" s="31">
        <v>0</v>
      </c>
    </row>
    <row r="448" spans="1:49" outlineLevel="2" x14ac:dyDescent="0.2">
      <c r="A448" s="35">
        <v>923460063</v>
      </c>
      <c r="B448" s="35" t="s">
        <v>162</v>
      </c>
      <c r="C448" s="31" t="s">
        <v>12</v>
      </c>
      <c r="D448" s="35">
        <v>354</v>
      </c>
      <c r="F448" s="35" t="s">
        <v>887</v>
      </c>
      <c r="G448" s="31">
        <v>36697</v>
      </c>
      <c r="H448" s="71">
        <v>56</v>
      </c>
      <c r="I448" s="31">
        <v>17474</v>
      </c>
      <c r="J448" s="33">
        <v>5.5733300000000003</v>
      </c>
      <c r="K448" s="33">
        <v>1.0133300000000001</v>
      </c>
      <c r="L448" s="33">
        <v>11.06667</v>
      </c>
      <c r="M448" s="33">
        <v>3.0933299999999999</v>
      </c>
      <c r="N448" s="35">
        <v>354</v>
      </c>
      <c r="O448" s="142"/>
      <c r="P448" s="35" t="s">
        <v>887</v>
      </c>
      <c r="Q448" s="31">
        <v>114059</v>
      </c>
      <c r="R448" s="32">
        <v>3.1081287298689264</v>
      </c>
      <c r="S448" s="31">
        <v>123</v>
      </c>
      <c r="T448" s="31">
        <v>109</v>
      </c>
      <c r="U448" s="31">
        <v>325084</v>
      </c>
      <c r="V448" s="32">
        <v>8.8585987955418695</v>
      </c>
      <c r="W448" s="32">
        <v>2.850138963168185</v>
      </c>
      <c r="X448" s="31">
        <v>26316</v>
      </c>
      <c r="Y448" s="31">
        <v>47687</v>
      </c>
      <c r="Z448" s="31">
        <v>20</v>
      </c>
      <c r="AA448" s="35">
        <v>354</v>
      </c>
      <c r="AB448" s="142"/>
      <c r="AC448" s="35" t="s">
        <v>887</v>
      </c>
      <c r="AD448" s="31">
        <v>36697</v>
      </c>
      <c r="AE448" s="31">
        <v>997980</v>
      </c>
      <c r="AF448" s="31">
        <v>113548</v>
      </c>
      <c r="AG448" s="31">
        <v>0</v>
      </c>
      <c r="AH448" s="31">
        <v>180252</v>
      </c>
      <c r="AI448" s="31">
        <v>1291780</v>
      </c>
      <c r="AJ448" s="31">
        <v>997980</v>
      </c>
      <c r="AK448" s="31">
        <v>0</v>
      </c>
      <c r="AL448" s="35">
        <v>354</v>
      </c>
      <c r="AM448" s="142"/>
      <c r="AN448" s="35" t="s">
        <v>887</v>
      </c>
      <c r="AO448" s="31">
        <v>864360</v>
      </c>
      <c r="AP448" s="31">
        <v>171460</v>
      </c>
      <c r="AQ448" s="31">
        <v>282312</v>
      </c>
      <c r="AR448" s="31">
        <v>1318132</v>
      </c>
      <c r="AS448" s="31">
        <v>0</v>
      </c>
      <c r="AT448" s="36">
        <v>35.919339455541326</v>
      </c>
      <c r="AU448" s="31">
        <v>1204584</v>
      </c>
      <c r="AV448" s="31">
        <v>113548</v>
      </c>
      <c r="AW448" s="31">
        <v>0</v>
      </c>
    </row>
    <row r="449" spans="1:49" outlineLevel="1" x14ac:dyDescent="0.2">
      <c r="B449" s="15" t="s">
        <v>48</v>
      </c>
      <c r="C449" s="31"/>
      <c r="F449" s="12" t="s">
        <v>360</v>
      </c>
      <c r="G449" s="31">
        <v>805387</v>
      </c>
      <c r="I449" s="31">
        <v>421097</v>
      </c>
      <c r="J449" s="33">
        <v>110.49574999999999</v>
      </c>
      <c r="K449" s="33">
        <v>20.703800000000001</v>
      </c>
      <c r="L449" s="33">
        <v>240.01873000000001</v>
      </c>
      <c r="M449" s="33">
        <v>24.757359999999998</v>
      </c>
      <c r="O449" s="142"/>
      <c r="P449" s="12" t="s">
        <v>360</v>
      </c>
      <c r="Q449" s="31">
        <v>3015484</v>
      </c>
      <c r="R449" s="32">
        <v>3.744142877895968</v>
      </c>
      <c r="S449" s="31">
        <v>2201</v>
      </c>
      <c r="T449" s="31">
        <v>2133</v>
      </c>
      <c r="U449" s="31">
        <v>5352338</v>
      </c>
      <c r="V449" s="32">
        <v>6.6456722047909889</v>
      </c>
      <c r="W449" s="32">
        <v>1.774951550066258</v>
      </c>
      <c r="X449" s="31">
        <v>555192</v>
      </c>
      <c r="Y449" s="31">
        <v>582178</v>
      </c>
      <c r="Z449" s="31">
        <v>409</v>
      </c>
      <c r="AB449" s="142"/>
      <c r="AC449" s="12" t="s">
        <v>360</v>
      </c>
      <c r="AD449" s="31">
        <v>805387</v>
      </c>
      <c r="AE449" s="31">
        <v>22129943</v>
      </c>
      <c r="AF449" s="31">
        <v>3163597</v>
      </c>
      <c r="AG449" s="31">
        <v>1567</v>
      </c>
      <c r="AH449" s="31">
        <v>3135039</v>
      </c>
      <c r="AI449" s="31">
        <v>28430146</v>
      </c>
      <c r="AJ449" s="31">
        <v>1015130</v>
      </c>
      <c r="AK449" s="31">
        <v>2785</v>
      </c>
      <c r="AM449" s="142"/>
      <c r="AN449" s="12" t="s">
        <v>360</v>
      </c>
      <c r="AO449" s="31">
        <v>19221792</v>
      </c>
      <c r="AP449" s="31">
        <v>3796995</v>
      </c>
      <c r="AQ449" s="31">
        <v>5165593</v>
      </c>
      <c r="AR449" s="31">
        <v>28184380</v>
      </c>
      <c r="AS449" s="31">
        <v>1443225</v>
      </c>
      <c r="AT449" s="36">
        <v>34.994828573095916</v>
      </c>
      <c r="AU449" s="31">
        <v>25028512</v>
      </c>
      <c r="AV449" s="31">
        <v>3154301</v>
      </c>
      <c r="AW449" s="31">
        <v>1567</v>
      </c>
    </row>
    <row r="450" spans="1:49" outlineLevel="1" x14ac:dyDescent="0.2">
      <c r="B450" s="15"/>
      <c r="C450" s="31"/>
      <c r="F450" s="12"/>
      <c r="O450" s="142"/>
      <c r="P450" s="12"/>
      <c r="AB450" s="142"/>
      <c r="AC450" s="12"/>
      <c r="AE450" s="31"/>
      <c r="AF450" s="31"/>
      <c r="AG450" s="31"/>
      <c r="AH450" s="31"/>
      <c r="AI450" s="31"/>
      <c r="AJ450" s="31"/>
      <c r="AM450" s="142"/>
      <c r="AN450" s="12"/>
      <c r="AO450" s="31"/>
      <c r="AP450" s="31"/>
      <c r="AQ450" s="31"/>
      <c r="AR450" s="31"/>
      <c r="AS450" s="31"/>
      <c r="AT450" s="36"/>
      <c r="AU450" s="31"/>
      <c r="AV450" s="31"/>
      <c r="AW450" s="31"/>
    </row>
    <row r="451" spans="1:49" outlineLevel="2" x14ac:dyDescent="0.2">
      <c r="A451" s="35">
        <v>916470093</v>
      </c>
      <c r="B451" s="35" t="s">
        <v>888</v>
      </c>
      <c r="C451" s="31" t="s">
        <v>13</v>
      </c>
      <c r="D451" s="35">
        <v>355</v>
      </c>
      <c r="F451" s="35" t="s">
        <v>889</v>
      </c>
      <c r="G451" s="31">
        <v>21321</v>
      </c>
      <c r="H451" s="71">
        <v>41</v>
      </c>
      <c r="I451" s="31">
        <v>4611</v>
      </c>
      <c r="J451" s="33">
        <v>1.05714</v>
      </c>
      <c r="K451" s="33">
        <v>0</v>
      </c>
      <c r="L451" s="33">
        <v>5.4285699999999997</v>
      </c>
      <c r="M451" s="33">
        <v>0.25713999999999998</v>
      </c>
      <c r="N451" s="35">
        <v>355</v>
      </c>
      <c r="O451" s="142"/>
      <c r="P451" s="35" t="s">
        <v>889</v>
      </c>
      <c r="Q451" s="31">
        <v>36865</v>
      </c>
      <c r="R451" s="32">
        <v>1.7290464799962477</v>
      </c>
      <c r="S451" s="31">
        <v>75</v>
      </c>
      <c r="T451" s="31">
        <v>3200</v>
      </c>
      <c r="U451" s="31">
        <v>25301</v>
      </c>
      <c r="V451" s="32">
        <v>1.1866704188358894</v>
      </c>
      <c r="W451" s="32">
        <v>0.68631493286314937</v>
      </c>
      <c r="X451" s="31">
        <v>127</v>
      </c>
      <c r="Y451" s="31">
        <v>507</v>
      </c>
      <c r="Z451" s="31">
        <v>21</v>
      </c>
      <c r="AA451" s="35">
        <v>355</v>
      </c>
      <c r="AB451" s="142"/>
      <c r="AC451" s="35" t="s">
        <v>889</v>
      </c>
      <c r="AD451" s="31">
        <v>21321</v>
      </c>
      <c r="AE451" s="31">
        <v>1100</v>
      </c>
      <c r="AF451" s="31">
        <v>56292</v>
      </c>
      <c r="AG451" s="31">
        <v>0</v>
      </c>
      <c r="AH451" s="31">
        <v>224194</v>
      </c>
      <c r="AI451" s="31">
        <v>281586</v>
      </c>
      <c r="AJ451" s="31">
        <v>0</v>
      </c>
      <c r="AK451" s="31">
        <v>0</v>
      </c>
      <c r="AL451" s="35">
        <v>355</v>
      </c>
      <c r="AM451" s="142"/>
      <c r="AN451" s="35" t="s">
        <v>889</v>
      </c>
      <c r="AO451" s="31">
        <v>141759</v>
      </c>
      <c r="AP451" s="31">
        <v>39424</v>
      </c>
      <c r="AQ451" s="31">
        <v>62626</v>
      </c>
      <c r="AR451" s="31">
        <v>243809</v>
      </c>
      <c r="AS451" s="31">
        <v>0</v>
      </c>
      <c r="AT451" s="36">
        <v>11.435157825617935</v>
      </c>
      <c r="AU451" s="31">
        <v>187517</v>
      </c>
      <c r="AV451" s="31">
        <v>56292</v>
      </c>
      <c r="AW451" s="31">
        <v>0</v>
      </c>
    </row>
    <row r="452" spans="1:49" outlineLevel="1" x14ac:dyDescent="0.2">
      <c r="B452" s="15" t="s">
        <v>92</v>
      </c>
      <c r="C452" s="31"/>
      <c r="F452" s="12" t="s">
        <v>7</v>
      </c>
      <c r="G452" s="31">
        <v>21321</v>
      </c>
      <c r="I452" s="31">
        <v>4611</v>
      </c>
      <c r="J452" s="33">
        <v>1.05714</v>
      </c>
      <c r="K452" s="33">
        <v>0</v>
      </c>
      <c r="L452" s="33">
        <v>5.4285699999999997</v>
      </c>
      <c r="M452" s="33">
        <v>0.25713999999999998</v>
      </c>
      <c r="O452" s="142"/>
      <c r="P452" s="12" t="s">
        <v>7</v>
      </c>
      <c r="Q452" s="31">
        <v>36865</v>
      </c>
      <c r="S452" s="31">
        <v>75</v>
      </c>
      <c r="T452" s="31">
        <v>3200</v>
      </c>
      <c r="U452" s="31">
        <v>25301</v>
      </c>
      <c r="V452" s="32">
        <v>1.1866704188358894</v>
      </c>
      <c r="W452" s="32">
        <v>0.68631493286314937</v>
      </c>
      <c r="X452" s="31">
        <v>127</v>
      </c>
      <c r="Y452" s="31">
        <v>507</v>
      </c>
      <c r="Z452" s="31">
        <v>21</v>
      </c>
      <c r="AB452" s="142"/>
      <c r="AC452" s="12" t="s">
        <v>7</v>
      </c>
      <c r="AD452" s="31">
        <v>21321</v>
      </c>
      <c r="AE452" s="31">
        <v>1100</v>
      </c>
      <c r="AF452" s="31">
        <v>56292</v>
      </c>
      <c r="AG452" s="31">
        <v>0</v>
      </c>
      <c r="AH452" s="31">
        <v>224194</v>
      </c>
      <c r="AI452" s="31">
        <v>281586</v>
      </c>
      <c r="AJ452" s="31">
        <v>0</v>
      </c>
      <c r="AK452" s="31">
        <v>0</v>
      </c>
      <c r="AM452" s="142"/>
      <c r="AN452" s="12" t="s">
        <v>7</v>
      </c>
      <c r="AO452" s="31">
        <v>141759</v>
      </c>
      <c r="AP452" s="31">
        <v>39424</v>
      </c>
      <c r="AQ452" s="31">
        <v>62626</v>
      </c>
      <c r="AR452" s="31">
        <v>243809</v>
      </c>
      <c r="AS452" s="31">
        <v>0</v>
      </c>
      <c r="AT452" s="36">
        <v>11.435157825617935</v>
      </c>
      <c r="AU452" s="31">
        <v>187517</v>
      </c>
      <c r="AV452" s="31">
        <v>56292</v>
      </c>
      <c r="AW452" s="31">
        <v>0</v>
      </c>
    </row>
    <row r="453" spans="1:49" outlineLevel="1" x14ac:dyDescent="0.2">
      <c r="B453" s="15"/>
      <c r="C453" s="31"/>
      <c r="F453" s="12"/>
      <c r="O453" s="142"/>
      <c r="P453" s="12"/>
      <c r="AB453" s="142"/>
      <c r="AC453" s="12"/>
      <c r="AI453" s="31"/>
      <c r="AJ453" s="31"/>
      <c r="AM453" s="142"/>
      <c r="AN453" s="12"/>
      <c r="AO453" s="31"/>
      <c r="AP453" s="31"/>
      <c r="AQ453" s="31"/>
      <c r="AR453" s="31"/>
      <c r="AS453" s="31"/>
      <c r="AT453" s="36"/>
      <c r="AU453" s="31"/>
      <c r="AV453" s="31"/>
      <c r="AW453" s="31"/>
    </row>
    <row r="454" spans="1:49" outlineLevel="2" x14ac:dyDescent="0.2">
      <c r="A454" s="35">
        <v>920480063</v>
      </c>
      <c r="B454" s="35" t="s">
        <v>890</v>
      </c>
      <c r="C454" s="31" t="s">
        <v>633</v>
      </c>
      <c r="D454" s="35">
        <v>356</v>
      </c>
      <c r="F454" s="35" t="s">
        <v>891</v>
      </c>
      <c r="G454" s="31">
        <v>20359</v>
      </c>
      <c r="H454" s="71">
        <v>44</v>
      </c>
      <c r="I454" s="31">
        <v>12146</v>
      </c>
      <c r="J454" s="33">
        <v>0</v>
      </c>
      <c r="K454" s="33">
        <v>0.85714000000000001</v>
      </c>
      <c r="L454" s="33">
        <v>2.8571399999999998</v>
      </c>
      <c r="M454" s="33">
        <v>0.34286</v>
      </c>
      <c r="N454" s="35">
        <v>356</v>
      </c>
      <c r="O454" s="142"/>
      <c r="P454" s="35" t="s">
        <v>891</v>
      </c>
      <c r="Q454" s="31">
        <v>28024</v>
      </c>
      <c r="R454" s="32">
        <v>1.3764919691536912</v>
      </c>
      <c r="S454" s="31">
        <v>29</v>
      </c>
      <c r="T454" s="31">
        <v>2</v>
      </c>
      <c r="U454" s="31">
        <v>52532</v>
      </c>
      <c r="V454" s="32">
        <v>2.5802839039245544</v>
      </c>
      <c r="W454" s="32">
        <v>1.8745361119040822</v>
      </c>
      <c r="X454" s="31">
        <v>830</v>
      </c>
      <c r="Y454" s="31">
        <v>1200</v>
      </c>
      <c r="Z454" s="31">
        <v>3</v>
      </c>
      <c r="AA454" s="35">
        <v>356</v>
      </c>
      <c r="AB454" s="142"/>
      <c r="AC454" s="35" t="s">
        <v>891</v>
      </c>
      <c r="AD454" s="31">
        <v>20359</v>
      </c>
      <c r="AE454" s="31">
        <v>33850</v>
      </c>
      <c r="AF454" s="31">
        <v>26445</v>
      </c>
      <c r="AG454" s="31">
        <v>0</v>
      </c>
      <c r="AH454" s="31">
        <v>40520</v>
      </c>
      <c r="AI454" s="31">
        <v>100815</v>
      </c>
      <c r="AJ454" s="31">
        <v>10000</v>
      </c>
      <c r="AK454" s="31">
        <v>0</v>
      </c>
      <c r="AL454" s="35">
        <v>356</v>
      </c>
      <c r="AM454" s="142"/>
      <c r="AN454" s="35" t="s">
        <v>891</v>
      </c>
      <c r="AO454" s="31">
        <v>97032</v>
      </c>
      <c r="AP454" s="31">
        <v>21241</v>
      </c>
      <c r="AQ454" s="31">
        <v>18069</v>
      </c>
      <c r="AR454" s="31">
        <v>136342</v>
      </c>
      <c r="AS454" s="31">
        <v>0</v>
      </c>
      <c r="AT454" s="36">
        <v>6.6968908099611966</v>
      </c>
      <c r="AU454" s="31">
        <v>109897</v>
      </c>
      <c r="AV454" s="31">
        <v>26445</v>
      </c>
      <c r="AW454" s="31">
        <v>0</v>
      </c>
    </row>
    <row r="455" spans="1:49" outlineLevel="2" x14ac:dyDescent="0.2">
      <c r="A455" s="35">
        <v>920480122</v>
      </c>
      <c r="B455" s="35" t="s">
        <v>890</v>
      </c>
      <c r="C455" s="31" t="s">
        <v>821</v>
      </c>
      <c r="D455" s="35">
        <v>357</v>
      </c>
      <c r="F455" s="35" t="s">
        <v>892</v>
      </c>
      <c r="G455" s="31">
        <v>114175</v>
      </c>
      <c r="H455" s="71">
        <v>53</v>
      </c>
      <c r="I455" s="31">
        <v>16140</v>
      </c>
      <c r="J455" s="33">
        <v>9.0526300000000006</v>
      </c>
      <c r="K455" s="33">
        <v>0</v>
      </c>
      <c r="L455" s="33">
        <v>22.289470000000001</v>
      </c>
      <c r="M455" s="33">
        <v>2.7368399999999999</v>
      </c>
      <c r="N455" s="35">
        <v>357</v>
      </c>
      <c r="O455" s="142"/>
      <c r="P455" s="35" t="s">
        <v>892</v>
      </c>
      <c r="Q455" s="31">
        <v>189634</v>
      </c>
      <c r="R455" s="32">
        <v>1.6609065031749508</v>
      </c>
      <c r="S455" s="31">
        <v>135</v>
      </c>
      <c r="T455" s="31">
        <v>25</v>
      </c>
      <c r="U455" s="31">
        <v>611985</v>
      </c>
      <c r="V455" s="32">
        <v>5.3600613093934752</v>
      </c>
      <c r="W455" s="32">
        <v>3.2271902717867049</v>
      </c>
      <c r="X455" s="31">
        <v>7588</v>
      </c>
      <c r="Y455" s="31">
        <v>2296</v>
      </c>
      <c r="Z455" s="31">
        <v>60</v>
      </c>
      <c r="AA455" s="35">
        <v>357</v>
      </c>
      <c r="AB455" s="142"/>
      <c r="AC455" s="35" t="s">
        <v>892</v>
      </c>
      <c r="AD455" s="31">
        <v>114175</v>
      </c>
      <c r="AE455" s="31">
        <v>2004210</v>
      </c>
      <c r="AF455" s="31">
        <v>359198</v>
      </c>
      <c r="AG455" s="31">
        <v>0</v>
      </c>
      <c r="AH455" s="31">
        <v>298912</v>
      </c>
      <c r="AI455" s="31">
        <v>2662320</v>
      </c>
      <c r="AJ455" s="31">
        <v>0</v>
      </c>
      <c r="AK455" s="31">
        <v>0</v>
      </c>
      <c r="AL455" s="35">
        <v>357</v>
      </c>
      <c r="AM455" s="142"/>
      <c r="AN455" s="35" t="s">
        <v>892</v>
      </c>
      <c r="AO455" s="31">
        <v>2091742</v>
      </c>
      <c r="AP455" s="31">
        <v>318089</v>
      </c>
      <c r="AQ455" s="31">
        <v>426269</v>
      </c>
      <c r="AR455" s="31">
        <v>2836100</v>
      </c>
      <c r="AS455" s="31">
        <v>661981</v>
      </c>
      <c r="AT455" s="36">
        <v>24.839938690606527</v>
      </c>
      <c r="AU455" s="31">
        <v>2476902</v>
      </c>
      <c r="AV455" s="31">
        <v>359198</v>
      </c>
      <c r="AW455" s="31">
        <v>0</v>
      </c>
    </row>
    <row r="456" spans="1:49" outlineLevel="2" x14ac:dyDescent="0.2">
      <c r="A456" s="35">
        <v>920480302</v>
      </c>
      <c r="B456" s="35" t="s">
        <v>890</v>
      </c>
      <c r="C456" s="31" t="s">
        <v>633</v>
      </c>
      <c r="D456" s="35">
        <v>358</v>
      </c>
      <c r="F456" s="35" t="s">
        <v>893</v>
      </c>
      <c r="G456" s="31">
        <v>65313</v>
      </c>
      <c r="H456" s="71">
        <v>65</v>
      </c>
      <c r="I456" s="31">
        <v>30299</v>
      </c>
      <c r="J456" s="33">
        <v>6.32</v>
      </c>
      <c r="K456" s="33">
        <v>0</v>
      </c>
      <c r="L456" s="33">
        <v>28.48</v>
      </c>
      <c r="M456" s="33">
        <v>0</v>
      </c>
      <c r="N456" s="35">
        <v>358</v>
      </c>
      <c r="O456" s="142"/>
      <c r="P456" s="35" t="s">
        <v>893</v>
      </c>
      <c r="Q456" s="31">
        <v>185636</v>
      </c>
      <c r="R456" s="32">
        <v>2.8422519253441121</v>
      </c>
      <c r="S456" s="31">
        <v>180</v>
      </c>
      <c r="T456" s="31">
        <v>107</v>
      </c>
      <c r="U456" s="31">
        <v>301887</v>
      </c>
      <c r="V456" s="32">
        <v>4.6221579164944195</v>
      </c>
      <c r="W456" s="32">
        <v>1.6262309034885474</v>
      </c>
      <c r="X456" s="31">
        <v>1819</v>
      </c>
      <c r="Y456" s="31">
        <v>1912</v>
      </c>
      <c r="Z456" s="31">
        <v>60</v>
      </c>
      <c r="AA456" s="35">
        <v>358</v>
      </c>
      <c r="AB456" s="142"/>
      <c r="AC456" s="35" t="s">
        <v>893</v>
      </c>
      <c r="AD456" s="31">
        <v>65313</v>
      </c>
      <c r="AE456" s="31">
        <v>1467924</v>
      </c>
      <c r="AF456" s="31">
        <v>359646</v>
      </c>
      <c r="AG456" s="31">
        <v>3000</v>
      </c>
      <c r="AH456" s="31">
        <v>118673</v>
      </c>
      <c r="AI456" s="31">
        <v>1949243</v>
      </c>
      <c r="AJ456" s="31">
        <v>1467924</v>
      </c>
      <c r="AK456" s="31">
        <v>0</v>
      </c>
      <c r="AL456" s="35">
        <v>358</v>
      </c>
      <c r="AM456" s="142"/>
      <c r="AN456" s="35" t="s">
        <v>893</v>
      </c>
      <c r="AO456" s="31">
        <v>1404414</v>
      </c>
      <c r="AP456" s="31">
        <v>276979</v>
      </c>
      <c r="AQ456" s="31">
        <v>311517</v>
      </c>
      <c r="AR456" s="31">
        <v>1992910</v>
      </c>
      <c r="AS456" s="31">
        <v>0</v>
      </c>
      <c r="AT456" s="36">
        <v>30.513220951418553</v>
      </c>
      <c r="AU456" s="31">
        <v>1630264</v>
      </c>
      <c r="AV456" s="31">
        <v>359646</v>
      </c>
      <c r="AW456" s="31">
        <v>3000</v>
      </c>
    </row>
    <row r="457" spans="1:49" outlineLevel="2" x14ac:dyDescent="0.2">
      <c r="A457" s="35">
        <v>920480453</v>
      </c>
      <c r="B457" s="35" t="s">
        <v>890</v>
      </c>
      <c r="C457" s="31" t="s">
        <v>821</v>
      </c>
      <c r="D457" s="35">
        <v>359</v>
      </c>
      <c r="F457" s="35" t="s">
        <v>894</v>
      </c>
      <c r="G457" s="31">
        <v>16670</v>
      </c>
      <c r="H457" s="71">
        <v>47</v>
      </c>
      <c r="I457" s="31">
        <v>6203</v>
      </c>
      <c r="J457" s="33">
        <v>0.98667000000000005</v>
      </c>
      <c r="K457" s="33">
        <v>0.75</v>
      </c>
      <c r="L457" s="33">
        <v>1.8666700000000001</v>
      </c>
      <c r="M457" s="33">
        <v>1.4666699999999999</v>
      </c>
      <c r="N457" s="35">
        <v>359</v>
      </c>
      <c r="O457" s="142"/>
      <c r="P457" s="35" t="s">
        <v>894</v>
      </c>
      <c r="Q457" s="31">
        <v>44628</v>
      </c>
      <c r="R457" s="32">
        <v>2.6771445710857829</v>
      </c>
      <c r="S457" s="31">
        <v>52</v>
      </c>
      <c r="T457" s="31">
        <v>0</v>
      </c>
      <c r="U457" s="31">
        <v>93993</v>
      </c>
      <c r="V457" s="32">
        <v>5.6384523095380921</v>
      </c>
      <c r="W457" s="32">
        <v>2.1061441247647217</v>
      </c>
      <c r="X457" s="31">
        <v>0</v>
      </c>
      <c r="Y457" s="31">
        <v>541</v>
      </c>
      <c r="Z457" s="31">
        <v>11</v>
      </c>
      <c r="AA457" s="35">
        <v>359</v>
      </c>
      <c r="AB457" s="142"/>
      <c r="AC457" s="35" t="s">
        <v>894</v>
      </c>
      <c r="AD457" s="31">
        <v>16670</v>
      </c>
      <c r="AE457" s="31">
        <v>145431</v>
      </c>
      <c r="AF457" s="31">
        <v>32664</v>
      </c>
      <c r="AG457" s="31">
        <v>0</v>
      </c>
      <c r="AH457" s="31">
        <v>72966</v>
      </c>
      <c r="AI457" s="31">
        <v>251061</v>
      </c>
      <c r="AJ457" s="31">
        <v>0</v>
      </c>
      <c r="AK457" s="31">
        <v>0</v>
      </c>
      <c r="AL457" s="35">
        <v>359</v>
      </c>
      <c r="AM457" s="142"/>
      <c r="AN457" s="35" t="s">
        <v>894</v>
      </c>
      <c r="AO457" s="31">
        <v>128062</v>
      </c>
      <c r="AP457" s="31">
        <v>56262</v>
      </c>
      <c r="AQ457" s="31">
        <v>77712</v>
      </c>
      <c r="AR457" s="31">
        <v>262036</v>
      </c>
      <c r="AS457" s="31">
        <v>0</v>
      </c>
      <c r="AT457" s="36">
        <v>15.719016196760649</v>
      </c>
      <c r="AU457" s="31">
        <v>229372</v>
      </c>
      <c r="AV457" s="31">
        <v>32664</v>
      </c>
      <c r="AW457" s="31">
        <v>0</v>
      </c>
    </row>
    <row r="458" spans="1:49" outlineLevel="2" x14ac:dyDescent="0.2">
      <c r="A458" s="35">
        <v>920481113</v>
      </c>
      <c r="B458" s="35" t="s">
        <v>890</v>
      </c>
      <c r="C458" s="31" t="s">
        <v>633</v>
      </c>
      <c r="D458" s="35">
        <v>360</v>
      </c>
      <c r="F458" s="35" t="s">
        <v>895</v>
      </c>
      <c r="G458" s="31">
        <v>15477</v>
      </c>
      <c r="H458" s="71">
        <v>45</v>
      </c>
      <c r="I458" s="31">
        <v>7939</v>
      </c>
      <c r="J458" s="33">
        <v>0</v>
      </c>
      <c r="K458" s="33">
        <v>1.0133300000000001</v>
      </c>
      <c r="L458" s="33">
        <v>3.4666700000000001</v>
      </c>
      <c r="M458" s="33">
        <v>0</v>
      </c>
      <c r="N458" s="35">
        <v>360</v>
      </c>
      <c r="O458" s="142"/>
      <c r="P458" s="35" t="s">
        <v>895</v>
      </c>
      <c r="Q458" s="31">
        <v>51675</v>
      </c>
      <c r="R458" s="32">
        <v>3.3388253537507269</v>
      </c>
      <c r="S458" s="31">
        <v>63</v>
      </c>
      <c r="T458" s="31">
        <v>0</v>
      </c>
      <c r="U458" s="31">
        <v>56453</v>
      </c>
      <c r="V458" s="32">
        <v>3.647541513213155</v>
      </c>
      <c r="W458" s="32">
        <v>1.0924625060474118</v>
      </c>
      <c r="X458" s="31">
        <v>284</v>
      </c>
      <c r="Y458" s="31">
        <v>532</v>
      </c>
      <c r="Z458" s="31">
        <v>7</v>
      </c>
      <c r="AA458" s="35">
        <v>360</v>
      </c>
      <c r="AB458" s="142"/>
      <c r="AC458" s="35" t="s">
        <v>895</v>
      </c>
      <c r="AD458" s="31">
        <v>15477</v>
      </c>
      <c r="AE458" s="31">
        <v>159738</v>
      </c>
      <c r="AF458" s="31">
        <v>41746</v>
      </c>
      <c r="AG458" s="31">
        <v>0</v>
      </c>
      <c r="AH458" s="31">
        <v>42209</v>
      </c>
      <c r="AI458" s="31">
        <v>243693</v>
      </c>
      <c r="AJ458" s="31">
        <v>64838</v>
      </c>
      <c r="AK458" s="31">
        <v>0</v>
      </c>
      <c r="AL458" s="35">
        <v>360</v>
      </c>
      <c r="AM458" s="142"/>
      <c r="AN458" s="35" t="s">
        <v>895</v>
      </c>
      <c r="AO458" s="31">
        <v>195449</v>
      </c>
      <c r="AP458" s="31">
        <v>31178</v>
      </c>
      <c r="AQ458" s="31">
        <v>42274</v>
      </c>
      <c r="AR458" s="31">
        <v>268901</v>
      </c>
      <c r="AS458" s="31">
        <v>0</v>
      </c>
      <c r="AT458" s="36">
        <v>17.374232732441687</v>
      </c>
      <c r="AU458" s="31">
        <v>227155</v>
      </c>
      <c r="AV458" s="31">
        <v>41746</v>
      </c>
      <c r="AW458" s="31">
        <v>0</v>
      </c>
    </row>
    <row r="459" spans="1:49" outlineLevel="2" x14ac:dyDescent="0.2">
      <c r="A459" s="35">
        <v>920480633</v>
      </c>
      <c r="B459" s="35" t="s">
        <v>890</v>
      </c>
      <c r="C459" s="31" t="s">
        <v>821</v>
      </c>
      <c r="D459" s="35">
        <v>361</v>
      </c>
      <c r="F459" s="35" t="s">
        <v>896</v>
      </c>
      <c r="G459" s="31">
        <v>25829</v>
      </c>
      <c r="H459" s="71">
        <v>51</v>
      </c>
      <c r="I459" s="31">
        <v>20037</v>
      </c>
      <c r="J459" s="33">
        <v>2.64</v>
      </c>
      <c r="K459" s="33">
        <v>1.52</v>
      </c>
      <c r="L459" s="33">
        <v>2.4533299999999998</v>
      </c>
      <c r="M459" s="33">
        <v>0.26667000000000002</v>
      </c>
      <c r="N459" s="35">
        <v>361</v>
      </c>
      <c r="O459" s="142"/>
      <c r="P459" s="35" t="s">
        <v>896</v>
      </c>
      <c r="Q459" s="31">
        <v>62354</v>
      </c>
      <c r="R459" s="32">
        <v>2.4141081729838554</v>
      </c>
      <c r="S459" s="31">
        <v>67</v>
      </c>
      <c r="T459" s="31">
        <v>0</v>
      </c>
      <c r="U459" s="31">
        <v>101357</v>
      </c>
      <c r="V459" s="32">
        <v>3.9241550195516668</v>
      </c>
      <c r="W459" s="32">
        <v>1.6255091894665941</v>
      </c>
      <c r="X459" s="31">
        <v>332</v>
      </c>
      <c r="Y459" s="31">
        <v>1647</v>
      </c>
      <c r="Z459" s="31">
        <v>20</v>
      </c>
      <c r="AA459" s="35">
        <v>361</v>
      </c>
      <c r="AB459" s="142"/>
      <c r="AC459" s="35" t="s">
        <v>896</v>
      </c>
      <c r="AD459" s="31">
        <v>25829</v>
      </c>
      <c r="AE459" s="31">
        <v>392535</v>
      </c>
      <c r="AF459" s="31">
        <v>69322</v>
      </c>
      <c r="AG459" s="31">
        <v>0</v>
      </c>
      <c r="AH459" s="31">
        <v>127594</v>
      </c>
      <c r="AI459" s="31">
        <v>589451</v>
      </c>
      <c r="AJ459" s="31">
        <v>0</v>
      </c>
      <c r="AK459" s="31">
        <v>0</v>
      </c>
      <c r="AL459" s="35">
        <v>361</v>
      </c>
      <c r="AM459" s="142"/>
      <c r="AN459" s="35" t="s">
        <v>896</v>
      </c>
      <c r="AO459" s="31">
        <v>307780</v>
      </c>
      <c r="AP459" s="31">
        <v>78848</v>
      </c>
      <c r="AQ459" s="31">
        <v>351220</v>
      </c>
      <c r="AR459" s="31">
        <v>737848</v>
      </c>
      <c r="AS459" s="31">
        <v>0</v>
      </c>
      <c r="AT459" s="36">
        <v>28.566649889658912</v>
      </c>
      <c r="AU459" s="31">
        <v>668526</v>
      </c>
      <c r="AV459" s="31">
        <v>69322</v>
      </c>
      <c r="AW459" s="31">
        <v>0</v>
      </c>
    </row>
    <row r="460" spans="1:49" outlineLevel="2" x14ac:dyDescent="0.2">
      <c r="A460" s="35">
        <v>920480693</v>
      </c>
      <c r="B460" s="35" t="s">
        <v>890</v>
      </c>
      <c r="C460" s="31" t="s">
        <v>821</v>
      </c>
      <c r="D460" s="35">
        <v>362</v>
      </c>
      <c r="F460" s="35" t="s">
        <v>897</v>
      </c>
      <c r="G460" s="31">
        <v>41714</v>
      </c>
      <c r="H460" s="71">
        <v>51</v>
      </c>
      <c r="I460" s="31">
        <v>13186</v>
      </c>
      <c r="J460" s="33">
        <v>2</v>
      </c>
      <c r="K460" s="33">
        <v>0</v>
      </c>
      <c r="L460" s="33">
        <v>8.1999999999999993</v>
      </c>
      <c r="M460" s="33">
        <v>0.42857000000000001</v>
      </c>
      <c r="N460" s="35">
        <v>362</v>
      </c>
      <c r="O460" s="142"/>
      <c r="P460" s="35" t="s">
        <v>897</v>
      </c>
      <c r="Q460" s="31">
        <v>63177</v>
      </c>
      <c r="R460" s="32">
        <v>1.5145274967636764</v>
      </c>
      <c r="S460" s="31">
        <v>72</v>
      </c>
      <c r="T460" s="31">
        <v>62</v>
      </c>
      <c r="U460" s="31">
        <v>95001</v>
      </c>
      <c r="V460" s="32">
        <v>2.2774368317591218</v>
      </c>
      <c r="W460" s="32">
        <v>1.5037276223942257</v>
      </c>
      <c r="X460" s="31">
        <v>54</v>
      </c>
      <c r="Y460" s="31">
        <v>928</v>
      </c>
      <c r="Z460" s="31">
        <v>8</v>
      </c>
      <c r="AA460" s="35">
        <v>362</v>
      </c>
      <c r="AB460" s="142"/>
      <c r="AC460" s="35" t="s">
        <v>897</v>
      </c>
      <c r="AD460" s="31">
        <v>41714</v>
      </c>
      <c r="AE460" s="31">
        <v>282611</v>
      </c>
      <c r="AF460" s="31">
        <v>107077</v>
      </c>
      <c r="AG460" s="31">
        <v>0</v>
      </c>
      <c r="AH460" s="31">
        <v>74113</v>
      </c>
      <c r="AI460" s="31">
        <v>463801</v>
      </c>
      <c r="AJ460" s="31">
        <v>246377</v>
      </c>
      <c r="AK460" s="31">
        <v>0</v>
      </c>
      <c r="AL460" s="35">
        <v>362</v>
      </c>
      <c r="AM460" s="142"/>
      <c r="AN460" s="35" t="s">
        <v>897</v>
      </c>
      <c r="AO460" s="31">
        <v>283527</v>
      </c>
      <c r="AP460" s="31">
        <v>57662</v>
      </c>
      <c r="AQ460" s="31">
        <v>72863</v>
      </c>
      <c r="AR460" s="31">
        <v>414052</v>
      </c>
      <c r="AS460" s="31">
        <v>0</v>
      </c>
      <c r="AT460" s="36">
        <v>9.9259720956992847</v>
      </c>
      <c r="AU460" s="31">
        <v>306975</v>
      </c>
      <c r="AV460" s="31">
        <v>107077</v>
      </c>
      <c r="AW460" s="31">
        <v>0</v>
      </c>
    </row>
    <row r="461" spans="1:49" outlineLevel="1" x14ac:dyDescent="0.2">
      <c r="B461" s="15" t="s">
        <v>93</v>
      </c>
      <c r="C461" s="31"/>
      <c r="F461" s="12" t="s">
        <v>8</v>
      </c>
      <c r="G461" s="31">
        <v>299537</v>
      </c>
      <c r="I461" s="31">
        <v>105950</v>
      </c>
      <c r="J461" s="33">
        <v>20.999300000000002</v>
      </c>
      <c r="K461" s="33">
        <v>4.1404700000000005</v>
      </c>
      <c r="L461" s="33">
        <v>69.613280000000003</v>
      </c>
      <c r="M461" s="33">
        <v>5.2416099999999997</v>
      </c>
      <c r="O461" s="142"/>
      <c r="P461" s="12" t="s">
        <v>8</v>
      </c>
      <c r="Q461" s="31">
        <v>625128</v>
      </c>
      <c r="R461" s="32">
        <v>2.086980907200112</v>
      </c>
      <c r="S461" s="31">
        <v>598</v>
      </c>
      <c r="T461" s="31">
        <v>196</v>
      </c>
      <c r="U461" s="31">
        <v>1313208</v>
      </c>
      <c r="V461" s="32">
        <v>4.3841261680526946</v>
      </c>
      <c r="W461" s="32">
        <v>2.1007025761124121</v>
      </c>
      <c r="X461" s="31">
        <v>10907</v>
      </c>
      <c r="Y461" s="31">
        <v>9056</v>
      </c>
      <c r="Z461" s="31">
        <v>169</v>
      </c>
      <c r="AB461" s="142"/>
      <c r="AC461" s="12" t="s">
        <v>8</v>
      </c>
      <c r="AD461" s="31">
        <v>299537</v>
      </c>
      <c r="AE461" s="31">
        <v>4486299</v>
      </c>
      <c r="AF461" s="31">
        <v>996098</v>
      </c>
      <c r="AG461" s="31">
        <v>3000</v>
      </c>
      <c r="AH461" s="31">
        <v>774987</v>
      </c>
      <c r="AI461" s="31">
        <v>6260384</v>
      </c>
      <c r="AJ461" s="31">
        <v>1789139</v>
      </c>
      <c r="AK461" s="31">
        <v>0</v>
      </c>
      <c r="AM461" s="142"/>
      <c r="AN461" s="12" t="s">
        <v>8</v>
      </c>
      <c r="AO461" s="31">
        <v>4508006</v>
      </c>
      <c r="AP461" s="31">
        <v>840259</v>
      </c>
      <c r="AQ461" s="31">
        <v>1299924</v>
      </c>
      <c r="AR461" s="31">
        <v>6648189</v>
      </c>
      <c r="AS461" s="31">
        <v>661981</v>
      </c>
      <c r="AT461" s="36">
        <v>22.194884104467896</v>
      </c>
      <c r="AU461" s="31">
        <v>5649091</v>
      </c>
      <c r="AV461" s="31">
        <v>996098</v>
      </c>
      <c r="AW461" s="31">
        <v>3000</v>
      </c>
    </row>
    <row r="462" spans="1:49" outlineLevel="1" x14ac:dyDescent="0.2">
      <c r="B462" s="15"/>
      <c r="C462" s="31"/>
      <c r="F462" s="12"/>
      <c r="O462" s="142"/>
      <c r="P462" s="12"/>
      <c r="AB462" s="142"/>
      <c r="AC462" s="12"/>
      <c r="AI462" s="31"/>
      <c r="AJ462" s="31"/>
      <c r="AM462" s="142"/>
      <c r="AN462" s="12"/>
      <c r="AO462" s="31"/>
      <c r="AP462" s="31"/>
      <c r="AQ462" s="31"/>
      <c r="AR462" s="31"/>
      <c r="AS462" s="31"/>
      <c r="AT462" s="36"/>
      <c r="AU462" s="31"/>
      <c r="AV462" s="31"/>
      <c r="AW462" s="31"/>
    </row>
    <row r="463" spans="1:49" outlineLevel="2" x14ac:dyDescent="0.2">
      <c r="A463" s="35">
        <v>916490812</v>
      </c>
      <c r="B463" s="35" t="s">
        <v>898</v>
      </c>
      <c r="C463" s="31" t="s">
        <v>13</v>
      </c>
      <c r="D463" s="35">
        <v>363</v>
      </c>
      <c r="F463" s="35" t="s">
        <v>338</v>
      </c>
      <c r="G463" s="31">
        <v>18267</v>
      </c>
      <c r="H463" s="71">
        <v>47</v>
      </c>
      <c r="I463" s="31">
        <v>5266</v>
      </c>
      <c r="J463" s="33">
        <v>1.0133300000000001</v>
      </c>
      <c r="K463" s="33">
        <v>0</v>
      </c>
      <c r="L463" s="33">
        <v>5.52</v>
      </c>
      <c r="M463" s="33">
        <v>0.42666999999999999</v>
      </c>
      <c r="N463" s="35">
        <v>363</v>
      </c>
      <c r="O463" s="142"/>
      <c r="P463" s="35" t="s">
        <v>338</v>
      </c>
      <c r="Q463" s="31">
        <v>68467</v>
      </c>
      <c r="R463" s="32">
        <v>3.7481250342147043</v>
      </c>
      <c r="S463" s="31">
        <v>67</v>
      </c>
      <c r="T463" s="31">
        <v>0</v>
      </c>
      <c r="U463" s="31">
        <v>63509</v>
      </c>
      <c r="V463" s="32">
        <v>3.4767066294410687</v>
      </c>
      <c r="W463" s="32">
        <v>0.92758555216381611</v>
      </c>
      <c r="X463" s="31">
        <v>197</v>
      </c>
      <c r="Y463" s="31">
        <v>285</v>
      </c>
      <c r="Z463" s="31">
        <v>11</v>
      </c>
      <c r="AA463" s="35">
        <v>363</v>
      </c>
      <c r="AB463" s="142"/>
      <c r="AC463" s="35" t="s">
        <v>338</v>
      </c>
      <c r="AD463" s="31">
        <v>18267</v>
      </c>
      <c r="AE463" s="31">
        <v>18365</v>
      </c>
      <c r="AF463" s="31">
        <v>56413</v>
      </c>
      <c r="AG463" s="31">
        <v>0</v>
      </c>
      <c r="AH463" s="31">
        <v>271394</v>
      </c>
      <c r="AI463" s="31">
        <v>346172</v>
      </c>
      <c r="AJ463" s="31">
        <v>3750</v>
      </c>
      <c r="AK463" s="31">
        <v>6641</v>
      </c>
      <c r="AL463" s="35">
        <v>363</v>
      </c>
      <c r="AM463" s="142"/>
      <c r="AN463" s="35" t="s">
        <v>338</v>
      </c>
      <c r="AO463" s="31">
        <v>250980</v>
      </c>
      <c r="AP463" s="31">
        <v>37728</v>
      </c>
      <c r="AQ463" s="31">
        <v>89759</v>
      </c>
      <c r="AR463" s="31">
        <v>378467</v>
      </c>
      <c r="AS463" s="31">
        <v>0</v>
      </c>
      <c r="AT463" s="36">
        <v>20.718618273389172</v>
      </c>
      <c r="AU463" s="31">
        <v>322054</v>
      </c>
      <c r="AV463" s="31">
        <v>56413</v>
      </c>
      <c r="AW463" s="31">
        <v>0</v>
      </c>
    </row>
    <row r="464" spans="1:49" outlineLevel="2" x14ac:dyDescent="0.2">
      <c r="A464" s="35">
        <v>916490453</v>
      </c>
      <c r="B464" s="35" t="s">
        <v>898</v>
      </c>
      <c r="C464" s="31" t="s">
        <v>13</v>
      </c>
      <c r="D464" s="35">
        <v>364</v>
      </c>
      <c r="F464" s="35" t="s">
        <v>899</v>
      </c>
      <c r="G464" s="31">
        <v>12143</v>
      </c>
      <c r="H464" s="71">
        <v>45</v>
      </c>
      <c r="I464" s="31">
        <v>5921</v>
      </c>
      <c r="J464" s="33">
        <v>0</v>
      </c>
      <c r="K464" s="33">
        <v>1.06667</v>
      </c>
      <c r="L464" s="33">
        <v>2.2999999999999998</v>
      </c>
      <c r="M464" s="33">
        <v>0.25</v>
      </c>
      <c r="N464" s="35">
        <v>364</v>
      </c>
      <c r="O464" s="142"/>
      <c r="P464" s="35" t="s">
        <v>899</v>
      </c>
      <c r="Q464" s="31">
        <v>17137</v>
      </c>
      <c r="R464" s="32">
        <v>1.4112657498147081</v>
      </c>
      <c r="S464" s="31">
        <v>52</v>
      </c>
      <c r="T464" s="31">
        <v>0</v>
      </c>
      <c r="U464" s="31">
        <v>38252</v>
      </c>
      <c r="V464" s="32">
        <v>3.1501276455571112</v>
      </c>
      <c r="W464" s="32">
        <v>2.2321293108478728</v>
      </c>
      <c r="X464" s="31">
        <v>20</v>
      </c>
      <c r="Y464" s="31">
        <v>244</v>
      </c>
      <c r="Z464" s="31">
        <v>27</v>
      </c>
      <c r="AA464" s="35">
        <v>364</v>
      </c>
      <c r="AB464" s="142"/>
      <c r="AC464" s="35" t="s">
        <v>899</v>
      </c>
      <c r="AD464" s="31">
        <v>12143</v>
      </c>
      <c r="AE464" s="31">
        <v>56116</v>
      </c>
      <c r="AF464" s="31">
        <v>21091</v>
      </c>
      <c r="AG464" s="31">
        <v>0</v>
      </c>
      <c r="AH464" s="31">
        <v>110503</v>
      </c>
      <c r="AI464" s="31">
        <v>187710</v>
      </c>
      <c r="AJ464" s="31">
        <v>0</v>
      </c>
      <c r="AK464" s="31">
        <v>0</v>
      </c>
      <c r="AL464" s="35">
        <v>364</v>
      </c>
      <c r="AM464" s="142"/>
      <c r="AN464" s="35" t="s">
        <v>899</v>
      </c>
      <c r="AO464" s="31">
        <v>94437</v>
      </c>
      <c r="AP464" s="31">
        <v>25837</v>
      </c>
      <c r="AQ464" s="31">
        <v>59870</v>
      </c>
      <c r="AR464" s="31">
        <v>180144</v>
      </c>
      <c r="AS464" s="31">
        <v>0</v>
      </c>
      <c r="AT464" s="36">
        <v>14.835213703368195</v>
      </c>
      <c r="AU464" s="31">
        <v>159053</v>
      </c>
      <c r="AV464" s="31">
        <v>21091</v>
      </c>
      <c r="AW464" s="31">
        <v>0</v>
      </c>
    </row>
    <row r="465" spans="1:49" outlineLevel="2" x14ac:dyDescent="0.2">
      <c r="A465" s="35">
        <v>916490423</v>
      </c>
      <c r="B465" s="35" t="s">
        <v>898</v>
      </c>
      <c r="C465" s="31" t="s">
        <v>13</v>
      </c>
      <c r="D465" s="35">
        <v>365</v>
      </c>
      <c r="F465" s="35" t="s">
        <v>900</v>
      </c>
      <c r="G465" s="31">
        <v>9739</v>
      </c>
      <c r="H465" s="71">
        <v>45</v>
      </c>
      <c r="I465" s="31">
        <v>3274</v>
      </c>
      <c r="J465" s="33">
        <v>1</v>
      </c>
      <c r="K465" s="33">
        <v>0</v>
      </c>
      <c r="L465" s="33">
        <v>1.55</v>
      </c>
      <c r="M465" s="33">
        <v>0.22500000000000001</v>
      </c>
      <c r="N465" s="35">
        <v>365</v>
      </c>
      <c r="O465" s="142"/>
      <c r="P465" s="35" t="s">
        <v>900</v>
      </c>
      <c r="Q465" s="31">
        <v>21770</v>
      </c>
      <c r="R465" s="32">
        <v>2.2353424376219326</v>
      </c>
      <c r="S465" s="31">
        <v>30</v>
      </c>
      <c r="T465" s="31">
        <v>0</v>
      </c>
      <c r="U465" s="31">
        <v>27455</v>
      </c>
      <c r="V465" s="32">
        <v>2.8190779340794743</v>
      </c>
      <c r="W465" s="32">
        <v>1.2611391823610474</v>
      </c>
      <c r="X465" s="31">
        <v>165</v>
      </c>
      <c r="Y465" s="31">
        <v>210</v>
      </c>
      <c r="Z465" s="31">
        <v>4</v>
      </c>
      <c r="AA465" s="35">
        <v>365</v>
      </c>
      <c r="AB465" s="142"/>
      <c r="AC465" s="35" t="s">
        <v>900</v>
      </c>
      <c r="AD465" s="31">
        <v>9739</v>
      </c>
      <c r="AE465" s="31">
        <v>23500</v>
      </c>
      <c r="AF465" s="31">
        <v>14297</v>
      </c>
      <c r="AG465" s="31">
        <v>0</v>
      </c>
      <c r="AH465" s="31">
        <v>107810</v>
      </c>
      <c r="AI465" s="31">
        <v>145607</v>
      </c>
      <c r="AJ465" s="31">
        <v>0</v>
      </c>
      <c r="AK465" s="31">
        <v>0</v>
      </c>
      <c r="AL465" s="35">
        <v>365</v>
      </c>
      <c r="AM465" s="142"/>
      <c r="AN465" s="35" t="s">
        <v>900</v>
      </c>
      <c r="AO465" s="31">
        <v>81237</v>
      </c>
      <c r="AP465" s="31">
        <v>22655</v>
      </c>
      <c r="AQ465" s="31">
        <v>37382</v>
      </c>
      <c r="AR465" s="31">
        <v>141274</v>
      </c>
      <c r="AS465" s="31">
        <v>0</v>
      </c>
      <c r="AT465" s="36">
        <v>14.506006776876475</v>
      </c>
      <c r="AU465" s="31">
        <v>126977</v>
      </c>
      <c r="AV465" s="31">
        <v>14297</v>
      </c>
      <c r="AW465" s="31">
        <v>0</v>
      </c>
    </row>
    <row r="466" spans="1:49" outlineLevel="2" x14ac:dyDescent="0.2">
      <c r="A466" s="35">
        <v>916490483</v>
      </c>
      <c r="B466" s="35" t="s">
        <v>898</v>
      </c>
      <c r="C466" s="31" t="s">
        <v>368</v>
      </c>
      <c r="D466" s="35">
        <v>366</v>
      </c>
      <c r="F466" s="35" t="s">
        <v>901</v>
      </c>
      <c r="G466" s="31">
        <v>12577</v>
      </c>
      <c r="H466" s="71">
        <v>40</v>
      </c>
      <c r="I466" s="31">
        <v>9286</v>
      </c>
      <c r="J466" s="33">
        <v>0</v>
      </c>
      <c r="K466" s="33">
        <v>1.14286</v>
      </c>
      <c r="L466" s="33">
        <v>2.5428600000000001</v>
      </c>
      <c r="M466" s="33">
        <v>0</v>
      </c>
      <c r="N466" s="35">
        <v>366</v>
      </c>
      <c r="O466" s="142"/>
      <c r="P466" s="35" t="s">
        <v>901</v>
      </c>
      <c r="Q466" s="31">
        <v>60219</v>
      </c>
      <c r="R466" s="32">
        <v>4.7880257613103288</v>
      </c>
      <c r="S466" s="31">
        <v>54</v>
      </c>
      <c r="T466" s="31">
        <v>0</v>
      </c>
      <c r="U466" s="31">
        <v>65766</v>
      </c>
      <c r="V466" s="32">
        <v>5.2290689353581934</v>
      </c>
      <c r="W466" s="32">
        <v>1.0921137846858964</v>
      </c>
      <c r="X466" s="31">
        <v>8</v>
      </c>
      <c r="Y466" s="31">
        <v>4</v>
      </c>
      <c r="Z466" s="31">
        <v>6</v>
      </c>
      <c r="AA466" s="35">
        <v>366</v>
      </c>
      <c r="AB466" s="142"/>
      <c r="AC466" s="35" t="s">
        <v>901</v>
      </c>
      <c r="AD466" s="31">
        <v>12577</v>
      </c>
      <c r="AE466" s="31">
        <v>8413</v>
      </c>
      <c r="AF466" s="31">
        <v>36535</v>
      </c>
      <c r="AG466" s="31">
        <v>0</v>
      </c>
      <c r="AH466" s="31">
        <v>39824</v>
      </c>
      <c r="AI466" s="31">
        <v>84772</v>
      </c>
      <c r="AJ466" s="31">
        <v>4000</v>
      </c>
      <c r="AK466" s="31">
        <v>0</v>
      </c>
      <c r="AL466" s="35">
        <v>366</v>
      </c>
      <c r="AM466" s="142"/>
      <c r="AN466" s="35" t="s">
        <v>901</v>
      </c>
      <c r="AO466" s="31">
        <v>73383</v>
      </c>
      <c r="AP466" s="31">
        <v>17479</v>
      </c>
      <c r="AQ466" s="31">
        <v>73858</v>
      </c>
      <c r="AR466" s="31">
        <v>164720</v>
      </c>
      <c r="AS466" s="31">
        <v>0</v>
      </c>
      <c r="AT466" s="36">
        <v>13.096922954599666</v>
      </c>
      <c r="AU466" s="31">
        <v>128185</v>
      </c>
      <c r="AV466" s="31">
        <v>36535</v>
      </c>
      <c r="AW466" s="31">
        <v>0</v>
      </c>
    </row>
    <row r="467" spans="1:49" outlineLevel="2" x14ac:dyDescent="0.2">
      <c r="A467" s="35">
        <v>916490543</v>
      </c>
      <c r="B467" s="35" t="s">
        <v>898</v>
      </c>
      <c r="C467" s="31" t="s">
        <v>13</v>
      </c>
      <c r="D467" s="35">
        <v>367</v>
      </c>
      <c r="F467" s="35" t="s">
        <v>902</v>
      </c>
      <c r="G467" s="31">
        <v>7489</v>
      </c>
      <c r="H467" s="71">
        <v>48</v>
      </c>
      <c r="I467" s="31">
        <v>6085</v>
      </c>
      <c r="J467" s="33">
        <v>0</v>
      </c>
      <c r="K467" s="33">
        <v>2.2857099999999999</v>
      </c>
      <c r="L467" s="33">
        <v>3.05714</v>
      </c>
      <c r="M467" s="33">
        <v>0.85714000000000001</v>
      </c>
      <c r="N467" s="35">
        <v>367</v>
      </c>
      <c r="O467" s="142"/>
      <c r="P467" s="35" t="s">
        <v>902</v>
      </c>
      <c r="Q467" s="31">
        <v>25474</v>
      </c>
      <c r="R467" s="32">
        <v>3.4015222326078249</v>
      </c>
      <c r="S467" s="31">
        <v>55</v>
      </c>
      <c r="T467" s="31">
        <v>0</v>
      </c>
      <c r="U467" s="31">
        <v>35291</v>
      </c>
      <c r="V467" s="32">
        <v>4.7123781546267862</v>
      </c>
      <c r="W467" s="32">
        <v>1.3853733218183246</v>
      </c>
      <c r="X467" s="31">
        <v>0</v>
      </c>
      <c r="Y467" s="31">
        <v>35</v>
      </c>
      <c r="Z467" s="31">
        <v>24</v>
      </c>
      <c r="AA467" s="35">
        <v>367</v>
      </c>
      <c r="AB467" s="142"/>
      <c r="AC467" s="35" t="s">
        <v>902</v>
      </c>
      <c r="AD467" s="31">
        <v>7489</v>
      </c>
      <c r="AE467" s="31">
        <v>7500</v>
      </c>
      <c r="AF467" s="31">
        <v>27053</v>
      </c>
      <c r="AG467" s="31">
        <v>0</v>
      </c>
      <c r="AH467" s="31">
        <v>238883</v>
      </c>
      <c r="AI467" s="31">
        <v>273436</v>
      </c>
      <c r="AJ467" s="31">
        <v>2500</v>
      </c>
      <c r="AK467" s="31">
        <v>2099</v>
      </c>
      <c r="AL467" s="35">
        <v>367</v>
      </c>
      <c r="AM467" s="142"/>
      <c r="AN467" s="35" t="s">
        <v>902</v>
      </c>
      <c r="AO467" s="31">
        <v>138006</v>
      </c>
      <c r="AP467" s="31">
        <v>27627</v>
      </c>
      <c r="AQ467" s="31">
        <v>62305</v>
      </c>
      <c r="AR467" s="31">
        <v>227938</v>
      </c>
      <c r="AS467" s="31">
        <v>0</v>
      </c>
      <c r="AT467" s="36">
        <v>30.436373347576446</v>
      </c>
      <c r="AU467" s="31">
        <v>200885</v>
      </c>
      <c r="AV467" s="31">
        <v>27053</v>
      </c>
      <c r="AW467" s="31">
        <v>0</v>
      </c>
    </row>
    <row r="468" spans="1:49" outlineLevel="2" x14ac:dyDescent="0.2">
      <c r="A468" s="35">
        <v>916490605</v>
      </c>
      <c r="B468" s="35" t="s">
        <v>898</v>
      </c>
      <c r="C468" s="31" t="s">
        <v>368</v>
      </c>
      <c r="D468" s="35">
        <v>368</v>
      </c>
      <c r="F468" s="35" t="s">
        <v>903</v>
      </c>
      <c r="G468" s="31">
        <v>4321</v>
      </c>
      <c r="H468" s="71">
        <v>30</v>
      </c>
      <c r="I468" s="31">
        <v>4238</v>
      </c>
      <c r="J468" s="33">
        <v>0</v>
      </c>
      <c r="K468" s="33">
        <v>0.85714000000000001</v>
      </c>
      <c r="L468" s="33">
        <v>0.28571000000000002</v>
      </c>
      <c r="M468" s="33">
        <v>0.28571000000000002</v>
      </c>
      <c r="N468" s="35">
        <v>368</v>
      </c>
      <c r="O468" s="142"/>
      <c r="P468" s="35" t="s">
        <v>903</v>
      </c>
      <c r="Q468" s="31">
        <v>23132</v>
      </c>
      <c r="R468" s="32">
        <v>5.3533904188845174</v>
      </c>
      <c r="S468" s="31">
        <v>14</v>
      </c>
      <c r="T468" s="31">
        <v>0</v>
      </c>
      <c r="U468" s="31">
        <v>4391</v>
      </c>
      <c r="V468" s="32">
        <v>1.016199953714418</v>
      </c>
      <c r="W468" s="32">
        <v>0.18982362095798028</v>
      </c>
      <c r="X468" s="31">
        <v>12</v>
      </c>
      <c r="Y468" s="31">
        <v>90</v>
      </c>
      <c r="Z468" s="31">
        <v>5</v>
      </c>
      <c r="AA468" s="35">
        <v>368</v>
      </c>
      <c r="AB468" s="142"/>
      <c r="AC468" s="35" t="s">
        <v>903</v>
      </c>
      <c r="AD468" s="31">
        <v>4321</v>
      </c>
      <c r="AE468" s="31">
        <v>14199</v>
      </c>
      <c r="AF468" s="31">
        <v>6839</v>
      </c>
      <c r="AG468" s="31">
        <v>0</v>
      </c>
      <c r="AH468" s="31">
        <v>31162</v>
      </c>
      <c r="AI468" s="31">
        <v>52200</v>
      </c>
      <c r="AJ468" s="31">
        <v>0</v>
      </c>
      <c r="AK468" s="31">
        <v>0</v>
      </c>
      <c r="AL468" s="35">
        <v>368</v>
      </c>
      <c r="AM468" s="142"/>
      <c r="AN468" s="35" t="s">
        <v>903</v>
      </c>
      <c r="AO468" s="31">
        <v>31944</v>
      </c>
      <c r="AP468" s="31">
        <v>8314</v>
      </c>
      <c r="AQ468" s="31">
        <v>18556</v>
      </c>
      <c r="AR468" s="31">
        <v>58814</v>
      </c>
      <c r="AS468" s="31">
        <v>0</v>
      </c>
      <c r="AT468" s="36">
        <v>13.611201110853969</v>
      </c>
      <c r="AU468" s="31">
        <v>51975</v>
      </c>
      <c r="AV468" s="31">
        <v>6839</v>
      </c>
      <c r="AW468" s="31">
        <v>0</v>
      </c>
    </row>
    <row r="469" spans="1:49" outlineLevel="2" x14ac:dyDescent="0.2">
      <c r="A469" s="35">
        <v>916490722</v>
      </c>
      <c r="B469" s="35" t="s">
        <v>898</v>
      </c>
      <c r="C469" s="31" t="s">
        <v>368</v>
      </c>
      <c r="D469" s="35">
        <v>369</v>
      </c>
      <c r="F469" s="35" t="s">
        <v>904</v>
      </c>
      <c r="G469" s="31">
        <v>20912</v>
      </c>
      <c r="H469" s="71">
        <v>43.5</v>
      </c>
      <c r="I469" s="31">
        <v>6604</v>
      </c>
      <c r="J469" s="33">
        <v>1</v>
      </c>
      <c r="K469" s="33">
        <v>0</v>
      </c>
      <c r="L469" s="33">
        <v>4.2857099999999999</v>
      </c>
      <c r="M469" s="33">
        <v>0.34286</v>
      </c>
      <c r="N469" s="35">
        <v>369</v>
      </c>
      <c r="O469" s="142"/>
      <c r="P469" s="35" t="s">
        <v>904</v>
      </c>
      <c r="Q469" s="31">
        <v>55595</v>
      </c>
      <c r="R469" s="32">
        <v>2.6585214231063503</v>
      </c>
      <c r="S469" s="31">
        <v>29</v>
      </c>
      <c r="T469" s="31">
        <v>0</v>
      </c>
      <c r="U469" s="31">
        <v>31489</v>
      </c>
      <c r="V469" s="32">
        <v>1.5057861514919664</v>
      </c>
      <c r="W469" s="32">
        <v>0.56639985610216748</v>
      </c>
      <c r="X469" s="31">
        <v>38</v>
      </c>
      <c r="Y469" s="31">
        <v>59</v>
      </c>
      <c r="Z469" s="31">
        <v>8</v>
      </c>
      <c r="AA469" s="35">
        <v>369</v>
      </c>
      <c r="AB469" s="142"/>
      <c r="AC469" s="35" t="s">
        <v>904</v>
      </c>
      <c r="AD469" s="31">
        <v>20912</v>
      </c>
      <c r="AE469" s="31">
        <v>22080</v>
      </c>
      <c r="AF469" s="31">
        <v>36735</v>
      </c>
      <c r="AG469" s="31">
        <v>10888</v>
      </c>
      <c r="AH469" s="31">
        <v>79350</v>
      </c>
      <c r="AI469" s="31">
        <v>149053</v>
      </c>
      <c r="AJ469" s="31">
        <v>0</v>
      </c>
      <c r="AK469" s="31">
        <v>10888</v>
      </c>
      <c r="AL469" s="35">
        <v>369</v>
      </c>
      <c r="AM469" s="142"/>
      <c r="AN469" s="35" t="s">
        <v>904</v>
      </c>
      <c r="AO469" s="31">
        <v>106570</v>
      </c>
      <c r="AP469" s="31">
        <v>7419</v>
      </c>
      <c r="AQ469" s="31">
        <v>25843</v>
      </c>
      <c r="AR469" s="31">
        <v>139832</v>
      </c>
      <c r="AS469" s="31">
        <v>0</v>
      </c>
      <c r="AT469" s="36">
        <v>6.686687069625096</v>
      </c>
      <c r="AU469" s="31">
        <v>92209</v>
      </c>
      <c r="AV469" s="31">
        <v>36735</v>
      </c>
      <c r="AW469" s="31">
        <v>10888</v>
      </c>
    </row>
    <row r="470" spans="1:49" outlineLevel="1" x14ac:dyDescent="0.2">
      <c r="B470" s="15" t="s">
        <v>94</v>
      </c>
      <c r="C470" s="31"/>
      <c r="F470" s="12" t="s">
        <v>29</v>
      </c>
      <c r="G470" s="31">
        <v>85448</v>
      </c>
      <c r="I470" s="31">
        <v>40674</v>
      </c>
      <c r="J470" s="33">
        <v>3.0133299999999998</v>
      </c>
      <c r="K470" s="33">
        <v>5.3523800000000001</v>
      </c>
      <c r="L470" s="33">
        <v>19.541419999999999</v>
      </c>
      <c r="M470" s="33">
        <v>2.3873799999999998</v>
      </c>
      <c r="O470" s="142"/>
      <c r="P470" s="12" t="s">
        <v>29</v>
      </c>
      <c r="Q470" s="31">
        <v>271794</v>
      </c>
      <c r="R470" s="32">
        <v>3.1808117217489</v>
      </c>
      <c r="S470" s="31">
        <v>301</v>
      </c>
      <c r="T470" s="31">
        <v>0</v>
      </c>
      <c r="U470" s="31">
        <v>266153</v>
      </c>
      <c r="V470" s="32">
        <v>3.1147949630184439</v>
      </c>
      <c r="W470" s="32">
        <v>0.97924531078684596</v>
      </c>
      <c r="X470" s="31">
        <v>440</v>
      </c>
      <c r="Y470" s="31">
        <v>927</v>
      </c>
      <c r="Z470" s="31">
        <v>85</v>
      </c>
      <c r="AB470" s="142"/>
      <c r="AC470" s="12" t="s">
        <v>29</v>
      </c>
      <c r="AD470" s="31">
        <v>85448</v>
      </c>
      <c r="AE470" s="31">
        <v>150173</v>
      </c>
      <c r="AF470" s="31">
        <v>198963</v>
      </c>
      <c r="AG470" s="31">
        <v>10888</v>
      </c>
      <c r="AH470" s="31">
        <v>878926</v>
      </c>
      <c r="AI470" s="31">
        <v>1238950</v>
      </c>
      <c r="AJ470" s="31">
        <v>10250</v>
      </c>
      <c r="AK470" s="31">
        <v>19628</v>
      </c>
      <c r="AM470" s="142"/>
      <c r="AN470" s="12" t="s">
        <v>29</v>
      </c>
      <c r="AO470" s="31">
        <v>776557</v>
      </c>
      <c r="AP470" s="31">
        <v>147059</v>
      </c>
      <c r="AQ470" s="31">
        <v>367573</v>
      </c>
      <c r="AR470" s="31">
        <v>1291189</v>
      </c>
      <c r="AS470" s="31">
        <v>0</v>
      </c>
      <c r="AT470" s="36">
        <v>15.110815934837563</v>
      </c>
      <c r="AU470" s="31">
        <v>1081338</v>
      </c>
      <c r="AV470" s="31">
        <v>198963</v>
      </c>
      <c r="AW470" s="31">
        <v>10888</v>
      </c>
    </row>
    <row r="471" spans="1:49" outlineLevel="1" x14ac:dyDescent="0.2">
      <c r="B471" s="15"/>
      <c r="C471" s="31"/>
      <c r="F471" s="12"/>
      <c r="O471" s="142"/>
      <c r="P471" s="12"/>
      <c r="AB471" s="142"/>
      <c r="AC471" s="12"/>
      <c r="AE471" s="38"/>
      <c r="AF471" s="38"/>
      <c r="AG471" s="38"/>
      <c r="AH471" s="38"/>
      <c r="AI471" s="31"/>
      <c r="AJ471" s="31"/>
      <c r="AM471" s="142"/>
      <c r="AN471" s="12"/>
      <c r="AO471" s="31"/>
      <c r="AP471" s="31"/>
      <c r="AQ471" s="31"/>
      <c r="AR471" s="31"/>
      <c r="AS471" s="31"/>
      <c r="AT471" s="36"/>
      <c r="AU471" s="31"/>
      <c r="AV471" s="31"/>
      <c r="AW471" s="31"/>
    </row>
    <row r="472" spans="1:49" outlineLevel="2" x14ac:dyDescent="0.2">
      <c r="A472" s="35">
        <v>915500063</v>
      </c>
      <c r="B472" s="35" t="s">
        <v>905</v>
      </c>
      <c r="C472" s="31" t="s">
        <v>14</v>
      </c>
      <c r="D472" s="35">
        <v>370</v>
      </c>
      <c r="F472" s="35" t="s">
        <v>906</v>
      </c>
      <c r="G472" s="31">
        <v>3738</v>
      </c>
      <c r="H472" s="71">
        <v>35</v>
      </c>
      <c r="I472" s="31">
        <v>2386</v>
      </c>
      <c r="J472" s="33">
        <v>0</v>
      </c>
      <c r="K472" s="33">
        <v>0.68571000000000004</v>
      </c>
      <c r="L472" s="33">
        <v>0.42857000000000001</v>
      </c>
      <c r="M472" s="33">
        <v>0.62856999999999996</v>
      </c>
      <c r="N472" s="35">
        <v>370</v>
      </c>
      <c r="O472" s="142"/>
      <c r="P472" s="35" t="s">
        <v>906</v>
      </c>
      <c r="Q472" s="31">
        <v>43747</v>
      </c>
      <c r="R472" s="32">
        <v>11.703317281968967</v>
      </c>
      <c r="S472" s="31">
        <v>36</v>
      </c>
      <c r="T472" s="31">
        <v>0</v>
      </c>
      <c r="U472" s="31">
        <v>15169</v>
      </c>
      <c r="V472" s="32">
        <v>4.0580524344569291</v>
      </c>
      <c r="W472" s="32">
        <v>0.34674377671611767</v>
      </c>
      <c r="X472" s="31">
        <v>397</v>
      </c>
      <c r="Y472" s="31">
        <v>765</v>
      </c>
      <c r="Z472" s="31">
        <v>7</v>
      </c>
      <c r="AA472" s="35">
        <v>370</v>
      </c>
      <c r="AB472" s="142"/>
      <c r="AC472" s="35" t="s">
        <v>906</v>
      </c>
      <c r="AD472" s="31">
        <v>3738</v>
      </c>
      <c r="AE472" s="31">
        <v>2250</v>
      </c>
      <c r="AF472" s="31">
        <v>10867</v>
      </c>
      <c r="AG472" s="31">
        <v>0</v>
      </c>
      <c r="AH472" s="31">
        <v>22581</v>
      </c>
      <c r="AI472" s="31">
        <v>35698</v>
      </c>
      <c r="AJ472" s="31">
        <v>0</v>
      </c>
      <c r="AK472" s="31">
        <v>0</v>
      </c>
      <c r="AL472" s="35">
        <v>370</v>
      </c>
      <c r="AM472" s="142"/>
      <c r="AN472" s="35" t="s">
        <v>906</v>
      </c>
      <c r="AO472" s="31">
        <v>18328</v>
      </c>
      <c r="AP472" s="31">
        <v>3486</v>
      </c>
      <c r="AQ472" s="31">
        <v>12258</v>
      </c>
      <c r="AR472" s="31">
        <v>34072</v>
      </c>
      <c r="AS472" s="31">
        <v>0</v>
      </c>
      <c r="AT472" s="36">
        <v>9.1150347779561258</v>
      </c>
      <c r="AU472" s="31">
        <v>23205</v>
      </c>
      <c r="AV472" s="31">
        <v>10867</v>
      </c>
      <c r="AW472" s="31">
        <v>0</v>
      </c>
    </row>
    <row r="473" spans="1:49" outlineLevel="2" x14ac:dyDescent="0.2">
      <c r="A473" s="35">
        <v>915500033</v>
      </c>
      <c r="B473" s="35" t="s">
        <v>905</v>
      </c>
      <c r="C473" s="31" t="s">
        <v>14</v>
      </c>
      <c r="D473" s="35">
        <v>371</v>
      </c>
      <c r="F473" s="35" t="s">
        <v>907</v>
      </c>
      <c r="G473" s="31">
        <v>3038</v>
      </c>
      <c r="H473" s="71">
        <v>27</v>
      </c>
      <c r="I473" s="31">
        <v>685</v>
      </c>
      <c r="J473" s="33">
        <v>0</v>
      </c>
      <c r="K473" s="33">
        <v>0.77142999999999995</v>
      </c>
      <c r="L473" s="33">
        <v>0</v>
      </c>
      <c r="M473" s="33">
        <v>0.42857000000000001</v>
      </c>
      <c r="N473" s="35">
        <v>371</v>
      </c>
      <c r="O473" s="142"/>
      <c r="P473" s="35" t="s">
        <v>907</v>
      </c>
      <c r="Q473" s="31">
        <v>11841</v>
      </c>
      <c r="R473" s="32">
        <v>3.8976300197498355</v>
      </c>
      <c r="S473" s="31">
        <v>22</v>
      </c>
      <c r="T473" s="31">
        <v>0</v>
      </c>
      <c r="U473" s="31">
        <v>10174</v>
      </c>
      <c r="V473" s="32">
        <v>3.3489137590520079</v>
      </c>
      <c r="W473" s="32">
        <v>0.85921797145511358</v>
      </c>
      <c r="X473" s="31">
        <v>420</v>
      </c>
      <c r="Y473" s="31">
        <v>1205</v>
      </c>
      <c r="Z473" s="31">
        <v>3</v>
      </c>
      <c r="AA473" s="35">
        <v>371</v>
      </c>
      <c r="AB473" s="142"/>
      <c r="AC473" s="35" t="s">
        <v>907</v>
      </c>
      <c r="AD473" s="31">
        <v>3038</v>
      </c>
      <c r="AE473" s="31">
        <v>1000</v>
      </c>
      <c r="AF473" s="31">
        <v>5817</v>
      </c>
      <c r="AG473" s="31">
        <v>0</v>
      </c>
      <c r="AH473" s="31">
        <v>22154</v>
      </c>
      <c r="AI473" s="31">
        <v>28971</v>
      </c>
      <c r="AJ473" s="31">
        <v>0</v>
      </c>
      <c r="AK473" s="31">
        <v>0</v>
      </c>
      <c r="AL473" s="35">
        <v>371</v>
      </c>
      <c r="AM473" s="142"/>
      <c r="AN473" s="35" t="s">
        <v>907</v>
      </c>
      <c r="AO473" s="31">
        <v>14094</v>
      </c>
      <c r="AP473" s="31">
        <v>5931</v>
      </c>
      <c r="AQ473" s="31">
        <v>10930</v>
      </c>
      <c r="AR473" s="31">
        <v>30955</v>
      </c>
      <c r="AS473" s="31">
        <v>0</v>
      </c>
      <c r="AT473" s="36">
        <v>10.189269256089533</v>
      </c>
      <c r="AU473" s="31">
        <v>25138</v>
      </c>
      <c r="AV473" s="31">
        <v>5817</v>
      </c>
      <c r="AW473" s="31">
        <v>0</v>
      </c>
    </row>
    <row r="474" spans="1:49" outlineLevel="2" x14ac:dyDescent="0.2">
      <c r="A474" s="35">
        <v>915500423</v>
      </c>
      <c r="B474" s="35" t="s">
        <v>905</v>
      </c>
      <c r="C474" s="31" t="s">
        <v>14</v>
      </c>
      <c r="D474" s="35">
        <v>372</v>
      </c>
      <c r="F474" s="35" t="s">
        <v>908</v>
      </c>
      <c r="G474" s="31">
        <v>4898</v>
      </c>
      <c r="H474" s="71">
        <v>36</v>
      </c>
      <c r="I474" s="31">
        <v>1870</v>
      </c>
      <c r="J474" s="33">
        <v>0</v>
      </c>
      <c r="K474" s="33">
        <v>1</v>
      </c>
      <c r="L474" s="33">
        <v>0.29730000000000001</v>
      </c>
      <c r="M474" s="33">
        <v>0</v>
      </c>
      <c r="N474" s="35">
        <v>372</v>
      </c>
      <c r="O474" s="142"/>
      <c r="P474" s="35" t="s">
        <v>908</v>
      </c>
      <c r="Q474" s="31">
        <v>34153</v>
      </c>
      <c r="R474" s="32">
        <v>6.9728460596161694</v>
      </c>
      <c r="S474" s="31">
        <v>36</v>
      </c>
      <c r="T474" s="31" t="s">
        <v>1032</v>
      </c>
      <c r="U474" s="31">
        <v>6056</v>
      </c>
      <c r="V474" s="32">
        <v>1.2364230298080849</v>
      </c>
      <c r="W474" s="32">
        <v>0.17731970837115335</v>
      </c>
      <c r="X474" s="31">
        <v>252</v>
      </c>
      <c r="Y474" s="31">
        <v>532</v>
      </c>
      <c r="Z474" s="31">
        <v>4</v>
      </c>
      <c r="AA474" s="35">
        <v>372</v>
      </c>
      <c r="AB474" s="142"/>
      <c r="AC474" s="35" t="s">
        <v>908</v>
      </c>
      <c r="AD474" s="31">
        <v>4898</v>
      </c>
      <c r="AE474" s="31">
        <v>8030</v>
      </c>
      <c r="AF474" s="31">
        <v>7976</v>
      </c>
      <c r="AG474" s="31">
        <v>0</v>
      </c>
      <c r="AH474" s="31">
        <v>54944</v>
      </c>
      <c r="AI474" s="31">
        <v>70950</v>
      </c>
      <c r="AJ474" s="31">
        <v>0</v>
      </c>
      <c r="AK474" s="31">
        <v>0</v>
      </c>
      <c r="AL474" s="35">
        <v>372</v>
      </c>
      <c r="AM474" s="142"/>
      <c r="AN474" s="35" t="s">
        <v>908</v>
      </c>
      <c r="AO474" s="31">
        <v>61006</v>
      </c>
      <c r="AP474" s="31">
        <v>9195</v>
      </c>
      <c r="AQ474" s="31">
        <v>13829</v>
      </c>
      <c r="AR474" s="31">
        <v>84030</v>
      </c>
      <c r="AS474" s="31">
        <v>0</v>
      </c>
      <c r="AT474" s="36">
        <v>17.155982033483053</v>
      </c>
      <c r="AU474" s="31">
        <v>76054</v>
      </c>
      <c r="AV474" s="31">
        <v>7976</v>
      </c>
      <c r="AW474" s="31">
        <v>0</v>
      </c>
    </row>
    <row r="475" spans="1:49" outlineLevel="2" x14ac:dyDescent="0.2">
      <c r="A475" s="35">
        <v>915500543</v>
      </c>
      <c r="B475" s="35" t="s">
        <v>905</v>
      </c>
      <c r="C475" s="31" t="s">
        <v>14</v>
      </c>
      <c r="D475" s="35">
        <v>373</v>
      </c>
      <c r="F475" s="35" t="s">
        <v>909</v>
      </c>
      <c r="G475" s="31">
        <v>9298</v>
      </c>
      <c r="H475" s="71">
        <v>45</v>
      </c>
      <c r="I475" s="31">
        <v>3300</v>
      </c>
      <c r="J475" s="33">
        <v>0</v>
      </c>
      <c r="K475" s="33">
        <v>1</v>
      </c>
      <c r="L475" s="33">
        <v>3.3714300000000001</v>
      </c>
      <c r="M475" s="33">
        <v>0.51429000000000002</v>
      </c>
      <c r="N475" s="35">
        <v>373</v>
      </c>
      <c r="O475" s="142"/>
      <c r="P475" s="35" t="s">
        <v>909</v>
      </c>
      <c r="Q475" s="31">
        <v>70359</v>
      </c>
      <c r="R475" s="32">
        <v>7.5671112067111208</v>
      </c>
      <c r="S475" s="31">
        <v>86</v>
      </c>
      <c r="T475" s="31">
        <v>0</v>
      </c>
      <c r="U475" s="31">
        <v>48437</v>
      </c>
      <c r="V475" s="32">
        <v>5.2093998709399871</v>
      </c>
      <c r="W475" s="32">
        <v>0.68842649838684467</v>
      </c>
      <c r="X475" s="31">
        <v>1545</v>
      </c>
      <c r="Y475" s="31">
        <v>1262</v>
      </c>
      <c r="Z475" s="31">
        <v>8</v>
      </c>
      <c r="AA475" s="35">
        <v>373</v>
      </c>
      <c r="AB475" s="142"/>
      <c r="AC475" s="35" t="s">
        <v>909</v>
      </c>
      <c r="AD475" s="31">
        <v>9298</v>
      </c>
      <c r="AE475" s="31">
        <v>2760</v>
      </c>
      <c r="AF475" s="31">
        <v>27528</v>
      </c>
      <c r="AG475" s="31">
        <v>0</v>
      </c>
      <c r="AH475" s="31">
        <v>88690</v>
      </c>
      <c r="AI475" s="31">
        <v>118978</v>
      </c>
      <c r="AJ475" s="31">
        <v>660</v>
      </c>
      <c r="AK475" s="31">
        <v>0</v>
      </c>
      <c r="AL475" s="35">
        <v>373</v>
      </c>
      <c r="AM475" s="142"/>
      <c r="AN475" s="35" t="s">
        <v>909</v>
      </c>
      <c r="AO475" s="31">
        <v>99921</v>
      </c>
      <c r="AP475" s="31">
        <v>27922</v>
      </c>
      <c r="AQ475" s="31">
        <v>45887</v>
      </c>
      <c r="AR475" s="31">
        <v>173730</v>
      </c>
      <c r="AS475" s="31">
        <v>0</v>
      </c>
      <c r="AT475" s="36">
        <v>18.684663368466335</v>
      </c>
      <c r="AU475" s="31">
        <v>146202</v>
      </c>
      <c r="AV475" s="31">
        <v>27528</v>
      </c>
      <c r="AW475" s="31">
        <v>0</v>
      </c>
    </row>
    <row r="476" spans="1:49" outlineLevel="1" x14ac:dyDescent="0.2">
      <c r="B476" s="15" t="s">
        <v>95</v>
      </c>
      <c r="C476" s="31"/>
      <c r="F476" s="12" t="s">
        <v>30</v>
      </c>
      <c r="G476" s="31">
        <v>20972</v>
      </c>
      <c r="I476" s="31">
        <v>8241</v>
      </c>
      <c r="J476" s="33">
        <v>0</v>
      </c>
      <c r="K476" s="33">
        <v>3.4571399999999999</v>
      </c>
      <c r="L476" s="33">
        <v>4.0973000000000006</v>
      </c>
      <c r="M476" s="33">
        <v>1.5714299999999999</v>
      </c>
      <c r="O476" s="142"/>
      <c r="P476" s="12" t="s">
        <v>30</v>
      </c>
      <c r="Q476" s="31">
        <v>160100</v>
      </c>
      <c r="R476" s="32">
        <v>7.6339881747091356</v>
      </c>
      <c r="S476" s="31">
        <v>180</v>
      </c>
      <c r="T476" s="31">
        <v>0</v>
      </c>
      <c r="U476" s="31">
        <v>79836</v>
      </c>
      <c r="V476" s="32">
        <v>3.8067900057219148</v>
      </c>
      <c r="W476" s="32">
        <v>0.49866333541536539</v>
      </c>
      <c r="X476" s="31">
        <v>2614</v>
      </c>
      <c r="Y476" s="31">
        <v>3764</v>
      </c>
      <c r="Z476" s="31">
        <v>22</v>
      </c>
      <c r="AB476" s="142"/>
      <c r="AC476" s="12" t="s">
        <v>30</v>
      </c>
      <c r="AD476" s="31">
        <v>20972</v>
      </c>
      <c r="AE476" s="31">
        <v>14040</v>
      </c>
      <c r="AF476" s="31">
        <v>52188</v>
      </c>
      <c r="AG476" s="31">
        <v>0</v>
      </c>
      <c r="AH476" s="31">
        <v>188369</v>
      </c>
      <c r="AI476" s="31">
        <v>254597</v>
      </c>
      <c r="AJ476" s="31">
        <v>660</v>
      </c>
      <c r="AK476" s="31">
        <v>0</v>
      </c>
      <c r="AM476" s="142"/>
      <c r="AN476" s="12" t="s">
        <v>30</v>
      </c>
      <c r="AO476" s="31">
        <v>193349</v>
      </c>
      <c r="AP476" s="31">
        <v>46534</v>
      </c>
      <c r="AQ476" s="31">
        <v>82904</v>
      </c>
      <c r="AR476" s="31">
        <v>322787</v>
      </c>
      <c r="AS476" s="31">
        <v>0</v>
      </c>
      <c r="AT476" s="36">
        <v>15.39133129887469</v>
      </c>
      <c r="AU476" s="31">
        <v>270599</v>
      </c>
      <c r="AV476" s="31">
        <v>52188</v>
      </c>
      <c r="AW476" s="31">
        <v>0</v>
      </c>
    </row>
    <row r="477" spans="1:49" outlineLevel="1" x14ac:dyDescent="0.2">
      <c r="B477" s="15"/>
      <c r="C477" s="31"/>
      <c r="F477" s="12"/>
      <c r="O477" s="142"/>
      <c r="P477" s="12"/>
      <c r="AB477" s="142"/>
      <c r="AC477" s="12"/>
      <c r="AI477" s="31"/>
      <c r="AJ477" s="31"/>
      <c r="AM477" s="142"/>
      <c r="AN477" s="12"/>
      <c r="AO477" s="31"/>
      <c r="AP477" s="31"/>
      <c r="AQ477" s="31"/>
      <c r="AR477" s="31"/>
      <c r="AS477" s="31"/>
      <c r="AT477" s="36"/>
      <c r="AU477" s="31"/>
      <c r="AV477" s="31"/>
      <c r="AW477" s="31"/>
    </row>
    <row r="478" spans="1:49" outlineLevel="2" x14ac:dyDescent="0.2">
      <c r="A478" s="35">
        <v>926510006</v>
      </c>
      <c r="B478" s="35" t="s">
        <v>910</v>
      </c>
      <c r="C478" s="31" t="s">
        <v>910</v>
      </c>
      <c r="D478" s="35">
        <v>374</v>
      </c>
      <c r="F478" s="35" t="s">
        <v>620</v>
      </c>
      <c r="G478" s="31">
        <v>1526006</v>
      </c>
      <c r="H478" s="71">
        <v>69</v>
      </c>
      <c r="I478" s="31">
        <v>749494</v>
      </c>
      <c r="J478" s="33">
        <v>226</v>
      </c>
      <c r="K478" s="33">
        <v>0</v>
      </c>
      <c r="L478" s="33">
        <v>475</v>
      </c>
      <c r="M478" s="33">
        <v>14.875</v>
      </c>
      <c r="N478" s="35">
        <v>374</v>
      </c>
      <c r="O478" s="142"/>
      <c r="P478" s="35" t="s">
        <v>620</v>
      </c>
      <c r="Q478" s="31">
        <v>3000124</v>
      </c>
      <c r="R478" s="32">
        <v>1.9659975124606326</v>
      </c>
      <c r="S478" s="31">
        <v>743</v>
      </c>
      <c r="T478" s="31">
        <v>3774</v>
      </c>
      <c r="U478" s="31">
        <v>5287088</v>
      </c>
      <c r="V478" s="32">
        <v>3.4646574128804213</v>
      </c>
      <c r="W478" s="32">
        <v>1.7622898253538855</v>
      </c>
      <c r="X478" s="31">
        <v>6975</v>
      </c>
      <c r="Y478" s="31">
        <v>9269</v>
      </c>
      <c r="Z478" s="31">
        <v>941</v>
      </c>
      <c r="AA478" s="35">
        <v>374</v>
      </c>
      <c r="AB478" s="142"/>
      <c r="AC478" s="35" t="s">
        <v>620</v>
      </c>
      <c r="AD478" s="31">
        <v>1526006</v>
      </c>
      <c r="AE478" s="31">
        <v>83996662</v>
      </c>
      <c r="AF478" s="31">
        <v>7802758</v>
      </c>
      <c r="AG478" s="31">
        <v>369136</v>
      </c>
      <c r="AH478" s="31">
        <v>3741762</v>
      </c>
      <c r="AI478" s="31">
        <v>95910318</v>
      </c>
      <c r="AJ478" s="31">
        <v>0</v>
      </c>
      <c r="AK478" s="31">
        <v>0</v>
      </c>
      <c r="AL478" s="35">
        <v>374</v>
      </c>
      <c r="AM478" s="142"/>
      <c r="AN478" s="35" t="s">
        <v>620</v>
      </c>
      <c r="AO478" s="31">
        <v>74105537</v>
      </c>
      <c r="AP478" s="31">
        <v>4945158</v>
      </c>
      <c r="AQ478" s="31">
        <v>17710108</v>
      </c>
      <c r="AR478" s="31">
        <v>96760803</v>
      </c>
      <c r="AS478" s="31">
        <v>0</v>
      </c>
      <c r="AT478" s="36">
        <v>63.407878474920807</v>
      </c>
      <c r="AU478" s="31">
        <v>96760803</v>
      </c>
      <c r="AV478" s="31">
        <v>0</v>
      </c>
      <c r="AW478" s="31">
        <v>0</v>
      </c>
    </row>
    <row r="479" spans="1:49" outlineLevel="1" x14ac:dyDescent="0.2">
      <c r="B479" s="15" t="s">
        <v>117</v>
      </c>
      <c r="C479" s="31"/>
      <c r="F479" s="12" t="s">
        <v>31</v>
      </c>
      <c r="G479" s="31">
        <v>1526006</v>
      </c>
      <c r="I479" s="31">
        <v>749494</v>
      </c>
      <c r="J479" s="33">
        <v>226</v>
      </c>
      <c r="K479" s="33">
        <v>0</v>
      </c>
      <c r="L479" s="33">
        <v>475</v>
      </c>
      <c r="M479" s="33">
        <v>14.875</v>
      </c>
      <c r="O479" s="142"/>
      <c r="P479" s="12" t="s">
        <v>31</v>
      </c>
      <c r="Q479" s="31">
        <v>3000124</v>
      </c>
      <c r="R479" s="32">
        <v>1.9659975124606326</v>
      </c>
      <c r="S479" s="31">
        <v>743</v>
      </c>
      <c r="T479" s="31">
        <v>3774</v>
      </c>
      <c r="U479" s="31">
        <v>5287088</v>
      </c>
      <c r="V479" s="32">
        <v>3.4646574128804213</v>
      </c>
      <c r="W479" s="32">
        <v>1.7622898253538855</v>
      </c>
      <c r="X479" s="31">
        <v>6975</v>
      </c>
      <c r="Y479" s="31">
        <v>9269</v>
      </c>
      <c r="Z479" s="31">
        <v>941</v>
      </c>
      <c r="AB479" s="142"/>
      <c r="AC479" s="12" t="s">
        <v>31</v>
      </c>
      <c r="AD479" s="31">
        <v>1526006</v>
      </c>
      <c r="AE479" s="31">
        <v>83996662</v>
      </c>
      <c r="AF479" s="31">
        <v>7802758</v>
      </c>
      <c r="AG479" s="31">
        <v>369136</v>
      </c>
      <c r="AH479" s="31">
        <v>3741762</v>
      </c>
      <c r="AI479" s="31">
        <v>95910318</v>
      </c>
      <c r="AJ479" s="31">
        <v>0</v>
      </c>
      <c r="AK479" s="31">
        <v>0</v>
      </c>
      <c r="AM479" s="142"/>
      <c r="AN479" s="12" t="s">
        <v>31</v>
      </c>
      <c r="AO479" s="31">
        <v>74105537</v>
      </c>
      <c r="AP479" s="31">
        <v>4945158</v>
      </c>
      <c r="AQ479" s="31">
        <v>17710108</v>
      </c>
      <c r="AR479" s="31">
        <v>96760803</v>
      </c>
      <c r="AS479" s="31">
        <v>0</v>
      </c>
      <c r="AT479" s="36">
        <v>63.407878474920807</v>
      </c>
      <c r="AU479" s="31">
        <v>96760803</v>
      </c>
      <c r="AV479" s="31">
        <v>0</v>
      </c>
      <c r="AW479" s="31">
        <v>0</v>
      </c>
    </row>
    <row r="480" spans="1:49" outlineLevel="1" x14ac:dyDescent="0.2">
      <c r="B480" s="15"/>
      <c r="C480" s="31"/>
      <c r="F480" s="12"/>
      <c r="O480" s="142"/>
      <c r="P480" s="12"/>
      <c r="AB480" s="142"/>
      <c r="AC480" s="12"/>
      <c r="AI480" s="31"/>
      <c r="AJ480" s="31"/>
      <c r="AM480" s="142"/>
      <c r="AN480" s="12"/>
      <c r="AO480" s="31"/>
      <c r="AP480" s="31"/>
      <c r="AQ480" s="31"/>
      <c r="AR480" s="31"/>
      <c r="AS480" s="31"/>
      <c r="AT480" s="36"/>
      <c r="AU480" s="31"/>
      <c r="AV480" s="31"/>
      <c r="AW480" s="31"/>
    </row>
    <row r="481" spans="1:49" outlineLevel="2" x14ac:dyDescent="0.2">
      <c r="A481" s="35">
        <v>920520243</v>
      </c>
      <c r="B481" s="35" t="s">
        <v>621</v>
      </c>
      <c r="C481" s="31" t="s">
        <v>957</v>
      </c>
      <c r="D481" s="35">
        <v>375</v>
      </c>
      <c r="F481" s="35" t="s">
        <v>622</v>
      </c>
      <c r="G481" s="31">
        <v>57369</v>
      </c>
      <c r="H481" s="71">
        <v>45</v>
      </c>
      <c r="I481" s="31">
        <v>19601</v>
      </c>
      <c r="J481" s="33">
        <v>2.8571399999999998</v>
      </c>
      <c r="K481" s="33">
        <v>0</v>
      </c>
      <c r="L481" s="33">
        <v>5.6285699999999999</v>
      </c>
      <c r="M481" s="33">
        <v>1.85714</v>
      </c>
      <c r="N481" s="35">
        <v>375</v>
      </c>
      <c r="O481" s="142"/>
      <c r="P481" s="35" t="s">
        <v>622</v>
      </c>
      <c r="Q481" s="31">
        <v>167178</v>
      </c>
      <c r="R481" s="32">
        <v>2.9140825184333004</v>
      </c>
      <c r="S481" s="31">
        <v>64</v>
      </c>
      <c r="T481" s="31">
        <v>0</v>
      </c>
      <c r="U481" s="31">
        <v>115088</v>
      </c>
      <c r="V481" s="32">
        <v>2.0061008558629223</v>
      </c>
      <c r="W481" s="32">
        <v>0.68841593989639782</v>
      </c>
      <c r="X481" s="31">
        <v>128</v>
      </c>
      <c r="Y481" s="31">
        <v>1861</v>
      </c>
      <c r="Z481" s="31">
        <v>16</v>
      </c>
      <c r="AA481" s="35">
        <v>375</v>
      </c>
      <c r="AB481" s="142"/>
      <c r="AC481" s="35" t="s">
        <v>622</v>
      </c>
      <c r="AD481" s="31">
        <v>57369</v>
      </c>
      <c r="AE481" s="31">
        <v>235500</v>
      </c>
      <c r="AF481" s="31">
        <v>178348</v>
      </c>
      <c r="AG481" s="31">
        <v>0</v>
      </c>
      <c r="AH481" s="31">
        <v>138224</v>
      </c>
      <c r="AI481" s="31">
        <v>552072</v>
      </c>
      <c r="AJ481" s="31">
        <v>13500</v>
      </c>
      <c r="AK481" s="31">
        <v>0</v>
      </c>
      <c r="AL481" s="35">
        <v>375</v>
      </c>
      <c r="AM481" s="142"/>
      <c r="AN481" s="35" t="s">
        <v>622</v>
      </c>
      <c r="AO481" s="31">
        <v>313773</v>
      </c>
      <c r="AP481" s="31">
        <v>52508</v>
      </c>
      <c r="AQ481" s="31">
        <v>163959</v>
      </c>
      <c r="AR481" s="31">
        <v>530240</v>
      </c>
      <c r="AS481" s="31">
        <v>0</v>
      </c>
      <c r="AT481" s="36">
        <v>9.2426223221600523</v>
      </c>
      <c r="AU481" s="31">
        <v>351892</v>
      </c>
      <c r="AV481" s="31">
        <v>178348</v>
      </c>
      <c r="AW481" s="31">
        <v>0</v>
      </c>
    </row>
    <row r="482" spans="1:49" outlineLevel="1" x14ac:dyDescent="0.2">
      <c r="B482" s="15" t="s">
        <v>49</v>
      </c>
      <c r="C482" s="31"/>
      <c r="F482" s="12" t="s">
        <v>32</v>
      </c>
      <c r="G482" s="31">
        <v>57369</v>
      </c>
      <c r="I482" s="31">
        <v>19601</v>
      </c>
      <c r="J482" s="33">
        <v>2.8571399999999998</v>
      </c>
      <c r="K482" s="33">
        <v>0</v>
      </c>
      <c r="L482" s="33">
        <v>5.6285699999999999</v>
      </c>
      <c r="M482" s="33">
        <v>1.85714</v>
      </c>
      <c r="O482" s="142"/>
      <c r="P482" s="12" t="s">
        <v>32</v>
      </c>
      <c r="Q482" s="31">
        <v>167178</v>
      </c>
      <c r="R482" s="32">
        <v>2.9140825184333004</v>
      </c>
      <c r="S482" s="31">
        <v>64</v>
      </c>
      <c r="T482" s="31">
        <v>0</v>
      </c>
      <c r="U482" s="31">
        <v>115088</v>
      </c>
      <c r="V482" s="32">
        <v>2.0061008558629223</v>
      </c>
      <c r="W482" s="32">
        <v>0.68841593989639782</v>
      </c>
      <c r="X482" s="31">
        <v>128</v>
      </c>
      <c r="Y482" s="31">
        <v>1861</v>
      </c>
      <c r="Z482" s="31">
        <v>16</v>
      </c>
      <c r="AB482" s="142"/>
      <c r="AC482" s="12" t="s">
        <v>32</v>
      </c>
      <c r="AD482" s="31">
        <v>57369</v>
      </c>
      <c r="AE482" s="31">
        <v>235500</v>
      </c>
      <c r="AF482" s="31">
        <v>178348</v>
      </c>
      <c r="AG482" s="31">
        <v>0</v>
      </c>
      <c r="AH482" s="31">
        <v>138224</v>
      </c>
      <c r="AI482" s="31">
        <v>552072</v>
      </c>
      <c r="AJ482" s="31">
        <v>13500</v>
      </c>
      <c r="AK482" s="31">
        <v>0</v>
      </c>
      <c r="AM482" s="142"/>
      <c r="AN482" s="12" t="s">
        <v>32</v>
      </c>
      <c r="AO482" s="31">
        <v>313773</v>
      </c>
      <c r="AP482" s="31">
        <v>52508</v>
      </c>
      <c r="AQ482" s="31">
        <v>163959</v>
      </c>
      <c r="AR482" s="31">
        <v>530240</v>
      </c>
      <c r="AS482" s="31">
        <v>0</v>
      </c>
      <c r="AT482" s="36">
        <v>9.2426223221600523</v>
      </c>
      <c r="AU482" s="31">
        <v>351892</v>
      </c>
      <c r="AV482" s="31">
        <v>178348</v>
      </c>
      <c r="AW482" s="31">
        <v>0</v>
      </c>
    </row>
    <row r="483" spans="1:49" outlineLevel="1" x14ac:dyDescent="0.2">
      <c r="B483" s="15"/>
      <c r="C483" s="31"/>
      <c r="F483" s="12"/>
      <c r="O483" s="142"/>
      <c r="P483" s="12"/>
      <c r="AB483" s="142"/>
      <c r="AC483" s="12"/>
      <c r="AI483" s="31"/>
      <c r="AJ483" s="31"/>
      <c r="AM483" s="142"/>
      <c r="AN483" s="12"/>
      <c r="AO483" s="31"/>
      <c r="AP483" s="31"/>
      <c r="AQ483" s="31"/>
      <c r="AR483" s="31"/>
      <c r="AS483" s="31"/>
      <c r="AT483" s="36"/>
      <c r="AU483" s="31"/>
      <c r="AV483" s="31"/>
      <c r="AW483" s="31"/>
    </row>
    <row r="484" spans="1:49" outlineLevel="2" x14ac:dyDescent="0.2">
      <c r="A484" s="35">
        <v>909530035</v>
      </c>
      <c r="B484" s="35" t="s">
        <v>623</v>
      </c>
      <c r="C484" s="31" t="s">
        <v>13</v>
      </c>
      <c r="D484" s="35">
        <v>376</v>
      </c>
      <c r="E484" s="6" t="s">
        <v>328</v>
      </c>
      <c r="F484" s="35" t="s">
        <v>624</v>
      </c>
      <c r="G484" s="31">
        <v>4984</v>
      </c>
      <c r="I484" s="31">
        <v>0</v>
      </c>
      <c r="J484" s="33">
        <v>1</v>
      </c>
      <c r="K484" s="33">
        <v>0</v>
      </c>
      <c r="L484" s="33">
        <v>0.375</v>
      </c>
      <c r="M484" s="33">
        <v>0</v>
      </c>
      <c r="N484" s="35">
        <v>376</v>
      </c>
      <c r="O484" s="142" t="s">
        <v>328</v>
      </c>
      <c r="P484" s="35" t="s">
        <v>624</v>
      </c>
      <c r="Q484" s="31">
        <v>3793</v>
      </c>
      <c r="R484" s="32">
        <v>0.7610353130016051</v>
      </c>
      <c r="S484" s="31">
        <v>0</v>
      </c>
      <c r="T484" s="31">
        <v>0</v>
      </c>
      <c r="U484" s="31">
        <v>6539</v>
      </c>
      <c r="V484" s="32">
        <v>1.3119983948635634</v>
      </c>
      <c r="W484" s="32">
        <v>1.7239651990508833</v>
      </c>
      <c r="X484" s="31">
        <v>0</v>
      </c>
      <c r="Y484" s="31">
        <v>0</v>
      </c>
      <c r="Z484" s="31">
        <v>0</v>
      </c>
      <c r="AA484" s="35">
        <v>376</v>
      </c>
      <c r="AB484" s="142" t="s">
        <v>328</v>
      </c>
      <c r="AC484" s="35" t="s">
        <v>624</v>
      </c>
      <c r="AD484" s="31">
        <v>4984</v>
      </c>
      <c r="AE484" s="31">
        <v>31422</v>
      </c>
      <c r="AF484" s="31">
        <v>85668</v>
      </c>
      <c r="AG484" s="31">
        <v>0</v>
      </c>
      <c r="AH484" s="31">
        <v>17500</v>
      </c>
      <c r="AI484" s="31">
        <v>134590</v>
      </c>
      <c r="AJ484" s="31">
        <v>0</v>
      </c>
      <c r="AK484" s="31">
        <v>0</v>
      </c>
      <c r="AL484" s="35">
        <v>376</v>
      </c>
      <c r="AM484" s="142" t="s">
        <v>328</v>
      </c>
      <c r="AN484" s="35" t="s">
        <v>624</v>
      </c>
      <c r="AO484" s="31">
        <v>7457</v>
      </c>
      <c r="AP484" s="31">
        <v>30044</v>
      </c>
      <c r="AQ484" s="31">
        <v>81477</v>
      </c>
      <c r="AR484" s="31">
        <v>118978</v>
      </c>
      <c r="AS484" s="31">
        <v>0</v>
      </c>
      <c r="AT484" s="36">
        <v>23.871990369181379</v>
      </c>
      <c r="AU484" s="31">
        <v>33310</v>
      </c>
      <c r="AV484" s="31">
        <v>85668</v>
      </c>
      <c r="AW484" s="31">
        <v>0</v>
      </c>
    </row>
    <row r="485" spans="1:49" outlineLevel="2" x14ac:dyDescent="0.2">
      <c r="A485" s="35">
        <v>909530183</v>
      </c>
      <c r="B485" s="35" t="s">
        <v>623</v>
      </c>
      <c r="C485" s="31" t="s">
        <v>13</v>
      </c>
      <c r="D485" s="35">
        <v>377</v>
      </c>
      <c r="E485" s="6" t="s">
        <v>330</v>
      </c>
      <c r="F485" s="35" t="s">
        <v>625</v>
      </c>
      <c r="G485" s="31">
        <v>5943</v>
      </c>
      <c r="H485" s="71">
        <v>65</v>
      </c>
      <c r="I485" s="31">
        <v>3989</v>
      </c>
      <c r="J485" s="33">
        <v>1</v>
      </c>
      <c r="K485" s="33">
        <v>0</v>
      </c>
      <c r="L485" s="33">
        <v>0.9</v>
      </c>
      <c r="M485" s="33">
        <v>7.4999999999999997E-2</v>
      </c>
      <c r="N485" s="35">
        <v>377</v>
      </c>
      <c r="O485" s="142" t="s">
        <v>330</v>
      </c>
      <c r="P485" s="35" t="s">
        <v>625</v>
      </c>
      <c r="Q485" s="31">
        <v>28598</v>
      </c>
      <c r="R485" s="32">
        <v>4.8120477873128049</v>
      </c>
      <c r="S485" s="31">
        <v>125</v>
      </c>
      <c r="T485" s="31">
        <v>0</v>
      </c>
      <c r="U485" s="31">
        <v>34270</v>
      </c>
      <c r="V485" s="32">
        <v>5.7664479219249536</v>
      </c>
      <c r="W485" s="32">
        <v>1.1983355479404154</v>
      </c>
      <c r="X485" s="31">
        <v>28</v>
      </c>
      <c r="Y485" s="31">
        <v>242</v>
      </c>
      <c r="Z485" s="31">
        <v>4</v>
      </c>
      <c r="AA485" s="35">
        <v>377</v>
      </c>
      <c r="AB485" s="142" t="s">
        <v>330</v>
      </c>
      <c r="AC485" s="35" t="s">
        <v>625</v>
      </c>
      <c r="AD485" s="31">
        <v>5943</v>
      </c>
      <c r="AE485" s="31">
        <v>47386</v>
      </c>
      <c r="AF485" s="31">
        <v>14697</v>
      </c>
      <c r="AG485" s="31">
        <v>0</v>
      </c>
      <c r="AH485" s="31">
        <v>52152</v>
      </c>
      <c r="AI485" s="31">
        <v>114235</v>
      </c>
      <c r="AJ485" s="31">
        <v>2500</v>
      </c>
      <c r="AK485" s="31">
        <v>0</v>
      </c>
      <c r="AL485" s="35">
        <v>377</v>
      </c>
      <c r="AM485" s="142" t="s">
        <v>330</v>
      </c>
      <c r="AN485" s="35" t="s">
        <v>625</v>
      </c>
      <c r="AO485" s="31">
        <v>70956</v>
      </c>
      <c r="AP485" s="31">
        <v>24558</v>
      </c>
      <c r="AQ485" s="31">
        <v>25066</v>
      </c>
      <c r="AR485" s="31">
        <v>120580</v>
      </c>
      <c r="AS485" s="31">
        <v>0</v>
      </c>
      <c r="AT485" s="36">
        <v>20.289416119804812</v>
      </c>
      <c r="AU485" s="31">
        <v>105883</v>
      </c>
      <c r="AV485" s="31">
        <v>14697</v>
      </c>
      <c r="AW485" s="31">
        <v>0</v>
      </c>
    </row>
    <row r="486" spans="1:49" outlineLevel="2" x14ac:dyDescent="0.2">
      <c r="A486" s="35">
        <v>909530273</v>
      </c>
      <c r="B486" s="35" t="s">
        <v>623</v>
      </c>
      <c r="C486" s="31" t="s">
        <v>13</v>
      </c>
      <c r="D486" s="35">
        <v>378</v>
      </c>
      <c r="E486" s="6" t="s">
        <v>330</v>
      </c>
      <c r="F486" s="35" t="s">
        <v>626</v>
      </c>
      <c r="G486" s="31">
        <v>1866</v>
      </c>
      <c r="H486" s="71">
        <v>37</v>
      </c>
      <c r="I486" s="31">
        <v>788</v>
      </c>
      <c r="J486" s="33">
        <v>0</v>
      </c>
      <c r="K486" s="33">
        <v>0.74285999999999996</v>
      </c>
      <c r="L486" s="33">
        <v>0.31429000000000001</v>
      </c>
      <c r="M486" s="33">
        <v>0.14285999999999999</v>
      </c>
      <c r="N486" s="35">
        <v>378</v>
      </c>
      <c r="O486" s="142" t="s">
        <v>330</v>
      </c>
      <c r="P486" s="35" t="s">
        <v>626</v>
      </c>
      <c r="Q486" s="31">
        <v>20044</v>
      </c>
      <c r="R486" s="32">
        <v>10.741693461950696</v>
      </c>
      <c r="S486" s="31">
        <v>56</v>
      </c>
      <c r="T486" s="31">
        <v>0</v>
      </c>
      <c r="U486" s="31">
        <v>9895</v>
      </c>
      <c r="V486" s="32">
        <v>5.302786709539121</v>
      </c>
      <c r="W486" s="32">
        <v>0.49366393933346636</v>
      </c>
      <c r="X486" s="31">
        <v>24</v>
      </c>
      <c r="Y486" s="31">
        <v>56</v>
      </c>
      <c r="Z486" s="31">
        <v>7</v>
      </c>
      <c r="AA486" s="35">
        <v>378</v>
      </c>
      <c r="AB486" s="142" t="s">
        <v>330</v>
      </c>
      <c r="AC486" s="35" t="s">
        <v>626</v>
      </c>
      <c r="AD486" s="31">
        <v>1866</v>
      </c>
      <c r="AE486" s="31">
        <v>11896</v>
      </c>
      <c r="AF486" s="31">
        <v>9415</v>
      </c>
      <c r="AG486" s="31">
        <v>5300</v>
      </c>
      <c r="AH486" s="31">
        <v>34743</v>
      </c>
      <c r="AI486" s="31">
        <v>61354</v>
      </c>
      <c r="AJ486" s="31">
        <v>0</v>
      </c>
      <c r="AK486" s="31">
        <v>5300</v>
      </c>
      <c r="AL486" s="35">
        <v>378</v>
      </c>
      <c r="AM486" s="142" t="s">
        <v>330</v>
      </c>
      <c r="AN486" s="35" t="s">
        <v>626</v>
      </c>
      <c r="AO486" s="31">
        <v>32530</v>
      </c>
      <c r="AP486" s="31">
        <v>9597</v>
      </c>
      <c r="AQ486" s="31">
        <v>19885</v>
      </c>
      <c r="AR486" s="31">
        <v>62012</v>
      </c>
      <c r="AS486" s="31">
        <v>0</v>
      </c>
      <c r="AT486" s="36">
        <v>33.232583065380496</v>
      </c>
      <c r="AU486" s="31">
        <v>47297</v>
      </c>
      <c r="AV486" s="31">
        <v>9415</v>
      </c>
      <c r="AW486" s="31">
        <v>5300</v>
      </c>
    </row>
    <row r="487" spans="1:49" outlineLevel="2" x14ac:dyDescent="0.2">
      <c r="A487" s="35">
        <v>909530305</v>
      </c>
      <c r="B487" s="35" t="s">
        <v>623</v>
      </c>
      <c r="C487" s="31" t="s">
        <v>13</v>
      </c>
      <c r="D487" s="35">
        <v>379</v>
      </c>
      <c r="E487" s="6" t="s">
        <v>330</v>
      </c>
      <c r="F487" s="35" t="s">
        <v>627</v>
      </c>
      <c r="G487" s="31">
        <v>799</v>
      </c>
      <c r="H487" s="71">
        <v>28</v>
      </c>
      <c r="I487" s="31">
        <v>514</v>
      </c>
      <c r="J487" s="33">
        <v>0</v>
      </c>
      <c r="K487" s="33">
        <v>0.6</v>
      </c>
      <c r="L487" s="33">
        <v>0.2</v>
      </c>
      <c r="M487" s="33">
        <v>0</v>
      </c>
      <c r="N487" s="35">
        <v>379</v>
      </c>
      <c r="O487" s="142" t="s">
        <v>330</v>
      </c>
      <c r="P487" s="35" t="s">
        <v>627</v>
      </c>
      <c r="Q487" s="31">
        <v>8269</v>
      </c>
      <c r="R487" s="32">
        <v>10.34918648310388</v>
      </c>
      <c r="S487" s="31">
        <v>18</v>
      </c>
      <c r="T487" s="31">
        <v>0</v>
      </c>
      <c r="U487" s="31">
        <v>5057</v>
      </c>
      <c r="V487" s="32">
        <v>6.3291614518147687</v>
      </c>
      <c r="W487" s="32">
        <v>0.61156125287217322</v>
      </c>
      <c r="X487" s="31">
        <v>54</v>
      </c>
      <c r="Y487" s="31">
        <v>28</v>
      </c>
      <c r="Z487" s="31">
        <v>4</v>
      </c>
      <c r="AA487" s="35">
        <v>379</v>
      </c>
      <c r="AB487" s="142" t="s">
        <v>330</v>
      </c>
      <c r="AC487" s="35" t="s">
        <v>627</v>
      </c>
      <c r="AD487" s="31">
        <v>799</v>
      </c>
      <c r="AE487" s="31">
        <v>8151</v>
      </c>
      <c r="AF487" s="31">
        <v>6226</v>
      </c>
      <c r="AG487" s="31">
        <v>0</v>
      </c>
      <c r="AH487" s="31">
        <v>22123</v>
      </c>
      <c r="AI487" s="31">
        <v>36500</v>
      </c>
      <c r="AJ487" s="31" t="s">
        <v>1032</v>
      </c>
      <c r="AK487" s="31">
        <v>0</v>
      </c>
      <c r="AL487" s="35">
        <v>379</v>
      </c>
      <c r="AM487" s="142" t="s">
        <v>330</v>
      </c>
      <c r="AN487" s="35" t="s">
        <v>627</v>
      </c>
      <c r="AO487" s="31">
        <v>15902</v>
      </c>
      <c r="AP487" s="31">
        <v>4593</v>
      </c>
      <c r="AQ487" s="31">
        <v>9262</v>
      </c>
      <c r="AR487" s="31">
        <v>29757</v>
      </c>
      <c r="AS487" s="31">
        <v>0</v>
      </c>
      <c r="AT487" s="36">
        <v>37.242803504380475</v>
      </c>
      <c r="AU487" s="31">
        <v>23531</v>
      </c>
      <c r="AV487" s="31">
        <v>6226</v>
      </c>
      <c r="AW487" s="31">
        <v>0</v>
      </c>
    </row>
    <row r="488" spans="1:49" outlineLevel="2" x14ac:dyDescent="0.2">
      <c r="A488" s="35">
        <v>909530723</v>
      </c>
      <c r="B488" s="35" t="s">
        <v>623</v>
      </c>
      <c r="C488" s="31" t="s">
        <v>13</v>
      </c>
      <c r="D488" s="35">
        <v>380</v>
      </c>
      <c r="E488" s="6" t="s">
        <v>330</v>
      </c>
      <c r="F488" s="35" t="s">
        <v>628</v>
      </c>
      <c r="G488" s="31">
        <v>3514</v>
      </c>
      <c r="H488" s="71">
        <v>35</v>
      </c>
      <c r="I488" s="31">
        <v>892</v>
      </c>
      <c r="J488" s="33">
        <v>0</v>
      </c>
      <c r="K488" s="33">
        <v>1</v>
      </c>
      <c r="L488" s="33">
        <v>0</v>
      </c>
      <c r="M488" s="33">
        <v>0.57142999999999999</v>
      </c>
      <c r="N488" s="35">
        <v>380</v>
      </c>
      <c r="O488" s="142" t="s">
        <v>330</v>
      </c>
      <c r="P488" s="35" t="s">
        <v>628</v>
      </c>
      <c r="Q488" s="31">
        <v>12970</v>
      </c>
      <c r="R488" s="32">
        <v>3.6909504837791691</v>
      </c>
      <c r="S488" s="31">
        <v>32</v>
      </c>
      <c r="T488" s="31">
        <v>0</v>
      </c>
      <c r="U488" s="31">
        <v>9066</v>
      </c>
      <c r="V488" s="32">
        <v>2.5799658508821857</v>
      </c>
      <c r="W488" s="32">
        <v>0.69899768696993059</v>
      </c>
      <c r="X488" s="31">
        <v>55</v>
      </c>
      <c r="Y488" s="31">
        <v>133</v>
      </c>
      <c r="Z488" s="31">
        <v>6</v>
      </c>
      <c r="AA488" s="35">
        <v>380</v>
      </c>
      <c r="AB488" s="142" t="s">
        <v>330</v>
      </c>
      <c r="AC488" s="35" t="s">
        <v>628</v>
      </c>
      <c r="AD488" s="31">
        <v>3514</v>
      </c>
      <c r="AE488" s="31">
        <v>18170</v>
      </c>
      <c r="AF488" s="31">
        <v>10392</v>
      </c>
      <c r="AG488" s="31">
        <v>0</v>
      </c>
      <c r="AH488" s="31">
        <v>33101</v>
      </c>
      <c r="AI488" s="31">
        <v>61663</v>
      </c>
      <c r="AJ488" s="31">
        <v>3000</v>
      </c>
      <c r="AK488" s="31">
        <v>0</v>
      </c>
      <c r="AL488" s="35">
        <v>380</v>
      </c>
      <c r="AM488" s="142" t="s">
        <v>330</v>
      </c>
      <c r="AN488" s="35" t="s">
        <v>628</v>
      </c>
      <c r="AO488" s="31">
        <v>28273</v>
      </c>
      <c r="AP488" s="31">
        <v>7754</v>
      </c>
      <c r="AQ488" s="31">
        <v>18790</v>
      </c>
      <c r="AR488" s="31">
        <v>54817</v>
      </c>
      <c r="AS488" s="31">
        <v>0</v>
      </c>
      <c r="AT488" s="36">
        <v>15.599601593625499</v>
      </c>
      <c r="AU488" s="31">
        <v>44425</v>
      </c>
      <c r="AV488" s="31">
        <v>10392</v>
      </c>
      <c r="AW488" s="31">
        <v>0</v>
      </c>
    </row>
    <row r="489" spans="1:49" outlineLevel="2" x14ac:dyDescent="0.2">
      <c r="A489" s="35">
        <v>909530863</v>
      </c>
      <c r="B489" s="35" t="s">
        <v>623</v>
      </c>
      <c r="C489" s="31" t="s">
        <v>13</v>
      </c>
      <c r="D489" s="35">
        <v>381</v>
      </c>
      <c r="E489" s="6" t="s">
        <v>330</v>
      </c>
      <c r="F489" s="35" t="s">
        <v>629</v>
      </c>
      <c r="G489" s="31">
        <v>1256</v>
      </c>
      <c r="H489" s="71">
        <v>35</v>
      </c>
      <c r="I489" s="31">
        <v>900</v>
      </c>
      <c r="J489" s="33">
        <v>0</v>
      </c>
      <c r="K489" s="33">
        <v>0.68571000000000004</v>
      </c>
      <c r="L489" s="33">
        <v>0.42857000000000001</v>
      </c>
      <c r="M489" s="33">
        <v>0</v>
      </c>
      <c r="N489" s="35">
        <v>381</v>
      </c>
      <c r="O489" s="142" t="s">
        <v>330</v>
      </c>
      <c r="P489" s="35" t="s">
        <v>629</v>
      </c>
      <c r="Q489" s="31">
        <v>15916</v>
      </c>
      <c r="R489" s="32">
        <v>12.671974522292993</v>
      </c>
      <c r="S489" s="31">
        <v>25</v>
      </c>
      <c r="T489" s="31">
        <v>0</v>
      </c>
      <c r="U489" s="31">
        <v>9023</v>
      </c>
      <c r="V489" s="32">
        <v>7.1839171974522289</v>
      </c>
      <c r="W489" s="32">
        <v>0.5669137974365418</v>
      </c>
      <c r="X489" s="31">
        <v>136</v>
      </c>
      <c r="Y489" s="31">
        <v>21</v>
      </c>
      <c r="Z489" s="31">
        <v>9</v>
      </c>
      <c r="AA489" s="35">
        <v>381</v>
      </c>
      <c r="AB489" s="142" t="s">
        <v>330</v>
      </c>
      <c r="AC489" s="35" t="s">
        <v>629</v>
      </c>
      <c r="AD489" s="31">
        <v>1256</v>
      </c>
      <c r="AE489" s="31">
        <v>11446</v>
      </c>
      <c r="AF489" s="31">
        <v>9211</v>
      </c>
      <c r="AG489" s="31">
        <v>0</v>
      </c>
      <c r="AH489" s="31">
        <v>48385</v>
      </c>
      <c r="AI489" s="31">
        <v>69042</v>
      </c>
      <c r="AJ489" s="31">
        <v>0</v>
      </c>
      <c r="AK489" s="31">
        <v>0</v>
      </c>
      <c r="AL489" s="35">
        <v>381</v>
      </c>
      <c r="AM489" s="142" t="s">
        <v>330</v>
      </c>
      <c r="AN489" s="35" t="s">
        <v>629</v>
      </c>
      <c r="AO489" s="31">
        <v>32500</v>
      </c>
      <c r="AP489" s="31">
        <v>7956</v>
      </c>
      <c r="AQ489" s="31">
        <v>17477</v>
      </c>
      <c r="AR489" s="31">
        <v>57933</v>
      </c>
      <c r="AS489" s="31">
        <v>0</v>
      </c>
      <c r="AT489" s="36">
        <v>46.125</v>
      </c>
      <c r="AU489" s="31">
        <v>48722</v>
      </c>
      <c r="AV489" s="31">
        <v>9211</v>
      </c>
      <c r="AW489" s="31">
        <v>0</v>
      </c>
    </row>
    <row r="490" spans="1:49" outlineLevel="1" x14ac:dyDescent="0.2">
      <c r="B490" s="15" t="s">
        <v>840</v>
      </c>
      <c r="C490" s="31"/>
      <c r="F490" s="12" t="s">
        <v>33</v>
      </c>
      <c r="G490" s="31">
        <v>18362</v>
      </c>
      <c r="I490" s="31">
        <v>7083</v>
      </c>
      <c r="J490" s="33">
        <v>2</v>
      </c>
      <c r="K490" s="33">
        <v>3.0285700000000002</v>
      </c>
      <c r="L490" s="33">
        <v>2.2178599999999999</v>
      </c>
      <c r="M490" s="33">
        <v>0.78929000000000005</v>
      </c>
      <c r="O490" s="142"/>
      <c r="P490" s="12" t="s">
        <v>33</v>
      </c>
      <c r="Q490" s="31">
        <v>89590</v>
      </c>
      <c r="R490" s="32">
        <v>4.8790981374577935</v>
      </c>
      <c r="S490" s="31">
        <v>256</v>
      </c>
      <c r="T490" s="31">
        <v>0</v>
      </c>
      <c r="U490" s="31">
        <v>73850</v>
      </c>
      <c r="V490" s="32">
        <v>4.0218930399738593</v>
      </c>
      <c r="W490" s="32">
        <v>0.82431074896751866</v>
      </c>
      <c r="X490" s="31">
        <v>297</v>
      </c>
      <c r="Y490" s="31">
        <v>480</v>
      </c>
      <c r="Z490" s="31">
        <v>30</v>
      </c>
      <c r="AB490" s="142"/>
      <c r="AC490" s="12" t="s">
        <v>33</v>
      </c>
      <c r="AD490" s="31">
        <v>18362</v>
      </c>
      <c r="AE490" s="31">
        <v>128471</v>
      </c>
      <c r="AF490" s="31">
        <v>135609</v>
      </c>
      <c r="AG490" s="31">
        <v>5300</v>
      </c>
      <c r="AH490" s="31">
        <v>208004</v>
      </c>
      <c r="AI490" s="31">
        <v>477384</v>
      </c>
      <c r="AJ490" s="31">
        <v>5500</v>
      </c>
      <c r="AK490" s="31">
        <v>5300</v>
      </c>
      <c r="AM490" s="142"/>
      <c r="AN490" s="12" t="s">
        <v>33</v>
      </c>
      <c r="AO490" s="31">
        <v>187618</v>
      </c>
      <c r="AP490" s="31">
        <v>84502</v>
      </c>
      <c r="AQ490" s="31">
        <v>171957</v>
      </c>
      <c r="AR490" s="31">
        <v>444077</v>
      </c>
      <c r="AS490" s="31">
        <v>0</v>
      </c>
      <c r="AT490" s="36">
        <v>24.184565951421416</v>
      </c>
      <c r="AU490" s="31">
        <v>303168</v>
      </c>
      <c r="AV490" s="31">
        <v>135609</v>
      </c>
      <c r="AW490" s="31">
        <v>5300</v>
      </c>
    </row>
    <row r="491" spans="1:49" outlineLevel="1" x14ac:dyDescent="0.2">
      <c r="B491" s="15"/>
      <c r="C491" s="31"/>
      <c r="F491" s="12"/>
      <c r="O491" s="142"/>
      <c r="P491" s="12"/>
      <c r="AB491" s="142"/>
      <c r="AC491" s="12"/>
      <c r="AE491" s="31"/>
      <c r="AF491" s="31"/>
      <c r="AG491" s="31"/>
      <c r="AH491" s="31"/>
      <c r="AI491" s="31"/>
      <c r="AJ491" s="31"/>
      <c r="AM491" s="142"/>
      <c r="AN491" s="12"/>
      <c r="AO491" s="31"/>
      <c r="AP491" s="31"/>
      <c r="AQ491" s="31"/>
      <c r="AR491" s="31"/>
      <c r="AS491" s="31"/>
      <c r="AT491" s="36"/>
      <c r="AU491" s="31"/>
      <c r="AV491" s="31"/>
      <c r="AW491" s="31"/>
    </row>
    <row r="492" spans="1:49" outlineLevel="2" x14ac:dyDescent="0.2">
      <c r="A492" s="35">
        <v>929541382</v>
      </c>
      <c r="B492" s="35" t="s">
        <v>630</v>
      </c>
      <c r="C492" s="31" t="s">
        <v>368</v>
      </c>
      <c r="D492" s="35">
        <v>382</v>
      </c>
      <c r="E492" s="6" t="s">
        <v>328</v>
      </c>
      <c r="F492" s="35" t="s">
        <v>631</v>
      </c>
      <c r="G492" s="31">
        <v>62118</v>
      </c>
      <c r="H492" s="71">
        <v>61.5</v>
      </c>
      <c r="I492" s="31">
        <v>5558</v>
      </c>
      <c r="J492" s="33">
        <v>5.0133299999999998</v>
      </c>
      <c r="K492" s="33">
        <v>0</v>
      </c>
      <c r="L492" s="33">
        <v>5.2266700000000004</v>
      </c>
      <c r="M492" s="33">
        <v>0.88</v>
      </c>
      <c r="N492" s="35">
        <v>382</v>
      </c>
      <c r="O492" s="142" t="s">
        <v>328</v>
      </c>
      <c r="P492" s="35" t="s">
        <v>631</v>
      </c>
      <c r="Q492" s="31">
        <v>106772</v>
      </c>
      <c r="R492" s="32">
        <v>1.7188576580057311</v>
      </c>
      <c r="S492" s="31">
        <v>115</v>
      </c>
      <c r="T492" s="31">
        <v>0</v>
      </c>
      <c r="U492" s="31">
        <v>59310</v>
      </c>
      <c r="V492" s="32">
        <v>0.95479571138800345</v>
      </c>
      <c r="W492" s="32">
        <v>0.55548271082306222</v>
      </c>
      <c r="X492" s="31">
        <v>512</v>
      </c>
      <c r="Y492" s="31">
        <v>1347</v>
      </c>
      <c r="Z492" s="31">
        <v>17</v>
      </c>
      <c r="AA492" s="35">
        <v>382</v>
      </c>
      <c r="AB492" s="142" t="s">
        <v>328</v>
      </c>
      <c r="AC492" s="35" t="s">
        <v>631</v>
      </c>
      <c r="AD492" s="31">
        <v>62118</v>
      </c>
      <c r="AE492" s="31">
        <v>72855</v>
      </c>
      <c r="AF492" s="31">
        <v>337293</v>
      </c>
      <c r="AG492" s="31">
        <v>0</v>
      </c>
      <c r="AH492" s="31">
        <v>463654</v>
      </c>
      <c r="AI492" s="31">
        <v>873802</v>
      </c>
      <c r="AJ492" s="31">
        <v>0</v>
      </c>
      <c r="AK492" s="31">
        <v>0</v>
      </c>
      <c r="AL492" s="35">
        <v>382</v>
      </c>
      <c r="AM492" s="142" t="s">
        <v>328</v>
      </c>
      <c r="AN492" s="35" t="s">
        <v>631</v>
      </c>
      <c r="AO492" s="31">
        <v>514900</v>
      </c>
      <c r="AP492" s="31">
        <v>73173</v>
      </c>
      <c r="AQ492" s="31">
        <v>391511</v>
      </c>
      <c r="AR492" s="31">
        <v>979584</v>
      </c>
      <c r="AS492" s="31">
        <v>0</v>
      </c>
      <c r="AT492" s="36">
        <v>15.769728581087607</v>
      </c>
      <c r="AU492" s="31">
        <v>669212</v>
      </c>
      <c r="AV492" s="31">
        <v>310372</v>
      </c>
      <c r="AW492" s="31">
        <v>0</v>
      </c>
    </row>
    <row r="493" spans="1:49" outlineLevel="2" x14ac:dyDescent="0.2">
      <c r="A493" s="35">
        <v>929540933</v>
      </c>
      <c r="B493" s="35" t="s">
        <v>630</v>
      </c>
      <c r="C493" s="31" t="s">
        <v>368</v>
      </c>
      <c r="D493" s="35">
        <v>383</v>
      </c>
      <c r="E493" s="6" t="s">
        <v>330</v>
      </c>
      <c r="F493" s="35" t="s">
        <v>632</v>
      </c>
      <c r="G493" s="31">
        <v>4397</v>
      </c>
      <c r="H493" s="71">
        <v>30</v>
      </c>
      <c r="I493" s="31">
        <v>2506</v>
      </c>
      <c r="J493" s="33">
        <v>0</v>
      </c>
      <c r="K493" s="33">
        <v>0.8</v>
      </c>
      <c r="L493" s="33">
        <v>1.02857</v>
      </c>
      <c r="M493" s="33">
        <v>8.5709999999999995E-2</v>
      </c>
      <c r="N493" s="35">
        <v>383</v>
      </c>
      <c r="O493" s="142" t="s">
        <v>330</v>
      </c>
      <c r="P493" s="35" t="s">
        <v>632</v>
      </c>
      <c r="Q493" s="31">
        <v>13372</v>
      </c>
      <c r="R493" s="32">
        <v>3.041164430293382</v>
      </c>
      <c r="S493" s="31">
        <v>34</v>
      </c>
      <c r="T493" s="31">
        <v>0</v>
      </c>
      <c r="U493" s="31">
        <v>5553</v>
      </c>
      <c r="V493" s="32">
        <v>1.2629065271776212</v>
      </c>
      <c r="W493" s="32">
        <v>0.41527071492671253</v>
      </c>
      <c r="X493" s="31">
        <v>14</v>
      </c>
      <c r="Y493" s="31">
        <v>19</v>
      </c>
      <c r="Z493" s="31">
        <v>6</v>
      </c>
      <c r="AA493" s="35">
        <v>383</v>
      </c>
      <c r="AB493" s="142" t="s">
        <v>330</v>
      </c>
      <c r="AC493" s="35" t="s">
        <v>632</v>
      </c>
      <c r="AD493" s="31">
        <v>4397</v>
      </c>
      <c r="AE493" s="31">
        <v>10672</v>
      </c>
      <c r="AF493" s="31">
        <v>14670</v>
      </c>
      <c r="AG493" s="31">
        <v>0</v>
      </c>
      <c r="AH493" s="31">
        <v>22428</v>
      </c>
      <c r="AI493" s="31">
        <v>47770</v>
      </c>
      <c r="AJ493" s="31">
        <v>0</v>
      </c>
      <c r="AK493" s="31">
        <v>0</v>
      </c>
      <c r="AL493" s="35">
        <v>383</v>
      </c>
      <c r="AM493" s="142" t="s">
        <v>330</v>
      </c>
      <c r="AN493" s="35" t="s">
        <v>632</v>
      </c>
      <c r="AO493" s="31">
        <v>36976</v>
      </c>
      <c r="AP493" s="31">
        <v>7149</v>
      </c>
      <c r="AQ493" s="31">
        <v>21614</v>
      </c>
      <c r="AR493" s="31">
        <v>65739</v>
      </c>
      <c r="AS493" s="31">
        <v>0</v>
      </c>
      <c r="AT493" s="36">
        <v>14.950875596997953</v>
      </c>
      <c r="AU493" s="31">
        <v>51069</v>
      </c>
      <c r="AV493" s="31">
        <v>14670</v>
      </c>
      <c r="AW493" s="31">
        <v>0</v>
      </c>
    </row>
    <row r="494" spans="1:49" outlineLevel="2" x14ac:dyDescent="0.2">
      <c r="A494" s="35">
        <v>929541173</v>
      </c>
      <c r="B494" s="35" t="s">
        <v>630</v>
      </c>
      <c r="C494" s="31" t="s">
        <v>368</v>
      </c>
      <c r="D494" s="35">
        <v>384</v>
      </c>
      <c r="E494" s="6" t="s">
        <v>330</v>
      </c>
      <c r="F494" s="35" t="s">
        <v>207</v>
      </c>
      <c r="G494" s="31">
        <v>6426</v>
      </c>
      <c r="H494" s="71">
        <v>50</v>
      </c>
      <c r="I494" s="31">
        <v>1317</v>
      </c>
      <c r="J494" s="33">
        <v>0</v>
      </c>
      <c r="K494" s="33">
        <v>1.14286</v>
      </c>
      <c r="L494" s="33">
        <v>1.4</v>
      </c>
      <c r="M494" s="33">
        <v>0.25713999999999998</v>
      </c>
      <c r="N494" s="35">
        <v>384</v>
      </c>
      <c r="O494" s="142" t="s">
        <v>330</v>
      </c>
      <c r="P494" s="35" t="s">
        <v>207</v>
      </c>
      <c r="Q494" s="31">
        <v>33547</v>
      </c>
      <c r="R494" s="32">
        <v>5.2205104263927797</v>
      </c>
      <c r="S494" s="31">
        <v>50</v>
      </c>
      <c r="T494" s="31">
        <v>0</v>
      </c>
      <c r="U494" s="31">
        <v>35922</v>
      </c>
      <c r="V494" s="32">
        <v>5.5901027077497663</v>
      </c>
      <c r="W494" s="32">
        <v>1.0707961963811965</v>
      </c>
      <c r="X494" s="31">
        <v>63</v>
      </c>
      <c r="Y494" s="31">
        <v>475</v>
      </c>
      <c r="Z494" s="31">
        <v>5</v>
      </c>
      <c r="AA494" s="35">
        <v>384</v>
      </c>
      <c r="AB494" s="142" t="s">
        <v>330</v>
      </c>
      <c r="AC494" s="35" t="s">
        <v>207</v>
      </c>
      <c r="AD494" s="31">
        <v>6426</v>
      </c>
      <c r="AE494" s="31">
        <v>9922</v>
      </c>
      <c r="AF494" s="31">
        <v>19801</v>
      </c>
      <c r="AG494" s="31">
        <v>866</v>
      </c>
      <c r="AH494" s="31">
        <v>72862</v>
      </c>
      <c r="AI494" s="31">
        <v>103451</v>
      </c>
      <c r="AJ494" s="31" t="s">
        <v>1032</v>
      </c>
      <c r="AK494" s="31">
        <v>0</v>
      </c>
      <c r="AL494" s="35">
        <v>384</v>
      </c>
      <c r="AM494" s="142" t="s">
        <v>330</v>
      </c>
      <c r="AN494" s="35" t="s">
        <v>207</v>
      </c>
      <c r="AO494" s="31">
        <v>63603</v>
      </c>
      <c r="AP494" s="31">
        <v>14160</v>
      </c>
      <c r="AQ494" s="31">
        <v>39643</v>
      </c>
      <c r="AR494" s="31">
        <v>117406</v>
      </c>
      <c r="AS494" s="31">
        <v>552</v>
      </c>
      <c r="AT494" s="36">
        <v>18.270463741051977</v>
      </c>
      <c r="AU494" s="31">
        <v>97605</v>
      </c>
      <c r="AV494" s="31">
        <v>19801</v>
      </c>
      <c r="AW494" s="31">
        <v>0</v>
      </c>
    </row>
    <row r="495" spans="1:49" outlineLevel="2" x14ac:dyDescent="0.2">
      <c r="A495" s="35">
        <v>929541293</v>
      </c>
      <c r="B495" s="35" t="s">
        <v>630</v>
      </c>
      <c r="C495" s="31" t="s">
        <v>368</v>
      </c>
      <c r="D495" s="35">
        <v>385</v>
      </c>
      <c r="E495" s="6" t="s">
        <v>330</v>
      </c>
      <c r="F495" s="35" t="s">
        <v>411</v>
      </c>
      <c r="G495" s="31">
        <v>1889</v>
      </c>
      <c r="H495" s="71">
        <v>28</v>
      </c>
      <c r="I495" s="31">
        <v>2344</v>
      </c>
      <c r="J495" s="33">
        <v>0</v>
      </c>
      <c r="K495" s="33">
        <v>0.57142999999999999</v>
      </c>
      <c r="L495" s="33">
        <v>0</v>
      </c>
      <c r="M495" s="33">
        <v>0.65713999999999995</v>
      </c>
      <c r="N495" s="35">
        <v>385</v>
      </c>
      <c r="O495" s="142" t="s">
        <v>330</v>
      </c>
      <c r="P495" s="35" t="s">
        <v>411</v>
      </c>
      <c r="Q495" s="31">
        <v>16307</v>
      </c>
      <c r="R495" s="32">
        <v>8.6326098464796193</v>
      </c>
      <c r="S495" s="31">
        <v>15</v>
      </c>
      <c r="T495" s="31">
        <v>0</v>
      </c>
      <c r="U495" s="31">
        <v>12300</v>
      </c>
      <c r="V495" s="32">
        <v>6.5113816834303861</v>
      </c>
      <c r="W495" s="32">
        <v>0.75427730422517936</v>
      </c>
      <c r="X495" s="31">
        <v>0</v>
      </c>
      <c r="Y495" s="31">
        <v>2</v>
      </c>
      <c r="Z495" s="31">
        <v>4</v>
      </c>
      <c r="AA495" s="35">
        <v>385</v>
      </c>
      <c r="AB495" s="142" t="s">
        <v>330</v>
      </c>
      <c r="AC495" s="35" t="s">
        <v>411</v>
      </c>
      <c r="AD495" s="31">
        <v>1889</v>
      </c>
      <c r="AE495" s="31">
        <v>672</v>
      </c>
      <c r="AF495" s="31">
        <v>8113</v>
      </c>
      <c r="AG495" s="31">
        <v>0</v>
      </c>
      <c r="AH495" s="31">
        <v>19306</v>
      </c>
      <c r="AI495" s="31">
        <v>28091</v>
      </c>
      <c r="AJ495" s="31">
        <v>0</v>
      </c>
      <c r="AK495" s="31">
        <v>0</v>
      </c>
      <c r="AL495" s="35">
        <v>385</v>
      </c>
      <c r="AM495" s="142" t="s">
        <v>330</v>
      </c>
      <c r="AN495" s="35" t="s">
        <v>411</v>
      </c>
      <c r="AO495" s="31">
        <v>11093</v>
      </c>
      <c r="AP495" s="31">
        <v>5405</v>
      </c>
      <c r="AQ495" s="31">
        <v>7673</v>
      </c>
      <c r="AR495" s="31">
        <v>24171</v>
      </c>
      <c r="AS495" s="31">
        <v>0</v>
      </c>
      <c r="AT495" s="36">
        <v>12.795659078877714</v>
      </c>
      <c r="AU495" s="31">
        <v>16058</v>
      </c>
      <c r="AV495" s="31">
        <v>8113</v>
      </c>
      <c r="AW495" s="31">
        <v>0</v>
      </c>
    </row>
    <row r="496" spans="1:49" outlineLevel="2" x14ac:dyDescent="0.2">
      <c r="A496" s="35">
        <v>929541623</v>
      </c>
      <c r="B496" s="35" t="s">
        <v>630</v>
      </c>
      <c r="C496" s="31" t="s">
        <v>368</v>
      </c>
      <c r="D496" s="35">
        <v>386</v>
      </c>
      <c r="E496" s="6" t="s">
        <v>330</v>
      </c>
      <c r="F496" s="35" t="s">
        <v>412</v>
      </c>
      <c r="G496" s="31">
        <v>5071</v>
      </c>
      <c r="H496" s="71">
        <v>36</v>
      </c>
      <c r="I496" s="31">
        <v>1697</v>
      </c>
      <c r="J496" s="33">
        <v>0</v>
      </c>
      <c r="K496" s="33">
        <v>0.55556000000000005</v>
      </c>
      <c r="L496" s="33">
        <v>0.44444</v>
      </c>
      <c r="M496" s="33">
        <v>0</v>
      </c>
      <c r="N496" s="35">
        <v>386</v>
      </c>
      <c r="O496" s="142" t="s">
        <v>330</v>
      </c>
      <c r="P496" s="35" t="s">
        <v>412</v>
      </c>
      <c r="Q496" s="31">
        <v>14034</v>
      </c>
      <c r="R496" s="32">
        <v>2.7675014789982253</v>
      </c>
      <c r="S496" s="31">
        <v>10</v>
      </c>
      <c r="T496" s="31">
        <v>0</v>
      </c>
      <c r="U496" s="31">
        <v>4672</v>
      </c>
      <c r="V496" s="32">
        <v>0.9213172944192467</v>
      </c>
      <c r="W496" s="32">
        <v>0.33290580019951549</v>
      </c>
      <c r="X496" s="31">
        <v>2</v>
      </c>
      <c r="Y496" s="31">
        <v>36</v>
      </c>
      <c r="Z496" s="31">
        <v>6</v>
      </c>
      <c r="AA496" s="35">
        <v>386</v>
      </c>
      <c r="AB496" s="142" t="s">
        <v>330</v>
      </c>
      <c r="AC496" s="35" t="s">
        <v>412</v>
      </c>
      <c r="AD496" s="31">
        <v>5071</v>
      </c>
      <c r="AE496" s="31">
        <v>1922</v>
      </c>
      <c r="AF496" s="31">
        <v>11400</v>
      </c>
      <c r="AG496" s="31">
        <v>6743</v>
      </c>
      <c r="AH496" s="31">
        <v>17007</v>
      </c>
      <c r="AI496" s="31">
        <v>37072</v>
      </c>
      <c r="AJ496" s="31">
        <v>1000</v>
      </c>
      <c r="AK496" s="31">
        <v>6743</v>
      </c>
      <c r="AL496" s="35">
        <v>386</v>
      </c>
      <c r="AM496" s="142" t="s">
        <v>330</v>
      </c>
      <c r="AN496" s="35" t="s">
        <v>412</v>
      </c>
      <c r="AO496" s="31">
        <v>22901</v>
      </c>
      <c r="AP496" s="31">
        <v>3135</v>
      </c>
      <c r="AQ496" s="31">
        <v>13330</v>
      </c>
      <c r="AR496" s="31">
        <v>39366</v>
      </c>
      <c r="AS496" s="31">
        <v>0</v>
      </c>
      <c r="AT496" s="36">
        <v>7.7629658844409386</v>
      </c>
      <c r="AU496" s="31">
        <v>21223</v>
      </c>
      <c r="AV496" s="31">
        <v>11400</v>
      </c>
      <c r="AW496" s="31">
        <v>6743</v>
      </c>
    </row>
    <row r="497" spans="1:49" outlineLevel="2" x14ac:dyDescent="0.2">
      <c r="A497" s="35">
        <v>929541743</v>
      </c>
      <c r="B497" s="35" t="s">
        <v>630</v>
      </c>
      <c r="C497" s="31" t="s">
        <v>368</v>
      </c>
      <c r="D497" s="35">
        <v>387</v>
      </c>
      <c r="E497" s="6" t="s">
        <v>330</v>
      </c>
      <c r="F497" s="35" t="s">
        <v>413</v>
      </c>
      <c r="G497" s="31">
        <v>3522</v>
      </c>
      <c r="H497" s="71">
        <v>35</v>
      </c>
      <c r="I497" s="31">
        <v>962</v>
      </c>
      <c r="J497" s="33">
        <v>0</v>
      </c>
      <c r="K497" s="33">
        <v>0.57142999999999999</v>
      </c>
      <c r="L497" s="33">
        <v>0</v>
      </c>
      <c r="M497" s="33">
        <v>0.71428999999999998</v>
      </c>
      <c r="N497" s="35">
        <v>387</v>
      </c>
      <c r="O497" s="142" t="s">
        <v>330</v>
      </c>
      <c r="P497" s="35" t="s">
        <v>413</v>
      </c>
      <c r="Q497" s="31">
        <v>11746</v>
      </c>
      <c r="R497" s="32">
        <v>3.3350369108461102</v>
      </c>
      <c r="S497" s="31">
        <v>10</v>
      </c>
      <c r="T497" s="31">
        <v>0</v>
      </c>
      <c r="U497" s="31">
        <v>1547</v>
      </c>
      <c r="V497" s="32">
        <v>0.43923906871095969</v>
      </c>
      <c r="W497" s="32">
        <v>0.13170441001191896</v>
      </c>
      <c r="X497" s="31">
        <v>0</v>
      </c>
      <c r="Y497" s="31">
        <v>9</v>
      </c>
      <c r="Z497" s="31">
        <v>5</v>
      </c>
      <c r="AA497" s="35">
        <v>387</v>
      </c>
      <c r="AB497" s="142" t="s">
        <v>330</v>
      </c>
      <c r="AC497" s="35" t="s">
        <v>413</v>
      </c>
      <c r="AD497" s="31">
        <v>3522</v>
      </c>
      <c r="AE497" s="31">
        <v>5472</v>
      </c>
      <c r="AF497" s="31">
        <v>8076</v>
      </c>
      <c r="AG497" s="31">
        <v>0</v>
      </c>
      <c r="AH497" s="31">
        <v>7628</v>
      </c>
      <c r="AI497" s="31">
        <v>21176</v>
      </c>
      <c r="AJ497" s="31">
        <v>0</v>
      </c>
      <c r="AK497" s="31">
        <v>0</v>
      </c>
      <c r="AL497" s="35">
        <v>387</v>
      </c>
      <c r="AM497" s="142" t="s">
        <v>330</v>
      </c>
      <c r="AN497" s="35" t="s">
        <v>413</v>
      </c>
      <c r="AO497" s="31">
        <v>7261</v>
      </c>
      <c r="AP497" s="31">
        <v>4330</v>
      </c>
      <c r="AQ497" s="31">
        <v>9059</v>
      </c>
      <c r="AR497" s="31">
        <v>20650</v>
      </c>
      <c r="AS497" s="31">
        <v>0</v>
      </c>
      <c r="AT497" s="36">
        <v>5.8631459398069277</v>
      </c>
      <c r="AU497" s="31">
        <v>12574</v>
      </c>
      <c r="AV497" s="31">
        <v>8076</v>
      </c>
      <c r="AW497" s="31">
        <v>0</v>
      </c>
    </row>
    <row r="498" spans="1:49" outlineLevel="2" x14ac:dyDescent="0.2">
      <c r="A498" s="35">
        <v>929541773</v>
      </c>
      <c r="B498" s="35" t="s">
        <v>630</v>
      </c>
      <c r="C498" s="31" t="s">
        <v>368</v>
      </c>
      <c r="D498" s="35">
        <v>388</v>
      </c>
      <c r="E498" s="6" t="s">
        <v>330</v>
      </c>
      <c r="F498" s="35" t="s">
        <v>414</v>
      </c>
      <c r="G498" s="31">
        <v>1752</v>
      </c>
      <c r="H498" s="71">
        <v>35</v>
      </c>
      <c r="I498" s="31">
        <v>1053</v>
      </c>
      <c r="J498" s="33">
        <v>0</v>
      </c>
      <c r="K498" s="33">
        <v>0.57142999999999999</v>
      </c>
      <c r="L498" s="33">
        <v>0.34286</v>
      </c>
      <c r="M498" s="33">
        <v>0</v>
      </c>
      <c r="N498" s="35">
        <v>388</v>
      </c>
      <c r="O498" s="142" t="s">
        <v>330</v>
      </c>
      <c r="P498" s="35" t="s">
        <v>414</v>
      </c>
      <c r="Q498" s="31">
        <v>14325</v>
      </c>
      <c r="R498" s="32">
        <v>8.1763698630136989</v>
      </c>
      <c r="S498" s="31">
        <v>18</v>
      </c>
      <c r="T498" s="31">
        <v>0</v>
      </c>
      <c r="U498" s="31">
        <v>2581</v>
      </c>
      <c r="V498" s="32">
        <v>1.4731735159817352</v>
      </c>
      <c r="W498" s="32">
        <v>0.18017452006980803</v>
      </c>
      <c r="X498" s="31">
        <v>19</v>
      </c>
      <c r="Y498" s="31">
        <v>67</v>
      </c>
      <c r="Z498" s="31">
        <v>3</v>
      </c>
      <c r="AA498" s="35">
        <v>388</v>
      </c>
      <c r="AB498" s="142" t="s">
        <v>330</v>
      </c>
      <c r="AC498" s="35" t="s">
        <v>414</v>
      </c>
      <c r="AD498" s="31">
        <v>1752</v>
      </c>
      <c r="AE498" s="31">
        <v>3890</v>
      </c>
      <c r="AF498" s="31">
        <v>7505</v>
      </c>
      <c r="AG498" s="31">
        <v>0</v>
      </c>
      <c r="AH498" s="31">
        <v>17983</v>
      </c>
      <c r="AI498" s="31">
        <v>29378</v>
      </c>
      <c r="AJ498" s="31">
        <v>0</v>
      </c>
      <c r="AK498" s="31">
        <v>0</v>
      </c>
      <c r="AL498" s="35">
        <v>388</v>
      </c>
      <c r="AM498" s="142" t="s">
        <v>330</v>
      </c>
      <c r="AN498" s="35" t="s">
        <v>414</v>
      </c>
      <c r="AO498" s="31">
        <v>15261</v>
      </c>
      <c r="AP498" s="31">
        <v>4275</v>
      </c>
      <c r="AQ498" s="31">
        <v>7477</v>
      </c>
      <c r="AR498" s="31">
        <v>27013</v>
      </c>
      <c r="AS498" s="31">
        <v>0</v>
      </c>
      <c r="AT498" s="36">
        <v>15.418378995433789</v>
      </c>
      <c r="AU498" s="31">
        <v>19508</v>
      </c>
      <c r="AV498" s="31">
        <v>7505</v>
      </c>
      <c r="AW498" s="31">
        <v>0</v>
      </c>
    </row>
    <row r="499" spans="1:49" outlineLevel="2" x14ac:dyDescent="0.2">
      <c r="A499" s="35">
        <v>929540665</v>
      </c>
      <c r="B499" s="35" t="s">
        <v>630</v>
      </c>
      <c r="C499" s="31" t="s">
        <v>368</v>
      </c>
      <c r="D499" s="35">
        <v>389</v>
      </c>
      <c r="E499" s="6" t="s">
        <v>330</v>
      </c>
      <c r="F499" s="35" t="s">
        <v>415</v>
      </c>
      <c r="G499" s="31">
        <v>3516</v>
      </c>
      <c r="H499" s="71">
        <v>37</v>
      </c>
      <c r="I499" s="31">
        <v>1290</v>
      </c>
      <c r="J499" s="33">
        <v>0</v>
      </c>
      <c r="K499" s="33">
        <v>0.54054000000000002</v>
      </c>
      <c r="L499" s="33">
        <v>0.67567999999999995</v>
      </c>
      <c r="M499" s="33">
        <v>0.27027000000000001</v>
      </c>
      <c r="N499" s="35">
        <v>389</v>
      </c>
      <c r="O499" s="142" t="s">
        <v>330</v>
      </c>
      <c r="P499" s="35" t="s">
        <v>415</v>
      </c>
      <c r="Q499" s="31">
        <v>22748</v>
      </c>
      <c r="R499" s="32">
        <v>6.4698521046643913</v>
      </c>
      <c r="S499" s="31">
        <v>36</v>
      </c>
      <c r="T499" s="31">
        <v>0</v>
      </c>
      <c r="U499" s="31">
        <v>14270</v>
      </c>
      <c r="V499" s="32">
        <v>4.058589306029579</v>
      </c>
      <c r="W499" s="32">
        <v>0.62730789519957797</v>
      </c>
      <c r="X499" s="31">
        <v>50</v>
      </c>
      <c r="Y499" s="31">
        <v>233</v>
      </c>
      <c r="Z499" s="31">
        <v>5</v>
      </c>
      <c r="AA499" s="35">
        <v>389</v>
      </c>
      <c r="AB499" s="142" t="s">
        <v>330</v>
      </c>
      <c r="AC499" s="35" t="s">
        <v>415</v>
      </c>
      <c r="AD499" s="31">
        <v>3516</v>
      </c>
      <c r="AE499" s="31">
        <v>3573</v>
      </c>
      <c r="AF499" s="31">
        <v>11996</v>
      </c>
      <c r="AG499" s="31">
        <v>0</v>
      </c>
      <c r="AH499" s="31">
        <v>33823</v>
      </c>
      <c r="AI499" s="31">
        <v>49392</v>
      </c>
      <c r="AJ499" s="31">
        <v>451</v>
      </c>
      <c r="AK499" s="31">
        <v>0</v>
      </c>
      <c r="AL499" s="35">
        <v>389</v>
      </c>
      <c r="AM499" s="142" t="s">
        <v>330</v>
      </c>
      <c r="AN499" s="35" t="s">
        <v>415</v>
      </c>
      <c r="AO499" s="31">
        <v>21718</v>
      </c>
      <c r="AP499" s="31">
        <v>5272</v>
      </c>
      <c r="AQ499" s="31">
        <v>13223</v>
      </c>
      <c r="AR499" s="31">
        <v>40213</v>
      </c>
      <c r="AS499" s="31">
        <v>0</v>
      </c>
      <c r="AT499" s="36">
        <v>11.437144482366325</v>
      </c>
      <c r="AU499" s="31">
        <v>28217</v>
      </c>
      <c r="AV499" s="31">
        <v>11996</v>
      </c>
      <c r="AW499" s="31">
        <v>0</v>
      </c>
    </row>
    <row r="500" spans="1:49" outlineLevel="2" x14ac:dyDescent="0.2">
      <c r="A500" s="35">
        <v>929540033</v>
      </c>
      <c r="B500" s="35" t="s">
        <v>630</v>
      </c>
      <c r="C500" s="31" t="s">
        <v>368</v>
      </c>
      <c r="D500" s="35">
        <v>390</v>
      </c>
      <c r="F500" s="35" t="s">
        <v>416</v>
      </c>
      <c r="G500" s="31">
        <v>5857</v>
      </c>
      <c r="H500" s="71">
        <v>35</v>
      </c>
      <c r="I500" s="31">
        <v>2543</v>
      </c>
      <c r="J500" s="33">
        <v>0</v>
      </c>
      <c r="K500" s="33">
        <v>0.71428999999999998</v>
      </c>
      <c r="L500" s="33">
        <v>1.5714300000000001</v>
      </c>
      <c r="M500" s="33">
        <v>0</v>
      </c>
      <c r="N500" s="35">
        <v>390</v>
      </c>
      <c r="O500" s="142"/>
      <c r="P500" s="35" t="s">
        <v>416</v>
      </c>
      <c r="Q500" s="31">
        <v>16310</v>
      </c>
      <c r="R500" s="32">
        <v>2.7847020659040465</v>
      </c>
      <c r="S500" s="31">
        <v>33</v>
      </c>
      <c r="T500" s="31">
        <v>0</v>
      </c>
      <c r="U500" s="31">
        <v>5320</v>
      </c>
      <c r="V500" s="32">
        <v>0.90831483694724258</v>
      </c>
      <c r="W500" s="32">
        <v>0.3261802575107296</v>
      </c>
      <c r="X500" s="31">
        <v>266</v>
      </c>
      <c r="Y500" s="31">
        <v>101</v>
      </c>
      <c r="Z500" s="31">
        <v>7</v>
      </c>
      <c r="AA500" s="35">
        <v>390</v>
      </c>
      <c r="AB500" s="142"/>
      <c r="AC500" s="35" t="s">
        <v>416</v>
      </c>
      <c r="AD500" s="31">
        <v>5857</v>
      </c>
      <c r="AE500" s="31">
        <v>11533</v>
      </c>
      <c r="AF500" s="31">
        <v>30634</v>
      </c>
      <c r="AG500" s="31">
        <v>0</v>
      </c>
      <c r="AH500" s="31">
        <v>72862</v>
      </c>
      <c r="AI500" s="31">
        <v>115029</v>
      </c>
      <c r="AJ500" s="31">
        <v>5740</v>
      </c>
      <c r="AK500" s="31">
        <v>5948</v>
      </c>
      <c r="AL500" s="35">
        <v>390</v>
      </c>
      <c r="AM500" s="142"/>
      <c r="AN500" s="35" t="s">
        <v>416</v>
      </c>
      <c r="AO500" s="31">
        <v>58979</v>
      </c>
      <c r="AP500" s="31">
        <v>10875</v>
      </c>
      <c r="AQ500" s="31">
        <v>27173</v>
      </c>
      <c r="AR500" s="31">
        <v>97027</v>
      </c>
      <c r="AS500" s="31">
        <v>0</v>
      </c>
      <c r="AT500" s="36">
        <v>16.565989414375959</v>
      </c>
      <c r="AU500" s="31">
        <v>72341</v>
      </c>
      <c r="AV500" s="31">
        <v>24686</v>
      </c>
      <c r="AW500" s="31">
        <v>0</v>
      </c>
    </row>
    <row r="501" spans="1:49" outlineLevel="2" x14ac:dyDescent="0.2">
      <c r="A501" s="35">
        <v>929540545</v>
      </c>
      <c r="B501" s="35" t="s">
        <v>630</v>
      </c>
      <c r="C501" s="31" t="s">
        <v>368</v>
      </c>
      <c r="D501" s="35">
        <v>391</v>
      </c>
      <c r="F501" s="35" t="s">
        <v>417</v>
      </c>
      <c r="G501" s="31">
        <v>9029</v>
      </c>
      <c r="H501" s="71">
        <v>45</v>
      </c>
      <c r="I501" s="31">
        <v>1561</v>
      </c>
      <c r="J501" s="33">
        <v>0</v>
      </c>
      <c r="K501" s="33">
        <v>0.71428999999999998</v>
      </c>
      <c r="L501" s="33">
        <v>1.88571</v>
      </c>
      <c r="M501" s="33">
        <v>0</v>
      </c>
      <c r="N501" s="35">
        <v>391</v>
      </c>
      <c r="O501" s="142"/>
      <c r="P501" s="35" t="s">
        <v>417</v>
      </c>
      <c r="Q501" s="31">
        <v>19557</v>
      </c>
      <c r="R501" s="32">
        <v>2.1660206002879612</v>
      </c>
      <c r="S501" s="31">
        <v>30</v>
      </c>
      <c r="T501" s="31">
        <v>0</v>
      </c>
      <c r="U501" s="31">
        <v>10363</v>
      </c>
      <c r="V501" s="32">
        <v>1.1477461512902869</v>
      </c>
      <c r="W501" s="32">
        <v>0.52988699698317743</v>
      </c>
      <c r="X501" s="31">
        <v>37</v>
      </c>
      <c r="Y501" s="31">
        <v>44</v>
      </c>
      <c r="Z501" s="31">
        <v>9</v>
      </c>
      <c r="AA501" s="35">
        <v>391</v>
      </c>
      <c r="AB501" s="142"/>
      <c r="AC501" s="35" t="s">
        <v>417</v>
      </c>
      <c r="AD501" s="31">
        <v>9029</v>
      </c>
      <c r="AE501" s="31">
        <v>19506</v>
      </c>
      <c r="AF501" s="31">
        <v>26688</v>
      </c>
      <c r="AG501" s="31">
        <v>0</v>
      </c>
      <c r="AH501" s="31">
        <v>53220</v>
      </c>
      <c r="AI501" s="31">
        <v>99414</v>
      </c>
      <c r="AJ501" s="31">
        <v>6580</v>
      </c>
      <c r="AK501" s="31">
        <v>0</v>
      </c>
      <c r="AL501" s="35">
        <v>391</v>
      </c>
      <c r="AM501" s="142"/>
      <c r="AN501" s="35" t="s">
        <v>417</v>
      </c>
      <c r="AO501" s="31">
        <v>41261</v>
      </c>
      <c r="AP501" s="31">
        <v>12370</v>
      </c>
      <c r="AQ501" s="31">
        <v>41143</v>
      </c>
      <c r="AR501" s="31">
        <v>94774</v>
      </c>
      <c r="AS501" s="31">
        <v>0</v>
      </c>
      <c r="AT501" s="36">
        <v>10.496621995791338</v>
      </c>
      <c r="AU501" s="31">
        <v>68086</v>
      </c>
      <c r="AV501" s="31">
        <v>26688</v>
      </c>
      <c r="AW501" s="31">
        <v>0</v>
      </c>
    </row>
    <row r="502" spans="1:49" outlineLevel="2" x14ac:dyDescent="0.2">
      <c r="A502" s="35">
        <v>929540783</v>
      </c>
      <c r="B502" s="35" t="s">
        <v>630</v>
      </c>
      <c r="C502" s="31" t="s">
        <v>368</v>
      </c>
      <c r="D502" s="35">
        <v>392</v>
      </c>
      <c r="F502" s="35" t="s">
        <v>418</v>
      </c>
      <c r="G502" s="31">
        <v>10987</v>
      </c>
      <c r="H502" s="71">
        <v>47</v>
      </c>
      <c r="I502" s="31">
        <v>6226</v>
      </c>
      <c r="J502" s="33">
        <v>0.57142999999999999</v>
      </c>
      <c r="K502" s="33">
        <v>0</v>
      </c>
      <c r="L502" s="33">
        <v>0.71428999999999998</v>
      </c>
      <c r="M502" s="33">
        <v>0.22857</v>
      </c>
      <c r="N502" s="35">
        <v>392</v>
      </c>
      <c r="O502" s="142"/>
      <c r="P502" s="35" t="s">
        <v>418</v>
      </c>
      <c r="Q502" s="31">
        <v>20202</v>
      </c>
      <c r="R502" s="32">
        <v>1.8387184854828433</v>
      </c>
      <c r="S502" s="31">
        <v>62</v>
      </c>
      <c r="T502" s="31">
        <v>0</v>
      </c>
      <c r="U502" s="31">
        <v>5416</v>
      </c>
      <c r="V502" s="32">
        <v>0.49294620915627557</v>
      </c>
      <c r="W502" s="32">
        <v>0.2680922680922681</v>
      </c>
      <c r="X502" s="31">
        <v>57</v>
      </c>
      <c r="Y502" s="31">
        <v>109</v>
      </c>
      <c r="Z502" s="31">
        <v>10</v>
      </c>
      <c r="AA502" s="35">
        <v>392</v>
      </c>
      <c r="AB502" s="142"/>
      <c r="AC502" s="35" t="s">
        <v>418</v>
      </c>
      <c r="AD502" s="31">
        <v>10987</v>
      </c>
      <c r="AE502" s="31">
        <v>33790</v>
      </c>
      <c r="AF502" s="31">
        <v>15853</v>
      </c>
      <c r="AG502" s="31">
        <v>2388</v>
      </c>
      <c r="AH502" s="31">
        <v>26097</v>
      </c>
      <c r="AI502" s="31">
        <v>78128</v>
      </c>
      <c r="AJ502" s="31">
        <v>18750</v>
      </c>
      <c r="AK502" s="31">
        <v>2388</v>
      </c>
      <c r="AL502" s="35">
        <v>392</v>
      </c>
      <c r="AM502" s="142"/>
      <c r="AN502" s="35" t="s">
        <v>418</v>
      </c>
      <c r="AO502" s="31">
        <v>35475</v>
      </c>
      <c r="AP502" s="31">
        <v>5148</v>
      </c>
      <c r="AQ502" s="31">
        <v>30826</v>
      </c>
      <c r="AR502" s="31">
        <v>71449</v>
      </c>
      <c r="AS502" s="31">
        <v>0</v>
      </c>
      <c r="AT502" s="36">
        <v>6.5030490579776101</v>
      </c>
      <c r="AU502" s="31">
        <v>53208</v>
      </c>
      <c r="AV502" s="31">
        <v>15853</v>
      </c>
      <c r="AW502" s="31">
        <v>2388</v>
      </c>
    </row>
    <row r="503" spans="1:49" outlineLevel="2" x14ac:dyDescent="0.2">
      <c r="A503" s="35">
        <v>929541473</v>
      </c>
      <c r="B503" s="35" t="s">
        <v>630</v>
      </c>
      <c r="C503" s="31" t="s">
        <v>368</v>
      </c>
      <c r="D503" s="35">
        <v>393</v>
      </c>
      <c r="F503" s="35" t="s">
        <v>230</v>
      </c>
      <c r="G503" s="31">
        <v>2091</v>
      </c>
      <c r="H503" s="71">
        <v>30</v>
      </c>
      <c r="I503" s="31">
        <v>297</v>
      </c>
      <c r="J503" s="33">
        <v>0</v>
      </c>
      <c r="K503" s="33">
        <v>0.71428999999999998</v>
      </c>
      <c r="L503" s="33">
        <v>0.51429000000000002</v>
      </c>
      <c r="M503" s="33">
        <v>0</v>
      </c>
      <c r="N503" s="35">
        <v>393</v>
      </c>
      <c r="O503" s="142"/>
      <c r="P503" s="35" t="s">
        <v>230</v>
      </c>
      <c r="Q503" s="31">
        <v>14093</v>
      </c>
      <c r="R503" s="32">
        <v>6.7398373983739841</v>
      </c>
      <c r="S503" s="31">
        <v>32</v>
      </c>
      <c r="T503" s="31">
        <v>0</v>
      </c>
      <c r="U503" s="31">
        <v>8958</v>
      </c>
      <c r="V503" s="32">
        <v>4.284074605451937</v>
      </c>
      <c r="W503" s="32">
        <v>0.6356347122685021</v>
      </c>
      <c r="X503" s="31">
        <v>78</v>
      </c>
      <c r="Y503" s="31">
        <v>34</v>
      </c>
      <c r="Z503" s="31">
        <v>5</v>
      </c>
      <c r="AA503" s="35">
        <v>393</v>
      </c>
      <c r="AB503" s="142"/>
      <c r="AC503" s="35" t="s">
        <v>230</v>
      </c>
      <c r="AD503" s="31">
        <v>2091</v>
      </c>
      <c r="AE503" s="31">
        <v>12535</v>
      </c>
      <c r="AF503" s="31">
        <v>9545</v>
      </c>
      <c r="AG503" s="31">
        <v>0</v>
      </c>
      <c r="AH503" s="31">
        <v>65294</v>
      </c>
      <c r="AI503" s="31">
        <v>87374</v>
      </c>
      <c r="AJ503" s="31">
        <v>1680</v>
      </c>
      <c r="AK503" s="31">
        <v>0</v>
      </c>
      <c r="AL503" s="35">
        <v>393</v>
      </c>
      <c r="AM503" s="142"/>
      <c r="AN503" s="35" t="s">
        <v>230</v>
      </c>
      <c r="AO503" s="31">
        <v>30944</v>
      </c>
      <c r="AP503" s="31">
        <v>6672</v>
      </c>
      <c r="AQ503" s="31">
        <v>17056</v>
      </c>
      <c r="AR503" s="31">
        <v>54672</v>
      </c>
      <c r="AS503" s="31">
        <v>0</v>
      </c>
      <c r="AT503" s="36">
        <v>26.146341463414632</v>
      </c>
      <c r="AU503" s="31">
        <v>45127</v>
      </c>
      <c r="AV503" s="31">
        <v>9545</v>
      </c>
      <c r="AW503" s="31">
        <v>0</v>
      </c>
    </row>
    <row r="504" spans="1:49" outlineLevel="2" x14ac:dyDescent="0.2">
      <c r="A504" s="35">
        <v>929541563</v>
      </c>
      <c r="B504" s="35" t="s">
        <v>630</v>
      </c>
      <c r="C504" s="31" t="s">
        <v>368</v>
      </c>
      <c r="D504" s="35">
        <v>394</v>
      </c>
      <c r="F504" s="35" t="s">
        <v>419</v>
      </c>
      <c r="G504" s="31">
        <v>8429</v>
      </c>
      <c r="H504" s="71">
        <v>47</v>
      </c>
      <c r="I504" s="31">
        <v>4076</v>
      </c>
      <c r="J504" s="33">
        <v>0</v>
      </c>
      <c r="K504" s="33">
        <v>1</v>
      </c>
      <c r="L504" s="33">
        <v>2.125</v>
      </c>
      <c r="M504" s="33">
        <v>0</v>
      </c>
      <c r="N504" s="35">
        <v>394</v>
      </c>
      <c r="O504" s="142"/>
      <c r="P504" s="35" t="s">
        <v>419</v>
      </c>
      <c r="Q504" s="31">
        <v>36827</v>
      </c>
      <c r="R504" s="32">
        <v>4.3690829279867129</v>
      </c>
      <c r="S504" s="31">
        <v>40</v>
      </c>
      <c r="T504" s="31">
        <v>0</v>
      </c>
      <c r="U504" s="31">
        <v>28305</v>
      </c>
      <c r="V504" s="32">
        <v>3.3580495906987782</v>
      </c>
      <c r="W504" s="32">
        <v>0.7685936948434573</v>
      </c>
      <c r="X504" s="31">
        <v>111</v>
      </c>
      <c r="Y504" s="31">
        <v>212</v>
      </c>
      <c r="Z504" s="31">
        <v>10</v>
      </c>
      <c r="AA504" s="35">
        <v>394</v>
      </c>
      <c r="AB504" s="142"/>
      <c r="AC504" s="35" t="s">
        <v>419</v>
      </c>
      <c r="AD504" s="31">
        <v>8429</v>
      </c>
      <c r="AE504" s="31">
        <v>38030</v>
      </c>
      <c r="AF504" s="31">
        <v>28214</v>
      </c>
      <c r="AG504" s="31">
        <v>0</v>
      </c>
      <c r="AH504" s="31">
        <v>29420</v>
      </c>
      <c r="AI504" s="31">
        <v>95664</v>
      </c>
      <c r="AJ504" s="31">
        <v>7280</v>
      </c>
      <c r="AK504" s="31">
        <v>0</v>
      </c>
      <c r="AL504" s="35">
        <v>394</v>
      </c>
      <c r="AM504" s="142"/>
      <c r="AN504" s="35" t="s">
        <v>419</v>
      </c>
      <c r="AO504" s="31">
        <v>84032</v>
      </c>
      <c r="AP504" s="31">
        <v>16008</v>
      </c>
      <c r="AQ504" s="31">
        <v>33905</v>
      </c>
      <c r="AR504" s="31">
        <v>133945</v>
      </c>
      <c r="AS504" s="31">
        <v>0</v>
      </c>
      <c r="AT504" s="36">
        <v>15.89097164550955</v>
      </c>
      <c r="AU504" s="31">
        <v>105731</v>
      </c>
      <c r="AV504" s="31">
        <v>28214</v>
      </c>
      <c r="AW504" s="31">
        <v>0</v>
      </c>
    </row>
    <row r="505" spans="1:49" outlineLevel="2" x14ac:dyDescent="0.2">
      <c r="A505" s="35">
        <v>929541713</v>
      </c>
      <c r="B505" s="35" t="s">
        <v>630</v>
      </c>
      <c r="C505" s="31" t="s">
        <v>368</v>
      </c>
      <c r="D505" s="35">
        <v>395</v>
      </c>
      <c r="F505" s="35" t="s">
        <v>420</v>
      </c>
      <c r="G505" s="31">
        <v>17144</v>
      </c>
      <c r="H505" s="71">
        <v>40</v>
      </c>
      <c r="I505" s="31">
        <v>7034</v>
      </c>
      <c r="J505" s="33">
        <v>0</v>
      </c>
      <c r="K505" s="33">
        <v>1.14286</v>
      </c>
      <c r="L505" s="33">
        <v>3.4285700000000001</v>
      </c>
      <c r="M505" s="33">
        <v>0</v>
      </c>
      <c r="N505" s="35">
        <v>395</v>
      </c>
      <c r="O505" s="142"/>
      <c r="P505" s="35" t="s">
        <v>420</v>
      </c>
      <c r="Q505" s="31">
        <v>53468</v>
      </c>
      <c r="R505" s="32">
        <v>3.1187587494167057</v>
      </c>
      <c r="S505" s="31">
        <v>85</v>
      </c>
      <c r="T505" s="31">
        <v>0</v>
      </c>
      <c r="U505" s="31">
        <v>20720</v>
      </c>
      <c r="V505" s="32">
        <v>1.2085860942603825</v>
      </c>
      <c r="W505" s="32">
        <v>0.38752150819181569</v>
      </c>
      <c r="X505" s="31">
        <v>529</v>
      </c>
      <c r="Y505" s="31">
        <v>110</v>
      </c>
      <c r="Z505" s="31">
        <v>14</v>
      </c>
      <c r="AA505" s="35">
        <v>395</v>
      </c>
      <c r="AB505" s="142"/>
      <c r="AC505" s="35" t="s">
        <v>420</v>
      </c>
      <c r="AD505" s="31">
        <v>17144</v>
      </c>
      <c r="AE505" s="31">
        <v>14392</v>
      </c>
      <c r="AF505" s="31">
        <v>32933</v>
      </c>
      <c r="AG505" s="31">
        <v>0</v>
      </c>
      <c r="AH505" s="31">
        <v>106237</v>
      </c>
      <c r="AI505" s="31">
        <v>153562</v>
      </c>
      <c r="AJ505" s="31">
        <v>3500</v>
      </c>
      <c r="AK505" s="31">
        <v>0</v>
      </c>
      <c r="AL505" s="35">
        <v>395</v>
      </c>
      <c r="AM505" s="142"/>
      <c r="AN505" s="35" t="s">
        <v>420</v>
      </c>
      <c r="AO505" s="31">
        <v>109927</v>
      </c>
      <c r="AP505" s="31">
        <v>25417</v>
      </c>
      <c r="AQ505" s="31">
        <v>32259</v>
      </c>
      <c r="AR505" s="31">
        <v>167603</v>
      </c>
      <c r="AS505" s="31">
        <v>0</v>
      </c>
      <c r="AT505" s="36">
        <v>9.7761899206719551</v>
      </c>
      <c r="AU505" s="31">
        <v>134670</v>
      </c>
      <c r="AV505" s="31">
        <v>32933</v>
      </c>
      <c r="AW505" s="31">
        <v>0</v>
      </c>
    </row>
    <row r="506" spans="1:49" outlineLevel="1" x14ac:dyDescent="0.2">
      <c r="B506" s="15" t="s">
        <v>841</v>
      </c>
      <c r="C506" s="31"/>
      <c r="F506" s="12" t="s">
        <v>34</v>
      </c>
      <c r="G506" s="31">
        <v>142228</v>
      </c>
      <c r="I506" s="31">
        <v>38464</v>
      </c>
      <c r="J506" s="33">
        <v>5.5847600000000002</v>
      </c>
      <c r="K506" s="33">
        <v>9.0389800000000005</v>
      </c>
      <c r="L506" s="33">
        <v>19.357510000000001</v>
      </c>
      <c r="M506" s="33">
        <v>3.0931199999999999</v>
      </c>
      <c r="O506" s="142"/>
      <c r="P506" s="12" t="s">
        <v>34</v>
      </c>
      <c r="Q506" s="31">
        <v>393308</v>
      </c>
      <c r="R506" s="32">
        <v>2.7653345332845851</v>
      </c>
      <c r="S506" s="31">
        <v>570</v>
      </c>
      <c r="T506" s="31">
        <v>0</v>
      </c>
      <c r="U506" s="31">
        <v>215237</v>
      </c>
      <c r="V506" s="32">
        <v>1.5133236774756025</v>
      </c>
      <c r="W506" s="32">
        <v>0.54724795834307971</v>
      </c>
      <c r="X506" s="31">
        <v>1738</v>
      </c>
      <c r="Y506" s="31">
        <v>2798</v>
      </c>
      <c r="Z506" s="31">
        <v>106</v>
      </c>
      <c r="AB506" s="142"/>
      <c r="AC506" s="12" t="s">
        <v>34</v>
      </c>
      <c r="AD506" s="31">
        <v>142228</v>
      </c>
      <c r="AE506" s="31">
        <v>238764</v>
      </c>
      <c r="AF506" s="31">
        <v>562721</v>
      </c>
      <c r="AG506" s="31">
        <v>9997</v>
      </c>
      <c r="AH506" s="31">
        <v>1007821</v>
      </c>
      <c r="AI506" s="31">
        <v>1819303</v>
      </c>
      <c r="AJ506" s="31">
        <v>44981</v>
      </c>
      <c r="AK506" s="31">
        <v>15079</v>
      </c>
      <c r="AM506" s="142"/>
      <c r="AN506" s="12" t="s">
        <v>34</v>
      </c>
      <c r="AO506" s="31">
        <v>1054331</v>
      </c>
      <c r="AP506" s="31">
        <v>193389</v>
      </c>
      <c r="AQ506" s="31">
        <v>685892</v>
      </c>
      <c r="AR506" s="31">
        <v>1933612</v>
      </c>
      <c r="AS506" s="31">
        <v>552</v>
      </c>
      <c r="AT506" s="36">
        <v>13.59515707174396</v>
      </c>
      <c r="AU506" s="31">
        <v>1394629</v>
      </c>
      <c r="AV506" s="31">
        <v>529852</v>
      </c>
      <c r="AW506" s="31">
        <v>9131</v>
      </c>
    </row>
    <row r="507" spans="1:49" outlineLevel="1" x14ac:dyDescent="0.2">
      <c r="B507" s="15"/>
      <c r="C507" s="31"/>
      <c r="E507" s="25"/>
      <c r="F507" s="12"/>
      <c r="O507" s="25"/>
      <c r="P507" s="12"/>
      <c r="AB507" s="25"/>
      <c r="AC507" s="12"/>
      <c r="AI507" s="31"/>
      <c r="AJ507" s="31"/>
      <c r="AM507" s="25"/>
      <c r="AN507" s="12"/>
      <c r="AO507" s="31"/>
      <c r="AP507" s="31"/>
      <c r="AQ507" s="31"/>
      <c r="AR507" s="31"/>
      <c r="AS507" s="31"/>
      <c r="AT507" s="36"/>
      <c r="AU507" s="31"/>
      <c r="AV507" s="31"/>
      <c r="AW507" s="31"/>
    </row>
    <row r="508" spans="1:49" ht="12.75" customHeight="1" outlineLevel="2" x14ac:dyDescent="0.2">
      <c r="A508" s="35">
        <v>916550035</v>
      </c>
      <c r="B508" s="35" t="s">
        <v>421</v>
      </c>
      <c r="C508" s="31" t="s">
        <v>13</v>
      </c>
      <c r="D508" s="35">
        <v>396</v>
      </c>
      <c r="F508" s="35" t="s">
        <v>768</v>
      </c>
      <c r="G508" s="31">
        <v>39702</v>
      </c>
      <c r="H508" s="71">
        <v>54</v>
      </c>
      <c r="I508" s="31">
        <v>17981</v>
      </c>
      <c r="J508" s="33">
        <v>1.14286</v>
      </c>
      <c r="K508" s="33">
        <v>0</v>
      </c>
      <c r="L508" s="33">
        <v>12.25714</v>
      </c>
      <c r="M508" s="33">
        <v>0.28571000000000002</v>
      </c>
      <c r="N508" s="35">
        <v>396</v>
      </c>
      <c r="O508" s="142"/>
      <c r="P508" s="35" t="s">
        <v>768</v>
      </c>
      <c r="Q508" s="31">
        <v>65401</v>
      </c>
      <c r="R508" s="32">
        <v>1.6472973653720215</v>
      </c>
      <c r="S508" s="31">
        <v>135</v>
      </c>
      <c r="T508" s="31">
        <v>0</v>
      </c>
      <c r="U508" s="31">
        <v>75514</v>
      </c>
      <c r="V508" s="32">
        <v>1.9020200493677901</v>
      </c>
      <c r="W508" s="32">
        <v>1.1546306631397074</v>
      </c>
      <c r="X508" s="31">
        <v>207</v>
      </c>
      <c r="Y508" s="31">
        <v>241</v>
      </c>
      <c r="Z508" s="31">
        <v>33</v>
      </c>
      <c r="AA508" s="35">
        <v>396</v>
      </c>
      <c r="AB508" s="142"/>
      <c r="AC508" s="35" t="s">
        <v>768</v>
      </c>
      <c r="AD508" s="31">
        <v>39702</v>
      </c>
      <c r="AE508" s="31">
        <v>129436</v>
      </c>
      <c r="AF508" s="31">
        <v>107084</v>
      </c>
      <c r="AG508" s="31">
        <v>28057</v>
      </c>
      <c r="AH508" s="31">
        <v>170728</v>
      </c>
      <c r="AI508" s="31">
        <v>435305</v>
      </c>
      <c r="AJ508" s="31">
        <v>0</v>
      </c>
      <c r="AK508" s="31">
        <v>30310</v>
      </c>
      <c r="AL508" s="35">
        <v>396</v>
      </c>
      <c r="AM508" s="142"/>
      <c r="AN508" s="35" t="s">
        <v>768</v>
      </c>
      <c r="AO508" s="31">
        <v>305300</v>
      </c>
      <c r="AP508" s="31">
        <v>56243</v>
      </c>
      <c r="AQ508" s="31">
        <v>137298</v>
      </c>
      <c r="AR508" s="31">
        <v>498841</v>
      </c>
      <c r="AS508" s="31">
        <v>0</v>
      </c>
      <c r="AT508" s="36">
        <v>12.564631504710091</v>
      </c>
      <c r="AU508" s="31">
        <v>363700</v>
      </c>
      <c r="AV508" s="31">
        <v>107084</v>
      </c>
      <c r="AW508" s="31">
        <v>28057</v>
      </c>
    </row>
    <row r="509" spans="1:49" ht="12.75" customHeight="1" outlineLevel="1" x14ac:dyDescent="0.2">
      <c r="B509" s="15" t="s">
        <v>96</v>
      </c>
      <c r="C509" s="31"/>
      <c r="F509" s="12" t="s">
        <v>35</v>
      </c>
      <c r="G509" s="31">
        <v>39702</v>
      </c>
      <c r="I509" s="31">
        <v>17981</v>
      </c>
      <c r="J509" s="33">
        <v>1.14286</v>
      </c>
      <c r="K509" s="33">
        <v>0</v>
      </c>
      <c r="L509" s="33">
        <v>12.25714</v>
      </c>
      <c r="M509" s="33">
        <v>0.28571000000000002</v>
      </c>
      <c r="O509" s="142"/>
      <c r="P509" s="12" t="s">
        <v>35</v>
      </c>
      <c r="Q509" s="31">
        <v>65401</v>
      </c>
      <c r="R509" s="32">
        <v>1.6472973653720215</v>
      </c>
      <c r="S509" s="31">
        <v>135</v>
      </c>
      <c r="T509" s="31">
        <v>0</v>
      </c>
      <c r="U509" s="31">
        <v>75514</v>
      </c>
      <c r="V509" s="32">
        <v>1.9020200493677901</v>
      </c>
      <c r="W509" s="32">
        <v>1.1546306631397074</v>
      </c>
      <c r="X509" s="31">
        <v>207</v>
      </c>
      <c r="Y509" s="31">
        <v>241</v>
      </c>
      <c r="Z509" s="31">
        <v>33</v>
      </c>
      <c r="AB509" s="142"/>
      <c r="AC509" s="12" t="s">
        <v>35</v>
      </c>
      <c r="AD509" s="31">
        <v>39702</v>
      </c>
      <c r="AE509" s="31">
        <v>129436</v>
      </c>
      <c r="AF509" s="31">
        <v>107084</v>
      </c>
      <c r="AG509" s="31">
        <v>28057</v>
      </c>
      <c r="AH509" s="31">
        <v>170728</v>
      </c>
      <c r="AI509" s="31">
        <v>435305</v>
      </c>
      <c r="AJ509" s="31">
        <v>0</v>
      </c>
      <c r="AK509" s="31">
        <v>30310</v>
      </c>
      <c r="AM509" s="142"/>
      <c r="AN509" s="12" t="s">
        <v>35</v>
      </c>
      <c r="AO509" s="31">
        <v>305300</v>
      </c>
      <c r="AP509" s="31">
        <v>56243</v>
      </c>
      <c r="AQ509" s="31">
        <v>137298</v>
      </c>
      <c r="AR509" s="31">
        <v>498841</v>
      </c>
      <c r="AS509" s="31">
        <v>0</v>
      </c>
      <c r="AT509" s="36">
        <v>12.564631504710091</v>
      </c>
      <c r="AU509" s="31">
        <v>363700</v>
      </c>
      <c r="AV509" s="31">
        <v>107084</v>
      </c>
      <c r="AW509" s="31">
        <v>28057</v>
      </c>
    </row>
    <row r="510" spans="1:49" ht="12.75" customHeight="1" outlineLevel="1" x14ac:dyDescent="0.2">
      <c r="B510" s="15"/>
      <c r="C510" s="31"/>
      <c r="F510" s="12"/>
      <c r="O510" s="142"/>
      <c r="P510" s="12"/>
      <c r="AB510" s="142"/>
      <c r="AC510" s="12"/>
      <c r="AE510" s="38"/>
      <c r="AF510" s="38"/>
      <c r="AG510" s="38"/>
      <c r="AH510" s="38"/>
      <c r="AI510" s="31"/>
      <c r="AJ510" s="31"/>
      <c r="AM510" s="142"/>
      <c r="AN510" s="12"/>
      <c r="AO510" s="31"/>
      <c r="AP510" s="31"/>
      <c r="AQ510" s="31"/>
      <c r="AR510" s="31"/>
      <c r="AS510" s="31"/>
      <c r="AT510" s="36"/>
      <c r="AU510" s="31"/>
      <c r="AV510" s="31"/>
      <c r="AW510" s="31"/>
    </row>
    <row r="511" spans="1:49" ht="12.75" customHeight="1" outlineLevel="1" x14ac:dyDescent="0.2">
      <c r="B511" s="15"/>
      <c r="C511" s="31"/>
      <c r="E511" s="146"/>
      <c r="F511" s="12"/>
      <c r="O511" s="146"/>
      <c r="P511" s="12"/>
      <c r="AB511" s="146"/>
      <c r="AC511" s="12"/>
      <c r="AE511" s="38"/>
      <c r="AF511" s="38"/>
      <c r="AG511" s="38"/>
      <c r="AH511" s="38"/>
      <c r="AI511" s="31"/>
      <c r="AJ511" s="31"/>
      <c r="AM511" s="146"/>
      <c r="AN511" s="12"/>
      <c r="AO511" s="31"/>
      <c r="AP511" s="31"/>
      <c r="AQ511" s="31"/>
      <c r="AR511" s="31"/>
      <c r="AS511" s="31"/>
      <c r="AT511" s="36"/>
      <c r="AU511" s="31"/>
      <c r="AV511" s="31"/>
      <c r="AW511" s="31"/>
    </row>
    <row r="512" spans="1:49" outlineLevel="2" x14ac:dyDescent="0.2">
      <c r="A512" s="35">
        <v>908560105</v>
      </c>
      <c r="B512" s="35" t="s">
        <v>874</v>
      </c>
      <c r="C512" s="31" t="s">
        <v>126</v>
      </c>
      <c r="D512" s="35">
        <v>397</v>
      </c>
      <c r="E512" s="6" t="s">
        <v>328</v>
      </c>
      <c r="F512" s="35" t="s">
        <v>875</v>
      </c>
      <c r="G512" s="31">
        <v>0</v>
      </c>
      <c r="I512" s="31">
        <v>1007</v>
      </c>
      <c r="J512" s="33">
        <v>0.2</v>
      </c>
      <c r="K512" s="33">
        <v>0</v>
      </c>
      <c r="L512" s="33">
        <v>3.2285699999999999</v>
      </c>
      <c r="M512" s="33">
        <v>0</v>
      </c>
      <c r="N512" s="35">
        <v>397</v>
      </c>
      <c r="O512" s="142" t="s">
        <v>328</v>
      </c>
      <c r="P512" s="35" t="s">
        <v>875</v>
      </c>
      <c r="Q512" s="31">
        <v>0</v>
      </c>
      <c r="R512" s="32">
        <v>0</v>
      </c>
      <c r="S512" s="31">
        <v>0</v>
      </c>
      <c r="T512" s="31">
        <v>0</v>
      </c>
      <c r="U512" s="31">
        <v>19344</v>
      </c>
      <c r="V512" s="32">
        <v>0</v>
      </c>
      <c r="W512" s="32">
        <v>0</v>
      </c>
      <c r="X512" s="31">
        <v>0</v>
      </c>
      <c r="Y512" s="31">
        <v>0</v>
      </c>
      <c r="Z512" s="31">
        <v>0</v>
      </c>
      <c r="AA512" s="35">
        <v>397</v>
      </c>
      <c r="AB512" s="142" t="s">
        <v>328</v>
      </c>
      <c r="AC512" s="35" t="s">
        <v>875</v>
      </c>
      <c r="AD512" s="31">
        <v>0</v>
      </c>
      <c r="AE512" s="31">
        <v>122132</v>
      </c>
      <c r="AF512" s="31">
        <v>58571</v>
      </c>
      <c r="AG512" s="31">
        <v>0</v>
      </c>
      <c r="AH512" s="31">
        <v>7058</v>
      </c>
      <c r="AI512" s="31">
        <v>187761</v>
      </c>
      <c r="AJ512" s="31">
        <v>0</v>
      </c>
      <c r="AK512" s="31">
        <v>0</v>
      </c>
      <c r="AL512" s="35">
        <v>397</v>
      </c>
      <c r="AM512" s="142" t="s">
        <v>328</v>
      </c>
      <c r="AN512" s="35" t="s">
        <v>875</v>
      </c>
      <c r="AO512" s="31">
        <v>104595</v>
      </c>
      <c r="AP512" s="31">
        <v>18689</v>
      </c>
      <c r="AQ512" s="31">
        <v>53890</v>
      </c>
      <c r="AR512" s="31">
        <v>177174</v>
      </c>
      <c r="AS512" s="31">
        <v>0</v>
      </c>
      <c r="AT512" s="36">
        <v>0</v>
      </c>
      <c r="AU512" s="31">
        <v>118603</v>
      </c>
      <c r="AV512" s="31">
        <v>58571</v>
      </c>
      <c r="AW512" s="31">
        <v>0</v>
      </c>
    </row>
    <row r="513" spans="1:49" outlineLevel="2" x14ac:dyDescent="0.2">
      <c r="A513" s="35">
        <v>908560783</v>
      </c>
      <c r="B513" s="35" t="s">
        <v>874</v>
      </c>
      <c r="C513" s="31" t="s">
        <v>126</v>
      </c>
      <c r="D513" s="35">
        <v>398</v>
      </c>
      <c r="E513" s="6" t="s">
        <v>330</v>
      </c>
      <c r="F513" s="35" t="s">
        <v>777</v>
      </c>
      <c r="G513" s="31">
        <v>19008</v>
      </c>
      <c r="H513" s="71">
        <v>52</v>
      </c>
      <c r="I513" s="31">
        <v>4500</v>
      </c>
      <c r="J513" s="33">
        <v>0.25713999999999998</v>
      </c>
      <c r="K513" s="33">
        <v>0</v>
      </c>
      <c r="L513" s="33">
        <v>3.3714300000000001</v>
      </c>
      <c r="M513" s="33">
        <v>0.28571000000000002</v>
      </c>
      <c r="N513" s="35">
        <v>398</v>
      </c>
      <c r="O513" s="142" t="s">
        <v>330</v>
      </c>
      <c r="P513" s="35" t="s">
        <v>777</v>
      </c>
      <c r="Q513" s="31">
        <v>30632</v>
      </c>
      <c r="R513" s="32">
        <v>1.6115319865319866</v>
      </c>
      <c r="S513" s="31">
        <v>44</v>
      </c>
      <c r="T513" s="31">
        <v>0</v>
      </c>
      <c r="U513" s="31">
        <v>19583</v>
      </c>
      <c r="V513" s="32">
        <v>1.0302504208754208</v>
      </c>
      <c r="W513" s="32">
        <v>0.63929877252546352</v>
      </c>
      <c r="X513" s="31">
        <v>131</v>
      </c>
      <c r="Y513" s="31">
        <v>262</v>
      </c>
      <c r="Z513" s="31">
        <v>9</v>
      </c>
      <c r="AA513" s="35">
        <v>398</v>
      </c>
      <c r="AB513" s="142" t="s">
        <v>330</v>
      </c>
      <c r="AC513" s="35" t="s">
        <v>777</v>
      </c>
      <c r="AD513" s="31">
        <v>19008</v>
      </c>
      <c r="AE513" s="31">
        <v>15560</v>
      </c>
      <c r="AF513" s="31">
        <v>32812</v>
      </c>
      <c r="AG513" s="31">
        <v>3095</v>
      </c>
      <c r="AH513" s="31">
        <v>74535</v>
      </c>
      <c r="AI513" s="31">
        <v>126002</v>
      </c>
      <c r="AJ513" s="31">
        <v>200</v>
      </c>
      <c r="AK513" s="31">
        <v>1895</v>
      </c>
      <c r="AL513" s="35">
        <v>398</v>
      </c>
      <c r="AM513" s="142" t="s">
        <v>330</v>
      </c>
      <c r="AN513" s="35" t="s">
        <v>777</v>
      </c>
      <c r="AO513" s="31">
        <v>96183</v>
      </c>
      <c r="AP513" s="31">
        <v>15887</v>
      </c>
      <c r="AQ513" s="31">
        <v>59294</v>
      </c>
      <c r="AR513" s="31">
        <v>171364</v>
      </c>
      <c r="AS513" s="31">
        <v>0</v>
      </c>
      <c r="AT513" s="36">
        <v>9.0153619528619533</v>
      </c>
      <c r="AU513" s="31">
        <v>135457</v>
      </c>
      <c r="AV513" s="31">
        <v>32812</v>
      </c>
      <c r="AW513" s="31">
        <v>3095</v>
      </c>
    </row>
    <row r="514" spans="1:49" outlineLevel="2" x14ac:dyDescent="0.2">
      <c r="A514" s="35">
        <v>908561233</v>
      </c>
      <c r="B514" s="35" t="s">
        <v>874</v>
      </c>
      <c r="C514" s="31" t="s">
        <v>126</v>
      </c>
      <c r="D514" s="35">
        <v>399</v>
      </c>
      <c r="E514" s="6" t="s">
        <v>330</v>
      </c>
      <c r="F514" s="35" t="s">
        <v>778</v>
      </c>
      <c r="G514" s="31">
        <v>39320</v>
      </c>
      <c r="H514" s="71">
        <v>65</v>
      </c>
      <c r="I514" s="31">
        <v>8149</v>
      </c>
      <c r="J514" s="33">
        <v>1.31429</v>
      </c>
      <c r="K514" s="33">
        <v>0</v>
      </c>
      <c r="L514" s="33">
        <v>6.82857</v>
      </c>
      <c r="M514" s="33">
        <v>0.57142999999999999</v>
      </c>
      <c r="N514" s="35">
        <v>399</v>
      </c>
      <c r="O514" s="142" t="s">
        <v>330</v>
      </c>
      <c r="P514" s="35" t="s">
        <v>778</v>
      </c>
      <c r="Q514" s="31">
        <v>79897</v>
      </c>
      <c r="R514" s="32">
        <v>2.0319684638860629</v>
      </c>
      <c r="S514" s="31">
        <v>129</v>
      </c>
      <c r="T514" s="31">
        <v>1</v>
      </c>
      <c r="U514" s="31">
        <v>44833</v>
      </c>
      <c r="V514" s="32">
        <v>1.1402085452695829</v>
      </c>
      <c r="W514" s="32">
        <v>0.56113496126262563</v>
      </c>
      <c r="X514" s="31">
        <v>1149</v>
      </c>
      <c r="Y514" s="31">
        <v>695</v>
      </c>
      <c r="Z514" s="31">
        <v>24</v>
      </c>
      <c r="AA514" s="35">
        <v>399</v>
      </c>
      <c r="AB514" s="142" t="s">
        <v>330</v>
      </c>
      <c r="AC514" s="35" t="s">
        <v>778</v>
      </c>
      <c r="AD514" s="31">
        <v>39320</v>
      </c>
      <c r="AE514" s="31">
        <v>78308</v>
      </c>
      <c r="AF514" s="31">
        <v>64787</v>
      </c>
      <c r="AG514" s="31">
        <v>55037</v>
      </c>
      <c r="AH514" s="31">
        <v>12090</v>
      </c>
      <c r="AI514" s="31">
        <v>210222</v>
      </c>
      <c r="AJ514" s="31">
        <v>1300</v>
      </c>
      <c r="AK514" s="31">
        <v>55037</v>
      </c>
      <c r="AL514" s="35">
        <v>399</v>
      </c>
      <c r="AM514" s="142" t="s">
        <v>330</v>
      </c>
      <c r="AN514" s="35" t="s">
        <v>778</v>
      </c>
      <c r="AO514" s="31">
        <v>136657</v>
      </c>
      <c r="AP514" s="31">
        <v>23797</v>
      </c>
      <c r="AQ514" s="31">
        <v>25951</v>
      </c>
      <c r="AR514" s="31">
        <v>186405</v>
      </c>
      <c r="AS514" s="31">
        <v>0</v>
      </c>
      <c r="AT514" s="36">
        <v>4.7407171922685656</v>
      </c>
      <c r="AU514" s="31">
        <v>66581</v>
      </c>
      <c r="AV514" s="31">
        <v>64787</v>
      </c>
      <c r="AW514" s="31">
        <v>55037</v>
      </c>
    </row>
    <row r="515" spans="1:49" outlineLevel="2" x14ac:dyDescent="0.2">
      <c r="A515" s="35">
        <v>908561503</v>
      </c>
      <c r="B515" s="35" t="s">
        <v>874</v>
      </c>
      <c r="C515" s="31" t="s">
        <v>126</v>
      </c>
      <c r="D515" s="35">
        <v>400</v>
      </c>
      <c r="E515" s="6" t="s">
        <v>330</v>
      </c>
      <c r="F515" s="35" t="s">
        <v>779</v>
      </c>
      <c r="G515" s="31">
        <v>13137</v>
      </c>
      <c r="H515" s="71">
        <v>45</v>
      </c>
      <c r="I515" s="31">
        <v>2270</v>
      </c>
      <c r="J515" s="33">
        <v>0</v>
      </c>
      <c r="K515" s="33">
        <v>1</v>
      </c>
      <c r="L515" s="33">
        <v>1.94286</v>
      </c>
      <c r="M515" s="33">
        <v>0</v>
      </c>
      <c r="N515" s="35">
        <v>400</v>
      </c>
      <c r="O515" s="142" t="s">
        <v>330</v>
      </c>
      <c r="P515" s="35" t="s">
        <v>779</v>
      </c>
      <c r="Q515" s="31">
        <v>25790</v>
      </c>
      <c r="R515" s="32">
        <v>1.9631574941006318</v>
      </c>
      <c r="S515" s="31">
        <v>44</v>
      </c>
      <c r="T515" s="31">
        <v>0</v>
      </c>
      <c r="U515" s="31">
        <v>10951</v>
      </c>
      <c r="V515" s="32">
        <v>0.83359975641318418</v>
      </c>
      <c r="W515" s="32">
        <v>0.42462194649088791</v>
      </c>
      <c r="X515" s="31">
        <v>119</v>
      </c>
      <c r="Y515" s="31">
        <v>255</v>
      </c>
      <c r="Z515" s="31">
        <v>11</v>
      </c>
      <c r="AA515" s="35">
        <v>400</v>
      </c>
      <c r="AB515" s="142" t="s">
        <v>330</v>
      </c>
      <c r="AC515" s="35" t="s">
        <v>779</v>
      </c>
      <c r="AD515" s="31">
        <v>13137</v>
      </c>
      <c r="AE515" s="31">
        <v>26882</v>
      </c>
      <c r="AF515" s="31">
        <v>23129</v>
      </c>
      <c r="AG515" s="31">
        <v>0</v>
      </c>
      <c r="AH515" s="31">
        <v>28813</v>
      </c>
      <c r="AI515" s="31">
        <v>78824</v>
      </c>
      <c r="AJ515" s="31">
        <v>0</v>
      </c>
      <c r="AK515" s="31">
        <v>0</v>
      </c>
      <c r="AL515" s="35">
        <v>400</v>
      </c>
      <c r="AM515" s="142" t="s">
        <v>330</v>
      </c>
      <c r="AN515" s="35" t="s">
        <v>779</v>
      </c>
      <c r="AO515" s="31">
        <v>61924</v>
      </c>
      <c r="AP515" s="31">
        <v>13634</v>
      </c>
      <c r="AQ515" s="31">
        <v>27809</v>
      </c>
      <c r="AR515" s="31">
        <v>103367</v>
      </c>
      <c r="AS515" s="31">
        <v>0</v>
      </c>
      <c r="AT515" s="36">
        <v>7.8683869985537029</v>
      </c>
      <c r="AU515" s="31">
        <v>80238</v>
      </c>
      <c r="AV515" s="31">
        <v>23129</v>
      </c>
      <c r="AW515" s="31">
        <v>0</v>
      </c>
    </row>
    <row r="516" spans="1:49" outlineLevel="2" x14ac:dyDescent="0.2">
      <c r="A516" s="35">
        <v>908561265</v>
      </c>
      <c r="B516" s="35" t="s">
        <v>874</v>
      </c>
      <c r="C516" s="31" t="s">
        <v>126</v>
      </c>
      <c r="D516" s="35">
        <v>401</v>
      </c>
      <c r="F516" s="35" t="s">
        <v>780</v>
      </c>
      <c r="G516" s="31">
        <v>6277</v>
      </c>
      <c r="H516" s="71">
        <v>47</v>
      </c>
      <c r="I516" s="31">
        <v>2806</v>
      </c>
      <c r="J516" s="33">
        <v>0</v>
      </c>
      <c r="K516" s="33">
        <v>1</v>
      </c>
      <c r="L516" s="33">
        <v>2.5714299999999999</v>
      </c>
      <c r="M516" s="33">
        <v>0.17143</v>
      </c>
      <c r="N516" s="35">
        <v>401</v>
      </c>
      <c r="O516" s="142"/>
      <c r="P516" s="35" t="s">
        <v>780</v>
      </c>
      <c r="Q516" s="31">
        <v>31142</v>
      </c>
      <c r="R516" s="32">
        <v>4.9612872391269711</v>
      </c>
      <c r="S516" s="31">
        <v>38</v>
      </c>
      <c r="T516" s="31">
        <v>1</v>
      </c>
      <c r="U516" s="31">
        <v>28641</v>
      </c>
      <c r="V516" s="32">
        <v>4.5628484945037435</v>
      </c>
      <c r="W516" s="32">
        <v>0.91969045019587692</v>
      </c>
      <c r="X516" s="31">
        <v>34</v>
      </c>
      <c r="Y516" s="31">
        <v>158</v>
      </c>
      <c r="Z516" s="31">
        <v>15</v>
      </c>
      <c r="AA516" s="35">
        <v>401</v>
      </c>
      <c r="AB516" s="142"/>
      <c r="AC516" s="35" t="s">
        <v>780</v>
      </c>
      <c r="AD516" s="31">
        <v>6277</v>
      </c>
      <c r="AE516" s="31">
        <v>83500</v>
      </c>
      <c r="AF516" s="31">
        <v>25228</v>
      </c>
      <c r="AG516" s="31">
        <v>694</v>
      </c>
      <c r="AH516" s="31">
        <v>44192</v>
      </c>
      <c r="AI516" s="31">
        <v>153614</v>
      </c>
      <c r="AJ516" s="31">
        <v>0</v>
      </c>
      <c r="AK516" s="31">
        <v>0</v>
      </c>
      <c r="AL516" s="35">
        <v>401</v>
      </c>
      <c r="AM516" s="142"/>
      <c r="AN516" s="35" t="s">
        <v>780</v>
      </c>
      <c r="AO516" s="31">
        <v>110462</v>
      </c>
      <c r="AP516" s="31">
        <v>23701</v>
      </c>
      <c r="AQ516" s="31">
        <v>23746</v>
      </c>
      <c r="AR516" s="31">
        <v>157909</v>
      </c>
      <c r="AS516" s="31">
        <v>0</v>
      </c>
      <c r="AT516" s="36">
        <v>25.156762784769793</v>
      </c>
      <c r="AU516" s="31">
        <v>132279</v>
      </c>
      <c r="AV516" s="31">
        <v>25228</v>
      </c>
      <c r="AW516" s="31">
        <v>402</v>
      </c>
    </row>
    <row r="517" spans="1:49" outlineLevel="1" x14ac:dyDescent="0.2">
      <c r="B517" s="15" t="s">
        <v>842</v>
      </c>
      <c r="C517" s="31"/>
      <c r="F517" s="12" t="s">
        <v>36</v>
      </c>
      <c r="G517" s="31">
        <v>77742</v>
      </c>
      <c r="I517" s="31">
        <v>18732</v>
      </c>
      <c r="J517" s="33">
        <v>1.7714300000000001</v>
      </c>
      <c r="K517" s="33">
        <v>2</v>
      </c>
      <c r="L517" s="33">
        <v>17.94286</v>
      </c>
      <c r="M517" s="33">
        <v>1.02857</v>
      </c>
      <c r="O517" s="142"/>
      <c r="P517" s="12" t="s">
        <v>36</v>
      </c>
      <c r="Q517" s="31">
        <v>167461</v>
      </c>
      <c r="R517" s="32">
        <v>2.1540608679992799</v>
      </c>
      <c r="S517" s="31">
        <v>255</v>
      </c>
      <c r="T517" s="31">
        <v>2</v>
      </c>
      <c r="U517" s="31">
        <v>123352</v>
      </c>
      <c r="V517" s="32">
        <v>1.5866841604280826</v>
      </c>
      <c r="W517" s="32">
        <v>0.73660135792811465</v>
      </c>
      <c r="X517" s="31">
        <v>1433</v>
      </c>
      <c r="Y517" s="31">
        <v>1370</v>
      </c>
      <c r="Z517" s="31">
        <v>59</v>
      </c>
      <c r="AB517" s="142"/>
      <c r="AC517" s="12" t="s">
        <v>36</v>
      </c>
      <c r="AD517" s="31">
        <v>77742</v>
      </c>
      <c r="AE517" s="31">
        <v>326382</v>
      </c>
      <c r="AF517" s="31">
        <v>204527</v>
      </c>
      <c r="AG517" s="31">
        <v>58826</v>
      </c>
      <c r="AH517" s="31">
        <v>166688</v>
      </c>
      <c r="AI517" s="31">
        <v>756423</v>
      </c>
      <c r="AJ517" s="31">
        <v>1500</v>
      </c>
      <c r="AK517" s="31">
        <v>56932</v>
      </c>
      <c r="AM517" s="142"/>
      <c r="AN517" s="12" t="s">
        <v>36</v>
      </c>
      <c r="AO517" s="31">
        <v>509821</v>
      </c>
      <c r="AP517" s="31">
        <v>95708</v>
      </c>
      <c r="AQ517" s="31">
        <v>190690</v>
      </c>
      <c r="AR517" s="31">
        <v>796219</v>
      </c>
      <c r="AS517" s="31">
        <v>0</v>
      </c>
      <c r="AT517" s="36">
        <v>10.24181266239613</v>
      </c>
      <c r="AU517" s="31">
        <v>533158</v>
      </c>
      <c r="AV517" s="31">
        <v>204527</v>
      </c>
      <c r="AW517" s="31">
        <v>58534</v>
      </c>
    </row>
    <row r="518" spans="1:49" outlineLevel="1" x14ac:dyDescent="0.2">
      <c r="B518" s="15"/>
      <c r="C518" s="31"/>
      <c r="F518" s="12"/>
      <c r="O518" s="142"/>
      <c r="P518" s="12"/>
      <c r="AB518" s="142"/>
      <c r="AC518" s="12"/>
      <c r="AE518" s="31"/>
      <c r="AF518" s="31"/>
      <c r="AG518" s="31"/>
      <c r="AH518" s="31"/>
      <c r="AI518" s="31"/>
      <c r="AJ518" s="31"/>
      <c r="AM518" s="142"/>
      <c r="AN518" s="12"/>
      <c r="AO518" s="31"/>
      <c r="AP518" s="31"/>
      <c r="AQ518" s="31"/>
      <c r="AR518" s="31"/>
      <c r="AS518" s="31"/>
      <c r="AT518" s="36"/>
      <c r="AU518" s="31"/>
      <c r="AV518" s="31"/>
      <c r="AW518" s="31"/>
    </row>
    <row r="519" spans="1:49" outlineLevel="2" x14ac:dyDescent="0.2">
      <c r="A519" s="35">
        <v>917570123</v>
      </c>
      <c r="B519" s="35" t="s">
        <v>781</v>
      </c>
      <c r="C519" s="31" t="s">
        <v>13</v>
      </c>
      <c r="D519" s="35">
        <v>402</v>
      </c>
      <c r="F519" s="35" t="s">
        <v>819</v>
      </c>
      <c r="G519" s="31">
        <v>6428</v>
      </c>
      <c r="H519" s="71">
        <v>37</v>
      </c>
      <c r="I519" s="31">
        <v>3465</v>
      </c>
      <c r="J519" s="33">
        <v>1.05714</v>
      </c>
      <c r="K519" s="33">
        <v>0</v>
      </c>
      <c r="L519" s="33">
        <v>1.4571400000000001</v>
      </c>
      <c r="M519" s="33">
        <v>0.85714000000000001</v>
      </c>
      <c r="N519" s="35">
        <v>402</v>
      </c>
      <c r="O519" s="142"/>
      <c r="P519" s="35" t="s">
        <v>819</v>
      </c>
      <c r="Q519" s="31">
        <v>17581</v>
      </c>
      <c r="R519" s="32">
        <v>2.7350653391412569</v>
      </c>
      <c r="S519" s="31">
        <v>43</v>
      </c>
      <c r="T519" s="31">
        <v>0</v>
      </c>
      <c r="U519" s="31">
        <v>17872</v>
      </c>
      <c r="V519" s="32">
        <v>2.7803360298693218</v>
      </c>
      <c r="W519" s="32">
        <v>1.0165519595017349</v>
      </c>
      <c r="X519" s="31">
        <v>44</v>
      </c>
      <c r="Y519" s="31">
        <v>308</v>
      </c>
      <c r="Z519" s="31">
        <v>7</v>
      </c>
      <c r="AA519" s="35">
        <v>402</v>
      </c>
      <c r="AB519" s="142"/>
      <c r="AC519" s="35" t="s">
        <v>819</v>
      </c>
      <c r="AD519" s="31">
        <v>6428</v>
      </c>
      <c r="AE519" s="31">
        <v>32500</v>
      </c>
      <c r="AF519" s="31">
        <v>43962</v>
      </c>
      <c r="AG519" s="31">
        <v>7322</v>
      </c>
      <c r="AH519" s="31">
        <v>45383</v>
      </c>
      <c r="AI519" s="31">
        <v>129167</v>
      </c>
      <c r="AJ519" s="31">
        <v>0</v>
      </c>
      <c r="AK519" s="31">
        <v>7322</v>
      </c>
      <c r="AL519" s="35">
        <v>402</v>
      </c>
      <c r="AM519" s="142"/>
      <c r="AN519" s="35" t="s">
        <v>819</v>
      </c>
      <c r="AO519" s="31">
        <v>78708</v>
      </c>
      <c r="AP519" s="31">
        <v>23780</v>
      </c>
      <c r="AQ519" s="31">
        <v>22284</v>
      </c>
      <c r="AR519" s="31">
        <v>124772</v>
      </c>
      <c r="AS519" s="31">
        <v>0</v>
      </c>
      <c r="AT519" s="36">
        <v>19.410703173615431</v>
      </c>
      <c r="AU519" s="31">
        <v>73488</v>
      </c>
      <c r="AV519" s="31">
        <v>43962</v>
      </c>
      <c r="AW519" s="31">
        <v>7322</v>
      </c>
    </row>
    <row r="520" spans="1:49" outlineLevel="1" x14ac:dyDescent="0.2">
      <c r="B520" s="15" t="s">
        <v>97</v>
      </c>
      <c r="C520" s="31"/>
      <c r="F520" s="12" t="s">
        <v>37</v>
      </c>
      <c r="G520" s="31">
        <v>6428</v>
      </c>
      <c r="I520" s="31">
        <v>3465</v>
      </c>
      <c r="J520" s="33">
        <v>1.05714</v>
      </c>
      <c r="K520" s="33">
        <v>0</v>
      </c>
      <c r="L520" s="33">
        <v>1.4571400000000001</v>
      </c>
      <c r="M520" s="33">
        <v>0.85714000000000001</v>
      </c>
      <c r="O520" s="142"/>
      <c r="P520" s="12" t="s">
        <v>37</v>
      </c>
      <c r="Q520" s="31">
        <v>17581</v>
      </c>
      <c r="R520" s="32">
        <v>2.7350653391412569</v>
      </c>
      <c r="S520" s="31">
        <v>43</v>
      </c>
      <c r="T520" s="31">
        <v>0</v>
      </c>
      <c r="U520" s="31">
        <v>17872</v>
      </c>
      <c r="V520" s="32">
        <v>2.7803360298693218</v>
      </c>
      <c r="W520" s="32">
        <v>1.0165519595017349</v>
      </c>
      <c r="X520" s="31">
        <v>44</v>
      </c>
      <c r="Y520" s="31">
        <v>308</v>
      </c>
      <c r="Z520" s="31">
        <v>7</v>
      </c>
      <c r="AB520" s="142"/>
      <c r="AC520" s="12" t="s">
        <v>37</v>
      </c>
      <c r="AD520" s="31">
        <v>6428</v>
      </c>
      <c r="AE520" s="31">
        <v>32500</v>
      </c>
      <c r="AF520" s="31">
        <v>43962</v>
      </c>
      <c r="AG520" s="31">
        <v>7322</v>
      </c>
      <c r="AH520" s="31">
        <v>45383</v>
      </c>
      <c r="AI520" s="31">
        <v>129167</v>
      </c>
      <c r="AJ520" s="31">
        <v>0</v>
      </c>
      <c r="AK520" s="31">
        <v>7322</v>
      </c>
      <c r="AM520" s="142"/>
      <c r="AN520" s="12" t="s">
        <v>37</v>
      </c>
      <c r="AO520" s="31">
        <v>78708</v>
      </c>
      <c r="AP520" s="31">
        <v>23780</v>
      </c>
      <c r="AQ520" s="31">
        <v>22284</v>
      </c>
      <c r="AR520" s="31">
        <v>124772</v>
      </c>
      <c r="AS520" s="31">
        <v>0</v>
      </c>
      <c r="AT520" s="36">
        <v>19.410703173615431</v>
      </c>
      <c r="AU520" s="31">
        <v>73488</v>
      </c>
      <c r="AV520" s="31">
        <v>43962</v>
      </c>
      <c r="AW520" s="31">
        <v>7322</v>
      </c>
    </row>
    <row r="521" spans="1:49" outlineLevel="1" x14ac:dyDescent="0.2">
      <c r="B521" s="15"/>
      <c r="C521" s="31"/>
      <c r="F521" s="12"/>
      <c r="O521" s="142"/>
      <c r="P521" s="12"/>
      <c r="AB521" s="142"/>
      <c r="AC521" s="12"/>
      <c r="AE521" s="31"/>
      <c r="AF521" s="31"/>
      <c r="AG521" s="31"/>
      <c r="AH521" s="31"/>
      <c r="AI521" s="31"/>
      <c r="AJ521" s="31"/>
      <c r="AM521" s="142"/>
      <c r="AN521" s="12"/>
      <c r="AO521" s="31"/>
      <c r="AP521" s="31"/>
      <c r="AQ521" s="31"/>
      <c r="AR521" s="31"/>
      <c r="AS521" s="31"/>
      <c r="AT521" s="36"/>
      <c r="AU521" s="31"/>
      <c r="AV521" s="31"/>
      <c r="AW521" s="31"/>
    </row>
    <row r="522" spans="1:49" outlineLevel="2" x14ac:dyDescent="0.2">
      <c r="A522" s="35">
        <v>919580873</v>
      </c>
      <c r="B522" s="35" t="s">
        <v>820</v>
      </c>
      <c r="C522" s="31" t="s">
        <v>957</v>
      </c>
      <c r="D522" s="35">
        <v>403</v>
      </c>
      <c r="F522" s="35" t="s">
        <v>381</v>
      </c>
      <c r="G522" s="31">
        <v>43356</v>
      </c>
      <c r="H522" s="71">
        <v>51</v>
      </c>
      <c r="I522" s="31">
        <v>20727</v>
      </c>
      <c r="J522" s="33">
        <v>1</v>
      </c>
      <c r="K522" s="33">
        <v>1</v>
      </c>
      <c r="L522" s="33">
        <v>14.84375</v>
      </c>
      <c r="M522" s="33">
        <v>0.21875</v>
      </c>
      <c r="N522" s="35">
        <v>403</v>
      </c>
      <c r="O522" s="142"/>
      <c r="P522" s="35" t="s">
        <v>381</v>
      </c>
      <c r="Q522" s="31">
        <v>94797</v>
      </c>
      <c r="R522" s="32">
        <v>2.1864793800166069</v>
      </c>
      <c r="S522" s="31">
        <v>205</v>
      </c>
      <c r="T522" s="31">
        <v>0</v>
      </c>
      <c r="U522" s="31">
        <v>149893</v>
      </c>
      <c r="V522" s="32">
        <v>3.457260817418581</v>
      </c>
      <c r="W522" s="32">
        <v>1.5811998269987446</v>
      </c>
      <c r="X522" s="31">
        <v>471</v>
      </c>
      <c r="Y522" s="31">
        <v>5385</v>
      </c>
      <c r="Z522" s="31">
        <v>36</v>
      </c>
      <c r="AA522" s="35">
        <v>403</v>
      </c>
      <c r="AB522" s="142"/>
      <c r="AC522" s="35" t="s">
        <v>381</v>
      </c>
      <c r="AD522" s="31">
        <v>43356</v>
      </c>
      <c r="AE522" s="31">
        <v>269705</v>
      </c>
      <c r="AF522" s="31">
        <v>217742</v>
      </c>
      <c r="AG522" s="31">
        <v>50000</v>
      </c>
      <c r="AH522" s="31">
        <v>277352</v>
      </c>
      <c r="AI522" s="31">
        <v>814799</v>
      </c>
      <c r="AJ522" s="31">
        <v>1341</v>
      </c>
      <c r="AK522" s="31">
        <v>0</v>
      </c>
      <c r="AL522" s="35">
        <v>403</v>
      </c>
      <c r="AM522" s="142"/>
      <c r="AN522" s="35" t="s">
        <v>381</v>
      </c>
      <c r="AO522" s="31">
        <v>534982</v>
      </c>
      <c r="AP522" s="31">
        <v>92270</v>
      </c>
      <c r="AQ522" s="31">
        <v>118501</v>
      </c>
      <c r="AR522" s="31">
        <v>745753</v>
      </c>
      <c r="AS522" s="31">
        <v>114310</v>
      </c>
      <c r="AT522" s="36">
        <v>17.200687332779776</v>
      </c>
      <c r="AU522" s="31">
        <v>478011</v>
      </c>
      <c r="AV522" s="31">
        <v>217742</v>
      </c>
      <c r="AW522" s="31">
        <v>50000</v>
      </c>
    </row>
    <row r="523" spans="1:49" outlineLevel="1" x14ac:dyDescent="0.2">
      <c r="B523" s="15" t="s">
        <v>50</v>
      </c>
      <c r="C523" s="31"/>
      <c r="F523" s="12" t="s">
        <v>361</v>
      </c>
      <c r="G523" s="31">
        <v>43356</v>
      </c>
      <c r="I523" s="31">
        <v>20727</v>
      </c>
      <c r="J523" s="33">
        <v>1</v>
      </c>
      <c r="K523" s="33">
        <v>1</v>
      </c>
      <c r="L523" s="33">
        <v>14.84375</v>
      </c>
      <c r="M523" s="33">
        <v>0.21875</v>
      </c>
      <c r="O523" s="142"/>
      <c r="P523" s="12" t="s">
        <v>361</v>
      </c>
      <c r="Q523" s="31">
        <v>94797</v>
      </c>
      <c r="R523" s="32">
        <v>2.1864793800166069</v>
      </c>
      <c r="S523" s="31">
        <v>205</v>
      </c>
      <c r="T523" s="31">
        <v>0</v>
      </c>
      <c r="U523" s="31">
        <v>149893</v>
      </c>
      <c r="V523" s="32">
        <v>3.457260817418581</v>
      </c>
      <c r="W523" s="32">
        <v>1.5811998269987446</v>
      </c>
      <c r="X523" s="31">
        <v>471</v>
      </c>
      <c r="Y523" s="31">
        <v>5385</v>
      </c>
      <c r="Z523" s="31">
        <v>36</v>
      </c>
      <c r="AB523" s="142"/>
      <c r="AC523" s="12" t="s">
        <v>361</v>
      </c>
      <c r="AD523" s="31">
        <v>43356</v>
      </c>
      <c r="AE523" s="31">
        <v>269705</v>
      </c>
      <c r="AF523" s="31">
        <v>217742</v>
      </c>
      <c r="AG523" s="31">
        <v>50000</v>
      </c>
      <c r="AH523" s="31">
        <v>277352</v>
      </c>
      <c r="AI523" s="31">
        <v>814799</v>
      </c>
      <c r="AJ523" s="31">
        <v>1341</v>
      </c>
      <c r="AK523" s="31">
        <v>0</v>
      </c>
      <c r="AM523" s="142"/>
      <c r="AN523" s="12" t="s">
        <v>361</v>
      </c>
      <c r="AO523" s="31">
        <v>534982</v>
      </c>
      <c r="AP523" s="31">
        <v>92270</v>
      </c>
      <c r="AQ523" s="31">
        <v>118501</v>
      </c>
      <c r="AR523" s="31">
        <v>745753</v>
      </c>
      <c r="AS523" s="31">
        <v>114310</v>
      </c>
      <c r="AT523" s="36">
        <v>17.200687332779776</v>
      </c>
      <c r="AU523" s="31">
        <v>478011</v>
      </c>
      <c r="AV523" s="31">
        <v>217742</v>
      </c>
      <c r="AW523" s="31">
        <v>50000</v>
      </c>
    </row>
    <row r="524" spans="1:49" outlineLevel="1" x14ac:dyDescent="0.2">
      <c r="B524" s="15"/>
      <c r="C524" s="31"/>
      <c r="F524" s="12"/>
      <c r="O524" s="142"/>
      <c r="P524" s="12"/>
      <c r="AB524" s="142"/>
      <c r="AC524" s="12"/>
      <c r="AI524" s="31"/>
      <c r="AJ524" s="31"/>
      <c r="AM524" s="142"/>
      <c r="AN524" s="12"/>
      <c r="AO524" s="31"/>
      <c r="AP524" s="31"/>
      <c r="AQ524" s="31"/>
      <c r="AR524" s="31"/>
      <c r="AS524" s="31"/>
      <c r="AT524" s="36"/>
      <c r="AU524" s="31"/>
      <c r="AV524" s="31"/>
      <c r="AW524" s="31"/>
    </row>
    <row r="525" spans="1:49" outlineLevel="2" x14ac:dyDescent="0.2">
      <c r="B525" s="35" t="s">
        <v>382</v>
      </c>
      <c r="C525" s="31" t="e">
        <v>#N/A</v>
      </c>
      <c r="D525" s="35">
        <v>404</v>
      </c>
      <c r="E525" s="6" t="s">
        <v>328</v>
      </c>
      <c r="F525" s="35" t="s">
        <v>624</v>
      </c>
      <c r="G525" s="31">
        <v>12947</v>
      </c>
      <c r="N525" s="35">
        <v>404</v>
      </c>
      <c r="O525" s="142" t="s">
        <v>328</v>
      </c>
      <c r="P525" s="35" t="s">
        <v>624</v>
      </c>
      <c r="AA525" s="35">
        <v>404</v>
      </c>
      <c r="AB525" s="142" t="s">
        <v>328</v>
      </c>
      <c r="AC525" s="35" t="s">
        <v>624</v>
      </c>
      <c r="AD525" s="31">
        <v>12947</v>
      </c>
      <c r="AE525" s="31"/>
      <c r="AF525" s="31"/>
      <c r="AG525" s="31"/>
      <c r="AH525" s="31"/>
      <c r="AI525" s="31"/>
      <c r="AJ525" s="31"/>
      <c r="AL525" s="35">
        <v>404</v>
      </c>
      <c r="AM525" s="142" t="s">
        <v>328</v>
      </c>
      <c r="AN525" s="35" t="s">
        <v>624</v>
      </c>
      <c r="AO525" s="31"/>
      <c r="AP525" s="31"/>
      <c r="AQ525" s="31"/>
      <c r="AR525" s="31"/>
      <c r="AS525" s="31"/>
      <c r="AT525" s="36"/>
      <c r="AU525" s="31"/>
      <c r="AV525" s="31"/>
      <c r="AW525" s="31"/>
    </row>
    <row r="526" spans="1:49" outlineLevel="2" x14ac:dyDescent="0.2">
      <c r="A526" s="35">
        <v>917590063</v>
      </c>
      <c r="B526" s="35" t="s">
        <v>382</v>
      </c>
      <c r="C526" s="31" t="s">
        <v>13</v>
      </c>
      <c r="D526" s="35">
        <v>405</v>
      </c>
      <c r="E526" s="6" t="s">
        <v>330</v>
      </c>
      <c r="F526" s="35" t="s">
        <v>383</v>
      </c>
      <c r="G526" s="31">
        <v>4003</v>
      </c>
      <c r="H526" s="71">
        <v>36</v>
      </c>
      <c r="I526" s="31">
        <v>2885</v>
      </c>
      <c r="J526" s="33">
        <v>0</v>
      </c>
      <c r="K526" s="33">
        <v>1</v>
      </c>
      <c r="L526" s="33">
        <v>0.54286000000000001</v>
      </c>
      <c r="M526" s="33">
        <v>0.11429</v>
      </c>
      <c r="N526" s="35">
        <v>405</v>
      </c>
      <c r="O526" s="142" t="s">
        <v>330</v>
      </c>
      <c r="P526" s="35" t="s">
        <v>383</v>
      </c>
      <c r="Q526" s="31">
        <v>17151</v>
      </c>
      <c r="R526" s="32">
        <v>4.2845365975518357</v>
      </c>
      <c r="S526" s="31">
        <v>21</v>
      </c>
      <c r="T526" s="31">
        <v>0</v>
      </c>
      <c r="U526" s="31">
        <v>10833</v>
      </c>
      <c r="V526" s="32">
        <v>2.7062203347489384</v>
      </c>
      <c r="W526" s="32">
        <v>0.63162497813538565</v>
      </c>
      <c r="X526" s="31">
        <v>52</v>
      </c>
      <c r="Y526" s="31">
        <v>121</v>
      </c>
      <c r="Z526" s="31">
        <v>4</v>
      </c>
      <c r="AA526" s="35">
        <v>405</v>
      </c>
      <c r="AB526" s="142" t="s">
        <v>330</v>
      </c>
      <c r="AC526" s="35" t="s">
        <v>383</v>
      </c>
      <c r="AD526" s="31">
        <v>4003</v>
      </c>
      <c r="AE526" s="31">
        <v>21926</v>
      </c>
      <c r="AF526" s="31">
        <v>15816</v>
      </c>
      <c r="AG526" s="31">
        <v>0</v>
      </c>
      <c r="AH526" s="31">
        <v>66640</v>
      </c>
      <c r="AI526" s="31">
        <v>104382</v>
      </c>
      <c r="AJ526" s="31" t="s">
        <v>1032</v>
      </c>
      <c r="AK526" s="31">
        <v>0</v>
      </c>
      <c r="AL526" s="35">
        <v>405</v>
      </c>
      <c r="AM526" s="142" t="s">
        <v>330</v>
      </c>
      <c r="AN526" s="35" t="s">
        <v>383</v>
      </c>
      <c r="AO526" s="31">
        <v>49113</v>
      </c>
      <c r="AP526" s="31">
        <v>15300</v>
      </c>
      <c r="AQ526" s="31">
        <v>36589</v>
      </c>
      <c r="AR526" s="31">
        <v>101002</v>
      </c>
      <c r="AS526" s="31">
        <v>0</v>
      </c>
      <c r="AT526" s="36">
        <v>25.231576317761679</v>
      </c>
      <c r="AU526" s="31">
        <v>85186</v>
      </c>
      <c r="AV526" s="31">
        <v>15816</v>
      </c>
      <c r="AW526" s="31">
        <v>0</v>
      </c>
    </row>
    <row r="527" spans="1:49" outlineLevel="2" x14ac:dyDescent="0.2">
      <c r="A527" s="35">
        <v>917590363</v>
      </c>
      <c r="B527" s="35" t="s">
        <v>382</v>
      </c>
      <c r="C527" s="31" t="s">
        <v>13</v>
      </c>
      <c r="D527" s="35">
        <v>406</v>
      </c>
      <c r="E527" s="6" t="s">
        <v>330</v>
      </c>
      <c r="F527" s="35" t="s">
        <v>384</v>
      </c>
      <c r="G527" s="31">
        <v>3688</v>
      </c>
      <c r="H527" s="71">
        <v>45</v>
      </c>
      <c r="I527" s="31">
        <v>610</v>
      </c>
      <c r="J527" s="33">
        <v>0</v>
      </c>
      <c r="K527" s="33">
        <v>0.68571000000000004</v>
      </c>
      <c r="L527" s="33">
        <v>0.85714000000000001</v>
      </c>
      <c r="M527" s="33">
        <v>0</v>
      </c>
      <c r="N527" s="35">
        <v>406</v>
      </c>
      <c r="O527" s="142" t="s">
        <v>330</v>
      </c>
      <c r="P527" s="35" t="s">
        <v>384</v>
      </c>
      <c r="Q527" s="31">
        <v>15265</v>
      </c>
      <c r="R527" s="32">
        <v>4.1390997830802601</v>
      </c>
      <c r="S527" s="31">
        <v>19</v>
      </c>
      <c r="T527" s="31">
        <v>0</v>
      </c>
      <c r="U527" s="31">
        <v>6668</v>
      </c>
      <c r="V527" s="32">
        <v>1.8080260303687636</v>
      </c>
      <c r="W527" s="32">
        <v>0.43681624631509991</v>
      </c>
      <c r="X527" s="31">
        <v>3</v>
      </c>
      <c r="Y527" s="31">
        <v>0</v>
      </c>
      <c r="Z527" s="31">
        <v>6</v>
      </c>
      <c r="AA527" s="35">
        <v>406</v>
      </c>
      <c r="AB527" s="142" t="s">
        <v>330</v>
      </c>
      <c r="AC527" s="35" t="s">
        <v>384</v>
      </c>
      <c r="AD527" s="31">
        <v>3688</v>
      </c>
      <c r="AE527" s="31">
        <v>17410</v>
      </c>
      <c r="AF527" s="31">
        <v>14192</v>
      </c>
      <c r="AG527" s="31">
        <v>0</v>
      </c>
      <c r="AH527" s="31">
        <v>28445</v>
      </c>
      <c r="AI527" s="31">
        <v>60047</v>
      </c>
      <c r="AJ527" s="31">
        <v>0</v>
      </c>
      <c r="AK527" s="31">
        <v>0</v>
      </c>
      <c r="AL527" s="35">
        <v>406</v>
      </c>
      <c r="AM527" s="142" t="s">
        <v>330</v>
      </c>
      <c r="AN527" s="35" t="s">
        <v>384</v>
      </c>
      <c r="AO527" s="31">
        <v>48345</v>
      </c>
      <c r="AP527" s="31">
        <v>6425</v>
      </c>
      <c r="AQ527" s="31">
        <v>19527</v>
      </c>
      <c r="AR527" s="31">
        <v>74297</v>
      </c>
      <c r="AS527" s="31">
        <v>0</v>
      </c>
      <c r="AT527" s="36">
        <v>20.145607375271151</v>
      </c>
      <c r="AU527" s="31">
        <v>60105</v>
      </c>
      <c r="AV527" s="31">
        <v>14192</v>
      </c>
      <c r="AW527" s="31">
        <v>0</v>
      </c>
    </row>
    <row r="528" spans="1:49" outlineLevel="2" x14ac:dyDescent="0.2">
      <c r="A528" s="35">
        <v>917591143</v>
      </c>
      <c r="B528" s="35" t="s">
        <v>382</v>
      </c>
      <c r="C528" s="31" t="s">
        <v>13</v>
      </c>
      <c r="D528" s="35">
        <v>407</v>
      </c>
      <c r="E528" s="6" t="s">
        <v>330</v>
      </c>
      <c r="F528" s="35" t="s">
        <v>71</v>
      </c>
      <c r="G528" s="31">
        <v>11499</v>
      </c>
      <c r="H528" s="71">
        <v>54</v>
      </c>
      <c r="I528" s="31">
        <v>4107</v>
      </c>
      <c r="J528" s="33">
        <v>1.14286</v>
      </c>
      <c r="K528" s="33">
        <v>0</v>
      </c>
      <c r="L528" s="33">
        <v>4.2857099999999999</v>
      </c>
      <c r="M528" s="33">
        <v>0</v>
      </c>
      <c r="N528" s="35">
        <v>407</v>
      </c>
      <c r="O528" s="142" t="s">
        <v>330</v>
      </c>
      <c r="P528" s="35" t="s">
        <v>71</v>
      </c>
      <c r="Q528" s="31">
        <v>62822</v>
      </c>
      <c r="R528" s="32">
        <v>5.4632576745803982</v>
      </c>
      <c r="S528" s="31">
        <v>57</v>
      </c>
      <c r="T528" s="31">
        <v>0</v>
      </c>
      <c r="U528" s="31">
        <v>54265</v>
      </c>
      <c r="V528" s="32">
        <v>4.7191060092181925</v>
      </c>
      <c r="W528" s="32">
        <v>0.86378975518130596</v>
      </c>
      <c r="X528" s="31">
        <v>199</v>
      </c>
      <c r="Y528" s="31">
        <v>46</v>
      </c>
      <c r="Z528" s="31">
        <v>10</v>
      </c>
      <c r="AA528" s="35">
        <v>407</v>
      </c>
      <c r="AB528" s="142" t="s">
        <v>330</v>
      </c>
      <c r="AC528" s="35" t="s">
        <v>71</v>
      </c>
      <c r="AD528" s="31">
        <v>11499</v>
      </c>
      <c r="AE528" s="31">
        <v>22905</v>
      </c>
      <c r="AF528" s="31">
        <v>35719</v>
      </c>
      <c r="AG528" s="31">
        <v>0</v>
      </c>
      <c r="AH528" s="31">
        <v>318179</v>
      </c>
      <c r="AI528" s="31">
        <v>376803</v>
      </c>
      <c r="AJ528" s="31" t="s">
        <v>1032</v>
      </c>
      <c r="AK528" s="31">
        <v>0</v>
      </c>
      <c r="AL528" s="35">
        <v>407</v>
      </c>
      <c r="AM528" s="142" t="s">
        <v>330</v>
      </c>
      <c r="AN528" s="35" t="s">
        <v>71</v>
      </c>
      <c r="AO528" s="31">
        <v>189265</v>
      </c>
      <c r="AP528" s="31">
        <v>58651</v>
      </c>
      <c r="AQ528" s="31">
        <v>108584</v>
      </c>
      <c r="AR528" s="31">
        <v>356500</v>
      </c>
      <c r="AS528" s="31">
        <v>0</v>
      </c>
      <c r="AT528" s="36">
        <v>31.002695886598836</v>
      </c>
      <c r="AU528" s="31">
        <v>320781</v>
      </c>
      <c r="AV528" s="31">
        <v>35719</v>
      </c>
      <c r="AW528" s="31">
        <v>0</v>
      </c>
    </row>
    <row r="529" spans="1:49" outlineLevel="2" x14ac:dyDescent="0.2">
      <c r="A529" s="35">
        <v>917590543</v>
      </c>
      <c r="B529" s="35" t="s">
        <v>382</v>
      </c>
      <c r="C529" s="31" t="s">
        <v>13</v>
      </c>
      <c r="D529" s="35">
        <v>408</v>
      </c>
      <c r="E529" s="6" t="s">
        <v>330</v>
      </c>
      <c r="F529" s="35" t="s">
        <v>385</v>
      </c>
      <c r="G529" s="31">
        <v>1712</v>
      </c>
      <c r="H529" s="71">
        <v>38.5</v>
      </c>
      <c r="I529" s="31">
        <v>651</v>
      </c>
      <c r="J529" s="33">
        <v>0</v>
      </c>
      <c r="K529" s="33">
        <v>0.59740000000000004</v>
      </c>
      <c r="L529" s="33">
        <v>0.75324999999999998</v>
      </c>
      <c r="M529" s="33">
        <v>5.1950000000000003E-2</v>
      </c>
      <c r="N529" s="35">
        <v>408</v>
      </c>
      <c r="O529" s="142" t="s">
        <v>330</v>
      </c>
      <c r="P529" s="35" t="s">
        <v>385</v>
      </c>
      <c r="Q529" s="31">
        <v>13800</v>
      </c>
      <c r="R529" s="32">
        <v>8.0607476635514015</v>
      </c>
      <c r="S529" s="31">
        <v>25</v>
      </c>
      <c r="T529" s="31">
        <v>0</v>
      </c>
      <c r="U529" s="31">
        <v>6342</v>
      </c>
      <c r="V529" s="32">
        <v>3.7044392523364484</v>
      </c>
      <c r="W529" s="32">
        <v>0.45956521739130435</v>
      </c>
      <c r="X529" s="31">
        <v>33</v>
      </c>
      <c r="Y529" s="31">
        <v>22</v>
      </c>
      <c r="Z529" s="31">
        <v>3</v>
      </c>
      <c r="AA529" s="35">
        <v>408</v>
      </c>
      <c r="AB529" s="142" t="s">
        <v>330</v>
      </c>
      <c r="AC529" s="35" t="s">
        <v>385</v>
      </c>
      <c r="AD529" s="31">
        <v>1712</v>
      </c>
      <c r="AE529" s="31">
        <v>8425</v>
      </c>
      <c r="AF529" s="31">
        <v>15584</v>
      </c>
      <c r="AG529" s="31">
        <v>0</v>
      </c>
      <c r="AH529" s="31">
        <v>95060</v>
      </c>
      <c r="AI529" s="31">
        <v>119069</v>
      </c>
      <c r="AJ529" s="31">
        <v>0</v>
      </c>
      <c r="AK529" s="31">
        <v>0</v>
      </c>
      <c r="AL529" s="35">
        <v>408</v>
      </c>
      <c r="AM529" s="142" t="s">
        <v>330</v>
      </c>
      <c r="AN529" s="35" t="s">
        <v>385</v>
      </c>
      <c r="AO529" s="31">
        <v>43941</v>
      </c>
      <c r="AP529" s="31">
        <v>11027</v>
      </c>
      <c r="AQ529" s="31">
        <v>43920</v>
      </c>
      <c r="AR529" s="31">
        <v>98888</v>
      </c>
      <c r="AS529" s="31">
        <v>0</v>
      </c>
      <c r="AT529" s="36">
        <v>57.761682242990652</v>
      </c>
      <c r="AU529" s="31">
        <v>83304</v>
      </c>
      <c r="AV529" s="31">
        <v>15584</v>
      </c>
      <c r="AW529" s="31">
        <v>0</v>
      </c>
    </row>
    <row r="530" spans="1:49" outlineLevel="2" x14ac:dyDescent="0.2">
      <c r="A530" s="35">
        <v>917590693</v>
      </c>
      <c r="B530" s="35" t="s">
        <v>382</v>
      </c>
      <c r="C530" s="31" t="s">
        <v>13</v>
      </c>
      <c r="D530" s="35">
        <v>409</v>
      </c>
      <c r="E530" s="6" t="s">
        <v>330</v>
      </c>
      <c r="F530" s="35" t="s">
        <v>108</v>
      </c>
      <c r="G530" s="31">
        <v>6021</v>
      </c>
      <c r="H530" s="71">
        <v>38</v>
      </c>
      <c r="I530" s="31">
        <v>3191</v>
      </c>
      <c r="J530" s="33">
        <v>0</v>
      </c>
      <c r="K530" s="33">
        <v>1</v>
      </c>
      <c r="L530" s="33">
        <v>0.6</v>
      </c>
      <c r="M530" s="33">
        <v>0.48570999999999998</v>
      </c>
      <c r="N530" s="35">
        <v>409</v>
      </c>
      <c r="O530" s="142" t="s">
        <v>330</v>
      </c>
      <c r="P530" s="35" t="s">
        <v>108</v>
      </c>
      <c r="Q530" s="31">
        <v>17539</v>
      </c>
      <c r="R530" s="32">
        <v>2.9129712672313568</v>
      </c>
      <c r="S530" s="31">
        <v>45</v>
      </c>
      <c r="T530" s="31">
        <v>0</v>
      </c>
      <c r="U530" s="31">
        <v>19719</v>
      </c>
      <c r="V530" s="32">
        <v>3.275037369207773</v>
      </c>
      <c r="W530" s="32">
        <v>1.1242944295569872</v>
      </c>
      <c r="X530" s="31">
        <v>80</v>
      </c>
      <c r="Y530" s="31">
        <v>212</v>
      </c>
      <c r="Z530" s="31">
        <v>8</v>
      </c>
      <c r="AA530" s="35">
        <v>409</v>
      </c>
      <c r="AB530" s="142" t="s">
        <v>330</v>
      </c>
      <c r="AC530" s="35" t="s">
        <v>108</v>
      </c>
      <c r="AD530" s="31">
        <v>6021</v>
      </c>
      <c r="AE530" s="31">
        <v>30929</v>
      </c>
      <c r="AF530" s="31">
        <v>15178</v>
      </c>
      <c r="AG530" s="31">
        <v>0</v>
      </c>
      <c r="AH530" s="31">
        <v>19356</v>
      </c>
      <c r="AI530" s="31">
        <v>65463</v>
      </c>
      <c r="AJ530" s="31">
        <v>0</v>
      </c>
      <c r="AK530" s="31">
        <v>0</v>
      </c>
      <c r="AL530" s="35">
        <v>409</v>
      </c>
      <c r="AM530" s="142" t="s">
        <v>330</v>
      </c>
      <c r="AN530" s="35" t="s">
        <v>108</v>
      </c>
      <c r="AO530" s="31">
        <v>38300</v>
      </c>
      <c r="AP530" s="31">
        <v>9666</v>
      </c>
      <c r="AQ530" s="31">
        <v>20374</v>
      </c>
      <c r="AR530" s="31">
        <v>68340</v>
      </c>
      <c r="AS530" s="31">
        <v>0</v>
      </c>
      <c r="AT530" s="36">
        <v>11.350274040857</v>
      </c>
      <c r="AU530" s="31">
        <v>53162</v>
      </c>
      <c r="AV530" s="31">
        <v>15178</v>
      </c>
      <c r="AW530" s="31">
        <v>0</v>
      </c>
    </row>
    <row r="531" spans="1:49" outlineLevel="2" x14ac:dyDescent="0.2">
      <c r="A531" s="35">
        <v>917591173</v>
      </c>
      <c r="B531" s="35" t="s">
        <v>382</v>
      </c>
      <c r="C531" s="31" t="s">
        <v>13</v>
      </c>
      <c r="D531" s="35">
        <v>410</v>
      </c>
      <c r="E531" s="6" t="s">
        <v>330</v>
      </c>
      <c r="F531" s="35" t="s">
        <v>109</v>
      </c>
      <c r="G531" s="31">
        <v>2111</v>
      </c>
      <c r="H531" s="71">
        <v>35</v>
      </c>
      <c r="I531" s="31">
        <v>1612</v>
      </c>
      <c r="J531" s="33">
        <v>0</v>
      </c>
      <c r="K531" s="33">
        <v>0.85714000000000001</v>
      </c>
      <c r="L531" s="33">
        <v>0.28571000000000002</v>
      </c>
      <c r="M531" s="33">
        <v>0</v>
      </c>
      <c r="N531" s="35">
        <v>410</v>
      </c>
      <c r="O531" s="142" t="s">
        <v>330</v>
      </c>
      <c r="P531" s="35" t="s">
        <v>109</v>
      </c>
      <c r="Q531" s="31">
        <v>17784</v>
      </c>
      <c r="R531" s="32">
        <v>8.4244433917574604</v>
      </c>
      <c r="S531" s="31">
        <v>28</v>
      </c>
      <c r="T531" s="31">
        <v>0</v>
      </c>
      <c r="U531" s="31">
        <v>26188</v>
      </c>
      <c r="V531" s="32">
        <v>12.405495026054004</v>
      </c>
      <c r="W531" s="32">
        <v>1.4725596041385516</v>
      </c>
      <c r="X531" s="31">
        <v>2</v>
      </c>
      <c r="Y531" s="31">
        <v>0</v>
      </c>
      <c r="Z531" s="31">
        <v>6</v>
      </c>
      <c r="AA531" s="35">
        <v>410</v>
      </c>
      <c r="AB531" s="142" t="s">
        <v>330</v>
      </c>
      <c r="AC531" s="35" t="s">
        <v>109</v>
      </c>
      <c r="AD531" s="31">
        <v>2111</v>
      </c>
      <c r="AE531" s="31">
        <v>11871</v>
      </c>
      <c r="AF531" s="31">
        <v>12219</v>
      </c>
      <c r="AG531" s="31">
        <v>0</v>
      </c>
      <c r="AH531" s="31">
        <v>36660</v>
      </c>
      <c r="AI531" s="31">
        <v>60750</v>
      </c>
      <c r="AJ531" s="31">
        <v>0</v>
      </c>
      <c r="AK531" s="31">
        <v>0</v>
      </c>
      <c r="AL531" s="35">
        <v>410</v>
      </c>
      <c r="AM531" s="142" t="s">
        <v>330</v>
      </c>
      <c r="AN531" s="35" t="s">
        <v>109</v>
      </c>
      <c r="AO531" s="31">
        <v>27116</v>
      </c>
      <c r="AP531" s="31">
        <v>16425</v>
      </c>
      <c r="AQ531" s="31">
        <v>25829</v>
      </c>
      <c r="AR531" s="31">
        <v>69370</v>
      </c>
      <c r="AS531" s="31">
        <v>0</v>
      </c>
      <c r="AT531" s="36">
        <v>32.861203221222169</v>
      </c>
      <c r="AU531" s="31">
        <v>57151</v>
      </c>
      <c r="AV531" s="31">
        <v>12219</v>
      </c>
      <c r="AW531" s="31">
        <v>0</v>
      </c>
    </row>
    <row r="532" spans="1:49" outlineLevel="1" x14ac:dyDescent="0.2">
      <c r="B532" s="15" t="s">
        <v>843</v>
      </c>
      <c r="C532" s="31"/>
      <c r="F532" s="12" t="s">
        <v>38</v>
      </c>
      <c r="G532" s="31">
        <v>41981</v>
      </c>
      <c r="I532" s="31">
        <v>13056</v>
      </c>
      <c r="J532" s="33">
        <v>1.14286</v>
      </c>
      <c r="K532" s="33">
        <v>4.14025</v>
      </c>
      <c r="L532" s="33">
        <v>7.3246699999999993</v>
      </c>
      <c r="M532" s="33">
        <v>0.65195000000000003</v>
      </c>
      <c r="O532" s="142"/>
      <c r="P532" s="12" t="s">
        <v>38</v>
      </c>
      <c r="Q532" s="31">
        <v>144361</v>
      </c>
      <c r="R532" s="32">
        <v>3.4387222791262713</v>
      </c>
      <c r="S532" s="31">
        <v>195</v>
      </c>
      <c r="T532" s="31">
        <v>0</v>
      </c>
      <c r="U532" s="31">
        <v>124015</v>
      </c>
      <c r="V532" s="32">
        <v>2.954074462256735</v>
      </c>
      <c r="W532" s="32">
        <v>0.8590616579270024</v>
      </c>
      <c r="X532" s="31">
        <v>369</v>
      </c>
      <c r="Y532" s="31">
        <v>401</v>
      </c>
      <c r="Z532" s="31">
        <v>37</v>
      </c>
      <c r="AB532" s="142"/>
      <c r="AC532" s="12" t="s">
        <v>38</v>
      </c>
      <c r="AD532" s="31">
        <v>41981</v>
      </c>
      <c r="AE532" s="31">
        <v>113466</v>
      </c>
      <c r="AF532" s="31">
        <v>108708</v>
      </c>
      <c r="AG532" s="31">
        <v>0</v>
      </c>
      <c r="AH532" s="31">
        <v>564340</v>
      </c>
      <c r="AI532" s="31">
        <v>786514</v>
      </c>
      <c r="AJ532" s="31">
        <v>0</v>
      </c>
      <c r="AK532" s="31">
        <v>0</v>
      </c>
      <c r="AM532" s="142"/>
      <c r="AN532" s="12" t="s">
        <v>38</v>
      </c>
      <c r="AO532" s="31">
        <v>396080</v>
      </c>
      <c r="AP532" s="31">
        <v>117494</v>
      </c>
      <c r="AQ532" s="31">
        <v>254823</v>
      </c>
      <c r="AR532" s="31">
        <v>768397</v>
      </c>
      <c r="AS532" s="31">
        <v>0</v>
      </c>
      <c r="AT532" s="36">
        <v>18.30344679736071</v>
      </c>
      <c r="AU532" s="31">
        <v>659689</v>
      </c>
      <c r="AV532" s="31">
        <v>108708</v>
      </c>
      <c r="AW532" s="31">
        <v>0</v>
      </c>
    </row>
    <row r="533" spans="1:49" outlineLevel="1" x14ac:dyDescent="0.2">
      <c r="B533" s="15"/>
      <c r="C533" s="31"/>
      <c r="F533" s="12"/>
      <c r="O533" s="142"/>
      <c r="P533" s="12"/>
      <c r="AB533" s="142"/>
      <c r="AC533" s="12"/>
      <c r="AE533" s="31"/>
      <c r="AF533" s="31"/>
      <c r="AG533" s="31"/>
      <c r="AH533" s="31"/>
      <c r="AI533" s="31"/>
      <c r="AJ533" s="31"/>
      <c r="AM533" s="142"/>
      <c r="AN533" s="12"/>
      <c r="AO533" s="31"/>
      <c r="AP533" s="31"/>
      <c r="AQ533" s="31"/>
      <c r="AR533" s="31"/>
      <c r="AS533" s="31"/>
      <c r="AT533" s="36"/>
      <c r="AU533" s="31"/>
      <c r="AV533" s="31"/>
      <c r="AW533" s="31"/>
    </row>
    <row r="534" spans="1:49" outlineLevel="2" x14ac:dyDescent="0.2">
      <c r="A534" s="35">
        <v>916600264</v>
      </c>
      <c r="B534" s="35" t="s">
        <v>110</v>
      </c>
      <c r="C534" s="31" t="s">
        <v>13</v>
      </c>
      <c r="D534" s="35">
        <v>411</v>
      </c>
      <c r="E534" s="6" t="s">
        <v>328</v>
      </c>
      <c r="F534" s="35" t="s">
        <v>601</v>
      </c>
      <c r="G534" s="31">
        <v>0</v>
      </c>
      <c r="I534" s="31">
        <v>0</v>
      </c>
      <c r="J534" s="33">
        <v>0.28571000000000002</v>
      </c>
      <c r="K534" s="33">
        <v>0</v>
      </c>
      <c r="L534" s="33">
        <v>3.1428600000000002</v>
      </c>
      <c r="M534" s="33">
        <v>0</v>
      </c>
      <c r="N534" s="35">
        <v>411</v>
      </c>
      <c r="O534" s="142" t="s">
        <v>328</v>
      </c>
      <c r="P534" s="35" t="s">
        <v>601</v>
      </c>
      <c r="Q534" s="31">
        <v>0</v>
      </c>
      <c r="R534" s="32">
        <v>0</v>
      </c>
      <c r="S534" s="31">
        <v>0</v>
      </c>
      <c r="T534" s="31">
        <v>0</v>
      </c>
      <c r="U534" s="31">
        <v>0</v>
      </c>
      <c r="V534" s="32">
        <v>0</v>
      </c>
      <c r="W534" s="32">
        <v>0</v>
      </c>
      <c r="X534" s="31">
        <v>0</v>
      </c>
      <c r="Y534" s="31">
        <v>0</v>
      </c>
      <c r="Z534" s="31">
        <v>0</v>
      </c>
      <c r="AA534" s="35">
        <v>411</v>
      </c>
      <c r="AB534" s="142" t="s">
        <v>328</v>
      </c>
      <c r="AC534" s="35" t="s">
        <v>601</v>
      </c>
      <c r="AD534" s="31">
        <v>0</v>
      </c>
      <c r="AE534" s="31">
        <v>77618</v>
      </c>
      <c r="AF534" s="31">
        <v>104960</v>
      </c>
      <c r="AG534" s="31">
        <v>1440</v>
      </c>
      <c r="AH534" s="31">
        <v>3516</v>
      </c>
      <c r="AI534" s="31">
        <v>187534</v>
      </c>
      <c r="AJ534" s="31">
        <v>0</v>
      </c>
      <c r="AK534" s="31">
        <v>0</v>
      </c>
      <c r="AL534" s="35">
        <v>411</v>
      </c>
      <c r="AM534" s="142" t="s">
        <v>328</v>
      </c>
      <c r="AN534" s="35" t="s">
        <v>601</v>
      </c>
      <c r="AO534" s="31">
        <v>117756</v>
      </c>
      <c r="AP534" s="31">
        <v>18771</v>
      </c>
      <c r="AQ534" s="31">
        <v>41550</v>
      </c>
      <c r="AR534" s="31">
        <v>178077</v>
      </c>
      <c r="AS534" s="31">
        <v>0</v>
      </c>
      <c r="AT534" s="36">
        <v>0</v>
      </c>
      <c r="AU534" s="31">
        <v>71677</v>
      </c>
      <c r="AV534" s="31">
        <v>104960</v>
      </c>
      <c r="AW534" s="31">
        <v>1440</v>
      </c>
    </row>
    <row r="535" spans="1:49" outlineLevel="2" x14ac:dyDescent="0.2">
      <c r="A535" s="35">
        <v>916600303</v>
      </c>
      <c r="B535" s="35" t="s">
        <v>110</v>
      </c>
      <c r="C535" s="31" t="s">
        <v>13</v>
      </c>
      <c r="D535" s="35">
        <v>412</v>
      </c>
      <c r="E535" s="6" t="s">
        <v>330</v>
      </c>
      <c r="F535" s="35" t="s">
        <v>401</v>
      </c>
      <c r="G535" s="31">
        <v>3540</v>
      </c>
      <c r="H535" s="71">
        <v>41</v>
      </c>
      <c r="I535" s="31">
        <v>3495</v>
      </c>
      <c r="J535" s="33">
        <v>0</v>
      </c>
      <c r="K535" s="33">
        <v>1</v>
      </c>
      <c r="L535" s="33">
        <v>3.3142900000000002</v>
      </c>
      <c r="M535" s="33">
        <v>0</v>
      </c>
      <c r="N535" s="35">
        <v>412</v>
      </c>
      <c r="O535" s="142" t="s">
        <v>330</v>
      </c>
      <c r="P535" s="35" t="s">
        <v>401</v>
      </c>
      <c r="Q535" s="31">
        <v>21039</v>
      </c>
      <c r="R535" s="32">
        <v>5.9432203389830507</v>
      </c>
      <c r="S535" s="31">
        <v>45</v>
      </c>
      <c r="T535" s="31">
        <v>0</v>
      </c>
      <c r="U535" s="31">
        <v>49730</v>
      </c>
      <c r="V535" s="32">
        <v>14.048022598870057</v>
      </c>
      <c r="W535" s="32">
        <v>2.3637054993108038</v>
      </c>
      <c r="X535" s="31">
        <v>76</v>
      </c>
      <c r="Y535" s="31">
        <v>266</v>
      </c>
      <c r="Z535" s="31">
        <v>8</v>
      </c>
      <c r="AA535" s="35">
        <v>412</v>
      </c>
      <c r="AB535" s="142" t="s">
        <v>330</v>
      </c>
      <c r="AC535" s="35" t="s">
        <v>401</v>
      </c>
      <c r="AD535" s="31">
        <v>3540</v>
      </c>
      <c r="AE535" s="31">
        <v>63702</v>
      </c>
      <c r="AF535" s="31">
        <v>28750</v>
      </c>
      <c r="AG535" s="31">
        <v>0</v>
      </c>
      <c r="AH535" s="31">
        <v>43310</v>
      </c>
      <c r="AI535" s="31">
        <v>135762</v>
      </c>
      <c r="AJ535" s="31">
        <v>0</v>
      </c>
      <c r="AK535" s="31">
        <v>217</v>
      </c>
      <c r="AL535" s="35">
        <v>412</v>
      </c>
      <c r="AM535" s="142" t="s">
        <v>330</v>
      </c>
      <c r="AN535" s="35" t="s">
        <v>401</v>
      </c>
      <c r="AO535" s="31">
        <v>93275</v>
      </c>
      <c r="AP535" s="31">
        <v>16512</v>
      </c>
      <c r="AQ535" s="31">
        <v>41139</v>
      </c>
      <c r="AR535" s="31">
        <v>150926</v>
      </c>
      <c r="AS535" s="31">
        <v>610288</v>
      </c>
      <c r="AT535" s="36">
        <v>42.634463276836158</v>
      </c>
      <c r="AU535" s="31">
        <v>122176</v>
      </c>
      <c r="AV535" s="31">
        <v>28750</v>
      </c>
      <c r="AW535" s="31">
        <v>0</v>
      </c>
    </row>
    <row r="536" spans="1:49" outlineLevel="2" x14ac:dyDescent="0.2">
      <c r="A536" s="35">
        <v>916600243</v>
      </c>
      <c r="B536" s="35" t="s">
        <v>110</v>
      </c>
      <c r="C536" s="31" t="s">
        <v>13</v>
      </c>
      <c r="D536" s="35">
        <v>413</v>
      </c>
      <c r="E536" s="6" t="s">
        <v>330</v>
      </c>
      <c r="F536" s="35" t="s">
        <v>402</v>
      </c>
      <c r="G536" s="31">
        <v>39587</v>
      </c>
      <c r="H536" s="71">
        <v>56</v>
      </c>
      <c r="I536" s="31">
        <v>12132</v>
      </c>
      <c r="J536" s="33">
        <v>3</v>
      </c>
      <c r="K536" s="33">
        <v>0</v>
      </c>
      <c r="L536" s="33">
        <v>10</v>
      </c>
      <c r="M536" s="33">
        <v>0</v>
      </c>
      <c r="N536" s="35">
        <v>413</v>
      </c>
      <c r="O536" s="142" t="s">
        <v>330</v>
      </c>
      <c r="P536" s="35" t="s">
        <v>402</v>
      </c>
      <c r="Q536" s="31">
        <v>82676</v>
      </c>
      <c r="R536" s="32">
        <v>2.0884633844443883</v>
      </c>
      <c r="S536" s="31">
        <v>64</v>
      </c>
      <c r="T536" s="31">
        <v>31</v>
      </c>
      <c r="U536" s="31">
        <v>231566</v>
      </c>
      <c r="V536" s="32">
        <v>5.8495465683178818</v>
      </c>
      <c r="W536" s="32">
        <v>2.8008853839082684</v>
      </c>
      <c r="X536" s="31">
        <v>4803</v>
      </c>
      <c r="Y536" s="31">
        <v>4745</v>
      </c>
      <c r="Z536" s="31">
        <v>11</v>
      </c>
      <c r="AA536" s="35">
        <v>413</v>
      </c>
      <c r="AB536" s="142" t="s">
        <v>330</v>
      </c>
      <c r="AC536" s="35" t="s">
        <v>402</v>
      </c>
      <c r="AD536" s="31">
        <v>39587</v>
      </c>
      <c r="AE536" s="31">
        <v>167997</v>
      </c>
      <c r="AF536" s="31">
        <v>78004</v>
      </c>
      <c r="AG536" s="31">
        <v>0</v>
      </c>
      <c r="AH536" s="31">
        <v>222455</v>
      </c>
      <c r="AI536" s="31">
        <v>468456</v>
      </c>
      <c r="AJ536" s="31">
        <v>0</v>
      </c>
      <c r="AK536" s="31">
        <v>0</v>
      </c>
      <c r="AL536" s="35">
        <v>413</v>
      </c>
      <c r="AM536" s="142" t="s">
        <v>330</v>
      </c>
      <c r="AN536" s="35" t="s">
        <v>402</v>
      </c>
      <c r="AO536" s="31">
        <v>355196</v>
      </c>
      <c r="AP536" s="31">
        <v>80183</v>
      </c>
      <c r="AQ536" s="31">
        <v>196764</v>
      </c>
      <c r="AR536" s="31">
        <v>632143</v>
      </c>
      <c r="AS536" s="31">
        <v>0</v>
      </c>
      <c r="AT536" s="36">
        <v>15.96844923838634</v>
      </c>
      <c r="AU536" s="31">
        <v>554139</v>
      </c>
      <c r="AV536" s="31">
        <v>78004</v>
      </c>
      <c r="AW536" s="31">
        <v>0</v>
      </c>
    </row>
    <row r="537" spans="1:49" outlineLevel="2" x14ac:dyDescent="0.2">
      <c r="A537" s="35">
        <v>916600203</v>
      </c>
      <c r="B537" s="35" t="s">
        <v>110</v>
      </c>
      <c r="C537" s="31" t="s">
        <v>13</v>
      </c>
      <c r="D537" s="35">
        <v>414</v>
      </c>
      <c r="E537" s="6" t="s">
        <v>330</v>
      </c>
      <c r="F537" s="35" t="s">
        <v>455</v>
      </c>
      <c r="G537" s="31">
        <v>1820</v>
      </c>
      <c r="H537" s="71">
        <v>45</v>
      </c>
      <c r="I537" s="31">
        <v>666</v>
      </c>
      <c r="J537" s="33">
        <v>1</v>
      </c>
      <c r="K537" s="33">
        <v>0</v>
      </c>
      <c r="L537" s="33">
        <v>1.45</v>
      </c>
      <c r="M537" s="33">
        <v>0</v>
      </c>
      <c r="N537" s="35">
        <v>414</v>
      </c>
      <c r="O537" s="142" t="s">
        <v>330</v>
      </c>
      <c r="P537" s="35" t="s">
        <v>455</v>
      </c>
      <c r="Q537" s="31">
        <v>18884</v>
      </c>
      <c r="R537" s="32">
        <v>10.375824175824176</v>
      </c>
      <c r="S537" s="31">
        <v>37</v>
      </c>
      <c r="T537" s="31">
        <v>0</v>
      </c>
      <c r="U537" s="31">
        <v>23973</v>
      </c>
      <c r="V537" s="32">
        <v>13.171978021978022</v>
      </c>
      <c r="W537" s="32">
        <v>1.2694873967379792</v>
      </c>
      <c r="X537" s="31">
        <v>308</v>
      </c>
      <c r="Y537" s="31">
        <v>175</v>
      </c>
      <c r="Z537" s="31">
        <v>4</v>
      </c>
      <c r="AA537" s="35">
        <v>414</v>
      </c>
      <c r="AB537" s="142" t="s">
        <v>330</v>
      </c>
      <c r="AC537" s="35" t="s">
        <v>455</v>
      </c>
      <c r="AD537" s="31">
        <v>1820</v>
      </c>
      <c r="AE537" s="31">
        <v>48579</v>
      </c>
      <c r="AF537" s="31">
        <v>21717</v>
      </c>
      <c r="AG537" s="31">
        <v>0</v>
      </c>
      <c r="AH537" s="31">
        <v>30817</v>
      </c>
      <c r="AI537" s="31">
        <v>101113</v>
      </c>
      <c r="AJ537" s="31" t="s">
        <v>1032</v>
      </c>
      <c r="AK537" s="31">
        <v>0</v>
      </c>
      <c r="AL537" s="35">
        <v>414</v>
      </c>
      <c r="AM537" s="142" t="s">
        <v>330</v>
      </c>
      <c r="AN537" s="35" t="s">
        <v>455</v>
      </c>
      <c r="AO537" s="31">
        <v>69327</v>
      </c>
      <c r="AP537" s="31">
        <v>21387</v>
      </c>
      <c r="AQ537" s="31">
        <v>33595</v>
      </c>
      <c r="AR537" s="31">
        <v>124309</v>
      </c>
      <c r="AS537" s="31">
        <v>0</v>
      </c>
      <c r="AT537" s="36">
        <v>68.301648351648353</v>
      </c>
      <c r="AU537" s="31">
        <v>102592</v>
      </c>
      <c r="AV537" s="31">
        <v>21717</v>
      </c>
      <c r="AW537" s="31">
        <v>0</v>
      </c>
    </row>
    <row r="538" spans="1:49" outlineLevel="1" x14ac:dyDescent="0.2">
      <c r="B538" s="15" t="s">
        <v>844</v>
      </c>
      <c r="C538" s="31"/>
      <c r="F538" s="12" t="s">
        <v>39</v>
      </c>
      <c r="G538" s="31">
        <v>44947</v>
      </c>
      <c r="I538" s="31">
        <v>16293</v>
      </c>
      <c r="J538" s="33">
        <v>4.2857099999999999</v>
      </c>
      <c r="K538" s="33">
        <v>1</v>
      </c>
      <c r="L538" s="33">
        <v>17.907149999999998</v>
      </c>
      <c r="M538" s="33">
        <v>0</v>
      </c>
      <c r="O538" s="142"/>
      <c r="P538" s="12" t="s">
        <v>39</v>
      </c>
      <c r="Q538" s="31">
        <v>122599</v>
      </c>
      <c r="R538" s="32">
        <v>2.7276347698400336</v>
      </c>
      <c r="S538" s="31">
        <v>146</v>
      </c>
      <c r="T538" s="31">
        <v>31</v>
      </c>
      <c r="U538" s="31">
        <v>305269</v>
      </c>
      <c r="V538" s="32">
        <v>6.7917547333526151</v>
      </c>
      <c r="W538" s="32">
        <v>2.4899795267498104</v>
      </c>
      <c r="X538" s="31">
        <v>5187</v>
      </c>
      <c r="Y538" s="31">
        <v>5186</v>
      </c>
      <c r="Z538" s="31">
        <v>23</v>
      </c>
      <c r="AB538" s="142"/>
      <c r="AC538" s="12" t="s">
        <v>39</v>
      </c>
      <c r="AD538" s="31">
        <v>44947</v>
      </c>
      <c r="AE538" s="31">
        <v>357896</v>
      </c>
      <c r="AF538" s="31">
        <v>233431</v>
      </c>
      <c r="AG538" s="31">
        <v>1440</v>
      </c>
      <c r="AH538" s="31">
        <v>300098</v>
      </c>
      <c r="AI538" s="31">
        <v>892865</v>
      </c>
      <c r="AJ538" s="31">
        <v>0</v>
      </c>
      <c r="AK538" s="31">
        <v>217</v>
      </c>
      <c r="AM538" s="142"/>
      <c r="AN538" s="12" t="s">
        <v>39</v>
      </c>
      <c r="AO538" s="31">
        <v>635554</v>
      </c>
      <c r="AP538" s="31">
        <v>136853</v>
      </c>
      <c r="AQ538" s="31">
        <v>313048</v>
      </c>
      <c r="AR538" s="31">
        <v>1085455</v>
      </c>
      <c r="AS538" s="31">
        <v>610288</v>
      </c>
      <c r="AT538" s="36">
        <v>24.149665161189844</v>
      </c>
      <c r="AU538" s="31">
        <v>850584</v>
      </c>
      <c r="AV538" s="31">
        <v>233431</v>
      </c>
      <c r="AW538" s="31">
        <v>1440</v>
      </c>
    </row>
    <row r="539" spans="1:49" outlineLevel="1" x14ac:dyDescent="0.2">
      <c r="B539" s="15"/>
      <c r="C539" s="31"/>
      <c r="F539" s="12"/>
      <c r="O539" s="142"/>
      <c r="P539" s="12"/>
      <c r="AB539" s="142"/>
      <c r="AC539" s="12"/>
      <c r="AI539" s="31"/>
      <c r="AJ539" s="31"/>
      <c r="AM539" s="142"/>
      <c r="AN539" s="12"/>
      <c r="AO539" s="31"/>
      <c r="AP539" s="31"/>
      <c r="AQ539" s="31"/>
      <c r="AR539" s="31"/>
      <c r="AS539" s="31"/>
      <c r="AT539" s="36"/>
      <c r="AU539" s="31"/>
      <c r="AV539" s="31"/>
      <c r="AW539" s="31"/>
    </row>
    <row r="540" spans="1:49" outlineLevel="2" x14ac:dyDescent="0.2">
      <c r="A540" s="35">
        <v>906610213</v>
      </c>
      <c r="B540" s="35" t="s">
        <v>456</v>
      </c>
      <c r="C540" s="31" t="s">
        <v>118</v>
      </c>
      <c r="D540" s="35">
        <v>415</v>
      </c>
      <c r="F540" s="35" t="s">
        <v>728</v>
      </c>
      <c r="G540" s="31">
        <v>4167</v>
      </c>
      <c r="H540" s="71">
        <v>30</v>
      </c>
      <c r="I540" s="31">
        <v>532</v>
      </c>
      <c r="J540" s="33">
        <v>0</v>
      </c>
      <c r="K540" s="33">
        <v>1</v>
      </c>
      <c r="L540" s="33">
        <v>0.28571000000000002</v>
      </c>
      <c r="M540" s="33">
        <v>0.28571000000000002</v>
      </c>
      <c r="N540" s="35">
        <v>415</v>
      </c>
      <c r="O540" s="142"/>
      <c r="P540" s="35" t="s">
        <v>728</v>
      </c>
      <c r="Q540" s="31">
        <v>14027</v>
      </c>
      <c r="R540" s="32">
        <v>3.3662107031437487</v>
      </c>
      <c r="S540" s="31">
        <v>24</v>
      </c>
      <c r="T540" s="31">
        <v>0</v>
      </c>
      <c r="U540" s="31">
        <v>5410</v>
      </c>
      <c r="V540" s="32">
        <v>1.2982961363090952</v>
      </c>
      <c r="W540" s="32">
        <v>0.38568475083767023</v>
      </c>
      <c r="X540" s="31">
        <v>153</v>
      </c>
      <c r="Y540" s="31">
        <v>162</v>
      </c>
      <c r="Z540" s="31">
        <v>6</v>
      </c>
      <c r="AA540" s="35">
        <v>415</v>
      </c>
      <c r="AB540" s="142"/>
      <c r="AC540" s="35" t="s">
        <v>728</v>
      </c>
      <c r="AD540" s="31">
        <v>4167</v>
      </c>
      <c r="AE540" s="31">
        <v>16500</v>
      </c>
      <c r="AF540" s="31">
        <v>7479</v>
      </c>
      <c r="AG540" s="31">
        <v>0</v>
      </c>
      <c r="AH540" s="31">
        <v>11032</v>
      </c>
      <c r="AI540" s="31">
        <v>35011</v>
      </c>
      <c r="AJ540" s="31">
        <v>1000</v>
      </c>
      <c r="AK540" s="31">
        <v>0</v>
      </c>
      <c r="AL540" s="35">
        <v>415</v>
      </c>
      <c r="AM540" s="142"/>
      <c r="AN540" s="35" t="s">
        <v>728</v>
      </c>
      <c r="AO540" s="31">
        <v>17620</v>
      </c>
      <c r="AP540" s="31">
        <v>8413</v>
      </c>
      <c r="AQ540" s="31">
        <v>9599</v>
      </c>
      <c r="AR540" s="31">
        <v>35632</v>
      </c>
      <c r="AS540" s="31">
        <v>0</v>
      </c>
      <c r="AT540" s="36">
        <v>8.5509959203263737</v>
      </c>
      <c r="AU540" s="31">
        <v>28153</v>
      </c>
      <c r="AV540" s="31">
        <v>7479</v>
      </c>
      <c r="AW540" s="31">
        <v>0</v>
      </c>
    </row>
    <row r="541" spans="1:49" outlineLevel="2" x14ac:dyDescent="0.2">
      <c r="A541" s="35">
        <v>906610332</v>
      </c>
      <c r="B541" s="35" t="s">
        <v>456</v>
      </c>
      <c r="C541" s="31" t="s">
        <v>118</v>
      </c>
      <c r="D541" s="35">
        <v>416</v>
      </c>
      <c r="F541" s="35" t="s">
        <v>729</v>
      </c>
      <c r="G541" s="31">
        <v>21577</v>
      </c>
      <c r="H541" s="71">
        <v>53</v>
      </c>
      <c r="I541" s="31">
        <v>8482</v>
      </c>
      <c r="J541" s="33">
        <v>2.2857099999999999</v>
      </c>
      <c r="K541" s="33">
        <v>0.68571000000000004</v>
      </c>
      <c r="L541" s="33">
        <v>2.88571</v>
      </c>
      <c r="M541" s="33">
        <v>0.71428999999999998</v>
      </c>
      <c r="N541" s="35">
        <v>416</v>
      </c>
      <c r="O541" s="142"/>
      <c r="P541" s="35" t="s">
        <v>729</v>
      </c>
      <c r="Q541" s="31">
        <v>45687</v>
      </c>
      <c r="R541" s="32">
        <v>2.1173935208787134</v>
      </c>
      <c r="S541" s="31">
        <v>40</v>
      </c>
      <c r="T541" s="31">
        <v>63</v>
      </c>
      <c r="U541" s="31">
        <v>11972</v>
      </c>
      <c r="V541" s="32">
        <v>0.55485007183575108</v>
      </c>
      <c r="W541" s="32">
        <v>0.26204390745726358</v>
      </c>
      <c r="X541" s="31">
        <v>37</v>
      </c>
      <c r="Y541" s="31">
        <v>167</v>
      </c>
      <c r="Z541" s="31">
        <v>11</v>
      </c>
      <c r="AA541" s="35">
        <v>416</v>
      </c>
      <c r="AB541" s="142"/>
      <c r="AC541" s="35" t="s">
        <v>729</v>
      </c>
      <c r="AD541" s="31">
        <v>21577</v>
      </c>
      <c r="AE541" s="31">
        <v>0</v>
      </c>
      <c r="AF541" s="31">
        <v>65708</v>
      </c>
      <c r="AG541" s="31">
        <v>0</v>
      </c>
      <c r="AH541" s="31">
        <v>30709</v>
      </c>
      <c r="AI541" s="31">
        <v>96417</v>
      </c>
      <c r="AJ541" s="31">
        <v>0</v>
      </c>
      <c r="AK541" s="31">
        <v>0</v>
      </c>
      <c r="AL541" s="35">
        <v>416</v>
      </c>
      <c r="AM541" s="142"/>
      <c r="AN541" s="35" t="s">
        <v>729</v>
      </c>
      <c r="AO541" s="31">
        <v>32119</v>
      </c>
      <c r="AP541" s="31">
        <v>4867</v>
      </c>
      <c r="AQ541" s="31">
        <v>42568</v>
      </c>
      <c r="AR541" s="31">
        <v>79554</v>
      </c>
      <c r="AS541" s="31">
        <v>0</v>
      </c>
      <c r="AT541" s="36">
        <v>3.6869815080873152</v>
      </c>
      <c r="AU541" s="31">
        <v>13846</v>
      </c>
      <c r="AV541" s="31">
        <v>65708</v>
      </c>
      <c r="AW541" s="31">
        <v>0</v>
      </c>
    </row>
    <row r="542" spans="1:49" outlineLevel="2" x14ac:dyDescent="0.2">
      <c r="A542" s="35">
        <v>906610512</v>
      </c>
      <c r="B542" s="35" t="s">
        <v>456</v>
      </c>
      <c r="C542" s="31" t="s">
        <v>118</v>
      </c>
      <c r="D542" s="35">
        <v>417</v>
      </c>
      <c r="F542" s="35" t="s">
        <v>730</v>
      </c>
      <c r="G542" s="31">
        <v>14038</v>
      </c>
      <c r="H542" s="71">
        <v>65</v>
      </c>
      <c r="I542" s="31">
        <v>16800</v>
      </c>
      <c r="J542" s="33">
        <v>3.0666699999999998</v>
      </c>
      <c r="K542" s="33">
        <v>0</v>
      </c>
      <c r="L542" s="33">
        <v>5.0133299999999998</v>
      </c>
      <c r="M542" s="33">
        <v>1.06667</v>
      </c>
      <c r="N542" s="35">
        <v>417</v>
      </c>
      <c r="O542" s="142"/>
      <c r="P542" s="35" t="s">
        <v>730</v>
      </c>
      <c r="Q542" s="31">
        <v>140378</v>
      </c>
      <c r="R542" s="32">
        <v>9.9998575295626164</v>
      </c>
      <c r="S542" s="31">
        <v>148</v>
      </c>
      <c r="T542" s="31">
        <v>63</v>
      </c>
      <c r="U542" s="31">
        <v>102991</v>
      </c>
      <c r="V542" s="32">
        <v>7.3365864083202732</v>
      </c>
      <c r="W542" s="32">
        <v>0.73366909344769127</v>
      </c>
      <c r="X542" s="31">
        <v>662</v>
      </c>
      <c r="Y542" s="31">
        <v>818</v>
      </c>
      <c r="Z542" s="31">
        <v>21</v>
      </c>
      <c r="AA542" s="35">
        <v>417</v>
      </c>
      <c r="AB542" s="142"/>
      <c r="AC542" s="35" t="s">
        <v>730</v>
      </c>
      <c r="AD542" s="31">
        <v>14038</v>
      </c>
      <c r="AE542" s="31">
        <v>280135</v>
      </c>
      <c r="AF542" s="31">
        <v>200037</v>
      </c>
      <c r="AG542" s="31">
        <v>10000</v>
      </c>
      <c r="AH542" s="31">
        <v>260026</v>
      </c>
      <c r="AI542" s="31">
        <v>750198</v>
      </c>
      <c r="AJ542" s="31">
        <v>9850</v>
      </c>
      <c r="AK542" s="31">
        <v>0</v>
      </c>
      <c r="AL542" s="35">
        <v>417</v>
      </c>
      <c r="AM542" s="142"/>
      <c r="AN542" s="35" t="s">
        <v>730</v>
      </c>
      <c r="AO542" s="31">
        <v>268100</v>
      </c>
      <c r="AP542" s="31">
        <v>66656</v>
      </c>
      <c r="AQ542" s="31">
        <v>109426</v>
      </c>
      <c r="AR542" s="31">
        <v>444182</v>
      </c>
      <c r="AS542" s="31">
        <v>46788</v>
      </c>
      <c r="AT542" s="36">
        <v>31.641401909103863</v>
      </c>
      <c r="AU542" s="31">
        <v>234150</v>
      </c>
      <c r="AV542" s="31">
        <v>198532</v>
      </c>
      <c r="AW542" s="31">
        <v>11500</v>
      </c>
    </row>
    <row r="543" spans="1:49" outlineLevel="1" x14ac:dyDescent="0.2">
      <c r="B543" s="15" t="s">
        <v>98</v>
      </c>
      <c r="C543" s="31"/>
      <c r="F543" s="12" t="s">
        <v>40</v>
      </c>
      <c r="G543" s="31">
        <v>39782</v>
      </c>
      <c r="I543" s="31">
        <v>25814</v>
      </c>
      <c r="J543" s="33">
        <v>5.3523800000000001</v>
      </c>
      <c r="K543" s="33">
        <v>1.68571</v>
      </c>
      <c r="L543" s="33">
        <v>8.1847499999999993</v>
      </c>
      <c r="M543" s="33">
        <v>2.0666700000000002</v>
      </c>
      <c r="O543" s="142"/>
      <c r="P543" s="12" t="s">
        <v>40</v>
      </c>
      <c r="Q543" s="31">
        <v>200092</v>
      </c>
      <c r="R543" s="32">
        <v>5.0297119300186015</v>
      </c>
      <c r="S543" s="31">
        <v>212</v>
      </c>
      <c r="T543" s="31">
        <v>126</v>
      </c>
      <c r="U543" s="31">
        <v>120373</v>
      </c>
      <c r="V543" s="32">
        <v>3.0258156955406967</v>
      </c>
      <c r="W543" s="32">
        <v>0.60158826939607779</v>
      </c>
      <c r="X543" s="31">
        <v>852</v>
      </c>
      <c r="Y543" s="31">
        <v>1147</v>
      </c>
      <c r="Z543" s="31">
        <v>38</v>
      </c>
      <c r="AB543" s="142"/>
      <c r="AC543" s="12" t="s">
        <v>40</v>
      </c>
      <c r="AD543" s="31">
        <v>39782</v>
      </c>
      <c r="AE543" s="31">
        <v>296635</v>
      </c>
      <c r="AF543" s="31">
        <v>273224</v>
      </c>
      <c r="AG543" s="31">
        <v>10000</v>
      </c>
      <c r="AH543" s="31">
        <v>301767</v>
      </c>
      <c r="AI543" s="31">
        <v>881626</v>
      </c>
      <c r="AJ543" s="31">
        <v>10850</v>
      </c>
      <c r="AK543" s="31">
        <v>0</v>
      </c>
      <c r="AM543" s="142"/>
      <c r="AN543" s="12" t="s">
        <v>40</v>
      </c>
      <c r="AO543" s="31">
        <v>317839</v>
      </c>
      <c r="AP543" s="31">
        <v>79936</v>
      </c>
      <c r="AQ543" s="31">
        <v>161593</v>
      </c>
      <c r="AR543" s="31">
        <v>559368</v>
      </c>
      <c r="AS543" s="31">
        <v>46788</v>
      </c>
      <c r="AT543" s="36">
        <v>14.060831531848574</v>
      </c>
      <c r="AU543" s="31">
        <v>276149</v>
      </c>
      <c r="AV543" s="31">
        <v>271719</v>
      </c>
      <c r="AW543" s="31">
        <v>11500</v>
      </c>
    </row>
    <row r="544" spans="1:49" outlineLevel="1" x14ac:dyDescent="0.2">
      <c r="B544" s="15"/>
      <c r="C544" s="31"/>
      <c r="F544" s="12"/>
      <c r="O544" s="142"/>
      <c r="P544" s="12"/>
      <c r="AB544" s="142"/>
      <c r="AC544" s="12"/>
      <c r="AI544" s="31"/>
      <c r="AJ544" s="31"/>
      <c r="AM544" s="142"/>
      <c r="AN544" s="12"/>
      <c r="AO544" s="31"/>
      <c r="AP544" s="31"/>
      <c r="AQ544" s="31"/>
      <c r="AR544" s="31"/>
      <c r="AS544" s="31"/>
      <c r="AT544" s="36"/>
      <c r="AU544" s="31"/>
      <c r="AV544" s="31"/>
      <c r="AW544" s="31"/>
    </row>
    <row r="545" spans="1:49" outlineLevel="2" x14ac:dyDescent="0.2">
      <c r="A545" s="35">
        <v>905620545</v>
      </c>
      <c r="B545" s="35" t="s">
        <v>731</v>
      </c>
      <c r="C545" s="31" t="s">
        <v>855</v>
      </c>
      <c r="D545" s="35">
        <v>418</v>
      </c>
      <c r="F545" s="35" t="s">
        <v>732</v>
      </c>
      <c r="G545" s="31">
        <v>2337</v>
      </c>
      <c r="H545" s="71">
        <v>26</v>
      </c>
      <c r="I545" s="31">
        <v>1920</v>
      </c>
      <c r="J545" s="33">
        <v>0</v>
      </c>
      <c r="K545" s="33">
        <v>0.57142999999999999</v>
      </c>
      <c r="L545" s="33">
        <v>0.28571000000000002</v>
      </c>
      <c r="M545" s="33">
        <v>0.28571000000000002</v>
      </c>
      <c r="N545" s="35">
        <v>418</v>
      </c>
      <c r="O545" s="142"/>
      <c r="P545" s="35" t="s">
        <v>732</v>
      </c>
      <c r="Q545" s="31">
        <v>30270</v>
      </c>
      <c r="R545" s="32">
        <v>12.952503209242618</v>
      </c>
      <c r="S545" s="31">
        <v>30</v>
      </c>
      <c r="T545" s="31">
        <v>0</v>
      </c>
      <c r="U545" s="31">
        <v>13486</v>
      </c>
      <c r="V545" s="32">
        <v>5.7706461275139072</v>
      </c>
      <c r="W545" s="32">
        <v>0.44552362074661384</v>
      </c>
      <c r="X545" s="31">
        <v>105</v>
      </c>
      <c r="Y545" s="31">
        <v>118</v>
      </c>
      <c r="Z545" s="31">
        <v>4</v>
      </c>
      <c r="AA545" s="35">
        <v>418</v>
      </c>
      <c r="AB545" s="142"/>
      <c r="AC545" s="35" t="s">
        <v>732</v>
      </c>
      <c r="AD545" s="31">
        <v>2337</v>
      </c>
      <c r="AE545" s="31">
        <v>19505</v>
      </c>
      <c r="AF545" s="31">
        <v>5281</v>
      </c>
      <c r="AG545" s="31">
        <v>0</v>
      </c>
      <c r="AH545" s="31">
        <v>7064</v>
      </c>
      <c r="AI545" s="31">
        <v>31850</v>
      </c>
      <c r="AJ545" s="31" t="s">
        <v>1032</v>
      </c>
      <c r="AK545" s="31">
        <v>0</v>
      </c>
      <c r="AL545" s="35">
        <v>418</v>
      </c>
      <c r="AM545" s="142"/>
      <c r="AN545" s="35" t="s">
        <v>732</v>
      </c>
      <c r="AO545" s="31">
        <v>22054</v>
      </c>
      <c r="AP545" s="31">
        <v>4519</v>
      </c>
      <c r="AQ545" s="31">
        <v>4239</v>
      </c>
      <c r="AR545" s="31">
        <v>30812</v>
      </c>
      <c r="AS545" s="31">
        <v>0</v>
      </c>
      <c r="AT545" s="36">
        <v>13.184424475823706</v>
      </c>
      <c r="AU545" s="31">
        <v>25531</v>
      </c>
      <c r="AV545" s="31">
        <v>5281</v>
      </c>
      <c r="AW545" s="31">
        <v>0</v>
      </c>
    </row>
    <row r="546" spans="1:49" outlineLevel="2" x14ac:dyDescent="0.2">
      <c r="A546" s="35">
        <v>905620633</v>
      </c>
      <c r="B546" s="35" t="s">
        <v>731</v>
      </c>
      <c r="C546" s="31" t="s">
        <v>855</v>
      </c>
      <c r="D546" s="35">
        <v>419</v>
      </c>
      <c r="F546" s="35" t="s">
        <v>733</v>
      </c>
      <c r="G546" s="31">
        <v>5270</v>
      </c>
      <c r="H546" s="71">
        <v>36</v>
      </c>
      <c r="I546" s="31">
        <v>1000</v>
      </c>
      <c r="J546" s="33">
        <v>0</v>
      </c>
      <c r="K546" s="33">
        <v>0</v>
      </c>
      <c r="L546" s="33">
        <v>0.61111000000000004</v>
      </c>
      <c r="M546" s="33">
        <v>0.19444</v>
      </c>
      <c r="N546" s="35">
        <v>419</v>
      </c>
      <c r="O546" s="142"/>
      <c r="P546" s="35" t="s">
        <v>733</v>
      </c>
      <c r="Q546" s="31">
        <v>16305</v>
      </c>
      <c r="R546" s="32">
        <v>3.0939278937381403</v>
      </c>
      <c r="S546" s="31">
        <v>50</v>
      </c>
      <c r="T546" s="31">
        <v>3</v>
      </c>
      <c r="U546" s="31">
        <v>32152</v>
      </c>
      <c r="V546" s="32">
        <v>6.1009487666034152</v>
      </c>
      <c r="W546" s="32">
        <v>1.9719104569150567</v>
      </c>
      <c r="X546" s="31">
        <v>132</v>
      </c>
      <c r="Y546" s="31">
        <v>52</v>
      </c>
      <c r="Z546" s="31">
        <v>5</v>
      </c>
      <c r="AA546" s="35">
        <v>419</v>
      </c>
      <c r="AB546" s="142"/>
      <c r="AC546" s="35" t="s">
        <v>733</v>
      </c>
      <c r="AD546" s="31">
        <v>5270</v>
      </c>
      <c r="AE546" s="31">
        <v>14800</v>
      </c>
      <c r="AF546" s="31">
        <v>13730</v>
      </c>
      <c r="AG546" s="31">
        <v>0</v>
      </c>
      <c r="AH546" s="31">
        <v>20784</v>
      </c>
      <c r="AI546" s="31">
        <v>49314</v>
      </c>
      <c r="AJ546" s="31" t="s">
        <v>1032</v>
      </c>
      <c r="AK546" s="31">
        <v>0</v>
      </c>
      <c r="AL546" s="35">
        <v>419</v>
      </c>
      <c r="AM546" s="142"/>
      <c r="AN546" s="35" t="s">
        <v>733</v>
      </c>
      <c r="AO546" s="31">
        <v>35236</v>
      </c>
      <c r="AP546" s="31">
        <v>9339</v>
      </c>
      <c r="AQ546" s="31">
        <v>14718</v>
      </c>
      <c r="AR546" s="31">
        <v>59293</v>
      </c>
      <c r="AS546" s="31">
        <v>0</v>
      </c>
      <c r="AT546" s="36">
        <v>11.251043643263758</v>
      </c>
      <c r="AU546" s="31">
        <v>45563</v>
      </c>
      <c r="AV546" s="31">
        <v>13730</v>
      </c>
      <c r="AW546" s="31">
        <v>0</v>
      </c>
    </row>
    <row r="547" spans="1:49" outlineLevel="2" x14ac:dyDescent="0.2">
      <c r="A547" s="35">
        <v>905620693</v>
      </c>
      <c r="B547" s="35" t="s">
        <v>731</v>
      </c>
      <c r="C547" s="31" t="s">
        <v>855</v>
      </c>
      <c r="D547" s="35">
        <v>420</v>
      </c>
      <c r="F547" s="35" t="s">
        <v>734</v>
      </c>
      <c r="G547" s="31">
        <v>688</v>
      </c>
      <c r="H547" s="71">
        <v>26</v>
      </c>
      <c r="I547" s="31">
        <v>794</v>
      </c>
      <c r="J547" s="33">
        <v>0</v>
      </c>
      <c r="K547" s="33">
        <v>0.74285999999999996</v>
      </c>
      <c r="L547" s="33">
        <v>0</v>
      </c>
      <c r="M547" s="33">
        <v>0</v>
      </c>
      <c r="N547" s="35">
        <v>420</v>
      </c>
      <c r="O547" s="142"/>
      <c r="P547" s="35" t="s">
        <v>734</v>
      </c>
      <c r="Q547" s="31">
        <v>21111</v>
      </c>
      <c r="R547" s="32">
        <v>30.684593023255815</v>
      </c>
      <c r="S547" s="31">
        <v>34</v>
      </c>
      <c r="T547" s="31">
        <v>0</v>
      </c>
      <c r="U547" s="31">
        <v>17221</v>
      </c>
      <c r="V547" s="32">
        <v>25.030523255813954</v>
      </c>
      <c r="W547" s="32">
        <v>0.81573587229406475</v>
      </c>
      <c r="X547" s="31">
        <v>48</v>
      </c>
      <c r="Y547" s="31">
        <v>196</v>
      </c>
      <c r="Z547" s="31">
        <v>4</v>
      </c>
      <c r="AA547" s="35">
        <v>420</v>
      </c>
      <c r="AB547" s="142"/>
      <c r="AC547" s="35" t="s">
        <v>734</v>
      </c>
      <c r="AD547" s="31">
        <v>688</v>
      </c>
      <c r="AE547" s="31">
        <v>8750</v>
      </c>
      <c r="AF547" s="31">
        <v>2949</v>
      </c>
      <c r="AG547" s="31">
        <v>0</v>
      </c>
      <c r="AH547" s="31">
        <v>18208</v>
      </c>
      <c r="AI547" s="31">
        <v>29907</v>
      </c>
      <c r="AJ547" s="31">
        <v>0</v>
      </c>
      <c r="AK547" s="31">
        <v>0</v>
      </c>
      <c r="AL547" s="35">
        <v>420</v>
      </c>
      <c r="AM547" s="142"/>
      <c r="AN547" s="35" t="s">
        <v>734</v>
      </c>
      <c r="AO547" s="31">
        <v>25164</v>
      </c>
      <c r="AP547" s="31">
        <v>7902</v>
      </c>
      <c r="AQ547" s="31">
        <v>11141</v>
      </c>
      <c r="AR547" s="31">
        <v>44207</v>
      </c>
      <c r="AS547" s="31">
        <v>0</v>
      </c>
      <c r="AT547" s="36">
        <v>64.254360465116278</v>
      </c>
      <c r="AU547" s="31">
        <v>41258</v>
      </c>
      <c r="AV547" s="31">
        <v>2949</v>
      </c>
      <c r="AW547" s="31">
        <v>0</v>
      </c>
    </row>
    <row r="548" spans="1:49" outlineLevel="2" x14ac:dyDescent="0.2">
      <c r="A548" s="35">
        <v>905620753</v>
      </c>
      <c r="B548" s="35" t="s">
        <v>731</v>
      </c>
      <c r="C548" s="31" t="s">
        <v>855</v>
      </c>
      <c r="D548" s="35">
        <v>421</v>
      </c>
      <c r="F548" s="35" t="s">
        <v>735</v>
      </c>
      <c r="G548" s="31">
        <v>28502</v>
      </c>
      <c r="H548" s="71">
        <v>54</v>
      </c>
      <c r="I548" s="31">
        <v>12455</v>
      </c>
      <c r="J548" s="33">
        <v>6.1944400000000002</v>
      </c>
      <c r="K548" s="33">
        <v>0</v>
      </c>
      <c r="L548" s="33">
        <v>14.13889</v>
      </c>
      <c r="M548" s="33">
        <v>0.33333000000000002</v>
      </c>
      <c r="N548" s="35">
        <v>421</v>
      </c>
      <c r="O548" s="142"/>
      <c r="P548" s="35" t="s">
        <v>735</v>
      </c>
      <c r="Q548" s="31">
        <v>108789</v>
      </c>
      <c r="R548" s="32">
        <v>3.8168900428040136</v>
      </c>
      <c r="S548" s="31">
        <v>125</v>
      </c>
      <c r="T548" s="31">
        <v>0</v>
      </c>
      <c r="U548" s="31">
        <v>148396</v>
      </c>
      <c r="V548" s="32">
        <v>5.2065118237316677</v>
      </c>
      <c r="W548" s="32">
        <v>1.3640717351938156</v>
      </c>
      <c r="X548" s="31">
        <v>2207</v>
      </c>
      <c r="Y548" s="31">
        <v>2934</v>
      </c>
      <c r="Z548" s="31">
        <v>26</v>
      </c>
      <c r="AA548" s="35">
        <v>421</v>
      </c>
      <c r="AB548" s="142"/>
      <c r="AC548" s="35" t="s">
        <v>735</v>
      </c>
      <c r="AD548" s="31">
        <v>28502</v>
      </c>
      <c r="AE548" s="31">
        <v>200000</v>
      </c>
      <c r="AF548" s="31">
        <v>363284</v>
      </c>
      <c r="AG548" s="31">
        <v>6000</v>
      </c>
      <c r="AH548" s="31">
        <v>276972</v>
      </c>
      <c r="AI548" s="31">
        <v>846256</v>
      </c>
      <c r="AJ548" s="31" t="s">
        <v>1032</v>
      </c>
      <c r="AK548" s="31">
        <v>0</v>
      </c>
      <c r="AL548" s="35">
        <v>421</v>
      </c>
      <c r="AM548" s="142"/>
      <c r="AN548" s="35" t="s">
        <v>735</v>
      </c>
      <c r="AO548" s="31">
        <v>807922</v>
      </c>
      <c r="AP548" s="31">
        <v>132274</v>
      </c>
      <c r="AQ548" s="31">
        <v>218815</v>
      </c>
      <c r="AR548" s="31">
        <v>1159011</v>
      </c>
      <c r="AS548" s="31">
        <v>0</v>
      </c>
      <c r="AT548" s="36">
        <v>40.664199003578695</v>
      </c>
      <c r="AU548" s="31">
        <v>795623</v>
      </c>
      <c r="AV548" s="31">
        <v>357388</v>
      </c>
      <c r="AW548" s="31">
        <v>6000</v>
      </c>
    </row>
    <row r="549" spans="1:49" outlineLevel="2" x14ac:dyDescent="0.2">
      <c r="A549" s="35">
        <v>905620813</v>
      </c>
      <c r="B549" s="35" t="s">
        <v>731</v>
      </c>
      <c r="C549" s="31" t="s">
        <v>855</v>
      </c>
      <c r="D549" s="35">
        <v>422</v>
      </c>
      <c r="F549" s="35" t="s">
        <v>736</v>
      </c>
      <c r="G549" s="31">
        <v>5018</v>
      </c>
      <c r="H549" s="71">
        <v>26</v>
      </c>
      <c r="I549" s="31">
        <v>2875</v>
      </c>
      <c r="J549" s="33">
        <v>0</v>
      </c>
      <c r="K549" s="33">
        <v>1</v>
      </c>
      <c r="L549" s="33">
        <v>0.6</v>
      </c>
      <c r="M549" s="33">
        <v>0.11429</v>
      </c>
      <c r="N549" s="35">
        <v>422</v>
      </c>
      <c r="O549" s="142"/>
      <c r="P549" s="35" t="s">
        <v>736</v>
      </c>
      <c r="Q549" s="31">
        <v>22024</v>
      </c>
      <c r="R549" s="32">
        <v>4.3889996014348345</v>
      </c>
      <c r="S549" s="31">
        <v>75</v>
      </c>
      <c r="T549" s="31">
        <v>0</v>
      </c>
      <c r="U549" s="31">
        <v>24904</v>
      </c>
      <c r="V549" s="32">
        <v>4.9629334396173777</v>
      </c>
      <c r="W549" s="32">
        <v>1.1307664366146022</v>
      </c>
      <c r="X549" s="31">
        <v>246</v>
      </c>
      <c r="Y549" s="31">
        <v>346</v>
      </c>
      <c r="Z549" s="31">
        <v>6</v>
      </c>
      <c r="AA549" s="35">
        <v>422</v>
      </c>
      <c r="AB549" s="142"/>
      <c r="AC549" s="35" t="s">
        <v>736</v>
      </c>
      <c r="AD549" s="31">
        <v>5018</v>
      </c>
      <c r="AE549" s="31">
        <v>20338</v>
      </c>
      <c r="AF549" s="31">
        <v>0</v>
      </c>
      <c r="AG549" s="31">
        <v>0</v>
      </c>
      <c r="AH549" s="31">
        <v>31036</v>
      </c>
      <c r="AI549" s="31">
        <v>51374</v>
      </c>
      <c r="AJ549" s="31">
        <v>0</v>
      </c>
      <c r="AK549" s="31">
        <v>0</v>
      </c>
      <c r="AL549" s="35">
        <v>422</v>
      </c>
      <c r="AM549" s="142"/>
      <c r="AN549" s="35" t="s">
        <v>736</v>
      </c>
      <c r="AO549" s="31">
        <v>44003</v>
      </c>
      <c r="AP549" s="31">
        <v>5697</v>
      </c>
      <c r="AQ549" s="31">
        <v>12717</v>
      </c>
      <c r="AR549" s="31">
        <v>62417</v>
      </c>
      <c r="AS549" s="31">
        <v>0</v>
      </c>
      <c r="AT549" s="36">
        <v>12.438620964527701</v>
      </c>
      <c r="AU549" s="31">
        <v>62417</v>
      </c>
      <c r="AV549" s="31">
        <v>0</v>
      </c>
      <c r="AW549" s="31">
        <v>0</v>
      </c>
    </row>
    <row r="550" spans="1:49" outlineLevel="1" x14ac:dyDescent="0.2">
      <c r="B550" s="15" t="s">
        <v>99</v>
      </c>
      <c r="C550" s="31"/>
      <c r="F550" s="12" t="s">
        <v>41</v>
      </c>
      <c r="G550" s="31">
        <v>41815</v>
      </c>
      <c r="I550" s="31">
        <v>19044</v>
      </c>
      <c r="J550" s="33">
        <v>6.1944400000000002</v>
      </c>
      <c r="K550" s="33">
        <v>2.3142899999999997</v>
      </c>
      <c r="L550" s="33">
        <v>15.63571</v>
      </c>
      <c r="M550" s="33">
        <v>0.92776999999999998</v>
      </c>
      <c r="O550" s="142"/>
      <c r="P550" s="12" t="s">
        <v>41</v>
      </c>
      <c r="Q550" s="31">
        <v>198499</v>
      </c>
      <c r="R550" s="32">
        <v>4.7470764079875645</v>
      </c>
      <c r="S550" s="31">
        <v>314</v>
      </c>
      <c r="T550" s="31">
        <v>3</v>
      </c>
      <c r="U550" s="31">
        <v>236159</v>
      </c>
      <c r="V550" s="32">
        <v>5.6477101518593802</v>
      </c>
      <c r="W550" s="32">
        <v>1.1897238777021546</v>
      </c>
      <c r="X550" s="31">
        <v>2738</v>
      </c>
      <c r="Y550" s="31">
        <v>3646</v>
      </c>
      <c r="Z550" s="31">
        <v>45</v>
      </c>
      <c r="AB550" s="142"/>
      <c r="AC550" s="12" t="s">
        <v>41</v>
      </c>
      <c r="AD550" s="31">
        <v>41815</v>
      </c>
      <c r="AE550" s="31">
        <v>263393</v>
      </c>
      <c r="AF550" s="31">
        <v>385244</v>
      </c>
      <c r="AG550" s="31">
        <v>6000</v>
      </c>
      <c r="AH550" s="31">
        <v>354064</v>
      </c>
      <c r="AI550" s="31">
        <v>1008701</v>
      </c>
      <c r="AJ550" s="31">
        <v>0</v>
      </c>
      <c r="AK550" s="31">
        <v>0</v>
      </c>
      <c r="AM550" s="142"/>
      <c r="AN550" s="12" t="s">
        <v>41</v>
      </c>
      <c r="AO550" s="31">
        <v>934379</v>
      </c>
      <c r="AP550" s="31">
        <v>159731</v>
      </c>
      <c r="AQ550" s="31">
        <v>261630</v>
      </c>
      <c r="AR550" s="31">
        <v>1355740</v>
      </c>
      <c r="AS550" s="31">
        <v>0</v>
      </c>
      <c r="AT550" s="36">
        <v>32.42233648212364</v>
      </c>
      <c r="AU550" s="31">
        <v>970392</v>
      </c>
      <c r="AV550" s="31">
        <v>379348</v>
      </c>
      <c r="AW550" s="31">
        <v>6000</v>
      </c>
    </row>
    <row r="551" spans="1:49" outlineLevel="1" x14ac:dyDescent="0.2">
      <c r="B551" s="15"/>
      <c r="C551" s="31"/>
      <c r="F551" s="12"/>
      <c r="O551" s="142"/>
      <c r="P551" s="12"/>
      <c r="AB551" s="142"/>
      <c r="AC551" s="12"/>
      <c r="AI551" s="31"/>
      <c r="AJ551" s="31"/>
      <c r="AM551" s="142"/>
      <c r="AN551" s="12"/>
      <c r="AO551" s="31"/>
      <c r="AP551" s="31"/>
      <c r="AQ551" s="31"/>
      <c r="AR551" s="31"/>
      <c r="AS551" s="31"/>
      <c r="AT551" s="36"/>
      <c r="AU551" s="31"/>
      <c r="AV551" s="31"/>
      <c r="AW551" s="31"/>
    </row>
    <row r="552" spans="1:49" outlineLevel="2" x14ac:dyDescent="0.2">
      <c r="A552" s="35">
        <v>901630783</v>
      </c>
      <c r="B552" s="35" t="s">
        <v>737</v>
      </c>
      <c r="C552" s="31" t="s">
        <v>737</v>
      </c>
      <c r="D552" s="35">
        <v>423</v>
      </c>
      <c r="E552" s="6" t="s">
        <v>328</v>
      </c>
      <c r="F552" s="35" t="s">
        <v>738</v>
      </c>
      <c r="G552" s="31">
        <v>0</v>
      </c>
      <c r="I552" s="31" t="s">
        <v>1032</v>
      </c>
      <c r="J552" s="33">
        <v>1.14286</v>
      </c>
      <c r="K552" s="33">
        <v>0</v>
      </c>
      <c r="L552" s="33">
        <v>0.34286</v>
      </c>
      <c r="M552" s="33">
        <v>0</v>
      </c>
      <c r="N552" s="35">
        <v>423</v>
      </c>
      <c r="O552" s="142" t="s">
        <v>328</v>
      </c>
      <c r="P552" s="35" t="s">
        <v>738</v>
      </c>
      <c r="Q552" s="31" t="s">
        <v>1032</v>
      </c>
      <c r="R552" s="32">
        <v>0</v>
      </c>
      <c r="S552" s="31" t="s">
        <v>1032</v>
      </c>
      <c r="T552" s="31" t="s">
        <v>1032</v>
      </c>
      <c r="U552" s="31">
        <v>0</v>
      </c>
      <c r="V552" s="32">
        <v>0</v>
      </c>
      <c r="W552" s="32" t="e">
        <v>#VALUE!</v>
      </c>
      <c r="X552" s="31" t="s">
        <v>1032</v>
      </c>
      <c r="Y552" s="31" t="s">
        <v>1032</v>
      </c>
      <c r="Z552" s="31">
        <v>0</v>
      </c>
      <c r="AA552" s="35">
        <v>423</v>
      </c>
      <c r="AB552" s="142" t="s">
        <v>328</v>
      </c>
      <c r="AC552" s="35" t="s">
        <v>738</v>
      </c>
      <c r="AD552" s="31">
        <v>0</v>
      </c>
      <c r="AE552" s="31">
        <v>38607</v>
      </c>
      <c r="AF552" s="31">
        <v>28160.78</v>
      </c>
      <c r="AG552" s="31">
        <v>8300</v>
      </c>
      <c r="AH552" s="31">
        <v>8512.91</v>
      </c>
      <c r="AI552" s="31">
        <v>83580.69</v>
      </c>
      <c r="AJ552" s="31" t="s">
        <v>1032</v>
      </c>
      <c r="AK552" s="31">
        <v>0</v>
      </c>
      <c r="AL552" s="35">
        <v>423</v>
      </c>
      <c r="AM552" s="142" t="s">
        <v>328</v>
      </c>
      <c r="AN552" s="35" t="s">
        <v>738</v>
      </c>
      <c r="AO552" s="31">
        <v>39041</v>
      </c>
      <c r="AP552" s="31">
        <v>4389</v>
      </c>
      <c r="AQ552" s="31">
        <v>21363</v>
      </c>
      <c r="AR552" s="31">
        <v>64793</v>
      </c>
      <c r="AS552" s="31">
        <v>0</v>
      </c>
      <c r="AT552" s="36">
        <v>0</v>
      </c>
      <c r="AU552" s="31">
        <v>33174</v>
      </c>
      <c r="AV552" s="31">
        <v>28161</v>
      </c>
      <c r="AW552" s="31">
        <v>3458</v>
      </c>
    </row>
    <row r="553" spans="1:49" outlineLevel="2" x14ac:dyDescent="0.2">
      <c r="A553" s="35">
        <v>901631953</v>
      </c>
      <c r="B553" s="35" t="s">
        <v>737</v>
      </c>
      <c r="C553" s="31" t="s">
        <v>737</v>
      </c>
      <c r="D553" s="35">
        <v>424</v>
      </c>
      <c r="E553" s="6" t="s">
        <v>330</v>
      </c>
      <c r="F553" s="35" t="s">
        <v>739</v>
      </c>
      <c r="G553" s="31">
        <v>4209</v>
      </c>
      <c r="H553" s="71">
        <v>35</v>
      </c>
      <c r="I553" s="31">
        <v>316</v>
      </c>
      <c r="J553" s="33">
        <v>0</v>
      </c>
      <c r="K553" s="33">
        <v>0.71428999999999998</v>
      </c>
      <c r="L553" s="33">
        <v>0.42857000000000001</v>
      </c>
      <c r="M553" s="33">
        <v>0</v>
      </c>
      <c r="N553" s="35">
        <v>424</v>
      </c>
      <c r="O553" s="142" t="s">
        <v>330</v>
      </c>
      <c r="P553" s="35" t="s">
        <v>739</v>
      </c>
      <c r="Q553" s="31">
        <v>14034</v>
      </c>
      <c r="R553" s="32">
        <v>3.3342836778332146</v>
      </c>
      <c r="S553" s="31">
        <v>24</v>
      </c>
      <c r="T553" s="31">
        <v>0</v>
      </c>
      <c r="U553" s="31">
        <v>1312</v>
      </c>
      <c r="V553" s="32">
        <v>0.31171299596103585</v>
      </c>
      <c r="W553" s="32">
        <v>9.348724526150777E-2</v>
      </c>
      <c r="X553" s="31">
        <v>0</v>
      </c>
      <c r="Y553" s="31">
        <v>0</v>
      </c>
      <c r="Z553" s="31">
        <v>3</v>
      </c>
      <c r="AA553" s="35">
        <v>424</v>
      </c>
      <c r="AB553" s="142" t="s">
        <v>330</v>
      </c>
      <c r="AC553" s="35" t="s">
        <v>739</v>
      </c>
      <c r="AD553" s="31">
        <v>4209</v>
      </c>
      <c r="AE553" s="31">
        <v>8886</v>
      </c>
      <c r="AF553" s="31">
        <v>16399</v>
      </c>
      <c r="AG553" s="31">
        <v>0</v>
      </c>
      <c r="AH553" s="31">
        <v>15289</v>
      </c>
      <c r="AI553" s="31">
        <v>40574</v>
      </c>
      <c r="AJ553" s="31">
        <v>1500</v>
      </c>
      <c r="AK553" s="31">
        <v>0</v>
      </c>
      <c r="AL553" s="35">
        <v>424</v>
      </c>
      <c r="AM553" s="142" t="s">
        <v>330</v>
      </c>
      <c r="AN553" s="35" t="s">
        <v>739</v>
      </c>
      <c r="AO553" s="31">
        <v>25799</v>
      </c>
      <c r="AP553" s="31">
        <v>4819</v>
      </c>
      <c r="AQ553" s="31">
        <v>6876</v>
      </c>
      <c r="AR553" s="31">
        <v>37494</v>
      </c>
      <c r="AS553" s="31">
        <v>0</v>
      </c>
      <c r="AT553" s="36">
        <v>8.9080541696364932</v>
      </c>
      <c r="AU553" s="31">
        <v>21095</v>
      </c>
      <c r="AV553" s="31">
        <v>16399</v>
      </c>
      <c r="AW553" s="31">
        <v>0</v>
      </c>
    </row>
    <row r="554" spans="1:49" outlineLevel="2" x14ac:dyDescent="0.2">
      <c r="A554" s="35">
        <v>901630123</v>
      </c>
      <c r="B554" s="35" t="s">
        <v>737</v>
      </c>
      <c r="C554" s="31" t="s">
        <v>737</v>
      </c>
      <c r="D554" s="35">
        <v>425</v>
      </c>
      <c r="E554" s="6" t="s">
        <v>330</v>
      </c>
      <c r="F554" s="35" t="s">
        <v>740</v>
      </c>
      <c r="G554" s="31">
        <v>8553</v>
      </c>
      <c r="H554" s="71">
        <v>45</v>
      </c>
      <c r="I554" s="31">
        <v>1650</v>
      </c>
      <c r="J554" s="33">
        <v>0</v>
      </c>
      <c r="K554" s="33">
        <v>1</v>
      </c>
      <c r="L554" s="33">
        <v>1.85714</v>
      </c>
      <c r="M554" s="33">
        <v>0</v>
      </c>
      <c r="N554" s="35">
        <v>425</v>
      </c>
      <c r="O554" s="142" t="s">
        <v>330</v>
      </c>
      <c r="P554" s="35" t="s">
        <v>740</v>
      </c>
      <c r="Q554" s="31">
        <v>25988</v>
      </c>
      <c r="R554" s="32">
        <v>3.0384660353092481</v>
      </c>
      <c r="S554" s="31">
        <v>22</v>
      </c>
      <c r="T554" s="31">
        <v>0</v>
      </c>
      <c r="U554" s="31">
        <v>14830</v>
      </c>
      <c r="V554" s="32">
        <v>1.7338945399275107</v>
      </c>
      <c r="W554" s="32">
        <v>0.57064799138063727</v>
      </c>
      <c r="X554" s="31">
        <v>198</v>
      </c>
      <c r="Y554" s="31">
        <v>155</v>
      </c>
      <c r="Z554" s="31">
        <v>5</v>
      </c>
      <c r="AA554" s="35">
        <v>425</v>
      </c>
      <c r="AB554" s="142" t="s">
        <v>330</v>
      </c>
      <c r="AC554" s="35" t="s">
        <v>740</v>
      </c>
      <c r="AD554" s="31">
        <v>8553</v>
      </c>
      <c r="AE554" s="31">
        <v>16384</v>
      </c>
      <c r="AF554" s="31">
        <v>19896</v>
      </c>
      <c r="AG554" s="31">
        <v>0</v>
      </c>
      <c r="AH554" s="31">
        <v>48111</v>
      </c>
      <c r="AI554" s="31">
        <v>84391</v>
      </c>
      <c r="AJ554" s="31">
        <v>2500</v>
      </c>
      <c r="AK554" s="31">
        <v>0</v>
      </c>
      <c r="AL554" s="35">
        <v>425</v>
      </c>
      <c r="AM554" s="142" t="s">
        <v>330</v>
      </c>
      <c r="AN554" s="35" t="s">
        <v>740</v>
      </c>
      <c r="AO554" s="31">
        <v>52770</v>
      </c>
      <c r="AP554" s="31">
        <v>10828</v>
      </c>
      <c r="AQ554" s="31">
        <v>40363</v>
      </c>
      <c r="AR554" s="31">
        <v>103961</v>
      </c>
      <c r="AS554" s="31">
        <v>108091</v>
      </c>
      <c r="AT554" s="36">
        <v>12.154916403601076</v>
      </c>
      <c r="AU554" s="31">
        <v>84065</v>
      </c>
      <c r="AV554" s="31">
        <v>19896</v>
      </c>
      <c r="AW554" s="31">
        <v>0</v>
      </c>
    </row>
    <row r="555" spans="1:49" outlineLevel="2" x14ac:dyDescent="0.2">
      <c r="A555" s="35">
        <v>901630213</v>
      </c>
      <c r="B555" s="35" t="s">
        <v>737</v>
      </c>
      <c r="C555" s="31" t="s">
        <v>737</v>
      </c>
      <c r="D555" s="35">
        <v>426</v>
      </c>
      <c r="E555" s="6" t="s">
        <v>330</v>
      </c>
      <c r="F555" s="35" t="s">
        <v>741</v>
      </c>
      <c r="G555" s="31">
        <v>9699</v>
      </c>
      <c r="H555" s="71">
        <v>48</v>
      </c>
      <c r="I555" s="31">
        <v>2113</v>
      </c>
      <c r="J555" s="33">
        <v>0</v>
      </c>
      <c r="K555" s="33">
        <v>1</v>
      </c>
      <c r="L555" s="33">
        <v>0.57142999999999999</v>
      </c>
      <c r="M555" s="33">
        <v>0.28571000000000002</v>
      </c>
      <c r="N555" s="35">
        <v>426</v>
      </c>
      <c r="O555" s="142" t="s">
        <v>330</v>
      </c>
      <c r="P555" s="35" t="s">
        <v>741</v>
      </c>
      <c r="Q555" s="31">
        <v>23990</v>
      </c>
      <c r="R555" s="32">
        <v>2.4734508712238377</v>
      </c>
      <c r="S555" s="31">
        <v>16</v>
      </c>
      <c r="T555" s="31">
        <v>0</v>
      </c>
      <c r="U555" s="31">
        <v>8376</v>
      </c>
      <c r="V555" s="32">
        <v>0.86359418496752238</v>
      </c>
      <c r="W555" s="32">
        <v>0.34914547728220091</v>
      </c>
      <c r="X555" s="31">
        <v>100</v>
      </c>
      <c r="Y555" s="31">
        <v>97</v>
      </c>
      <c r="Z555" s="31">
        <v>6</v>
      </c>
      <c r="AA555" s="35">
        <v>426</v>
      </c>
      <c r="AB555" s="142" t="s">
        <v>330</v>
      </c>
      <c r="AC555" s="35" t="s">
        <v>741</v>
      </c>
      <c r="AD555" s="31">
        <v>9699</v>
      </c>
      <c r="AE555" s="31">
        <v>10739</v>
      </c>
      <c r="AF555" s="31">
        <v>22293</v>
      </c>
      <c r="AG555" s="31">
        <v>0</v>
      </c>
      <c r="AH555" s="31">
        <v>51705</v>
      </c>
      <c r="AI555" s="31">
        <v>84737</v>
      </c>
      <c r="AJ555" s="31">
        <v>0</v>
      </c>
      <c r="AK555" s="31">
        <v>0</v>
      </c>
      <c r="AL555" s="35">
        <v>426</v>
      </c>
      <c r="AM555" s="142" t="s">
        <v>330</v>
      </c>
      <c r="AN555" s="35" t="s">
        <v>741</v>
      </c>
      <c r="AO555" s="31">
        <v>53256</v>
      </c>
      <c r="AP555" s="31">
        <v>6075</v>
      </c>
      <c r="AQ555" s="31">
        <v>46973</v>
      </c>
      <c r="AR555" s="31">
        <v>106304</v>
      </c>
      <c r="AS555" s="31">
        <v>0</v>
      </c>
      <c r="AT555" s="36">
        <v>10.96030518610166</v>
      </c>
      <c r="AU555" s="31">
        <v>80655</v>
      </c>
      <c r="AV555" s="31">
        <v>22293</v>
      </c>
      <c r="AW555" s="31">
        <v>3356</v>
      </c>
    </row>
    <row r="556" spans="1:49" outlineLevel="2" x14ac:dyDescent="0.2">
      <c r="A556" s="35">
        <v>901630243</v>
      </c>
      <c r="B556" s="35" t="s">
        <v>737</v>
      </c>
      <c r="C556" s="31" t="s">
        <v>737</v>
      </c>
      <c r="D556" s="35">
        <v>427</v>
      </c>
      <c r="E556" s="6" t="s">
        <v>330</v>
      </c>
      <c r="F556" s="35" t="s">
        <v>208</v>
      </c>
      <c r="G556" s="31">
        <v>10640</v>
      </c>
      <c r="H556" s="71">
        <v>45</v>
      </c>
      <c r="I556" s="31">
        <v>905</v>
      </c>
      <c r="J556" s="33">
        <v>0</v>
      </c>
      <c r="K556" s="33">
        <v>0.57142999999999999</v>
      </c>
      <c r="L556" s="33">
        <v>1.2857099999999999</v>
      </c>
      <c r="M556" s="33">
        <v>0.51429000000000002</v>
      </c>
      <c r="N556" s="35">
        <v>427</v>
      </c>
      <c r="O556" s="142" t="s">
        <v>330</v>
      </c>
      <c r="P556" s="35" t="s">
        <v>208</v>
      </c>
      <c r="Q556" s="31">
        <v>14545</v>
      </c>
      <c r="R556" s="32">
        <v>1.3670112781954886</v>
      </c>
      <c r="S556" s="31">
        <v>14</v>
      </c>
      <c r="T556" s="31">
        <v>0</v>
      </c>
      <c r="U556" s="31">
        <v>5595</v>
      </c>
      <c r="V556" s="32">
        <v>0.52584586466165417</v>
      </c>
      <c r="W556" s="32">
        <v>0.38466827088346511</v>
      </c>
      <c r="X556" s="31">
        <v>40</v>
      </c>
      <c r="Y556" s="31">
        <v>23</v>
      </c>
      <c r="Z556" s="31">
        <v>5</v>
      </c>
      <c r="AA556" s="35">
        <v>427</v>
      </c>
      <c r="AB556" s="142" t="s">
        <v>330</v>
      </c>
      <c r="AC556" s="35" t="s">
        <v>208</v>
      </c>
      <c r="AD556" s="31">
        <v>10640</v>
      </c>
      <c r="AE556" s="31">
        <v>16738</v>
      </c>
      <c r="AF556" s="31">
        <v>21177</v>
      </c>
      <c r="AG556" s="31">
        <v>0</v>
      </c>
      <c r="AH556" s="31">
        <v>11392</v>
      </c>
      <c r="AI556" s="31">
        <v>49307</v>
      </c>
      <c r="AJ556" s="31">
        <v>0</v>
      </c>
      <c r="AK556" s="31">
        <v>0</v>
      </c>
      <c r="AL556" s="35">
        <v>427</v>
      </c>
      <c r="AM556" s="142" t="s">
        <v>330</v>
      </c>
      <c r="AN556" s="35" t="s">
        <v>208</v>
      </c>
      <c r="AO556" s="31">
        <v>27396</v>
      </c>
      <c r="AP556" s="31">
        <v>5906</v>
      </c>
      <c r="AQ556" s="31">
        <v>18800</v>
      </c>
      <c r="AR556" s="31">
        <v>52102</v>
      </c>
      <c r="AS556" s="31">
        <v>0</v>
      </c>
      <c r="AT556" s="36">
        <v>4.8968045112781953</v>
      </c>
      <c r="AU556" s="31">
        <v>30925</v>
      </c>
      <c r="AV556" s="31">
        <v>21177</v>
      </c>
      <c r="AW556" s="31">
        <v>0</v>
      </c>
    </row>
    <row r="557" spans="1:49" outlineLevel="2" x14ac:dyDescent="0.2">
      <c r="A557" s="35">
        <v>901630993</v>
      </c>
      <c r="B557" s="35" t="s">
        <v>737</v>
      </c>
      <c r="C557" s="31" t="s">
        <v>737</v>
      </c>
      <c r="D557" s="35">
        <v>428</v>
      </c>
      <c r="E557" s="6" t="s">
        <v>330</v>
      </c>
      <c r="F557" s="35" t="s">
        <v>209</v>
      </c>
      <c r="G557" s="31">
        <v>9114</v>
      </c>
      <c r="H557" s="71">
        <v>40</v>
      </c>
      <c r="I557" s="31">
        <v>3033</v>
      </c>
      <c r="J557" s="33">
        <v>1</v>
      </c>
      <c r="K557" s="33">
        <v>0</v>
      </c>
      <c r="L557" s="33">
        <v>1.5714300000000001</v>
      </c>
      <c r="M557" s="33">
        <v>0.22857</v>
      </c>
      <c r="N557" s="35">
        <v>428</v>
      </c>
      <c r="O557" s="142" t="s">
        <v>330</v>
      </c>
      <c r="P557" s="35" t="s">
        <v>209</v>
      </c>
      <c r="Q557" s="31">
        <v>38334</v>
      </c>
      <c r="R557" s="32">
        <v>4.2060566161948651</v>
      </c>
      <c r="S557" s="31">
        <v>10</v>
      </c>
      <c r="T557" s="31">
        <v>0</v>
      </c>
      <c r="U557" s="31">
        <v>21794</v>
      </c>
      <c r="V557" s="32">
        <v>2.3912661838929119</v>
      </c>
      <c r="W557" s="32">
        <v>0.56852924296968743</v>
      </c>
      <c r="X557" s="31">
        <v>100</v>
      </c>
      <c r="Y557" s="31">
        <v>80</v>
      </c>
      <c r="Z557" s="31">
        <v>5</v>
      </c>
      <c r="AA557" s="35">
        <v>428</v>
      </c>
      <c r="AB557" s="142" t="s">
        <v>330</v>
      </c>
      <c r="AC557" s="35" t="s">
        <v>209</v>
      </c>
      <c r="AD557" s="31">
        <v>9114</v>
      </c>
      <c r="AE557" s="31">
        <v>41650</v>
      </c>
      <c r="AF557" s="31">
        <v>35720</v>
      </c>
      <c r="AG557" s="31">
        <v>0</v>
      </c>
      <c r="AH557" s="31">
        <v>57826</v>
      </c>
      <c r="AI557" s="31">
        <v>135196</v>
      </c>
      <c r="AJ557" s="31">
        <v>12000</v>
      </c>
      <c r="AK557" s="31">
        <v>0</v>
      </c>
      <c r="AL557" s="35">
        <v>428</v>
      </c>
      <c r="AM557" s="142" t="s">
        <v>330</v>
      </c>
      <c r="AN557" s="35" t="s">
        <v>209</v>
      </c>
      <c r="AO557" s="31">
        <v>63361</v>
      </c>
      <c r="AP557" s="31">
        <v>13599</v>
      </c>
      <c r="AQ557" s="31">
        <v>28042</v>
      </c>
      <c r="AR557" s="31">
        <v>105002</v>
      </c>
      <c r="AS557" s="31">
        <v>0</v>
      </c>
      <c r="AT557" s="36">
        <v>11.520956769804696</v>
      </c>
      <c r="AU557" s="31">
        <v>69282</v>
      </c>
      <c r="AV557" s="31">
        <v>35720</v>
      </c>
      <c r="AW557" s="31">
        <v>0</v>
      </c>
    </row>
    <row r="558" spans="1:49" outlineLevel="2" x14ac:dyDescent="0.2">
      <c r="A558" s="35">
        <v>901630813</v>
      </c>
      <c r="B558" s="35" t="s">
        <v>737</v>
      </c>
      <c r="C558" s="31" t="s">
        <v>737</v>
      </c>
      <c r="D558" s="35">
        <v>429</v>
      </c>
      <c r="E558" s="6" t="s">
        <v>330</v>
      </c>
      <c r="F558" s="35" t="s">
        <v>210</v>
      </c>
      <c r="G558" s="31">
        <v>54719</v>
      </c>
      <c r="H558" s="71">
        <v>55</v>
      </c>
      <c r="I558" s="31">
        <v>20704</v>
      </c>
      <c r="J558" s="33">
        <v>6</v>
      </c>
      <c r="K558" s="33">
        <v>0</v>
      </c>
      <c r="L558" s="33">
        <v>11.571429999999999</v>
      </c>
      <c r="M558" s="33">
        <v>0</v>
      </c>
      <c r="N558" s="35">
        <v>429</v>
      </c>
      <c r="O558" s="142" t="s">
        <v>330</v>
      </c>
      <c r="P558" s="35" t="s">
        <v>210</v>
      </c>
      <c r="Q558" s="31">
        <v>117138</v>
      </c>
      <c r="R558" s="32">
        <v>2.1407189458871692</v>
      </c>
      <c r="S558" s="31">
        <v>240</v>
      </c>
      <c r="T558" s="31">
        <v>0</v>
      </c>
      <c r="U558" s="31">
        <v>113095</v>
      </c>
      <c r="V558" s="32">
        <v>2.0668323617025166</v>
      </c>
      <c r="W558" s="32">
        <v>0.96548515426249382</v>
      </c>
      <c r="X558" s="31">
        <v>974</v>
      </c>
      <c r="Y558" s="31">
        <v>707</v>
      </c>
      <c r="Z558" s="31">
        <v>15</v>
      </c>
      <c r="AA558" s="35">
        <v>429</v>
      </c>
      <c r="AB558" s="142" t="s">
        <v>330</v>
      </c>
      <c r="AC558" s="35" t="s">
        <v>210</v>
      </c>
      <c r="AD558" s="31">
        <v>54719</v>
      </c>
      <c r="AE558" s="31">
        <v>113079</v>
      </c>
      <c r="AF558" s="31">
        <v>216963</v>
      </c>
      <c r="AG558" s="31">
        <v>0</v>
      </c>
      <c r="AH558" s="31">
        <v>156771</v>
      </c>
      <c r="AI558" s="31">
        <v>486813</v>
      </c>
      <c r="AJ558" s="31">
        <v>29500</v>
      </c>
      <c r="AK558" s="31">
        <v>0</v>
      </c>
      <c r="AL558" s="35">
        <v>429</v>
      </c>
      <c r="AM558" s="142" t="s">
        <v>330</v>
      </c>
      <c r="AN558" s="35" t="s">
        <v>210</v>
      </c>
      <c r="AO558" s="31">
        <v>691736</v>
      </c>
      <c r="AP558" s="31">
        <v>53847</v>
      </c>
      <c r="AQ558" s="31">
        <v>129968</v>
      </c>
      <c r="AR558" s="31">
        <v>875551</v>
      </c>
      <c r="AS558" s="31">
        <v>627000</v>
      </c>
      <c r="AT558" s="36">
        <v>16.000858933825544</v>
      </c>
      <c r="AU558" s="31">
        <v>658588</v>
      </c>
      <c r="AV558" s="31">
        <v>216963</v>
      </c>
      <c r="AW558" s="31">
        <v>0</v>
      </c>
    </row>
    <row r="559" spans="1:49" outlineLevel="2" x14ac:dyDescent="0.2">
      <c r="A559" s="35">
        <v>901630663</v>
      </c>
      <c r="B559" s="35" t="s">
        <v>737</v>
      </c>
      <c r="C559" s="31" t="s">
        <v>737</v>
      </c>
      <c r="D559" s="35">
        <v>430</v>
      </c>
      <c r="E559" s="6" t="s">
        <v>330</v>
      </c>
      <c r="F559" s="35" t="s">
        <v>211</v>
      </c>
      <c r="G559" s="31">
        <v>9727</v>
      </c>
      <c r="H559" s="71">
        <v>45</v>
      </c>
      <c r="I559" s="31">
        <v>1928</v>
      </c>
      <c r="J559" s="33">
        <v>0</v>
      </c>
      <c r="K559" s="33">
        <v>0</v>
      </c>
      <c r="L559" s="33">
        <v>2.7428599999999999</v>
      </c>
      <c r="M559" s="33">
        <v>0.57142999999999999</v>
      </c>
      <c r="N559" s="35">
        <v>430</v>
      </c>
      <c r="O559" s="142" t="s">
        <v>330</v>
      </c>
      <c r="P559" s="35" t="s">
        <v>211</v>
      </c>
      <c r="Q559" s="31">
        <v>38374</v>
      </c>
      <c r="R559" s="32">
        <v>3.9451012645214352</v>
      </c>
      <c r="S559" s="31">
        <v>9</v>
      </c>
      <c r="T559" s="31">
        <v>0</v>
      </c>
      <c r="U559" s="31">
        <v>5033</v>
      </c>
      <c r="V559" s="32">
        <v>0.51742572221651073</v>
      </c>
      <c r="W559" s="32">
        <v>0.13115651222181685</v>
      </c>
      <c r="X559" s="31">
        <v>2</v>
      </c>
      <c r="Y559" s="31">
        <v>0</v>
      </c>
      <c r="Z559" s="31">
        <v>11</v>
      </c>
      <c r="AA559" s="35">
        <v>430</v>
      </c>
      <c r="AB559" s="142" t="s">
        <v>330</v>
      </c>
      <c r="AC559" s="35" t="s">
        <v>211</v>
      </c>
      <c r="AD559" s="31">
        <v>9727</v>
      </c>
      <c r="AE559" s="31">
        <v>10998</v>
      </c>
      <c r="AF559" s="31">
        <v>36993</v>
      </c>
      <c r="AG559" s="31">
        <v>0</v>
      </c>
      <c r="AH559" s="31">
        <v>45783</v>
      </c>
      <c r="AI559" s="31">
        <v>93774</v>
      </c>
      <c r="AJ559" s="31">
        <v>0</v>
      </c>
      <c r="AK559" s="31">
        <v>0</v>
      </c>
      <c r="AL559" s="35">
        <v>430</v>
      </c>
      <c r="AM559" s="142" t="s">
        <v>330</v>
      </c>
      <c r="AN559" s="35" t="s">
        <v>211</v>
      </c>
      <c r="AO559" s="31">
        <v>51871</v>
      </c>
      <c r="AP559" s="31">
        <v>6494</v>
      </c>
      <c r="AQ559" s="31">
        <v>53528</v>
      </c>
      <c r="AR559" s="31">
        <v>111893</v>
      </c>
      <c r="AS559" s="31">
        <v>0</v>
      </c>
      <c r="AT559" s="36">
        <v>11.503341215174258</v>
      </c>
      <c r="AU559" s="31">
        <v>74900</v>
      </c>
      <c r="AV559" s="31">
        <v>36993</v>
      </c>
      <c r="AW559" s="31">
        <v>0</v>
      </c>
    </row>
    <row r="560" spans="1:49" outlineLevel="2" x14ac:dyDescent="0.2">
      <c r="A560" s="35">
        <v>901630273</v>
      </c>
      <c r="B560" s="35" t="s">
        <v>737</v>
      </c>
      <c r="C560" s="31" t="s">
        <v>737</v>
      </c>
      <c r="D560" s="35">
        <v>431</v>
      </c>
      <c r="E560" s="6" t="s">
        <v>330</v>
      </c>
      <c r="F560" s="73" t="s">
        <v>961</v>
      </c>
      <c r="G560" s="31">
        <v>33671</v>
      </c>
      <c r="H560" s="71">
        <v>54</v>
      </c>
      <c r="I560" s="31">
        <v>11512</v>
      </c>
      <c r="J560" s="33">
        <v>2.4285700000000001</v>
      </c>
      <c r="K560" s="33">
        <v>0</v>
      </c>
      <c r="L560" s="33">
        <v>8.4285700000000006</v>
      </c>
      <c r="M560" s="33">
        <v>0.85714000000000001</v>
      </c>
      <c r="N560" s="35">
        <v>431</v>
      </c>
      <c r="O560" s="142" t="s">
        <v>330</v>
      </c>
      <c r="P560" s="73" t="s">
        <v>961</v>
      </c>
      <c r="Q560" s="31">
        <v>62694</v>
      </c>
      <c r="R560" s="32">
        <v>1.8619583617950164</v>
      </c>
      <c r="S560" s="31">
        <v>19</v>
      </c>
      <c r="T560" s="31">
        <v>31</v>
      </c>
      <c r="U560" s="31">
        <v>117085</v>
      </c>
      <c r="V560" s="32">
        <v>3.4773247007810877</v>
      </c>
      <c r="W560" s="32">
        <v>1.8675630841866846</v>
      </c>
      <c r="X560" s="31">
        <v>248</v>
      </c>
      <c r="Y560" s="31">
        <v>145</v>
      </c>
      <c r="Z560" s="31">
        <v>18</v>
      </c>
      <c r="AA560" s="35">
        <v>431</v>
      </c>
      <c r="AB560" s="142" t="s">
        <v>330</v>
      </c>
      <c r="AC560" s="73" t="s">
        <v>961</v>
      </c>
      <c r="AD560" s="31">
        <v>33671</v>
      </c>
      <c r="AE560" s="31">
        <v>268464</v>
      </c>
      <c r="AF560" s="31">
        <v>63196</v>
      </c>
      <c r="AG560" s="31">
        <v>2055</v>
      </c>
      <c r="AH560" s="31">
        <v>281492</v>
      </c>
      <c r="AI560" s="31">
        <v>615207</v>
      </c>
      <c r="AJ560" s="31">
        <v>122594</v>
      </c>
      <c r="AK560" s="31">
        <v>2055</v>
      </c>
      <c r="AL560" s="35">
        <v>431</v>
      </c>
      <c r="AM560" s="142" t="s">
        <v>330</v>
      </c>
      <c r="AN560" s="73" t="s">
        <v>961</v>
      </c>
      <c r="AO560" s="31">
        <v>238651</v>
      </c>
      <c r="AP560" s="31">
        <v>54109</v>
      </c>
      <c r="AQ560" s="31">
        <v>134099</v>
      </c>
      <c r="AR560" s="31">
        <v>426859</v>
      </c>
      <c r="AS560" s="31">
        <v>0</v>
      </c>
      <c r="AT560" s="36">
        <v>12.677348460099195</v>
      </c>
      <c r="AU560" s="31">
        <v>361608</v>
      </c>
      <c r="AV560" s="31">
        <v>63196</v>
      </c>
      <c r="AW560" s="31">
        <v>2055</v>
      </c>
    </row>
    <row r="561" spans="1:49" outlineLevel="2" x14ac:dyDescent="0.2">
      <c r="A561" s="35">
        <v>901630913</v>
      </c>
      <c r="B561" s="35" t="s">
        <v>737</v>
      </c>
      <c r="C561" s="31" t="s">
        <v>737</v>
      </c>
      <c r="D561" s="35">
        <v>432</v>
      </c>
      <c r="E561" s="6" t="s">
        <v>330</v>
      </c>
      <c r="F561" s="35" t="s">
        <v>212</v>
      </c>
      <c r="G561" s="31">
        <v>6805</v>
      </c>
      <c r="H561" s="71">
        <v>46</v>
      </c>
      <c r="I561" s="31">
        <v>1578</v>
      </c>
      <c r="J561" s="33">
        <v>0</v>
      </c>
      <c r="K561" s="33">
        <v>0.74285999999999996</v>
      </c>
      <c r="L561" s="33">
        <v>1.31429</v>
      </c>
      <c r="M561" s="33">
        <v>0</v>
      </c>
      <c r="N561" s="35">
        <v>432</v>
      </c>
      <c r="O561" s="142" t="s">
        <v>330</v>
      </c>
      <c r="P561" s="35" t="s">
        <v>212</v>
      </c>
      <c r="Q561" s="31">
        <v>16174</v>
      </c>
      <c r="R561" s="32">
        <v>2.376781778104335</v>
      </c>
      <c r="S561" s="31">
        <v>16</v>
      </c>
      <c r="T561" s="31">
        <v>0</v>
      </c>
      <c r="U561" s="31">
        <v>9228</v>
      </c>
      <c r="V561" s="32">
        <v>1.3560617193240265</v>
      </c>
      <c r="W561" s="32">
        <v>0.57054531964881905</v>
      </c>
      <c r="X561" s="31">
        <v>89</v>
      </c>
      <c r="Y561" s="31">
        <v>345</v>
      </c>
      <c r="Z561" s="31">
        <v>6</v>
      </c>
      <c r="AA561" s="35">
        <v>432</v>
      </c>
      <c r="AB561" s="142" t="s">
        <v>330</v>
      </c>
      <c r="AC561" s="35" t="s">
        <v>212</v>
      </c>
      <c r="AD561" s="31">
        <v>6805</v>
      </c>
      <c r="AE561" s="31">
        <v>25852</v>
      </c>
      <c r="AF561" s="31">
        <v>17188</v>
      </c>
      <c r="AG561" s="31">
        <v>0</v>
      </c>
      <c r="AH561" s="31">
        <v>34552</v>
      </c>
      <c r="AI561" s="31">
        <v>77592</v>
      </c>
      <c r="AJ561" s="31">
        <v>1500</v>
      </c>
      <c r="AK561" s="31">
        <v>0</v>
      </c>
      <c r="AL561" s="35">
        <v>432</v>
      </c>
      <c r="AM561" s="142" t="s">
        <v>330</v>
      </c>
      <c r="AN561" s="35" t="s">
        <v>212</v>
      </c>
      <c r="AO561" s="31">
        <v>50102</v>
      </c>
      <c r="AP561" s="31">
        <v>11684</v>
      </c>
      <c r="AQ561" s="31">
        <v>27176</v>
      </c>
      <c r="AR561" s="31">
        <v>88962</v>
      </c>
      <c r="AS561" s="31">
        <v>0</v>
      </c>
      <c r="AT561" s="36">
        <v>13.073034533431301</v>
      </c>
      <c r="AU561" s="31">
        <v>71774</v>
      </c>
      <c r="AV561" s="31">
        <v>17188</v>
      </c>
      <c r="AW561" s="31">
        <v>0</v>
      </c>
    </row>
    <row r="562" spans="1:49" outlineLevel="2" x14ac:dyDescent="0.2">
      <c r="A562" s="35">
        <v>901631143</v>
      </c>
      <c r="B562" s="35" t="s">
        <v>737</v>
      </c>
      <c r="C562" s="31" t="s">
        <v>737</v>
      </c>
      <c r="D562" s="35">
        <v>433</v>
      </c>
      <c r="E562" s="6" t="s">
        <v>330</v>
      </c>
      <c r="F562" s="35" t="s">
        <v>214</v>
      </c>
      <c r="G562" s="31">
        <v>8508</v>
      </c>
      <c r="H562" s="71">
        <v>45</v>
      </c>
      <c r="I562" s="31">
        <v>4170</v>
      </c>
      <c r="J562" s="33">
        <v>0</v>
      </c>
      <c r="K562" s="33">
        <v>1</v>
      </c>
      <c r="L562" s="33">
        <v>2.05714</v>
      </c>
      <c r="M562" s="33">
        <v>0.37142999999999998</v>
      </c>
      <c r="N562" s="35">
        <v>433</v>
      </c>
      <c r="O562" s="142" t="s">
        <v>330</v>
      </c>
      <c r="P562" s="35" t="s">
        <v>214</v>
      </c>
      <c r="Q562" s="31">
        <v>26606</v>
      </c>
      <c r="R562" s="32">
        <v>3.1271744240714621</v>
      </c>
      <c r="S562" s="31">
        <v>61</v>
      </c>
      <c r="T562" s="31">
        <v>0</v>
      </c>
      <c r="U562" s="31">
        <v>20277</v>
      </c>
      <c r="V562" s="32">
        <v>2.3832863187588154</v>
      </c>
      <c r="W562" s="32">
        <v>0.76212132601668792</v>
      </c>
      <c r="X562" s="31">
        <v>171</v>
      </c>
      <c r="Y562" s="31">
        <v>68</v>
      </c>
      <c r="Z562" s="31">
        <v>9</v>
      </c>
      <c r="AA562" s="35">
        <v>433</v>
      </c>
      <c r="AB562" s="142" t="s">
        <v>330</v>
      </c>
      <c r="AC562" s="35" t="s">
        <v>214</v>
      </c>
      <c r="AD562" s="31">
        <v>8508</v>
      </c>
      <c r="AE562" s="31">
        <v>37409</v>
      </c>
      <c r="AF562" s="31">
        <v>20540</v>
      </c>
      <c r="AG562" s="31">
        <v>0</v>
      </c>
      <c r="AH562" s="31">
        <v>49676</v>
      </c>
      <c r="AI562" s="31">
        <v>107625</v>
      </c>
      <c r="AJ562" s="31">
        <v>0</v>
      </c>
      <c r="AK562" s="31">
        <v>156</v>
      </c>
      <c r="AL562" s="35">
        <v>433</v>
      </c>
      <c r="AM562" s="142" t="s">
        <v>330</v>
      </c>
      <c r="AN562" s="35" t="s">
        <v>214</v>
      </c>
      <c r="AO562" s="31">
        <v>56803</v>
      </c>
      <c r="AP562" s="31">
        <v>13144</v>
      </c>
      <c r="AQ562" s="31">
        <v>28171</v>
      </c>
      <c r="AR562" s="31">
        <v>98118</v>
      </c>
      <c r="AS562" s="31">
        <v>0</v>
      </c>
      <c r="AT562" s="36">
        <v>11.532440056417489</v>
      </c>
      <c r="AU562" s="31">
        <v>77578</v>
      </c>
      <c r="AV562" s="31">
        <v>20540</v>
      </c>
      <c r="AW562" s="31">
        <v>0</v>
      </c>
    </row>
    <row r="563" spans="1:49" outlineLevel="2" x14ac:dyDescent="0.2">
      <c r="A563" s="35">
        <v>901630423</v>
      </c>
      <c r="B563" s="35" t="s">
        <v>737</v>
      </c>
      <c r="C563" s="31" t="s">
        <v>737</v>
      </c>
      <c r="D563" s="35">
        <v>434</v>
      </c>
      <c r="E563" s="6" t="s">
        <v>330</v>
      </c>
      <c r="F563" s="35" t="s">
        <v>215</v>
      </c>
      <c r="G563" s="31">
        <v>12024</v>
      </c>
      <c r="H563" s="71">
        <v>46</v>
      </c>
      <c r="I563" s="31">
        <v>8026</v>
      </c>
      <c r="J563" s="33">
        <v>0</v>
      </c>
      <c r="K563" s="33">
        <v>1.2</v>
      </c>
      <c r="L563" s="33">
        <v>0.34286</v>
      </c>
      <c r="M563" s="33">
        <v>0.2</v>
      </c>
      <c r="N563" s="35">
        <v>434</v>
      </c>
      <c r="O563" s="142" t="s">
        <v>330</v>
      </c>
      <c r="P563" s="35" t="s">
        <v>215</v>
      </c>
      <c r="Q563" s="31">
        <v>31383</v>
      </c>
      <c r="R563" s="32">
        <v>2.6100299401197606</v>
      </c>
      <c r="S563" s="31">
        <v>52</v>
      </c>
      <c r="T563" s="31">
        <v>0</v>
      </c>
      <c r="U563" s="31">
        <v>28976</v>
      </c>
      <c r="V563" s="32">
        <v>2.4098469727212244</v>
      </c>
      <c r="W563" s="32">
        <v>0.92330242487971192</v>
      </c>
      <c r="X563" s="31">
        <v>24</v>
      </c>
      <c r="Y563" s="31">
        <v>146</v>
      </c>
      <c r="Z563" s="31">
        <v>12</v>
      </c>
      <c r="AA563" s="35">
        <v>434</v>
      </c>
      <c r="AB563" s="142" t="s">
        <v>330</v>
      </c>
      <c r="AC563" s="35" t="s">
        <v>215</v>
      </c>
      <c r="AD563" s="31">
        <v>12024</v>
      </c>
      <c r="AE563" s="31">
        <v>19978</v>
      </c>
      <c r="AF563" s="31">
        <v>27492</v>
      </c>
      <c r="AG563" s="31">
        <v>5676</v>
      </c>
      <c r="AH563" s="31">
        <v>35231</v>
      </c>
      <c r="AI563" s="31">
        <v>88377</v>
      </c>
      <c r="AJ563" s="31">
        <v>3000</v>
      </c>
      <c r="AK563" s="31">
        <v>5676</v>
      </c>
      <c r="AL563" s="35">
        <v>434</v>
      </c>
      <c r="AM563" s="142" t="s">
        <v>330</v>
      </c>
      <c r="AN563" s="35" t="s">
        <v>215</v>
      </c>
      <c r="AO563" s="31">
        <v>62786</v>
      </c>
      <c r="AP563" s="31">
        <v>6275</v>
      </c>
      <c r="AQ563" s="31">
        <v>31436</v>
      </c>
      <c r="AR563" s="31">
        <v>100497</v>
      </c>
      <c r="AS563" s="31">
        <v>0</v>
      </c>
      <c r="AT563" s="36">
        <v>8.3580339321357293</v>
      </c>
      <c r="AU563" s="31">
        <v>67329</v>
      </c>
      <c r="AV563" s="31">
        <v>27492</v>
      </c>
      <c r="AW563" s="31">
        <v>5676</v>
      </c>
    </row>
    <row r="564" spans="1:49" outlineLevel="2" x14ac:dyDescent="0.2">
      <c r="A564" s="35">
        <v>901631113</v>
      </c>
      <c r="B564" s="35" t="s">
        <v>737</v>
      </c>
      <c r="C564" s="31" t="s">
        <v>737</v>
      </c>
      <c r="D564" s="35">
        <v>435</v>
      </c>
      <c r="E564" s="6" t="s">
        <v>330</v>
      </c>
      <c r="F564" s="35" t="s">
        <v>216</v>
      </c>
      <c r="G564" s="31">
        <v>1954</v>
      </c>
      <c r="H564" s="71">
        <v>35</v>
      </c>
      <c r="I564" s="31">
        <v>742</v>
      </c>
      <c r="J564" s="33">
        <v>0</v>
      </c>
      <c r="K564" s="33">
        <v>0.8</v>
      </c>
      <c r="L564" s="33">
        <v>0.2</v>
      </c>
      <c r="M564" s="33">
        <v>0.4</v>
      </c>
      <c r="N564" s="35">
        <v>435</v>
      </c>
      <c r="O564" s="142" t="s">
        <v>330</v>
      </c>
      <c r="P564" s="35" t="s">
        <v>216</v>
      </c>
      <c r="Q564" s="31">
        <v>14323</v>
      </c>
      <c r="R564" s="32">
        <v>7.3300921187308088</v>
      </c>
      <c r="S564" s="31">
        <v>45</v>
      </c>
      <c r="T564" s="31">
        <v>0</v>
      </c>
      <c r="U564" s="31">
        <v>4808</v>
      </c>
      <c r="V564" s="32">
        <v>2.4605936540429889</v>
      </c>
      <c r="W564" s="32">
        <v>0.33568386511205756</v>
      </c>
      <c r="X564" s="31">
        <v>0</v>
      </c>
      <c r="Y564" s="31">
        <v>2</v>
      </c>
      <c r="Z564" s="31">
        <v>3</v>
      </c>
      <c r="AA564" s="35">
        <v>435</v>
      </c>
      <c r="AB564" s="142" t="s">
        <v>330</v>
      </c>
      <c r="AC564" s="35" t="s">
        <v>216</v>
      </c>
      <c r="AD564" s="31">
        <v>1954</v>
      </c>
      <c r="AE564" s="31">
        <v>9043</v>
      </c>
      <c r="AF564" s="31">
        <v>11828</v>
      </c>
      <c r="AG564" s="31">
        <v>0</v>
      </c>
      <c r="AH564" s="31">
        <v>14698</v>
      </c>
      <c r="AI564" s="31">
        <v>35569</v>
      </c>
      <c r="AJ564" s="31">
        <v>1500</v>
      </c>
      <c r="AK564" s="31">
        <v>0</v>
      </c>
      <c r="AL564" s="35">
        <v>435</v>
      </c>
      <c r="AM564" s="142" t="s">
        <v>330</v>
      </c>
      <c r="AN564" s="35" t="s">
        <v>216</v>
      </c>
      <c r="AO564" s="31">
        <v>23873</v>
      </c>
      <c r="AP564" s="31">
        <v>5843</v>
      </c>
      <c r="AQ564" s="31">
        <v>9123</v>
      </c>
      <c r="AR564" s="31">
        <v>38839</v>
      </c>
      <c r="AS564" s="31">
        <v>0</v>
      </c>
      <c r="AT564" s="36">
        <v>19.876663254861821</v>
      </c>
      <c r="AU564" s="31">
        <v>27011</v>
      </c>
      <c r="AV564" s="31">
        <v>11828</v>
      </c>
      <c r="AW564" s="31">
        <v>0</v>
      </c>
    </row>
    <row r="565" spans="1:49" outlineLevel="2" x14ac:dyDescent="0.2">
      <c r="A565" s="35">
        <v>901631202</v>
      </c>
      <c r="B565" s="35" t="s">
        <v>737</v>
      </c>
      <c r="C565" s="31" t="s">
        <v>737</v>
      </c>
      <c r="D565" s="35">
        <v>436</v>
      </c>
      <c r="E565" s="6" t="s">
        <v>330</v>
      </c>
      <c r="F565" s="35" t="s">
        <v>217</v>
      </c>
      <c r="G565" s="31">
        <v>16375</v>
      </c>
      <c r="H565" s="71">
        <v>45</v>
      </c>
      <c r="I565" s="31">
        <v>3268</v>
      </c>
      <c r="J565" s="33">
        <v>1</v>
      </c>
      <c r="K565" s="33">
        <v>1</v>
      </c>
      <c r="L565" s="33">
        <v>2.7142900000000001</v>
      </c>
      <c r="M565" s="33">
        <v>0</v>
      </c>
      <c r="N565" s="35">
        <v>436</v>
      </c>
      <c r="O565" s="142" t="s">
        <v>330</v>
      </c>
      <c r="P565" s="35" t="s">
        <v>217</v>
      </c>
      <c r="Q565" s="31">
        <v>40001</v>
      </c>
      <c r="R565" s="32">
        <v>2.4428091603053437</v>
      </c>
      <c r="S565" s="31">
        <v>26</v>
      </c>
      <c r="T565" s="31">
        <v>0</v>
      </c>
      <c r="U565" s="31">
        <v>23722</v>
      </c>
      <c r="V565" s="32">
        <v>1.4486717557251909</v>
      </c>
      <c r="W565" s="32">
        <v>0.59303517412064699</v>
      </c>
      <c r="X565" s="31">
        <v>55</v>
      </c>
      <c r="Y565" s="31">
        <v>40</v>
      </c>
      <c r="Z565" s="31">
        <v>8</v>
      </c>
      <c r="AA565" s="35">
        <v>436</v>
      </c>
      <c r="AB565" s="142" t="s">
        <v>330</v>
      </c>
      <c r="AC565" s="35" t="s">
        <v>217</v>
      </c>
      <c r="AD565" s="31">
        <v>16375</v>
      </c>
      <c r="AE565" s="31">
        <v>29332</v>
      </c>
      <c r="AF565" s="31">
        <v>33585</v>
      </c>
      <c r="AG565" s="31">
        <v>0</v>
      </c>
      <c r="AH565" s="31">
        <v>36417</v>
      </c>
      <c r="AI565" s="31">
        <v>99334</v>
      </c>
      <c r="AJ565" s="31">
        <v>0</v>
      </c>
      <c r="AK565" s="31">
        <v>0</v>
      </c>
      <c r="AL565" s="35">
        <v>436</v>
      </c>
      <c r="AM565" s="142" t="s">
        <v>330</v>
      </c>
      <c r="AN565" s="35" t="s">
        <v>217</v>
      </c>
      <c r="AO565" s="31">
        <v>62559</v>
      </c>
      <c r="AP565" s="31">
        <v>32672</v>
      </c>
      <c r="AQ565" s="31">
        <v>35703</v>
      </c>
      <c r="AR565" s="31">
        <v>130934</v>
      </c>
      <c r="AS565" s="31">
        <v>0</v>
      </c>
      <c r="AT565" s="36">
        <v>7.9959694656488551</v>
      </c>
      <c r="AU565" s="31">
        <v>97349</v>
      </c>
      <c r="AV565" s="31">
        <v>33585</v>
      </c>
      <c r="AW565" s="31">
        <v>0</v>
      </c>
    </row>
    <row r="566" spans="1:49" outlineLevel="2" x14ac:dyDescent="0.2">
      <c r="A566" s="35">
        <v>901631475</v>
      </c>
      <c r="B566" s="35" t="s">
        <v>737</v>
      </c>
      <c r="C566" s="31" t="s">
        <v>737</v>
      </c>
      <c r="D566" s="35">
        <v>437</v>
      </c>
      <c r="E566" s="6" t="s">
        <v>330</v>
      </c>
      <c r="F566" s="35" t="s">
        <v>218</v>
      </c>
      <c r="G566" s="31">
        <v>21213</v>
      </c>
      <c r="H566" s="71">
        <v>67</v>
      </c>
      <c r="I566" s="31">
        <v>18142</v>
      </c>
      <c r="J566" s="33">
        <v>6</v>
      </c>
      <c r="K566" s="33">
        <v>0</v>
      </c>
      <c r="L566" s="33">
        <v>8</v>
      </c>
      <c r="M566" s="33">
        <v>0</v>
      </c>
      <c r="N566" s="35">
        <v>437</v>
      </c>
      <c r="O566" s="142" t="s">
        <v>330</v>
      </c>
      <c r="P566" s="35" t="s">
        <v>218</v>
      </c>
      <c r="Q566" s="31">
        <v>126570</v>
      </c>
      <c r="R566" s="32">
        <v>5.9666242398529201</v>
      </c>
      <c r="S566" s="31">
        <v>123</v>
      </c>
      <c r="T566" s="31">
        <v>57</v>
      </c>
      <c r="U566" s="31">
        <v>335444</v>
      </c>
      <c r="V566" s="32">
        <v>15.813133455899685</v>
      </c>
      <c r="W566" s="32">
        <v>2.6502646756735402</v>
      </c>
      <c r="X566" s="31">
        <v>502</v>
      </c>
      <c r="Y566" s="31">
        <v>101</v>
      </c>
      <c r="Z566" s="31">
        <v>16</v>
      </c>
      <c r="AA566" s="35">
        <v>437</v>
      </c>
      <c r="AB566" s="142" t="s">
        <v>330</v>
      </c>
      <c r="AC566" s="35" t="s">
        <v>218</v>
      </c>
      <c r="AD566" s="31">
        <v>21213</v>
      </c>
      <c r="AE566" s="31">
        <v>810526</v>
      </c>
      <c r="AF566" s="31">
        <v>79522</v>
      </c>
      <c r="AG566" s="31">
        <v>0</v>
      </c>
      <c r="AH566" s="31">
        <v>44989</v>
      </c>
      <c r="AI566" s="31">
        <v>935037</v>
      </c>
      <c r="AJ566" s="31" t="s">
        <v>1032</v>
      </c>
      <c r="AK566" s="31">
        <v>0</v>
      </c>
      <c r="AL566" s="35">
        <v>437</v>
      </c>
      <c r="AM566" s="142" t="s">
        <v>330</v>
      </c>
      <c r="AN566" s="35" t="s">
        <v>218</v>
      </c>
      <c r="AO566" s="31">
        <v>599028</v>
      </c>
      <c r="AP566" s="31">
        <v>151636</v>
      </c>
      <c r="AQ566" s="31">
        <v>186437</v>
      </c>
      <c r="AR566" s="31">
        <v>937101</v>
      </c>
      <c r="AS566" s="31">
        <v>0</v>
      </c>
      <c r="AT566" s="36">
        <v>44.175788431622117</v>
      </c>
      <c r="AU566" s="31">
        <v>857579</v>
      </c>
      <c r="AV566" s="31">
        <v>79522</v>
      </c>
      <c r="AW566" s="31">
        <v>0</v>
      </c>
    </row>
    <row r="567" spans="1:49" outlineLevel="1" x14ac:dyDescent="0.2">
      <c r="B567" s="15" t="s">
        <v>462</v>
      </c>
      <c r="C567" s="31"/>
      <c r="F567" s="12" t="s">
        <v>42</v>
      </c>
      <c r="G567" s="31">
        <v>207211</v>
      </c>
      <c r="I567" s="31">
        <v>78087</v>
      </c>
      <c r="J567" s="33">
        <v>17.571429999999999</v>
      </c>
      <c r="K567" s="33">
        <v>8.0285799999999998</v>
      </c>
      <c r="L567" s="33">
        <v>43.428580000000004</v>
      </c>
      <c r="M567" s="33">
        <v>3.4285700000000001</v>
      </c>
      <c r="O567" s="142"/>
      <c r="P567" s="12" t="s">
        <v>42</v>
      </c>
      <c r="Q567" s="31">
        <v>590154</v>
      </c>
      <c r="R567" s="32">
        <v>2.8480823894484368</v>
      </c>
      <c r="S567" s="31">
        <v>677</v>
      </c>
      <c r="T567" s="31">
        <v>88</v>
      </c>
      <c r="U567" s="31">
        <v>709575</v>
      </c>
      <c r="V567" s="32">
        <v>3.4244079706193205</v>
      </c>
      <c r="W567" s="32">
        <v>1.2023556563202147</v>
      </c>
      <c r="X567" s="31">
        <v>2503</v>
      </c>
      <c r="Y567" s="31">
        <v>1909</v>
      </c>
      <c r="Z567" s="31">
        <v>122</v>
      </c>
      <c r="AB567" s="142"/>
      <c r="AC567" s="12" t="s">
        <v>42</v>
      </c>
      <c r="AD567" s="31">
        <v>207211</v>
      </c>
      <c r="AE567" s="31">
        <v>1457685</v>
      </c>
      <c r="AF567" s="31">
        <v>650952.78</v>
      </c>
      <c r="AG567" s="31">
        <v>16031</v>
      </c>
      <c r="AH567" s="31">
        <v>892444.91</v>
      </c>
      <c r="AI567" s="31">
        <v>3017113.69</v>
      </c>
      <c r="AJ567" s="31">
        <v>174094</v>
      </c>
      <c r="AK567" s="31">
        <v>7887</v>
      </c>
      <c r="AM567" s="142"/>
      <c r="AN567" s="12" t="s">
        <v>42</v>
      </c>
      <c r="AO567" s="31">
        <v>2099032</v>
      </c>
      <c r="AP567" s="31">
        <v>381320</v>
      </c>
      <c r="AQ567" s="31">
        <v>798058</v>
      </c>
      <c r="AR567" s="31">
        <v>3278410</v>
      </c>
      <c r="AS567" s="31">
        <v>735091</v>
      </c>
      <c r="AT567" s="36">
        <v>15.82160213502179</v>
      </c>
      <c r="AU567" s="31">
        <v>2612912</v>
      </c>
      <c r="AV567" s="31">
        <v>650953</v>
      </c>
      <c r="AW567" s="31">
        <v>14545</v>
      </c>
    </row>
    <row r="568" spans="1:49" outlineLevel="1" x14ac:dyDescent="0.2">
      <c r="B568" s="15"/>
      <c r="C568" s="31"/>
      <c r="F568" s="12"/>
      <c r="O568" s="142"/>
      <c r="P568" s="12"/>
      <c r="AB568" s="142"/>
      <c r="AC568" s="12"/>
      <c r="AI568" s="31"/>
      <c r="AJ568" s="31"/>
      <c r="AM568" s="142"/>
      <c r="AN568" s="12"/>
      <c r="AO568" s="31"/>
      <c r="AP568" s="31"/>
      <c r="AQ568" s="31"/>
      <c r="AR568" s="31"/>
      <c r="AS568" s="31"/>
      <c r="AT568" s="36"/>
      <c r="AU568" s="31"/>
      <c r="AV568" s="31"/>
      <c r="AW568" s="31"/>
    </row>
    <row r="569" spans="1:49" outlineLevel="2" x14ac:dyDescent="0.2">
      <c r="A569" s="35">
        <v>919640353</v>
      </c>
      <c r="B569" s="35" t="s">
        <v>219</v>
      </c>
      <c r="C569" s="31" t="s">
        <v>957</v>
      </c>
      <c r="D569" s="35">
        <v>438</v>
      </c>
      <c r="E569" s="6" t="s">
        <v>328</v>
      </c>
      <c r="F569" s="73" t="s">
        <v>103</v>
      </c>
      <c r="G569" s="31">
        <v>0</v>
      </c>
      <c r="I569" s="31">
        <v>0</v>
      </c>
      <c r="J569" s="33">
        <v>0.85714000000000001</v>
      </c>
      <c r="K569" s="33">
        <v>0</v>
      </c>
      <c r="L569" s="33">
        <v>0.57142999999999999</v>
      </c>
      <c r="M569" s="33">
        <v>0</v>
      </c>
      <c r="N569" s="35">
        <v>438</v>
      </c>
      <c r="O569" s="142" t="s">
        <v>328</v>
      </c>
      <c r="P569" s="73" t="s">
        <v>103</v>
      </c>
      <c r="Q569" s="31">
        <v>824</v>
      </c>
      <c r="R569" s="32">
        <v>0</v>
      </c>
      <c r="S569" s="31">
        <v>0</v>
      </c>
      <c r="T569" s="31">
        <v>0</v>
      </c>
      <c r="U569" s="31">
        <v>9237</v>
      </c>
      <c r="V569" s="32">
        <v>0</v>
      </c>
      <c r="W569" s="32">
        <v>11.20995145631068</v>
      </c>
      <c r="X569" s="31">
        <v>0</v>
      </c>
      <c r="Y569" s="31">
        <v>0</v>
      </c>
      <c r="Z569" s="31">
        <v>0</v>
      </c>
      <c r="AA569" s="35">
        <v>438</v>
      </c>
      <c r="AB569" s="142" t="s">
        <v>328</v>
      </c>
      <c r="AC569" s="73" t="s">
        <v>103</v>
      </c>
      <c r="AD569" s="31">
        <v>0</v>
      </c>
      <c r="AE569" s="31">
        <v>26000</v>
      </c>
      <c r="AF569" s="31">
        <v>72171</v>
      </c>
      <c r="AG569" s="31">
        <v>27545</v>
      </c>
      <c r="AH569" s="31">
        <v>37063</v>
      </c>
      <c r="AI569" s="31">
        <v>162779</v>
      </c>
      <c r="AJ569" s="31">
        <v>0</v>
      </c>
      <c r="AK569" s="31">
        <v>0</v>
      </c>
      <c r="AL569" s="35">
        <v>438</v>
      </c>
      <c r="AM569" s="142" t="s">
        <v>328</v>
      </c>
      <c r="AN569" s="73" t="s">
        <v>103</v>
      </c>
      <c r="AO569" s="31">
        <v>27787</v>
      </c>
      <c r="AP569" s="31">
        <v>23887</v>
      </c>
      <c r="AQ569" s="31">
        <v>80628</v>
      </c>
      <c r="AR569" s="31">
        <v>132302</v>
      </c>
      <c r="AS569" s="31">
        <v>0</v>
      </c>
      <c r="AT569" s="36">
        <v>0</v>
      </c>
      <c r="AU569" s="31">
        <v>32586</v>
      </c>
      <c r="AV569" s="31">
        <v>72171</v>
      </c>
      <c r="AW569" s="31">
        <v>27545</v>
      </c>
    </row>
    <row r="570" spans="1:49" outlineLevel="2" x14ac:dyDescent="0.2">
      <c r="A570" s="35">
        <v>919640063</v>
      </c>
      <c r="B570" s="35" t="s">
        <v>219</v>
      </c>
      <c r="C570" s="31" t="s">
        <v>957</v>
      </c>
      <c r="D570" s="35">
        <v>439</v>
      </c>
      <c r="E570" s="6" t="s">
        <v>330</v>
      </c>
      <c r="F570" s="73" t="s">
        <v>800</v>
      </c>
      <c r="G570" s="31">
        <v>1647</v>
      </c>
      <c r="H570" s="71">
        <v>25</v>
      </c>
      <c r="I570" s="31">
        <v>249</v>
      </c>
      <c r="J570" s="33">
        <v>0</v>
      </c>
      <c r="K570" s="33">
        <v>0.71428999999999998</v>
      </c>
      <c r="L570" s="33">
        <v>0</v>
      </c>
      <c r="M570" s="33">
        <v>0.11429</v>
      </c>
      <c r="N570" s="35">
        <v>439</v>
      </c>
      <c r="O570" s="142" t="s">
        <v>330</v>
      </c>
      <c r="P570" s="73" t="s">
        <v>800</v>
      </c>
      <c r="Q570" s="31">
        <v>7917</v>
      </c>
      <c r="R570" s="32">
        <v>4.8069216757741344</v>
      </c>
      <c r="S570" s="31">
        <v>10</v>
      </c>
      <c r="T570" s="31">
        <v>0</v>
      </c>
      <c r="U570" s="31">
        <v>7997</v>
      </c>
      <c r="V570" s="32">
        <v>4.8554948391013966</v>
      </c>
      <c r="W570" s="32">
        <v>1.0101048376910446</v>
      </c>
      <c r="X570" s="31">
        <v>3</v>
      </c>
      <c r="Y570" s="31">
        <v>0</v>
      </c>
      <c r="Z570" s="31">
        <v>4</v>
      </c>
      <c r="AA570" s="35">
        <v>439</v>
      </c>
      <c r="AB570" s="142" t="s">
        <v>330</v>
      </c>
      <c r="AC570" s="73" t="s">
        <v>800</v>
      </c>
      <c r="AD570" s="31">
        <v>1647</v>
      </c>
      <c r="AE570" s="31">
        <v>19775</v>
      </c>
      <c r="AF570" s="31">
        <v>6450</v>
      </c>
      <c r="AG570" s="31">
        <v>0</v>
      </c>
      <c r="AH570" s="31">
        <v>15328</v>
      </c>
      <c r="AI570" s="31">
        <v>41553</v>
      </c>
      <c r="AJ570" s="31">
        <v>0</v>
      </c>
      <c r="AK570" s="31">
        <v>0</v>
      </c>
      <c r="AL570" s="35">
        <v>439</v>
      </c>
      <c r="AM570" s="142" t="s">
        <v>330</v>
      </c>
      <c r="AN570" s="73" t="s">
        <v>800</v>
      </c>
      <c r="AO570" s="31">
        <v>19620</v>
      </c>
      <c r="AP570" s="31">
        <v>5613</v>
      </c>
      <c r="AQ570" s="31">
        <v>10090</v>
      </c>
      <c r="AR570" s="31">
        <v>35323</v>
      </c>
      <c r="AS570" s="31">
        <v>0</v>
      </c>
      <c r="AT570" s="36">
        <v>21.446873102610809</v>
      </c>
      <c r="AU570" s="31">
        <v>28873</v>
      </c>
      <c r="AV570" s="31">
        <v>6450</v>
      </c>
      <c r="AW570" s="31">
        <v>0</v>
      </c>
    </row>
    <row r="571" spans="1:49" outlineLevel="2" x14ac:dyDescent="0.2">
      <c r="A571" s="35">
        <v>919640665</v>
      </c>
      <c r="B571" s="35" t="s">
        <v>219</v>
      </c>
      <c r="C571" s="31" t="s">
        <v>957</v>
      </c>
      <c r="D571" s="35">
        <v>440</v>
      </c>
      <c r="E571" s="6" t="s">
        <v>330</v>
      </c>
      <c r="F571" s="35" t="s">
        <v>1018</v>
      </c>
      <c r="G571" s="31">
        <v>9540</v>
      </c>
      <c r="H571" s="71">
        <v>39</v>
      </c>
      <c r="I571" s="31">
        <v>2161</v>
      </c>
      <c r="J571" s="33">
        <v>0</v>
      </c>
      <c r="K571" s="33">
        <v>0.65</v>
      </c>
      <c r="L571" s="33">
        <v>0.55000000000000004</v>
      </c>
      <c r="M571" s="33">
        <v>1.95</v>
      </c>
      <c r="N571" s="35">
        <v>440</v>
      </c>
      <c r="O571" s="142" t="s">
        <v>330</v>
      </c>
      <c r="P571" s="35" t="s">
        <v>1018</v>
      </c>
      <c r="Q571" s="31">
        <v>18813</v>
      </c>
      <c r="R571" s="32">
        <v>1.9720125786163523</v>
      </c>
      <c r="S571" s="31">
        <v>23</v>
      </c>
      <c r="T571" s="31">
        <v>0</v>
      </c>
      <c r="U571" s="31">
        <v>27710</v>
      </c>
      <c r="V571" s="32">
        <v>2.9046121593291403</v>
      </c>
      <c r="W571" s="32">
        <v>1.4729176633179184</v>
      </c>
      <c r="X571" s="31">
        <v>47</v>
      </c>
      <c r="Y571" s="31">
        <v>834</v>
      </c>
      <c r="Z571" s="31">
        <v>10</v>
      </c>
      <c r="AA571" s="35">
        <v>440</v>
      </c>
      <c r="AB571" s="142" t="s">
        <v>330</v>
      </c>
      <c r="AC571" s="35" t="s">
        <v>1018</v>
      </c>
      <c r="AD571" s="31">
        <v>9540</v>
      </c>
      <c r="AE571" s="31">
        <v>42062</v>
      </c>
      <c r="AF571" s="31">
        <v>24047</v>
      </c>
      <c r="AG571" s="31">
        <v>348</v>
      </c>
      <c r="AH571" s="31">
        <v>43862</v>
      </c>
      <c r="AI571" s="31">
        <v>110319</v>
      </c>
      <c r="AJ571" s="31">
        <v>0</v>
      </c>
      <c r="AK571" s="31">
        <v>348</v>
      </c>
      <c r="AL571" s="35">
        <v>440</v>
      </c>
      <c r="AM571" s="142" t="s">
        <v>330</v>
      </c>
      <c r="AN571" s="35" t="s">
        <v>1018</v>
      </c>
      <c r="AO571" s="31">
        <v>42888</v>
      </c>
      <c r="AP571" s="31">
        <v>11726</v>
      </c>
      <c r="AQ571" s="31">
        <v>44759</v>
      </c>
      <c r="AR571" s="31">
        <v>99373</v>
      </c>
      <c r="AS571" s="31">
        <v>0</v>
      </c>
      <c r="AT571" s="36">
        <v>10.416457023060797</v>
      </c>
      <c r="AU571" s="31">
        <v>74978</v>
      </c>
      <c r="AV571" s="31">
        <v>24047</v>
      </c>
      <c r="AW571" s="31">
        <v>348</v>
      </c>
    </row>
    <row r="572" spans="1:49" outlineLevel="2" x14ac:dyDescent="0.2">
      <c r="A572" s="35">
        <v>919640303</v>
      </c>
      <c r="B572" s="35" t="s">
        <v>219</v>
      </c>
      <c r="C572" s="31" t="s">
        <v>957</v>
      </c>
      <c r="D572" s="35">
        <v>441</v>
      </c>
      <c r="E572" s="6" t="s">
        <v>330</v>
      </c>
      <c r="F572" s="35" t="s">
        <v>801</v>
      </c>
      <c r="G572" s="31">
        <v>6378</v>
      </c>
      <c r="H572" s="71">
        <v>29</v>
      </c>
      <c r="I572" s="31">
        <v>2801</v>
      </c>
      <c r="J572" s="33">
        <v>0</v>
      </c>
      <c r="K572" s="33">
        <v>0.85714000000000001</v>
      </c>
      <c r="L572" s="33">
        <v>2.2857099999999999</v>
      </c>
      <c r="M572" s="33">
        <v>5</v>
      </c>
      <c r="N572" s="35">
        <v>441</v>
      </c>
      <c r="O572" s="142" t="s">
        <v>330</v>
      </c>
      <c r="P572" s="35" t="s">
        <v>801</v>
      </c>
      <c r="Q572" s="31">
        <v>27378</v>
      </c>
      <c r="R572" s="32">
        <v>4.2925682031984946</v>
      </c>
      <c r="S572" s="31">
        <v>58</v>
      </c>
      <c r="T572" s="31">
        <v>0</v>
      </c>
      <c r="U572" s="31">
        <v>35781</v>
      </c>
      <c r="V572" s="32">
        <v>5.6100658513640642</v>
      </c>
      <c r="W572" s="32">
        <v>1.30692526846373</v>
      </c>
      <c r="X572" s="31">
        <v>35</v>
      </c>
      <c r="Y572" s="31">
        <v>908</v>
      </c>
      <c r="Z572" s="31">
        <v>17</v>
      </c>
      <c r="AA572" s="35">
        <v>441</v>
      </c>
      <c r="AB572" s="142" t="s">
        <v>330</v>
      </c>
      <c r="AC572" s="35" t="s">
        <v>801</v>
      </c>
      <c r="AD572" s="31">
        <v>6378</v>
      </c>
      <c r="AE572" s="31">
        <v>56198</v>
      </c>
      <c r="AF572" s="31">
        <v>16776</v>
      </c>
      <c r="AG572" s="31">
        <v>8468</v>
      </c>
      <c r="AH572" s="31">
        <v>59407</v>
      </c>
      <c r="AI572" s="31">
        <v>140849</v>
      </c>
      <c r="AJ572" s="31">
        <v>16490</v>
      </c>
      <c r="AK572" s="31">
        <v>8468</v>
      </c>
      <c r="AL572" s="35">
        <v>441</v>
      </c>
      <c r="AM572" s="142" t="s">
        <v>330</v>
      </c>
      <c r="AN572" s="35" t="s">
        <v>801</v>
      </c>
      <c r="AO572" s="31">
        <v>98056</v>
      </c>
      <c r="AP572" s="31">
        <v>12566</v>
      </c>
      <c r="AQ572" s="31">
        <v>47374</v>
      </c>
      <c r="AR572" s="31">
        <v>157996</v>
      </c>
      <c r="AS572" s="31">
        <v>0</v>
      </c>
      <c r="AT572" s="36">
        <v>24.772028849169018</v>
      </c>
      <c r="AU572" s="31">
        <v>132752</v>
      </c>
      <c r="AV572" s="31">
        <v>16776</v>
      </c>
      <c r="AW572" s="31">
        <v>8468</v>
      </c>
    </row>
    <row r="573" spans="1:49" outlineLevel="2" x14ac:dyDescent="0.2">
      <c r="A573" s="35">
        <v>919640245</v>
      </c>
      <c r="B573" s="35" t="s">
        <v>219</v>
      </c>
      <c r="C573" s="31" t="s">
        <v>957</v>
      </c>
      <c r="D573" s="35">
        <v>442</v>
      </c>
      <c r="E573" s="6" t="s">
        <v>330</v>
      </c>
      <c r="F573" s="35" t="s">
        <v>802</v>
      </c>
      <c r="G573" s="31">
        <v>4743</v>
      </c>
      <c r="H573" s="71">
        <v>28</v>
      </c>
      <c r="I573" s="31">
        <v>748</v>
      </c>
      <c r="J573" s="33">
        <v>0</v>
      </c>
      <c r="K573" s="33">
        <v>0.57142999999999999</v>
      </c>
      <c r="L573" s="33">
        <v>0.48570999999999998</v>
      </c>
      <c r="M573" s="33">
        <v>0.8</v>
      </c>
      <c r="N573" s="35">
        <v>442</v>
      </c>
      <c r="O573" s="142" t="s">
        <v>330</v>
      </c>
      <c r="P573" s="35" t="s">
        <v>802</v>
      </c>
      <c r="Q573" s="31">
        <v>12171</v>
      </c>
      <c r="R573" s="32">
        <v>2.5660974067046172</v>
      </c>
      <c r="S573" s="31">
        <v>35</v>
      </c>
      <c r="T573" s="31">
        <v>0</v>
      </c>
      <c r="U573" s="31">
        <v>9311</v>
      </c>
      <c r="V573" s="32">
        <v>1.9631035209782839</v>
      </c>
      <c r="W573" s="32">
        <v>0.76501520006572998</v>
      </c>
      <c r="X573" s="31">
        <v>48</v>
      </c>
      <c r="Y573" s="31">
        <v>50</v>
      </c>
      <c r="Z573" s="31">
        <v>4</v>
      </c>
      <c r="AA573" s="35">
        <v>442</v>
      </c>
      <c r="AB573" s="142" t="s">
        <v>330</v>
      </c>
      <c r="AC573" s="35" t="s">
        <v>802</v>
      </c>
      <c r="AD573" s="31">
        <v>4743</v>
      </c>
      <c r="AE573" s="31">
        <v>29319</v>
      </c>
      <c r="AF573" s="31">
        <v>13414</v>
      </c>
      <c r="AG573" s="31">
        <v>0</v>
      </c>
      <c r="AH573" s="31">
        <v>12119</v>
      </c>
      <c r="AI573" s="31">
        <v>54852</v>
      </c>
      <c r="AJ573" s="31">
        <v>1500</v>
      </c>
      <c r="AK573" s="31">
        <v>0</v>
      </c>
      <c r="AL573" s="35">
        <v>442</v>
      </c>
      <c r="AM573" s="142" t="s">
        <v>330</v>
      </c>
      <c r="AN573" s="35" t="s">
        <v>802</v>
      </c>
      <c r="AO573" s="31">
        <v>18610</v>
      </c>
      <c r="AP573" s="31">
        <v>7032</v>
      </c>
      <c r="AQ573" s="31">
        <v>16403</v>
      </c>
      <c r="AR573" s="31">
        <v>42045</v>
      </c>
      <c r="AS573" s="31">
        <v>0</v>
      </c>
      <c r="AT573" s="36">
        <v>8.8646426312460473</v>
      </c>
      <c r="AU573" s="31">
        <v>28631</v>
      </c>
      <c r="AV573" s="31">
        <v>13414</v>
      </c>
      <c r="AW573" s="31">
        <v>0</v>
      </c>
    </row>
    <row r="574" spans="1:49" outlineLevel="2" x14ac:dyDescent="0.2">
      <c r="A574" s="35">
        <v>919640373</v>
      </c>
      <c r="B574" s="35" t="s">
        <v>219</v>
      </c>
      <c r="C574" s="31" t="s">
        <v>957</v>
      </c>
      <c r="D574" s="35">
        <v>443</v>
      </c>
      <c r="E574" s="6" t="s">
        <v>330</v>
      </c>
      <c r="F574" s="35" t="s">
        <v>803</v>
      </c>
      <c r="G574" s="31">
        <v>2300</v>
      </c>
      <c r="H574" s="71">
        <v>35</v>
      </c>
      <c r="I574" s="31">
        <v>485</v>
      </c>
      <c r="J574" s="33">
        <v>0</v>
      </c>
      <c r="K574" s="33">
        <v>0.85714000000000001</v>
      </c>
      <c r="L574" s="33">
        <v>0.6</v>
      </c>
      <c r="M574" s="33">
        <v>0</v>
      </c>
      <c r="N574" s="35">
        <v>443</v>
      </c>
      <c r="O574" s="142" t="s">
        <v>330</v>
      </c>
      <c r="P574" s="35" t="s">
        <v>803</v>
      </c>
      <c r="Q574" s="31">
        <v>9802</v>
      </c>
      <c r="R574" s="32">
        <v>4.2617391304347825</v>
      </c>
      <c r="S574" s="31">
        <v>16</v>
      </c>
      <c r="T574" s="31">
        <v>0</v>
      </c>
      <c r="U574" s="31">
        <v>6543</v>
      </c>
      <c r="V574" s="32">
        <v>2.844782608695652</v>
      </c>
      <c r="W574" s="32">
        <v>0.66751683329932665</v>
      </c>
      <c r="X574" s="31">
        <v>30</v>
      </c>
      <c r="Y574" s="31">
        <v>233</v>
      </c>
      <c r="Z574" s="31">
        <v>6</v>
      </c>
      <c r="AA574" s="35">
        <v>443</v>
      </c>
      <c r="AB574" s="142" t="s">
        <v>330</v>
      </c>
      <c r="AC574" s="35" t="s">
        <v>803</v>
      </c>
      <c r="AD574" s="31">
        <v>2300</v>
      </c>
      <c r="AE574" s="31">
        <v>21577</v>
      </c>
      <c r="AF574" s="31">
        <v>9216</v>
      </c>
      <c r="AG574" s="31">
        <v>0</v>
      </c>
      <c r="AH574" s="31">
        <v>48018</v>
      </c>
      <c r="AI574" s="31">
        <v>78811</v>
      </c>
      <c r="AJ574" s="31">
        <v>0</v>
      </c>
      <c r="AK574" s="31">
        <v>0</v>
      </c>
      <c r="AL574" s="35">
        <v>443</v>
      </c>
      <c r="AM574" s="142" t="s">
        <v>330</v>
      </c>
      <c r="AN574" s="35" t="s">
        <v>803</v>
      </c>
      <c r="AO574" s="31">
        <v>38230</v>
      </c>
      <c r="AP574" s="31">
        <v>3670</v>
      </c>
      <c r="AQ574" s="31">
        <v>29055</v>
      </c>
      <c r="AR574" s="31">
        <v>70955</v>
      </c>
      <c r="AS574" s="31">
        <v>0</v>
      </c>
      <c r="AT574" s="36">
        <v>30.85</v>
      </c>
      <c r="AU574" s="31">
        <v>61739</v>
      </c>
      <c r="AV574" s="31">
        <v>9216</v>
      </c>
      <c r="AW574" s="31">
        <v>0</v>
      </c>
    </row>
    <row r="575" spans="1:49" outlineLevel="2" x14ac:dyDescent="0.2">
      <c r="A575" s="35">
        <v>919640485</v>
      </c>
      <c r="B575" s="35" t="s">
        <v>219</v>
      </c>
      <c r="C575" s="31" t="s">
        <v>957</v>
      </c>
      <c r="D575" s="35">
        <v>444</v>
      </c>
      <c r="E575" s="6" t="s">
        <v>330</v>
      </c>
      <c r="F575" s="35" t="s">
        <v>804</v>
      </c>
      <c r="G575" s="31">
        <v>1357</v>
      </c>
      <c r="H575" s="71">
        <v>35</v>
      </c>
      <c r="I575" s="31">
        <v>288</v>
      </c>
      <c r="J575" s="33">
        <v>0</v>
      </c>
      <c r="K575" s="33">
        <v>0.65713999999999995</v>
      </c>
      <c r="L575" s="33">
        <v>0.4</v>
      </c>
      <c r="M575" s="33">
        <v>0</v>
      </c>
      <c r="N575" s="35">
        <v>444</v>
      </c>
      <c r="O575" s="142" t="s">
        <v>330</v>
      </c>
      <c r="P575" s="35" t="s">
        <v>804</v>
      </c>
      <c r="Q575" s="31">
        <v>7012</v>
      </c>
      <c r="R575" s="32">
        <v>5.1672807663964626</v>
      </c>
      <c r="S575" s="31">
        <v>22</v>
      </c>
      <c r="T575" s="31">
        <v>0</v>
      </c>
      <c r="U575" s="31">
        <v>12499</v>
      </c>
      <c r="V575" s="32">
        <v>9.2107590272660271</v>
      </c>
      <c r="W575" s="32">
        <v>1.7825156873930406</v>
      </c>
      <c r="X575" s="31">
        <v>25</v>
      </c>
      <c r="Y575" s="31">
        <v>213</v>
      </c>
      <c r="Z575" s="31">
        <v>5</v>
      </c>
      <c r="AA575" s="35">
        <v>444</v>
      </c>
      <c r="AB575" s="142" t="s">
        <v>330</v>
      </c>
      <c r="AC575" s="35" t="s">
        <v>804</v>
      </c>
      <c r="AD575" s="31">
        <v>1357</v>
      </c>
      <c r="AE575" s="31">
        <v>19414</v>
      </c>
      <c r="AF575" s="31">
        <v>5622</v>
      </c>
      <c r="AG575" s="31">
        <v>0</v>
      </c>
      <c r="AH575" s="31">
        <v>10412</v>
      </c>
      <c r="AI575" s="31">
        <v>35448</v>
      </c>
      <c r="AJ575" s="31">
        <v>0</v>
      </c>
      <c r="AK575" s="31">
        <v>0</v>
      </c>
      <c r="AL575" s="35">
        <v>444</v>
      </c>
      <c r="AM575" s="142" t="s">
        <v>330</v>
      </c>
      <c r="AN575" s="35" t="s">
        <v>804</v>
      </c>
      <c r="AO575" s="31">
        <v>25358</v>
      </c>
      <c r="AP575" s="31">
        <v>3892</v>
      </c>
      <c r="AQ575" s="31">
        <v>10032</v>
      </c>
      <c r="AR575" s="31">
        <v>39282</v>
      </c>
      <c r="AS575" s="31">
        <v>0</v>
      </c>
      <c r="AT575" s="36">
        <v>28.947678703021371</v>
      </c>
      <c r="AU575" s="31">
        <v>33660</v>
      </c>
      <c r="AV575" s="31">
        <v>5622</v>
      </c>
      <c r="AW575" s="31">
        <v>0</v>
      </c>
    </row>
    <row r="576" spans="1:49" outlineLevel="2" x14ac:dyDescent="0.2">
      <c r="A576" s="35">
        <v>919640333</v>
      </c>
      <c r="B576" s="35" t="s">
        <v>219</v>
      </c>
      <c r="C576" s="31" t="s">
        <v>957</v>
      </c>
      <c r="D576" s="35">
        <v>445</v>
      </c>
      <c r="E576" s="6" t="s">
        <v>330</v>
      </c>
      <c r="F576" s="35" t="s">
        <v>805</v>
      </c>
      <c r="G576" s="31">
        <v>26857</v>
      </c>
      <c r="H576" s="71">
        <v>47</v>
      </c>
      <c r="I576" s="31">
        <v>4213</v>
      </c>
      <c r="J576" s="33">
        <v>1.14286</v>
      </c>
      <c r="K576" s="33">
        <v>0</v>
      </c>
      <c r="L576" s="33">
        <v>6.5142899999999999</v>
      </c>
      <c r="M576" s="33">
        <v>1.2857099999999999</v>
      </c>
      <c r="N576" s="35">
        <v>445</v>
      </c>
      <c r="O576" s="142" t="s">
        <v>330</v>
      </c>
      <c r="P576" s="35" t="s">
        <v>805</v>
      </c>
      <c r="Q576" s="31">
        <v>33583</v>
      </c>
      <c r="R576" s="32">
        <v>1.2504375023271401</v>
      </c>
      <c r="S576" s="31">
        <v>57</v>
      </c>
      <c r="T576" s="31">
        <v>0</v>
      </c>
      <c r="U576" s="31">
        <v>53580</v>
      </c>
      <c r="V576" s="32">
        <v>1.9950106117585731</v>
      </c>
      <c r="W576" s="32">
        <v>1.5954500789089718</v>
      </c>
      <c r="X576" s="31">
        <v>64</v>
      </c>
      <c r="Y576" s="31">
        <v>1287</v>
      </c>
      <c r="Z576" s="31">
        <v>12</v>
      </c>
      <c r="AA576" s="35">
        <v>445</v>
      </c>
      <c r="AB576" s="142" t="s">
        <v>330</v>
      </c>
      <c r="AC576" s="35" t="s">
        <v>805</v>
      </c>
      <c r="AD576" s="31">
        <v>26857</v>
      </c>
      <c r="AE576" s="31">
        <v>113589</v>
      </c>
      <c r="AF576" s="31">
        <v>75487</v>
      </c>
      <c r="AG576" s="31">
        <v>6214</v>
      </c>
      <c r="AH576" s="31">
        <v>197489</v>
      </c>
      <c r="AI576" s="31">
        <v>392779</v>
      </c>
      <c r="AJ576" s="31">
        <v>0</v>
      </c>
      <c r="AK576" s="31">
        <v>6214</v>
      </c>
      <c r="AL576" s="35">
        <v>445</v>
      </c>
      <c r="AM576" s="142" t="s">
        <v>330</v>
      </c>
      <c r="AN576" s="35" t="s">
        <v>805</v>
      </c>
      <c r="AO576" s="31">
        <v>261400</v>
      </c>
      <c r="AP576" s="31">
        <v>62633</v>
      </c>
      <c r="AQ576" s="31">
        <v>66222</v>
      </c>
      <c r="AR576" s="31">
        <v>390255</v>
      </c>
      <c r="AS576" s="31">
        <v>0</v>
      </c>
      <c r="AT576" s="36">
        <v>14.530848568343449</v>
      </c>
      <c r="AU576" s="31">
        <v>308554</v>
      </c>
      <c r="AV576" s="31">
        <v>75487</v>
      </c>
      <c r="AW576" s="31">
        <v>6214</v>
      </c>
    </row>
    <row r="577" spans="1:49" outlineLevel="1" x14ac:dyDescent="0.2">
      <c r="B577" s="15" t="s">
        <v>845</v>
      </c>
      <c r="C577" s="31"/>
      <c r="F577" s="12" t="s">
        <v>43</v>
      </c>
      <c r="G577" s="31">
        <v>52822</v>
      </c>
      <c r="I577" s="31">
        <v>10945</v>
      </c>
      <c r="J577" s="33">
        <v>2</v>
      </c>
      <c r="K577" s="33">
        <v>4.3071399999999995</v>
      </c>
      <c r="L577" s="33">
        <v>11.40714</v>
      </c>
      <c r="M577" s="33">
        <v>9.1499999999999986</v>
      </c>
      <c r="O577" s="142"/>
      <c r="P577" s="12" t="s">
        <v>43</v>
      </c>
      <c r="Q577" s="31">
        <v>117500</v>
      </c>
      <c r="R577" s="32">
        <v>2.2244519329067436</v>
      </c>
      <c r="S577" s="31">
        <v>221</v>
      </c>
      <c r="T577" s="31">
        <v>0</v>
      </c>
      <c r="U577" s="31">
        <v>162658</v>
      </c>
      <c r="V577" s="32">
        <v>3.0793608723637877</v>
      </c>
      <c r="W577" s="32">
        <v>1.3843234042553192</v>
      </c>
      <c r="X577" s="31">
        <v>252</v>
      </c>
      <c r="Y577" s="31">
        <v>3525</v>
      </c>
      <c r="Z577" s="31">
        <v>58</v>
      </c>
      <c r="AB577" s="142"/>
      <c r="AC577" s="12" t="s">
        <v>43</v>
      </c>
      <c r="AD577" s="31">
        <v>52822</v>
      </c>
      <c r="AE577" s="31">
        <v>327934</v>
      </c>
      <c r="AF577" s="31">
        <v>223183</v>
      </c>
      <c r="AG577" s="31">
        <v>42575</v>
      </c>
      <c r="AH577" s="31">
        <v>423698</v>
      </c>
      <c r="AI577" s="31">
        <v>1017390</v>
      </c>
      <c r="AJ577" s="31">
        <v>17990</v>
      </c>
      <c r="AK577" s="31">
        <v>15030</v>
      </c>
      <c r="AM577" s="142"/>
      <c r="AN577" s="12" t="s">
        <v>43</v>
      </c>
      <c r="AO577" s="31">
        <v>531949</v>
      </c>
      <c r="AP577" s="31">
        <v>131019</v>
      </c>
      <c r="AQ577" s="31">
        <v>304563</v>
      </c>
      <c r="AR577" s="31">
        <v>967531</v>
      </c>
      <c r="AS577" s="31">
        <v>0</v>
      </c>
      <c r="AT577" s="36">
        <v>18.316818749763357</v>
      </c>
      <c r="AU577" s="31">
        <v>701773</v>
      </c>
      <c r="AV577" s="31">
        <v>223183</v>
      </c>
      <c r="AW577" s="31">
        <v>42575</v>
      </c>
    </row>
    <row r="578" spans="1:49" outlineLevel="1" x14ac:dyDescent="0.2">
      <c r="B578" s="15"/>
      <c r="C578" s="31"/>
      <c r="F578" s="12"/>
      <c r="O578" s="142"/>
      <c r="P578" s="12"/>
      <c r="AB578" s="142"/>
      <c r="AC578" s="12"/>
      <c r="AI578" s="31"/>
      <c r="AJ578" s="31"/>
      <c r="AM578" s="142"/>
      <c r="AN578" s="12"/>
      <c r="AO578" s="31"/>
      <c r="AP578" s="31"/>
      <c r="AQ578" s="31"/>
      <c r="AR578" s="31"/>
      <c r="AS578" s="31"/>
      <c r="AT578" s="36"/>
      <c r="AU578" s="31"/>
      <c r="AV578" s="31"/>
      <c r="AW578" s="31"/>
    </row>
    <row r="579" spans="1:49" outlineLevel="2" x14ac:dyDescent="0.2">
      <c r="A579" s="35">
        <v>907650985</v>
      </c>
      <c r="B579" s="35" t="s">
        <v>806</v>
      </c>
      <c r="C579" s="31" t="s">
        <v>806</v>
      </c>
      <c r="D579" s="35">
        <v>446</v>
      </c>
      <c r="E579" s="6" t="s">
        <v>328</v>
      </c>
      <c r="F579" s="35" t="s">
        <v>699</v>
      </c>
      <c r="G579" s="31">
        <v>0</v>
      </c>
      <c r="I579" s="31">
        <v>774</v>
      </c>
      <c r="J579" s="33">
        <v>2</v>
      </c>
      <c r="K579" s="33">
        <v>0</v>
      </c>
      <c r="L579" s="33">
        <v>3.5466700000000002</v>
      </c>
      <c r="M579" s="33">
        <v>0</v>
      </c>
      <c r="N579" s="35">
        <v>446</v>
      </c>
      <c r="O579" s="142" t="s">
        <v>328</v>
      </c>
      <c r="P579" s="35" t="s">
        <v>699</v>
      </c>
      <c r="Q579" s="31">
        <v>459</v>
      </c>
      <c r="R579" s="32">
        <v>0</v>
      </c>
      <c r="S579" s="31">
        <v>1</v>
      </c>
      <c r="T579" s="31">
        <v>0</v>
      </c>
      <c r="U579" s="31">
        <v>1822</v>
      </c>
      <c r="V579" s="32">
        <v>0</v>
      </c>
      <c r="W579" s="32">
        <v>3.9694989106753811</v>
      </c>
      <c r="X579" s="31">
        <v>33</v>
      </c>
      <c r="Y579" s="31">
        <v>1433</v>
      </c>
      <c r="Z579" s="31">
        <v>0</v>
      </c>
      <c r="AA579" s="35">
        <v>446</v>
      </c>
      <c r="AB579" s="142" t="s">
        <v>328</v>
      </c>
      <c r="AC579" s="35" t="s">
        <v>699</v>
      </c>
      <c r="AD579" s="31">
        <v>0</v>
      </c>
      <c r="AE579" s="31">
        <v>170452</v>
      </c>
      <c r="AF579" s="31">
        <v>449900</v>
      </c>
      <c r="AG579" s="31">
        <v>1200</v>
      </c>
      <c r="AH579" s="31">
        <v>3511</v>
      </c>
      <c r="AI579" s="31">
        <v>625063</v>
      </c>
      <c r="AJ579" s="31" t="s">
        <v>1032</v>
      </c>
      <c r="AK579" s="31">
        <v>0</v>
      </c>
      <c r="AL579" s="35">
        <v>446</v>
      </c>
      <c r="AM579" s="142" t="s">
        <v>328</v>
      </c>
      <c r="AN579" s="35" t="s">
        <v>699</v>
      </c>
      <c r="AO579" s="31">
        <v>330747</v>
      </c>
      <c r="AP579" s="31">
        <v>89652</v>
      </c>
      <c r="AQ579" s="31">
        <v>506393</v>
      </c>
      <c r="AR579" s="31">
        <v>926792</v>
      </c>
      <c r="AS579" s="31">
        <v>0</v>
      </c>
      <c r="AT579" s="36">
        <v>0</v>
      </c>
      <c r="AU579" s="31">
        <v>475692</v>
      </c>
      <c r="AV579" s="31">
        <v>449900</v>
      </c>
      <c r="AW579" s="31">
        <v>1200</v>
      </c>
    </row>
    <row r="580" spans="1:49" outlineLevel="2" x14ac:dyDescent="0.2">
      <c r="A580" s="35">
        <v>907650753</v>
      </c>
      <c r="B580" s="35" t="s">
        <v>806</v>
      </c>
      <c r="C580" s="31" t="s">
        <v>806</v>
      </c>
      <c r="D580" s="35">
        <v>447</v>
      </c>
      <c r="E580" s="6" t="s">
        <v>330</v>
      </c>
      <c r="F580" s="35" t="s">
        <v>700</v>
      </c>
      <c r="G580" s="31">
        <v>51544</v>
      </c>
      <c r="H580" s="71">
        <v>45</v>
      </c>
      <c r="I580" s="31">
        <v>12773</v>
      </c>
      <c r="J580" s="33">
        <v>4.7466699999999999</v>
      </c>
      <c r="K580" s="33">
        <v>0</v>
      </c>
      <c r="L580" s="33">
        <v>8.0266699999999993</v>
      </c>
      <c r="M580" s="33">
        <v>0.26667000000000002</v>
      </c>
      <c r="N580" s="35">
        <v>447</v>
      </c>
      <c r="O580" s="142" t="s">
        <v>330</v>
      </c>
      <c r="P580" s="35" t="s">
        <v>700</v>
      </c>
      <c r="Q580" s="31">
        <v>107506</v>
      </c>
      <c r="R580" s="32">
        <v>2.0857131770914172</v>
      </c>
      <c r="S580" s="31">
        <v>19</v>
      </c>
      <c r="T580" s="31">
        <v>0</v>
      </c>
      <c r="U580" s="31">
        <v>177008</v>
      </c>
      <c r="V580" s="32">
        <v>3.4341145429147915</v>
      </c>
      <c r="W580" s="32">
        <v>1.6464941491637677</v>
      </c>
      <c r="X580" s="31">
        <v>17366</v>
      </c>
      <c r="Y580" s="31">
        <v>24025</v>
      </c>
      <c r="Z580" s="31">
        <v>32</v>
      </c>
      <c r="AA580" s="35">
        <v>447</v>
      </c>
      <c r="AB580" s="142" t="s">
        <v>330</v>
      </c>
      <c r="AC580" s="35" t="s">
        <v>700</v>
      </c>
      <c r="AD580" s="31">
        <v>51544</v>
      </c>
      <c r="AE580" s="31">
        <v>66331</v>
      </c>
      <c r="AF580" s="31">
        <v>135760</v>
      </c>
      <c r="AG580" s="31">
        <v>0</v>
      </c>
      <c r="AH580" s="31">
        <v>311543</v>
      </c>
      <c r="AI580" s="31">
        <v>513634</v>
      </c>
      <c r="AJ580" s="31">
        <v>19972</v>
      </c>
      <c r="AK580" s="31">
        <v>0</v>
      </c>
      <c r="AL580" s="35">
        <v>447</v>
      </c>
      <c r="AM580" s="142" t="s">
        <v>330</v>
      </c>
      <c r="AN580" s="35" t="s">
        <v>700</v>
      </c>
      <c r="AO580" s="31">
        <v>434410</v>
      </c>
      <c r="AP580" s="31">
        <v>60715</v>
      </c>
      <c r="AQ580" s="31">
        <v>162594</v>
      </c>
      <c r="AR580" s="31">
        <v>657719</v>
      </c>
      <c r="AS580" s="31">
        <v>0</v>
      </c>
      <c r="AT580" s="36">
        <v>12.760340679807543</v>
      </c>
      <c r="AU580" s="31">
        <v>521959</v>
      </c>
      <c r="AV580" s="31">
        <v>135760</v>
      </c>
      <c r="AW580" s="31">
        <v>0</v>
      </c>
    </row>
    <row r="581" spans="1:49" outlineLevel="2" x14ac:dyDescent="0.2">
      <c r="A581" s="35">
        <v>907651173</v>
      </c>
      <c r="B581" s="35" t="s">
        <v>806</v>
      </c>
      <c r="C581" s="31" t="s">
        <v>806</v>
      </c>
      <c r="D581" s="35">
        <v>448</v>
      </c>
      <c r="E581" s="6" t="s">
        <v>330</v>
      </c>
      <c r="F581" s="35" t="s">
        <v>701</v>
      </c>
      <c r="G581" s="31">
        <v>7562</v>
      </c>
      <c r="H581" s="71">
        <v>45</v>
      </c>
      <c r="I581" s="31">
        <v>1165</v>
      </c>
      <c r="J581" s="33">
        <v>0.57142999999999999</v>
      </c>
      <c r="K581" s="33">
        <v>0</v>
      </c>
      <c r="L581" s="33">
        <v>1</v>
      </c>
      <c r="M581" s="33">
        <v>0</v>
      </c>
      <c r="N581" s="35">
        <v>448</v>
      </c>
      <c r="O581" s="142" t="s">
        <v>330</v>
      </c>
      <c r="P581" s="35" t="s">
        <v>701</v>
      </c>
      <c r="Q581" s="31">
        <v>16216</v>
      </c>
      <c r="R581" s="32">
        <v>2.1444062417349907</v>
      </c>
      <c r="S581" s="31">
        <v>17</v>
      </c>
      <c r="T581" s="31">
        <v>0</v>
      </c>
      <c r="U581" s="31">
        <v>9113</v>
      </c>
      <c r="V581" s="32">
        <v>1.2051044697170061</v>
      </c>
      <c r="W581" s="32">
        <v>0.56197582634435128</v>
      </c>
      <c r="X581" s="31">
        <v>2320</v>
      </c>
      <c r="Y581" s="31">
        <v>2417</v>
      </c>
      <c r="Z581" s="31">
        <v>2</v>
      </c>
      <c r="AA581" s="35">
        <v>448</v>
      </c>
      <c r="AB581" s="142" t="s">
        <v>330</v>
      </c>
      <c r="AC581" s="35" t="s">
        <v>701</v>
      </c>
      <c r="AD581" s="31">
        <v>7562</v>
      </c>
      <c r="AE581" s="31">
        <v>6142</v>
      </c>
      <c r="AF581" s="31">
        <v>11429</v>
      </c>
      <c r="AG581" s="31">
        <v>0</v>
      </c>
      <c r="AH581" s="31">
        <v>17852</v>
      </c>
      <c r="AI581" s="31">
        <v>35423</v>
      </c>
      <c r="AJ581" s="31">
        <v>0</v>
      </c>
      <c r="AK581" s="31">
        <v>0</v>
      </c>
      <c r="AL581" s="35">
        <v>448</v>
      </c>
      <c r="AM581" s="142" t="s">
        <v>330</v>
      </c>
      <c r="AN581" s="35" t="s">
        <v>701</v>
      </c>
      <c r="AO581" s="31">
        <v>25918</v>
      </c>
      <c r="AP581" s="31">
        <v>5349</v>
      </c>
      <c r="AQ581" s="31">
        <v>1737</v>
      </c>
      <c r="AR581" s="31">
        <v>33004</v>
      </c>
      <c r="AS581" s="31">
        <v>0</v>
      </c>
      <c r="AT581" s="36">
        <v>4.3644538481883099</v>
      </c>
      <c r="AU581" s="31">
        <v>21575</v>
      </c>
      <c r="AV581" s="31">
        <v>11429</v>
      </c>
      <c r="AW581" s="31">
        <v>0</v>
      </c>
    </row>
    <row r="582" spans="1:49" outlineLevel="2" x14ac:dyDescent="0.2">
      <c r="A582" s="35">
        <v>907650273</v>
      </c>
      <c r="B582" s="35" t="s">
        <v>806</v>
      </c>
      <c r="C582" s="31" t="s">
        <v>806</v>
      </c>
      <c r="D582" s="35">
        <v>449</v>
      </c>
      <c r="E582" s="6" t="s">
        <v>330</v>
      </c>
      <c r="F582" s="35" t="s">
        <v>702</v>
      </c>
      <c r="G582" s="31">
        <v>3697</v>
      </c>
      <c r="H582" s="71">
        <v>43</v>
      </c>
      <c r="I582" s="31">
        <v>2485</v>
      </c>
      <c r="J582" s="33">
        <v>0</v>
      </c>
      <c r="K582" s="33">
        <v>0.71428999999999998</v>
      </c>
      <c r="L582" s="33">
        <v>1.3428599999999999</v>
      </c>
      <c r="M582" s="33">
        <v>1.3714299999999999</v>
      </c>
      <c r="N582" s="35">
        <v>449</v>
      </c>
      <c r="O582" s="142" t="s">
        <v>330</v>
      </c>
      <c r="P582" s="35" t="s">
        <v>702</v>
      </c>
      <c r="Q582" s="31">
        <v>23143</v>
      </c>
      <c r="R582" s="32">
        <v>6.2599404922910464</v>
      </c>
      <c r="S582" s="31">
        <v>14</v>
      </c>
      <c r="T582" s="31">
        <v>0</v>
      </c>
      <c r="U582" s="31">
        <v>35419</v>
      </c>
      <c r="V582" s="32">
        <v>9.580470651879903</v>
      </c>
      <c r="W582" s="32">
        <v>1.5304411701162339</v>
      </c>
      <c r="X582" s="31">
        <v>4645</v>
      </c>
      <c r="Y582" s="31">
        <v>6268</v>
      </c>
      <c r="Z582" s="31">
        <v>4</v>
      </c>
      <c r="AA582" s="35">
        <v>449</v>
      </c>
      <c r="AB582" s="142" t="s">
        <v>330</v>
      </c>
      <c r="AC582" s="35" t="s">
        <v>702</v>
      </c>
      <c r="AD582" s="31">
        <v>3697</v>
      </c>
      <c r="AE582" s="31">
        <v>5839</v>
      </c>
      <c r="AF582" s="31">
        <v>15871</v>
      </c>
      <c r="AG582" s="31">
        <v>0</v>
      </c>
      <c r="AH582" s="31">
        <v>61246</v>
      </c>
      <c r="AI582" s="31">
        <v>82956</v>
      </c>
      <c r="AJ582" s="31">
        <v>0</v>
      </c>
      <c r="AK582" s="31">
        <v>0</v>
      </c>
      <c r="AL582" s="35">
        <v>449</v>
      </c>
      <c r="AM582" s="142" t="s">
        <v>330</v>
      </c>
      <c r="AN582" s="35" t="s">
        <v>702</v>
      </c>
      <c r="AO582" s="31">
        <v>30500</v>
      </c>
      <c r="AP582" s="31">
        <v>7153</v>
      </c>
      <c r="AQ582" s="31">
        <v>21044</v>
      </c>
      <c r="AR582" s="31">
        <v>58697</v>
      </c>
      <c r="AS582" s="31">
        <v>0</v>
      </c>
      <c r="AT582" s="36">
        <v>15.876927238301326</v>
      </c>
      <c r="AU582" s="31">
        <v>42826</v>
      </c>
      <c r="AV582" s="31">
        <v>15871</v>
      </c>
      <c r="AW582" s="31">
        <v>0</v>
      </c>
    </row>
    <row r="583" spans="1:49" outlineLevel="2" x14ac:dyDescent="0.2">
      <c r="A583" s="35">
        <v>907650572</v>
      </c>
      <c r="B583" s="35" t="s">
        <v>806</v>
      </c>
      <c r="C583" s="31" t="s">
        <v>806</v>
      </c>
      <c r="D583" s="35">
        <v>450</v>
      </c>
      <c r="E583" s="6" t="s">
        <v>330</v>
      </c>
      <c r="F583" s="35" t="s">
        <v>703</v>
      </c>
      <c r="G583" s="31">
        <v>75481</v>
      </c>
      <c r="H583" s="71">
        <v>47</v>
      </c>
      <c r="I583" s="31">
        <v>19557</v>
      </c>
      <c r="J583" s="33">
        <v>5.1142899999999996</v>
      </c>
      <c r="K583" s="33">
        <v>0</v>
      </c>
      <c r="L583" s="33">
        <v>8.6285699999999999</v>
      </c>
      <c r="M583" s="33">
        <v>3.4285700000000001</v>
      </c>
      <c r="N583" s="35">
        <v>450</v>
      </c>
      <c r="O583" s="142" t="s">
        <v>330</v>
      </c>
      <c r="P583" s="35" t="s">
        <v>703</v>
      </c>
      <c r="Q583" s="31">
        <v>116311</v>
      </c>
      <c r="R583" s="32">
        <v>1.5409308302751685</v>
      </c>
      <c r="S583" s="31">
        <v>50</v>
      </c>
      <c r="T583" s="31">
        <v>0</v>
      </c>
      <c r="U583" s="31">
        <v>159893</v>
      </c>
      <c r="V583" s="32">
        <v>2.1183211669161777</v>
      </c>
      <c r="W583" s="32">
        <v>1.3747023067465673</v>
      </c>
      <c r="X583" s="31">
        <v>15903</v>
      </c>
      <c r="Y583" s="31">
        <v>16937</v>
      </c>
      <c r="Z583" s="31">
        <v>21</v>
      </c>
      <c r="AA583" s="35">
        <v>450</v>
      </c>
      <c r="AB583" s="142" t="s">
        <v>330</v>
      </c>
      <c r="AC583" s="35" t="s">
        <v>703</v>
      </c>
      <c r="AD583" s="31">
        <v>75481</v>
      </c>
      <c r="AE583" s="31">
        <v>74458</v>
      </c>
      <c r="AF583" s="31">
        <v>162184</v>
      </c>
      <c r="AG583" s="31">
        <v>0</v>
      </c>
      <c r="AH583" s="31">
        <v>347576</v>
      </c>
      <c r="AI583" s="31">
        <v>584218</v>
      </c>
      <c r="AJ583" s="31">
        <v>10000</v>
      </c>
      <c r="AK583" s="31">
        <v>0</v>
      </c>
      <c r="AL583" s="35">
        <v>450</v>
      </c>
      <c r="AM583" s="142" t="s">
        <v>330</v>
      </c>
      <c r="AN583" s="35" t="s">
        <v>703</v>
      </c>
      <c r="AO583" s="31">
        <v>453397</v>
      </c>
      <c r="AP583" s="31">
        <v>80835</v>
      </c>
      <c r="AQ583" s="31">
        <v>169846</v>
      </c>
      <c r="AR583" s="31">
        <v>704078</v>
      </c>
      <c r="AS583" s="31">
        <v>0</v>
      </c>
      <c r="AT583" s="36">
        <v>9.3278838383169269</v>
      </c>
      <c r="AU583" s="31">
        <v>541894</v>
      </c>
      <c r="AV583" s="31">
        <v>162184</v>
      </c>
      <c r="AW583" s="31">
        <v>0</v>
      </c>
    </row>
    <row r="584" spans="1:49" outlineLevel="2" x14ac:dyDescent="0.2">
      <c r="A584" s="35">
        <v>907650722</v>
      </c>
      <c r="B584" s="35" t="s">
        <v>806</v>
      </c>
      <c r="C584" s="31" t="s">
        <v>806</v>
      </c>
      <c r="D584" s="35">
        <v>451</v>
      </c>
      <c r="E584" s="6" t="s">
        <v>330</v>
      </c>
      <c r="F584" s="35" t="s">
        <v>704</v>
      </c>
      <c r="G584" s="31">
        <v>14384</v>
      </c>
      <c r="H584" s="71">
        <v>35</v>
      </c>
      <c r="I584" s="31">
        <v>3588</v>
      </c>
      <c r="J584" s="33">
        <v>0.88571</v>
      </c>
      <c r="K584" s="33">
        <v>0</v>
      </c>
      <c r="L584" s="33">
        <v>1.6</v>
      </c>
      <c r="M584" s="33">
        <v>0</v>
      </c>
      <c r="N584" s="35">
        <v>451</v>
      </c>
      <c r="O584" s="142" t="s">
        <v>330</v>
      </c>
      <c r="P584" s="35" t="s">
        <v>704</v>
      </c>
      <c r="Q584" s="31">
        <v>58863</v>
      </c>
      <c r="R584" s="32">
        <v>4.0922552836484982</v>
      </c>
      <c r="S584" s="31">
        <v>46</v>
      </c>
      <c r="T584" s="31">
        <v>0</v>
      </c>
      <c r="U584" s="31">
        <v>20106</v>
      </c>
      <c r="V584" s="32">
        <v>1.3978031145717464</v>
      </c>
      <c r="W584" s="32">
        <v>0.34157280464808115</v>
      </c>
      <c r="X584" s="31">
        <v>10542</v>
      </c>
      <c r="Y584" s="31">
        <v>5754</v>
      </c>
      <c r="Z584" s="31">
        <v>8</v>
      </c>
      <c r="AA584" s="35">
        <v>451</v>
      </c>
      <c r="AB584" s="142" t="s">
        <v>330</v>
      </c>
      <c r="AC584" s="35" t="s">
        <v>704</v>
      </c>
      <c r="AD584" s="31">
        <v>14384</v>
      </c>
      <c r="AE584" s="31">
        <v>72308</v>
      </c>
      <c r="AF584" s="31">
        <v>42245</v>
      </c>
      <c r="AG584" s="31">
        <v>0</v>
      </c>
      <c r="AH584" s="31">
        <v>60975</v>
      </c>
      <c r="AI584" s="31">
        <v>175528</v>
      </c>
      <c r="AJ584" s="31">
        <v>0</v>
      </c>
      <c r="AK584" s="31">
        <v>0</v>
      </c>
      <c r="AL584" s="35">
        <v>451</v>
      </c>
      <c r="AM584" s="142" t="s">
        <v>330</v>
      </c>
      <c r="AN584" s="35" t="s">
        <v>704</v>
      </c>
      <c r="AO584" s="31">
        <v>63198</v>
      </c>
      <c r="AP584" s="31">
        <v>22483</v>
      </c>
      <c r="AQ584" s="31">
        <v>56180</v>
      </c>
      <c r="AR584" s="31">
        <v>141861</v>
      </c>
      <c r="AS584" s="31">
        <v>0</v>
      </c>
      <c r="AT584" s="36">
        <v>9.8624165739710783</v>
      </c>
      <c r="AU584" s="31">
        <v>99616</v>
      </c>
      <c r="AV584" s="31">
        <v>42245</v>
      </c>
      <c r="AW584" s="31">
        <v>0</v>
      </c>
    </row>
    <row r="585" spans="1:49" outlineLevel="2" x14ac:dyDescent="0.2">
      <c r="A585" s="35">
        <v>907650783</v>
      </c>
      <c r="B585" s="35" t="s">
        <v>806</v>
      </c>
      <c r="C585" s="31" t="s">
        <v>806</v>
      </c>
      <c r="D585" s="35">
        <v>452</v>
      </c>
      <c r="E585" s="6" t="s">
        <v>330</v>
      </c>
      <c r="F585" s="35" t="s">
        <v>705</v>
      </c>
      <c r="G585" s="31">
        <v>13482</v>
      </c>
      <c r="H585" s="71">
        <v>61</v>
      </c>
      <c r="I585" s="31">
        <v>5992</v>
      </c>
      <c r="J585" s="33">
        <v>0</v>
      </c>
      <c r="K585" s="33">
        <v>2</v>
      </c>
      <c r="L585" s="33">
        <v>6.45</v>
      </c>
      <c r="M585" s="33">
        <v>0</v>
      </c>
      <c r="N585" s="35">
        <v>452</v>
      </c>
      <c r="O585" s="142" t="s">
        <v>330</v>
      </c>
      <c r="P585" s="35" t="s">
        <v>705</v>
      </c>
      <c r="Q585" s="31">
        <v>64026</v>
      </c>
      <c r="R585" s="32">
        <v>4.748998664886515</v>
      </c>
      <c r="S585" s="31">
        <v>52</v>
      </c>
      <c r="T585" s="31">
        <v>0</v>
      </c>
      <c r="U585" s="31">
        <v>63716</v>
      </c>
      <c r="V585" s="32">
        <v>4.7260050437620533</v>
      </c>
      <c r="W585" s="32">
        <v>0.99515821697435414</v>
      </c>
      <c r="X585" s="31">
        <v>6859</v>
      </c>
      <c r="Y585" s="31">
        <v>9940</v>
      </c>
      <c r="Z585" s="31">
        <v>14</v>
      </c>
      <c r="AA585" s="35">
        <v>452</v>
      </c>
      <c r="AB585" s="142" t="s">
        <v>330</v>
      </c>
      <c r="AC585" s="35" t="s">
        <v>705</v>
      </c>
      <c r="AD585" s="31">
        <v>13482</v>
      </c>
      <c r="AE585" s="31">
        <v>9707</v>
      </c>
      <c r="AF585" s="31">
        <v>47633</v>
      </c>
      <c r="AG585" s="31">
        <v>0</v>
      </c>
      <c r="AH585" s="31">
        <v>113549</v>
      </c>
      <c r="AI585" s="31">
        <v>170889</v>
      </c>
      <c r="AJ585" s="31">
        <v>0</v>
      </c>
      <c r="AK585" s="31">
        <v>0</v>
      </c>
      <c r="AL585" s="35">
        <v>452</v>
      </c>
      <c r="AM585" s="142" t="s">
        <v>330</v>
      </c>
      <c r="AN585" s="35" t="s">
        <v>705</v>
      </c>
      <c r="AO585" s="31">
        <v>336070</v>
      </c>
      <c r="AP585" s="31">
        <v>48951</v>
      </c>
      <c r="AQ585" s="31">
        <v>84569</v>
      </c>
      <c r="AR585" s="31">
        <v>469590</v>
      </c>
      <c r="AS585" s="31">
        <v>0</v>
      </c>
      <c r="AT585" s="36">
        <v>34.83088562527815</v>
      </c>
      <c r="AU585" s="31">
        <v>421957</v>
      </c>
      <c r="AV585" s="31">
        <v>47633</v>
      </c>
      <c r="AW585" s="31">
        <v>0</v>
      </c>
    </row>
    <row r="586" spans="1:49" outlineLevel="2" x14ac:dyDescent="0.2">
      <c r="A586" s="35">
        <v>907650933</v>
      </c>
      <c r="B586" s="35" t="s">
        <v>806</v>
      </c>
      <c r="C586" s="31" t="s">
        <v>806</v>
      </c>
      <c r="D586" s="35">
        <v>453</v>
      </c>
      <c r="E586" s="6" t="s">
        <v>330</v>
      </c>
      <c r="F586" s="35" t="s">
        <v>706</v>
      </c>
      <c r="G586" s="31">
        <v>3239</v>
      </c>
      <c r="H586" s="71">
        <v>35</v>
      </c>
      <c r="I586" s="31">
        <v>553</v>
      </c>
      <c r="J586" s="33">
        <v>0</v>
      </c>
      <c r="K586" s="33">
        <v>0.68571000000000004</v>
      </c>
      <c r="L586" s="33">
        <v>0.54286000000000001</v>
      </c>
      <c r="M586" s="33">
        <v>0.22857</v>
      </c>
      <c r="N586" s="35">
        <v>453</v>
      </c>
      <c r="O586" s="142" t="s">
        <v>330</v>
      </c>
      <c r="P586" s="35" t="s">
        <v>706</v>
      </c>
      <c r="Q586" s="31">
        <v>13457</v>
      </c>
      <c r="R586" s="32">
        <v>4.154677369558506</v>
      </c>
      <c r="S586" s="31">
        <v>15</v>
      </c>
      <c r="T586" s="31">
        <v>0</v>
      </c>
      <c r="U586" s="31">
        <v>7560</v>
      </c>
      <c r="V586" s="32">
        <v>2.3340537202840381</v>
      </c>
      <c r="W586" s="32">
        <v>0.56178940328453597</v>
      </c>
      <c r="X586" s="31">
        <v>2030</v>
      </c>
      <c r="Y586" s="31">
        <v>1442</v>
      </c>
      <c r="Z586" s="31">
        <v>4</v>
      </c>
      <c r="AA586" s="35">
        <v>453</v>
      </c>
      <c r="AB586" s="142" t="s">
        <v>330</v>
      </c>
      <c r="AC586" s="35" t="s">
        <v>706</v>
      </c>
      <c r="AD586" s="31">
        <v>3239</v>
      </c>
      <c r="AE586" s="31">
        <v>15598</v>
      </c>
      <c r="AF586" s="31">
        <v>9898</v>
      </c>
      <c r="AG586" s="31">
        <v>0</v>
      </c>
      <c r="AH586" s="31">
        <v>19698</v>
      </c>
      <c r="AI586" s="31">
        <v>45194</v>
      </c>
      <c r="AJ586" s="31">
        <v>1600</v>
      </c>
      <c r="AK586" s="31">
        <v>0</v>
      </c>
      <c r="AL586" s="35">
        <v>453</v>
      </c>
      <c r="AM586" s="142" t="s">
        <v>330</v>
      </c>
      <c r="AN586" s="35" t="s">
        <v>706</v>
      </c>
      <c r="AO586" s="31">
        <v>25143</v>
      </c>
      <c r="AP586" s="31">
        <v>5234</v>
      </c>
      <c r="AQ586" s="31">
        <v>12826</v>
      </c>
      <c r="AR586" s="31">
        <v>43203</v>
      </c>
      <c r="AS586" s="31">
        <v>0</v>
      </c>
      <c r="AT586" s="36">
        <v>13.338376041988267</v>
      </c>
      <c r="AU586" s="31">
        <v>33305</v>
      </c>
      <c r="AV586" s="31">
        <v>9898</v>
      </c>
      <c r="AW586" s="31">
        <v>0</v>
      </c>
    </row>
    <row r="587" spans="1:49" outlineLevel="2" x14ac:dyDescent="0.2">
      <c r="A587" s="35">
        <v>907650962</v>
      </c>
      <c r="B587" s="35" t="s">
        <v>806</v>
      </c>
      <c r="C587" s="31" t="s">
        <v>806</v>
      </c>
      <c r="D587" s="35">
        <v>454</v>
      </c>
      <c r="E587" s="6" t="s">
        <v>330</v>
      </c>
      <c r="F587" s="35" t="s">
        <v>707</v>
      </c>
      <c r="G587" s="31">
        <v>16548</v>
      </c>
      <c r="H587" s="71">
        <v>45</v>
      </c>
      <c r="I587" s="31">
        <v>5165</v>
      </c>
      <c r="J587" s="33">
        <v>1.78667</v>
      </c>
      <c r="K587" s="33">
        <v>0</v>
      </c>
      <c r="L587" s="33">
        <v>1.89333</v>
      </c>
      <c r="M587" s="33">
        <v>0.93332999999999999</v>
      </c>
      <c r="N587" s="35">
        <v>454</v>
      </c>
      <c r="O587" s="142" t="s">
        <v>330</v>
      </c>
      <c r="P587" s="35" t="s">
        <v>707</v>
      </c>
      <c r="Q587" s="31">
        <v>61845</v>
      </c>
      <c r="R587" s="32">
        <v>3.7373096446700509</v>
      </c>
      <c r="S587" s="31">
        <v>50</v>
      </c>
      <c r="T587" s="31">
        <v>0</v>
      </c>
      <c r="U587" s="31">
        <v>16784</v>
      </c>
      <c r="V587" s="32">
        <v>1.0142615421803238</v>
      </c>
      <c r="W587" s="32">
        <v>0.27138814778882692</v>
      </c>
      <c r="X587" s="31">
        <v>6884</v>
      </c>
      <c r="Y587" s="31">
        <v>2582</v>
      </c>
      <c r="Z587" s="31">
        <v>10</v>
      </c>
      <c r="AA587" s="35">
        <v>454</v>
      </c>
      <c r="AB587" s="142" t="s">
        <v>330</v>
      </c>
      <c r="AC587" s="35" t="s">
        <v>707</v>
      </c>
      <c r="AD587" s="31">
        <v>16548</v>
      </c>
      <c r="AE587" s="31">
        <v>60346</v>
      </c>
      <c r="AF587" s="31">
        <v>51652</v>
      </c>
      <c r="AG587" s="31">
        <v>6719</v>
      </c>
      <c r="AH587" s="31">
        <v>61120</v>
      </c>
      <c r="AI587" s="31">
        <v>179837</v>
      </c>
      <c r="AJ587" s="31">
        <v>0</v>
      </c>
      <c r="AK587" s="31">
        <v>6719</v>
      </c>
      <c r="AL587" s="35">
        <v>454</v>
      </c>
      <c r="AM587" s="142" t="s">
        <v>330</v>
      </c>
      <c r="AN587" s="35" t="s">
        <v>707</v>
      </c>
      <c r="AO587" s="31">
        <v>104449</v>
      </c>
      <c r="AP587" s="31">
        <v>21453</v>
      </c>
      <c r="AQ587" s="31">
        <v>66824</v>
      </c>
      <c r="AR587" s="31">
        <v>192726</v>
      </c>
      <c r="AS587" s="31">
        <v>0</v>
      </c>
      <c r="AT587" s="36">
        <v>11.6464829586657</v>
      </c>
      <c r="AU587" s="31">
        <v>134355</v>
      </c>
      <c r="AV587" s="31">
        <v>51652</v>
      </c>
      <c r="AW587" s="31">
        <v>6719</v>
      </c>
    </row>
    <row r="588" spans="1:49" outlineLevel="2" x14ac:dyDescent="0.2">
      <c r="A588" s="35">
        <v>907650993</v>
      </c>
      <c r="B588" s="35" t="s">
        <v>806</v>
      </c>
      <c r="C588" s="31" t="s">
        <v>806</v>
      </c>
      <c r="D588" s="35">
        <v>455</v>
      </c>
      <c r="E588" s="6" t="s">
        <v>330</v>
      </c>
      <c r="F588" s="35" t="s">
        <v>708</v>
      </c>
      <c r="G588" s="31">
        <v>15365</v>
      </c>
      <c r="H588" s="71">
        <v>45</v>
      </c>
      <c r="I588" s="31">
        <v>5145</v>
      </c>
      <c r="J588" s="33">
        <v>5.7140000000000003E-2</v>
      </c>
      <c r="K588" s="33">
        <v>2.11429</v>
      </c>
      <c r="L588" s="33">
        <v>1.6571400000000001</v>
      </c>
      <c r="M588" s="33">
        <v>0</v>
      </c>
      <c r="N588" s="35">
        <v>455</v>
      </c>
      <c r="O588" s="142" t="s">
        <v>330</v>
      </c>
      <c r="P588" s="35" t="s">
        <v>708</v>
      </c>
      <c r="Q588" s="31">
        <v>25738</v>
      </c>
      <c r="R588" s="32">
        <v>1.6751057598438008</v>
      </c>
      <c r="S588" s="31">
        <v>50</v>
      </c>
      <c r="T588" s="31">
        <v>0</v>
      </c>
      <c r="U588" s="31">
        <v>29503</v>
      </c>
      <c r="V588" s="32">
        <v>1.9201431825577611</v>
      </c>
      <c r="W588" s="32">
        <v>1.1462817623746988</v>
      </c>
      <c r="X588" s="31">
        <v>2631</v>
      </c>
      <c r="Y588" s="31">
        <v>6623</v>
      </c>
      <c r="Z588" s="31">
        <v>6</v>
      </c>
      <c r="AA588" s="35">
        <v>455</v>
      </c>
      <c r="AB588" s="142" t="s">
        <v>330</v>
      </c>
      <c r="AC588" s="35" t="s">
        <v>708</v>
      </c>
      <c r="AD588" s="31">
        <v>15365</v>
      </c>
      <c r="AE588" s="31">
        <v>13063</v>
      </c>
      <c r="AF588" s="31">
        <v>30303</v>
      </c>
      <c r="AG588" s="31">
        <v>0</v>
      </c>
      <c r="AH588" s="31">
        <v>142298</v>
      </c>
      <c r="AI588" s="31">
        <v>185664</v>
      </c>
      <c r="AJ588" s="31">
        <v>0</v>
      </c>
      <c r="AK588" s="31">
        <v>0</v>
      </c>
      <c r="AL588" s="35">
        <v>455</v>
      </c>
      <c r="AM588" s="142" t="s">
        <v>330</v>
      </c>
      <c r="AN588" s="35" t="s">
        <v>708</v>
      </c>
      <c r="AO588" s="31">
        <v>93427</v>
      </c>
      <c r="AP588" s="31">
        <v>13458</v>
      </c>
      <c r="AQ588" s="31">
        <v>70149</v>
      </c>
      <c r="AR588" s="31">
        <v>177034</v>
      </c>
      <c r="AS588" s="31">
        <v>0</v>
      </c>
      <c r="AT588" s="36">
        <v>11.521900423039375</v>
      </c>
      <c r="AU588" s="31">
        <v>146731</v>
      </c>
      <c r="AV588" s="31">
        <v>30303</v>
      </c>
      <c r="AW588" s="31">
        <v>0</v>
      </c>
    </row>
    <row r="589" spans="1:49" outlineLevel="2" x14ac:dyDescent="0.2">
      <c r="A589" s="35">
        <v>907650545</v>
      </c>
      <c r="B589" s="35" t="s">
        <v>806</v>
      </c>
      <c r="C589" s="31" t="s">
        <v>806</v>
      </c>
      <c r="D589" s="35">
        <v>456</v>
      </c>
      <c r="E589" s="6" t="s">
        <v>330</v>
      </c>
      <c r="F589" s="35" t="s">
        <v>709</v>
      </c>
      <c r="G589" s="31">
        <v>28418</v>
      </c>
      <c r="H589" s="71">
        <v>58.5</v>
      </c>
      <c r="I589" s="31">
        <v>9937</v>
      </c>
      <c r="J589" s="33">
        <v>3.8571399999999998</v>
      </c>
      <c r="K589" s="33">
        <v>2.5714299999999999</v>
      </c>
      <c r="L589" s="33">
        <v>3</v>
      </c>
      <c r="M589" s="33">
        <v>0.65713999999999995</v>
      </c>
      <c r="N589" s="35">
        <v>456</v>
      </c>
      <c r="O589" s="142" t="s">
        <v>330</v>
      </c>
      <c r="P589" s="35" t="s">
        <v>709</v>
      </c>
      <c r="Q589" s="31">
        <v>64979</v>
      </c>
      <c r="R589" s="32">
        <v>2.2865437398831725</v>
      </c>
      <c r="S589" s="31">
        <v>123</v>
      </c>
      <c r="T589" s="31">
        <v>0</v>
      </c>
      <c r="U589" s="31">
        <v>138416</v>
      </c>
      <c r="V589" s="32">
        <v>4.8707157435428252</v>
      </c>
      <c r="W589" s="32">
        <v>2.1301651302728573</v>
      </c>
      <c r="X589" s="31">
        <v>10844</v>
      </c>
      <c r="Y589" s="31">
        <v>12497</v>
      </c>
      <c r="Z589" s="31">
        <v>10</v>
      </c>
      <c r="AA589" s="35">
        <v>456</v>
      </c>
      <c r="AB589" s="142" t="s">
        <v>330</v>
      </c>
      <c r="AC589" s="35" t="s">
        <v>709</v>
      </c>
      <c r="AD589" s="31">
        <v>28418</v>
      </c>
      <c r="AE589" s="31">
        <v>278846</v>
      </c>
      <c r="AF589" s="31">
        <v>76887</v>
      </c>
      <c r="AG589" s="31">
        <v>0</v>
      </c>
      <c r="AH589" s="31">
        <v>60262</v>
      </c>
      <c r="AI589" s="31">
        <v>415995</v>
      </c>
      <c r="AJ589" s="31">
        <v>0</v>
      </c>
      <c r="AK589" s="31">
        <v>0</v>
      </c>
      <c r="AL589" s="35">
        <v>456</v>
      </c>
      <c r="AM589" s="142" t="s">
        <v>330</v>
      </c>
      <c r="AN589" s="35" t="s">
        <v>709</v>
      </c>
      <c r="AO589" s="31">
        <v>282532</v>
      </c>
      <c r="AP589" s="31">
        <v>50391</v>
      </c>
      <c r="AQ589" s="31">
        <v>77753</v>
      </c>
      <c r="AR589" s="31">
        <v>410676</v>
      </c>
      <c r="AS589" s="31">
        <v>0</v>
      </c>
      <c r="AT589" s="36">
        <v>14.451263283834189</v>
      </c>
      <c r="AU589" s="31">
        <v>333789</v>
      </c>
      <c r="AV589" s="31">
        <v>76887</v>
      </c>
      <c r="AW589" s="31">
        <v>0</v>
      </c>
    </row>
    <row r="590" spans="1:49" outlineLevel="2" x14ac:dyDescent="0.2">
      <c r="A590" s="35">
        <v>907651083</v>
      </c>
      <c r="B590" s="35" t="s">
        <v>806</v>
      </c>
      <c r="C590" s="31" t="s">
        <v>806</v>
      </c>
      <c r="D590" s="35">
        <v>457</v>
      </c>
      <c r="E590" s="6" t="s">
        <v>330</v>
      </c>
      <c r="F590" s="35" t="s">
        <v>710</v>
      </c>
      <c r="G590" s="31">
        <v>2702</v>
      </c>
      <c r="H590" s="71">
        <v>40</v>
      </c>
      <c r="I590" s="31">
        <v>1706</v>
      </c>
      <c r="J590" s="33">
        <v>0</v>
      </c>
      <c r="K590" s="33">
        <v>1</v>
      </c>
      <c r="L590" s="33">
        <v>0.97221999999999997</v>
      </c>
      <c r="M590" s="33">
        <v>0</v>
      </c>
      <c r="N590" s="35">
        <v>457</v>
      </c>
      <c r="O590" s="142" t="s">
        <v>330</v>
      </c>
      <c r="P590" s="35" t="s">
        <v>710</v>
      </c>
      <c r="Q590" s="31">
        <v>21263</v>
      </c>
      <c r="R590" s="32">
        <v>7.8693560325684677</v>
      </c>
      <c r="S590" s="31">
        <v>12</v>
      </c>
      <c r="T590" s="31">
        <v>0</v>
      </c>
      <c r="U590" s="31">
        <v>18045</v>
      </c>
      <c r="V590" s="32">
        <v>6.6783863804589192</v>
      </c>
      <c r="W590" s="32">
        <v>0.84865729200959417</v>
      </c>
      <c r="X590" s="31">
        <v>2789</v>
      </c>
      <c r="Y590" s="31">
        <v>3505</v>
      </c>
      <c r="Z590" s="31">
        <v>6</v>
      </c>
      <c r="AA590" s="35">
        <v>457</v>
      </c>
      <c r="AB590" s="142" t="s">
        <v>330</v>
      </c>
      <c r="AC590" s="35" t="s">
        <v>710</v>
      </c>
      <c r="AD590" s="31">
        <v>2702</v>
      </c>
      <c r="AE590" s="31">
        <v>3337</v>
      </c>
      <c r="AF590" s="31">
        <v>11546</v>
      </c>
      <c r="AG590" s="31">
        <v>0</v>
      </c>
      <c r="AH590" s="31">
        <v>28707</v>
      </c>
      <c r="AI590" s="31">
        <v>43590</v>
      </c>
      <c r="AJ590" s="31">
        <v>0</v>
      </c>
      <c r="AK590" s="31">
        <v>0</v>
      </c>
      <c r="AL590" s="35">
        <v>457</v>
      </c>
      <c r="AM590" s="142" t="s">
        <v>330</v>
      </c>
      <c r="AN590" s="35" t="s">
        <v>710</v>
      </c>
      <c r="AO590" s="31">
        <v>39923</v>
      </c>
      <c r="AP590" s="31">
        <v>6728</v>
      </c>
      <c r="AQ590" s="31">
        <v>23112</v>
      </c>
      <c r="AR590" s="31">
        <v>69763</v>
      </c>
      <c r="AS590" s="31">
        <v>0</v>
      </c>
      <c r="AT590" s="36">
        <v>25.819022945965951</v>
      </c>
      <c r="AU590" s="31">
        <v>58217</v>
      </c>
      <c r="AV590" s="31">
        <v>11546</v>
      </c>
      <c r="AW590" s="31">
        <v>0</v>
      </c>
    </row>
    <row r="591" spans="1:49" outlineLevel="2" x14ac:dyDescent="0.2">
      <c r="A591" s="35">
        <v>907650693</v>
      </c>
      <c r="B591" s="35" t="s">
        <v>806</v>
      </c>
      <c r="C591" s="31" t="s">
        <v>806</v>
      </c>
      <c r="D591" s="35">
        <v>458</v>
      </c>
      <c r="E591" s="6" t="s">
        <v>330</v>
      </c>
      <c r="F591" s="35" t="s">
        <v>711</v>
      </c>
      <c r="G591" s="31">
        <v>35428</v>
      </c>
      <c r="H591" s="71">
        <v>58</v>
      </c>
      <c r="I591" s="31">
        <v>18703</v>
      </c>
      <c r="J591" s="33">
        <v>1.75</v>
      </c>
      <c r="K591" s="33">
        <v>1</v>
      </c>
      <c r="L591" s="33">
        <v>6.5</v>
      </c>
      <c r="M591" s="33">
        <v>0.5</v>
      </c>
      <c r="N591" s="35">
        <v>458</v>
      </c>
      <c r="O591" s="142" t="s">
        <v>330</v>
      </c>
      <c r="P591" s="35" t="s">
        <v>711</v>
      </c>
      <c r="Q591" s="31">
        <v>83459</v>
      </c>
      <c r="R591" s="32">
        <v>2.3557355763802641</v>
      </c>
      <c r="S591" s="31">
        <v>69</v>
      </c>
      <c r="T591" s="31">
        <v>0</v>
      </c>
      <c r="U591" s="31">
        <v>162478</v>
      </c>
      <c r="V591" s="32">
        <v>4.5861465507508186</v>
      </c>
      <c r="W591" s="32">
        <v>1.9468002252603074</v>
      </c>
      <c r="X591" s="31">
        <v>14509</v>
      </c>
      <c r="Y591" s="31">
        <v>12191</v>
      </c>
      <c r="Z591" s="31">
        <v>26</v>
      </c>
      <c r="AA591" s="35">
        <v>458</v>
      </c>
      <c r="AB591" s="142" t="s">
        <v>330</v>
      </c>
      <c r="AC591" s="35" t="s">
        <v>711</v>
      </c>
      <c r="AD591" s="31">
        <v>35428</v>
      </c>
      <c r="AE591" s="31">
        <v>488789</v>
      </c>
      <c r="AF591" s="31">
        <v>103145</v>
      </c>
      <c r="AG591" s="31">
        <v>0</v>
      </c>
      <c r="AH591" s="31">
        <v>98834</v>
      </c>
      <c r="AI591" s="31">
        <v>690768</v>
      </c>
      <c r="AJ591" s="31">
        <v>481731</v>
      </c>
      <c r="AK591" s="31">
        <v>0</v>
      </c>
      <c r="AL591" s="35">
        <v>458</v>
      </c>
      <c r="AM591" s="142" t="s">
        <v>330</v>
      </c>
      <c r="AN591" s="35" t="s">
        <v>711</v>
      </c>
      <c r="AO591" s="31">
        <v>342065</v>
      </c>
      <c r="AP591" s="31">
        <v>82706</v>
      </c>
      <c r="AQ591" s="31">
        <v>317644</v>
      </c>
      <c r="AR591" s="31">
        <v>742415</v>
      </c>
      <c r="AS591" s="31">
        <v>7158</v>
      </c>
      <c r="AT591" s="36">
        <v>20.955600090324037</v>
      </c>
      <c r="AU591" s="31">
        <v>639270</v>
      </c>
      <c r="AV591" s="31">
        <v>103145</v>
      </c>
      <c r="AW591" s="31">
        <v>0</v>
      </c>
    </row>
    <row r="592" spans="1:49" outlineLevel="2" x14ac:dyDescent="0.2">
      <c r="A592" s="35">
        <v>907651293</v>
      </c>
      <c r="B592" s="35" t="s">
        <v>806</v>
      </c>
      <c r="C592" s="31" t="s">
        <v>806</v>
      </c>
      <c r="D592" s="35">
        <v>459</v>
      </c>
      <c r="E592" s="6" t="s">
        <v>330</v>
      </c>
      <c r="F592" s="35" t="s">
        <v>712</v>
      </c>
      <c r="G592" s="31">
        <v>20480</v>
      </c>
      <c r="H592" s="71">
        <v>60</v>
      </c>
      <c r="I592" s="31">
        <v>7791</v>
      </c>
      <c r="J592" s="33">
        <v>1</v>
      </c>
      <c r="K592" s="33">
        <v>0</v>
      </c>
      <c r="L592" s="33">
        <v>4.5</v>
      </c>
      <c r="M592" s="33">
        <v>0.45</v>
      </c>
      <c r="N592" s="35">
        <v>459</v>
      </c>
      <c r="O592" s="142" t="s">
        <v>330</v>
      </c>
      <c r="P592" s="35" t="s">
        <v>712</v>
      </c>
      <c r="Q592" s="31">
        <v>46546</v>
      </c>
      <c r="R592" s="32">
        <v>2.2727539062500002</v>
      </c>
      <c r="S592" s="31">
        <v>45</v>
      </c>
      <c r="T592" s="31">
        <v>0</v>
      </c>
      <c r="U592" s="31">
        <v>107997</v>
      </c>
      <c r="V592" s="32">
        <v>5.2732910156250004</v>
      </c>
      <c r="W592" s="32">
        <v>2.3202208567868343</v>
      </c>
      <c r="X592" s="31">
        <v>9138</v>
      </c>
      <c r="Y592" s="31">
        <v>7617</v>
      </c>
      <c r="Z592" s="31">
        <v>13</v>
      </c>
      <c r="AA592" s="35">
        <v>459</v>
      </c>
      <c r="AB592" s="142" t="s">
        <v>330</v>
      </c>
      <c r="AC592" s="35" t="s">
        <v>712</v>
      </c>
      <c r="AD592" s="31">
        <v>20480</v>
      </c>
      <c r="AE592" s="31">
        <v>192511</v>
      </c>
      <c r="AF592" s="31">
        <v>55230</v>
      </c>
      <c r="AG592" s="31">
        <v>0</v>
      </c>
      <c r="AH592" s="31">
        <v>42530</v>
      </c>
      <c r="AI592" s="31">
        <v>290271</v>
      </c>
      <c r="AJ592" s="31">
        <v>5600</v>
      </c>
      <c r="AK592" s="31">
        <v>0</v>
      </c>
      <c r="AL592" s="35">
        <v>459</v>
      </c>
      <c r="AM592" s="142" t="s">
        <v>330</v>
      </c>
      <c r="AN592" s="35" t="s">
        <v>712</v>
      </c>
      <c r="AO592" s="31">
        <v>157653</v>
      </c>
      <c r="AP592" s="31">
        <v>48484</v>
      </c>
      <c r="AQ592" s="31">
        <v>66257</v>
      </c>
      <c r="AR592" s="31">
        <v>272394</v>
      </c>
      <c r="AS592" s="31">
        <v>0</v>
      </c>
      <c r="AT592" s="36">
        <v>13.300488281250001</v>
      </c>
      <c r="AU592" s="31">
        <v>217164</v>
      </c>
      <c r="AV592" s="31">
        <v>55230</v>
      </c>
      <c r="AW592" s="31">
        <v>0</v>
      </c>
    </row>
    <row r="593" spans="1:49" outlineLevel="2" x14ac:dyDescent="0.2">
      <c r="A593" s="35">
        <v>907651112</v>
      </c>
      <c r="B593" s="35" t="s">
        <v>806</v>
      </c>
      <c r="C593" s="31" t="s">
        <v>806</v>
      </c>
      <c r="D593" s="35">
        <v>460</v>
      </c>
      <c r="E593" s="6" t="s">
        <v>330</v>
      </c>
      <c r="F593" s="35" t="s">
        <v>713</v>
      </c>
      <c r="G593" s="31">
        <v>42318</v>
      </c>
      <c r="H593" s="71">
        <v>45</v>
      </c>
      <c r="I593" s="31">
        <v>11385</v>
      </c>
      <c r="J593" s="33">
        <v>1.8918900000000001</v>
      </c>
      <c r="K593" s="33">
        <v>0</v>
      </c>
      <c r="L593" s="33">
        <v>5</v>
      </c>
      <c r="M593" s="33">
        <v>0</v>
      </c>
      <c r="N593" s="35">
        <v>460</v>
      </c>
      <c r="O593" s="142" t="s">
        <v>330</v>
      </c>
      <c r="P593" s="35" t="s">
        <v>713</v>
      </c>
      <c r="Q593" s="31">
        <v>60758</v>
      </c>
      <c r="R593" s="32">
        <v>1.4357483813034642</v>
      </c>
      <c r="S593" s="31">
        <v>24</v>
      </c>
      <c r="T593" s="31">
        <v>0</v>
      </c>
      <c r="U593" s="31">
        <v>51655</v>
      </c>
      <c r="V593" s="32">
        <v>1.2206389715960111</v>
      </c>
      <c r="W593" s="32">
        <v>0.85017610849600056</v>
      </c>
      <c r="X593" s="31">
        <v>6928</v>
      </c>
      <c r="Y593" s="31">
        <v>8907</v>
      </c>
      <c r="Z593" s="31">
        <v>16</v>
      </c>
      <c r="AA593" s="35">
        <v>460</v>
      </c>
      <c r="AB593" s="142" t="s">
        <v>330</v>
      </c>
      <c r="AC593" s="35" t="s">
        <v>713</v>
      </c>
      <c r="AD593" s="31">
        <v>42318</v>
      </c>
      <c r="AE593" s="31">
        <v>102343</v>
      </c>
      <c r="AF593" s="31">
        <v>73419</v>
      </c>
      <c r="AG593" s="31">
        <v>0</v>
      </c>
      <c r="AH593" s="31">
        <v>133367</v>
      </c>
      <c r="AI593" s="31">
        <v>309129</v>
      </c>
      <c r="AJ593" s="31">
        <v>400</v>
      </c>
      <c r="AK593" s="31">
        <v>0</v>
      </c>
      <c r="AL593" s="35">
        <v>460</v>
      </c>
      <c r="AM593" s="142" t="s">
        <v>330</v>
      </c>
      <c r="AN593" s="35" t="s">
        <v>713</v>
      </c>
      <c r="AO593" s="31">
        <v>180665</v>
      </c>
      <c r="AP593" s="31">
        <v>16634</v>
      </c>
      <c r="AQ593" s="31">
        <v>117068</v>
      </c>
      <c r="AR593" s="31">
        <v>314367</v>
      </c>
      <c r="AS593" s="31">
        <v>0</v>
      </c>
      <c r="AT593" s="36">
        <v>7.428682830001418</v>
      </c>
      <c r="AU593" s="31">
        <v>240948</v>
      </c>
      <c r="AV593" s="31">
        <v>73419</v>
      </c>
      <c r="AW593" s="31">
        <v>0</v>
      </c>
    </row>
    <row r="594" spans="1:49" outlineLevel="2" x14ac:dyDescent="0.2">
      <c r="A594" s="35">
        <v>907651354</v>
      </c>
      <c r="B594" s="35" t="s">
        <v>806</v>
      </c>
      <c r="C594" s="31" t="s">
        <v>806</v>
      </c>
      <c r="D594" s="35">
        <v>461</v>
      </c>
      <c r="E594" s="6" t="s">
        <v>330</v>
      </c>
      <c r="F594" s="35" t="s">
        <v>473</v>
      </c>
      <c r="G594" s="31">
        <v>11968</v>
      </c>
      <c r="H594" s="71">
        <v>46</v>
      </c>
      <c r="I594" s="31">
        <v>4709</v>
      </c>
      <c r="J594" s="33">
        <v>1.14286</v>
      </c>
      <c r="K594" s="33">
        <v>0</v>
      </c>
      <c r="L594" s="33">
        <v>2.9714299999999998</v>
      </c>
      <c r="M594" s="33">
        <v>0.34286</v>
      </c>
      <c r="N594" s="35">
        <v>461</v>
      </c>
      <c r="O594" s="142" t="s">
        <v>330</v>
      </c>
      <c r="P594" s="35" t="s">
        <v>473</v>
      </c>
      <c r="Q594" s="31">
        <v>22823</v>
      </c>
      <c r="R594" s="32">
        <v>1.9070020053475936</v>
      </c>
      <c r="S594" s="31">
        <v>17</v>
      </c>
      <c r="T594" s="31">
        <v>0</v>
      </c>
      <c r="U594" s="31">
        <v>29239</v>
      </c>
      <c r="V594" s="32">
        <v>2.4430982620320854</v>
      </c>
      <c r="W594" s="32">
        <v>1.2811199228848091</v>
      </c>
      <c r="X594" s="31">
        <v>3242</v>
      </c>
      <c r="Y594" s="31">
        <v>5350</v>
      </c>
      <c r="Z594" s="31">
        <v>9</v>
      </c>
      <c r="AA594" s="35">
        <v>461</v>
      </c>
      <c r="AB594" s="142" t="s">
        <v>330</v>
      </c>
      <c r="AC594" s="35" t="s">
        <v>473</v>
      </c>
      <c r="AD594" s="31">
        <v>11968</v>
      </c>
      <c r="AE594" s="31">
        <v>42277</v>
      </c>
      <c r="AF594" s="31">
        <v>32428</v>
      </c>
      <c r="AG594" s="31">
        <v>3665</v>
      </c>
      <c r="AH594" s="31">
        <v>71313</v>
      </c>
      <c r="AI594" s="31">
        <v>149683</v>
      </c>
      <c r="AJ594" s="31">
        <v>0</v>
      </c>
      <c r="AK594" s="31">
        <v>3665</v>
      </c>
      <c r="AL594" s="35">
        <v>461</v>
      </c>
      <c r="AM594" s="142" t="s">
        <v>330</v>
      </c>
      <c r="AN594" s="35" t="s">
        <v>473</v>
      </c>
      <c r="AO594" s="31">
        <v>80693</v>
      </c>
      <c r="AP594" s="31">
        <v>21586</v>
      </c>
      <c r="AQ594" s="31">
        <v>63927</v>
      </c>
      <c r="AR594" s="31">
        <v>166206</v>
      </c>
      <c r="AS594" s="31">
        <v>0</v>
      </c>
      <c r="AT594" s="36">
        <v>13.887533422459892</v>
      </c>
      <c r="AU594" s="31">
        <v>133778</v>
      </c>
      <c r="AV594" s="31">
        <v>32428</v>
      </c>
      <c r="AW594" s="31">
        <v>0</v>
      </c>
    </row>
    <row r="595" spans="1:49" outlineLevel="2" x14ac:dyDescent="0.2">
      <c r="A595" s="35">
        <v>907651413</v>
      </c>
      <c r="B595" s="35" t="s">
        <v>806</v>
      </c>
      <c r="C595" s="31" t="s">
        <v>806</v>
      </c>
      <c r="D595" s="35">
        <v>462</v>
      </c>
      <c r="E595" s="6" t="s">
        <v>330</v>
      </c>
      <c r="F595" s="35" t="s">
        <v>474</v>
      </c>
      <c r="G595" s="31">
        <v>15199</v>
      </c>
      <c r="H595" s="71">
        <v>45</v>
      </c>
      <c r="I595" s="31">
        <v>4744</v>
      </c>
      <c r="J595" s="33">
        <v>1.14286</v>
      </c>
      <c r="K595" s="33">
        <v>0</v>
      </c>
      <c r="L595" s="33">
        <v>4.4571399999999999</v>
      </c>
      <c r="M595" s="33">
        <v>0.57142999999999999</v>
      </c>
      <c r="N595" s="35">
        <v>462</v>
      </c>
      <c r="O595" s="142" t="s">
        <v>330</v>
      </c>
      <c r="P595" s="35" t="s">
        <v>474</v>
      </c>
      <c r="Q595" s="31">
        <v>56174</v>
      </c>
      <c r="R595" s="32">
        <v>3.6959010461214552</v>
      </c>
      <c r="S595" s="31">
        <v>59</v>
      </c>
      <c r="T595" s="31">
        <v>2</v>
      </c>
      <c r="U595" s="31">
        <v>47240</v>
      </c>
      <c r="V595" s="32">
        <v>3.1080992170537534</v>
      </c>
      <c r="W595" s="32">
        <v>0.84095845052871432</v>
      </c>
      <c r="X595" s="31">
        <v>5474</v>
      </c>
      <c r="Y595" s="31">
        <v>5891</v>
      </c>
      <c r="Z595" s="31">
        <v>24</v>
      </c>
      <c r="AA595" s="35">
        <v>462</v>
      </c>
      <c r="AB595" s="142" t="s">
        <v>330</v>
      </c>
      <c r="AC595" s="35" t="s">
        <v>474</v>
      </c>
      <c r="AD595" s="31">
        <v>15199</v>
      </c>
      <c r="AE595" s="31">
        <v>38729</v>
      </c>
      <c r="AF595" s="31">
        <v>48983</v>
      </c>
      <c r="AG595" s="31">
        <v>13816</v>
      </c>
      <c r="AH595" s="31">
        <v>151028</v>
      </c>
      <c r="AI595" s="31">
        <v>252556</v>
      </c>
      <c r="AJ595" s="31">
        <v>0</v>
      </c>
      <c r="AK595" s="31">
        <v>13816</v>
      </c>
      <c r="AL595" s="35">
        <v>462</v>
      </c>
      <c r="AM595" s="142" t="s">
        <v>330</v>
      </c>
      <c r="AN595" s="35" t="s">
        <v>474</v>
      </c>
      <c r="AO595" s="31">
        <v>164332</v>
      </c>
      <c r="AP595" s="31">
        <v>44638</v>
      </c>
      <c r="AQ595" s="31">
        <v>53870</v>
      </c>
      <c r="AR595" s="31">
        <v>262840</v>
      </c>
      <c r="AS595" s="31">
        <v>0</v>
      </c>
      <c r="AT595" s="36">
        <v>17.293242976511614</v>
      </c>
      <c r="AU595" s="31">
        <v>200041</v>
      </c>
      <c r="AV595" s="31">
        <v>48983</v>
      </c>
      <c r="AW595" s="31">
        <v>13816</v>
      </c>
    </row>
    <row r="596" spans="1:49" outlineLevel="2" x14ac:dyDescent="0.2">
      <c r="A596" s="35">
        <v>907651475</v>
      </c>
      <c r="B596" s="35" t="s">
        <v>806</v>
      </c>
      <c r="C596" s="31" t="s">
        <v>806</v>
      </c>
      <c r="D596" s="35">
        <v>463</v>
      </c>
      <c r="E596" s="6" t="s">
        <v>330</v>
      </c>
      <c r="F596" s="35" t="s">
        <v>341</v>
      </c>
      <c r="G596" s="31">
        <v>5996</v>
      </c>
      <c r="H596" s="71">
        <v>38</v>
      </c>
      <c r="I596" s="31">
        <v>1879</v>
      </c>
      <c r="J596" s="33">
        <v>0.6</v>
      </c>
      <c r="K596" s="33">
        <v>0.42857000000000001</v>
      </c>
      <c r="L596" s="33">
        <v>0.37142999999999998</v>
      </c>
      <c r="M596" s="33">
        <v>0.17143</v>
      </c>
      <c r="N596" s="35">
        <v>463</v>
      </c>
      <c r="O596" s="142" t="s">
        <v>330</v>
      </c>
      <c r="P596" s="35" t="s">
        <v>341</v>
      </c>
      <c r="Q596" s="31">
        <v>20409</v>
      </c>
      <c r="R596" s="32">
        <v>3.4037691794529685</v>
      </c>
      <c r="S596" s="31">
        <v>35</v>
      </c>
      <c r="T596" s="31">
        <v>0</v>
      </c>
      <c r="U596" s="31">
        <v>18794</v>
      </c>
      <c r="V596" s="32">
        <v>3.1344229486324218</v>
      </c>
      <c r="W596" s="32">
        <v>0.92086824440197956</v>
      </c>
      <c r="X596" s="31">
        <v>6510</v>
      </c>
      <c r="Y596" s="31">
        <v>3649</v>
      </c>
      <c r="Z596" s="31">
        <v>5</v>
      </c>
      <c r="AA596" s="35">
        <v>463</v>
      </c>
      <c r="AB596" s="142" t="s">
        <v>330</v>
      </c>
      <c r="AC596" s="35" t="s">
        <v>341</v>
      </c>
      <c r="AD596" s="31">
        <v>5996</v>
      </c>
      <c r="AE596" s="31">
        <v>3342</v>
      </c>
      <c r="AF596" s="31">
        <v>20639</v>
      </c>
      <c r="AG596" s="31">
        <v>0</v>
      </c>
      <c r="AH596" s="31">
        <v>66497</v>
      </c>
      <c r="AI596" s="31">
        <v>90478</v>
      </c>
      <c r="AJ596" s="31" t="s">
        <v>1032</v>
      </c>
      <c r="AK596" s="31">
        <v>0</v>
      </c>
      <c r="AL596" s="35">
        <v>463</v>
      </c>
      <c r="AM596" s="142" t="s">
        <v>330</v>
      </c>
      <c r="AN596" s="35" t="s">
        <v>341</v>
      </c>
      <c r="AO596" s="31">
        <v>40115</v>
      </c>
      <c r="AP596" s="31">
        <v>10549</v>
      </c>
      <c r="AQ596" s="31">
        <v>31183</v>
      </c>
      <c r="AR596" s="31">
        <v>81847</v>
      </c>
      <c r="AS596" s="31">
        <v>0</v>
      </c>
      <c r="AT596" s="36">
        <v>13.650266844563042</v>
      </c>
      <c r="AU596" s="31">
        <v>61208</v>
      </c>
      <c r="AV596" s="31">
        <v>20639</v>
      </c>
      <c r="AW596" s="31">
        <v>0</v>
      </c>
    </row>
    <row r="597" spans="1:49" outlineLevel="2" x14ac:dyDescent="0.2">
      <c r="A597" s="35">
        <v>907651683</v>
      </c>
      <c r="B597" s="35" t="s">
        <v>806</v>
      </c>
      <c r="C597" s="31" t="s">
        <v>806</v>
      </c>
      <c r="D597" s="35">
        <v>464</v>
      </c>
      <c r="E597" s="6" t="s">
        <v>330</v>
      </c>
      <c r="F597" s="35" t="s">
        <v>475</v>
      </c>
      <c r="G597" s="31">
        <v>3174</v>
      </c>
      <c r="H597" s="71">
        <v>35</v>
      </c>
      <c r="I597" s="31">
        <v>854</v>
      </c>
      <c r="J597" s="33">
        <v>0.57142999999999999</v>
      </c>
      <c r="K597" s="33">
        <v>0.57142999999999999</v>
      </c>
      <c r="L597" s="33">
        <v>0</v>
      </c>
      <c r="M597" s="33">
        <v>0.51429000000000002</v>
      </c>
      <c r="N597" s="35">
        <v>464</v>
      </c>
      <c r="O597" s="142" t="s">
        <v>330</v>
      </c>
      <c r="P597" s="35" t="s">
        <v>475</v>
      </c>
      <c r="Q597" s="31">
        <v>11186</v>
      </c>
      <c r="R597" s="32">
        <v>3.5242596093257719</v>
      </c>
      <c r="S597" s="31">
        <v>24</v>
      </c>
      <c r="T597" s="31">
        <v>0</v>
      </c>
      <c r="U597" s="31">
        <v>3697</v>
      </c>
      <c r="V597" s="32">
        <v>1.1647763074984248</v>
      </c>
      <c r="W597" s="32">
        <v>0.33050241373145001</v>
      </c>
      <c r="X597" s="31">
        <v>779</v>
      </c>
      <c r="Y597" s="31">
        <v>907</v>
      </c>
      <c r="Z597" s="31">
        <v>7</v>
      </c>
      <c r="AA597" s="35">
        <v>464</v>
      </c>
      <c r="AB597" s="142" t="s">
        <v>330</v>
      </c>
      <c r="AC597" s="35" t="s">
        <v>475</v>
      </c>
      <c r="AD597" s="31">
        <v>3174</v>
      </c>
      <c r="AE597" s="31">
        <v>4771</v>
      </c>
      <c r="AF597" s="31">
        <v>7273</v>
      </c>
      <c r="AG597" s="31">
        <v>0</v>
      </c>
      <c r="AH597" s="31">
        <v>18550</v>
      </c>
      <c r="AI597" s="31">
        <v>30594</v>
      </c>
      <c r="AJ597" s="31">
        <v>2400</v>
      </c>
      <c r="AK597" s="31">
        <v>0</v>
      </c>
      <c r="AL597" s="35">
        <v>464</v>
      </c>
      <c r="AM597" s="142" t="s">
        <v>330</v>
      </c>
      <c r="AN597" s="35" t="s">
        <v>475</v>
      </c>
      <c r="AO597" s="31">
        <v>9339</v>
      </c>
      <c r="AP597" s="31">
        <v>1639</v>
      </c>
      <c r="AQ597" s="31">
        <v>14557</v>
      </c>
      <c r="AR597" s="31">
        <v>25535</v>
      </c>
      <c r="AS597" s="31">
        <v>0</v>
      </c>
      <c r="AT597" s="36">
        <v>8.0450535601764344</v>
      </c>
      <c r="AU597" s="31">
        <v>18262</v>
      </c>
      <c r="AV597" s="31">
        <v>7273</v>
      </c>
      <c r="AW597" s="31">
        <v>0</v>
      </c>
    </row>
    <row r="598" spans="1:49" outlineLevel="2" x14ac:dyDescent="0.2">
      <c r="A598" s="35">
        <v>907651773</v>
      </c>
      <c r="B598" s="35" t="s">
        <v>806</v>
      </c>
      <c r="C598" s="31" t="s">
        <v>806</v>
      </c>
      <c r="D598" s="35">
        <v>465</v>
      </c>
      <c r="E598" s="6" t="s">
        <v>330</v>
      </c>
      <c r="F598" s="35" t="s">
        <v>476</v>
      </c>
      <c r="G598" s="31">
        <v>6688</v>
      </c>
      <c r="H598" s="71">
        <v>45</v>
      </c>
      <c r="I598" s="31">
        <v>3419</v>
      </c>
      <c r="J598" s="33">
        <v>0</v>
      </c>
      <c r="K598" s="33">
        <v>0.8</v>
      </c>
      <c r="L598" s="33">
        <v>1.5714300000000001</v>
      </c>
      <c r="M598" s="33">
        <v>0</v>
      </c>
      <c r="N598" s="35">
        <v>465</v>
      </c>
      <c r="O598" s="142" t="s">
        <v>330</v>
      </c>
      <c r="P598" s="35" t="s">
        <v>476</v>
      </c>
      <c r="Q598" s="31">
        <v>19689</v>
      </c>
      <c r="R598" s="32">
        <v>2.9439294258373208</v>
      </c>
      <c r="S598" s="31">
        <v>10</v>
      </c>
      <c r="T598" s="31">
        <v>0</v>
      </c>
      <c r="U598" s="31">
        <v>21168</v>
      </c>
      <c r="V598" s="32">
        <v>3.165071770334928</v>
      </c>
      <c r="W598" s="32">
        <v>1.0751180862410483</v>
      </c>
      <c r="X598" s="31">
        <v>7637</v>
      </c>
      <c r="Y598" s="31">
        <v>10346</v>
      </c>
      <c r="Z598" s="31">
        <v>7</v>
      </c>
      <c r="AA598" s="35">
        <v>465</v>
      </c>
      <c r="AB598" s="142" t="s">
        <v>330</v>
      </c>
      <c r="AC598" s="35" t="s">
        <v>476</v>
      </c>
      <c r="AD598" s="31">
        <v>6688</v>
      </c>
      <c r="AE598" s="31">
        <v>30755</v>
      </c>
      <c r="AF598" s="31">
        <v>20392</v>
      </c>
      <c r="AG598" s="31">
        <v>0</v>
      </c>
      <c r="AH598" s="31">
        <v>26652</v>
      </c>
      <c r="AI598" s="31">
        <v>77799</v>
      </c>
      <c r="AJ598" s="31">
        <v>0</v>
      </c>
      <c r="AK598" s="31">
        <v>0</v>
      </c>
      <c r="AL598" s="35">
        <v>465</v>
      </c>
      <c r="AM598" s="142" t="s">
        <v>330</v>
      </c>
      <c r="AN598" s="35" t="s">
        <v>476</v>
      </c>
      <c r="AO598" s="31">
        <v>55654</v>
      </c>
      <c r="AP598" s="31">
        <v>6428</v>
      </c>
      <c r="AQ598" s="31">
        <v>23211</v>
      </c>
      <c r="AR598" s="31">
        <v>85293</v>
      </c>
      <c r="AS598" s="31">
        <v>0</v>
      </c>
      <c r="AT598" s="36">
        <v>12.753139952153109</v>
      </c>
      <c r="AU598" s="31">
        <v>64901</v>
      </c>
      <c r="AV598" s="31">
        <v>20392</v>
      </c>
      <c r="AW598" s="31">
        <v>0</v>
      </c>
    </row>
    <row r="599" spans="1:49" outlineLevel="1" x14ac:dyDescent="0.2">
      <c r="B599" s="15" t="s">
        <v>846</v>
      </c>
      <c r="C599" s="31"/>
      <c r="F599" s="12" t="s">
        <v>44</v>
      </c>
      <c r="G599" s="31">
        <v>373673</v>
      </c>
      <c r="I599" s="31">
        <v>122324</v>
      </c>
      <c r="J599" s="33">
        <v>27.118089999999999</v>
      </c>
      <c r="K599" s="33">
        <v>11.885720000000001</v>
      </c>
      <c r="L599" s="33">
        <v>64.031750000000002</v>
      </c>
      <c r="M599" s="33">
        <v>9.4357200000000017</v>
      </c>
      <c r="O599" s="142"/>
      <c r="P599" s="12" t="s">
        <v>44</v>
      </c>
      <c r="Q599" s="31">
        <v>894850</v>
      </c>
      <c r="R599" s="32">
        <v>2.3947408563101962</v>
      </c>
      <c r="S599" s="31">
        <v>732</v>
      </c>
      <c r="T599" s="31">
        <v>2</v>
      </c>
      <c r="U599" s="31">
        <v>1119653</v>
      </c>
      <c r="V599" s="32">
        <v>2.9963443973741746</v>
      </c>
      <c r="W599" s="32">
        <v>1.2512186399955301</v>
      </c>
      <c r="X599" s="31">
        <v>137063</v>
      </c>
      <c r="Y599" s="31">
        <v>148281</v>
      </c>
      <c r="Z599" s="31">
        <v>224</v>
      </c>
      <c r="AB599" s="142"/>
      <c r="AC599" s="12" t="s">
        <v>44</v>
      </c>
      <c r="AD599" s="31">
        <v>373673</v>
      </c>
      <c r="AE599" s="31">
        <v>1679944</v>
      </c>
      <c r="AF599" s="31">
        <v>1406817</v>
      </c>
      <c r="AG599" s="31">
        <v>25400</v>
      </c>
      <c r="AH599" s="31">
        <v>1837108</v>
      </c>
      <c r="AI599" s="31">
        <v>4949269</v>
      </c>
      <c r="AJ599" s="31">
        <v>521703</v>
      </c>
      <c r="AK599" s="31">
        <v>24200</v>
      </c>
      <c r="AM599" s="142"/>
      <c r="AN599" s="12" t="s">
        <v>44</v>
      </c>
      <c r="AO599" s="31">
        <v>3250230</v>
      </c>
      <c r="AP599" s="31">
        <v>645066</v>
      </c>
      <c r="AQ599" s="31">
        <v>1940744</v>
      </c>
      <c r="AR599" s="31">
        <v>5836040</v>
      </c>
      <c r="AS599" s="31">
        <v>7158</v>
      </c>
      <c r="AT599" s="36">
        <v>15.618040372197081</v>
      </c>
      <c r="AU599" s="31">
        <v>4407488</v>
      </c>
      <c r="AV599" s="31">
        <v>1406817</v>
      </c>
      <c r="AW599" s="31">
        <v>21735</v>
      </c>
    </row>
    <row r="600" spans="1:49" outlineLevel="1" x14ac:dyDescent="0.2">
      <c r="B600" s="15"/>
      <c r="C600" s="31"/>
      <c r="F600" s="12"/>
      <c r="O600" s="142"/>
      <c r="P600" s="12"/>
      <c r="AB600" s="142"/>
      <c r="AC600" s="12"/>
      <c r="AE600" s="31"/>
      <c r="AF600" s="31"/>
      <c r="AG600" s="31"/>
      <c r="AH600" s="31"/>
      <c r="AI600" s="31"/>
      <c r="AJ600" s="31"/>
      <c r="AM600" s="142"/>
      <c r="AN600" s="12"/>
      <c r="AO600" s="31"/>
      <c r="AP600" s="31"/>
      <c r="AQ600" s="31"/>
      <c r="AR600" s="31"/>
      <c r="AS600" s="31"/>
      <c r="AT600" s="36"/>
      <c r="AU600" s="31"/>
      <c r="AV600" s="31"/>
      <c r="AW600" s="31"/>
    </row>
    <row r="601" spans="1:49" outlineLevel="2" x14ac:dyDescent="0.2">
      <c r="A601" s="35">
        <v>918660603</v>
      </c>
      <c r="B601" s="35" t="s">
        <v>477</v>
      </c>
      <c r="C601" s="31" t="s">
        <v>957</v>
      </c>
      <c r="D601" s="35">
        <v>466</v>
      </c>
      <c r="F601" s="35" t="s">
        <v>478</v>
      </c>
      <c r="G601" s="31">
        <v>28276</v>
      </c>
      <c r="H601" s="71">
        <v>53</v>
      </c>
      <c r="I601" s="31">
        <v>5525</v>
      </c>
      <c r="J601" s="33">
        <v>1</v>
      </c>
      <c r="K601" s="33">
        <v>0</v>
      </c>
      <c r="L601" s="33">
        <v>4.9142900000000003</v>
      </c>
      <c r="M601" s="33">
        <v>0.74285999999999996</v>
      </c>
      <c r="N601" s="35">
        <v>466</v>
      </c>
      <c r="O601" s="142"/>
      <c r="P601" s="35" t="s">
        <v>478</v>
      </c>
      <c r="Q601" s="31">
        <v>35264</v>
      </c>
      <c r="R601" s="32">
        <v>1.2471353798274154</v>
      </c>
      <c r="S601" s="31">
        <v>47</v>
      </c>
      <c r="T601" s="31">
        <v>0</v>
      </c>
      <c r="U601" s="31">
        <v>132323</v>
      </c>
      <c r="V601" s="32">
        <v>4.679693025887679</v>
      </c>
      <c r="W601" s="32">
        <v>3.7523536751361162</v>
      </c>
      <c r="X601" s="31">
        <v>344</v>
      </c>
      <c r="Y601" s="31">
        <v>597</v>
      </c>
      <c r="Z601" s="31">
        <v>10</v>
      </c>
      <c r="AA601" s="35">
        <v>466</v>
      </c>
      <c r="AB601" s="142"/>
      <c r="AC601" s="35" t="s">
        <v>478</v>
      </c>
      <c r="AD601" s="31">
        <v>28276</v>
      </c>
      <c r="AE601" s="31">
        <v>52025</v>
      </c>
      <c r="AF601" s="31">
        <v>51442</v>
      </c>
      <c r="AG601" s="31">
        <v>0</v>
      </c>
      <c r="AH601" s="31">
        <v>253970</v>
      </c>
      <c r="AI601" s="31">
        <v>357437</v>
      </c>
      <c r="AJ601" s="31">
        <v>0</v>
      </c>
      <c r="AK601" s="31">
        <v>0</v>
      </c>
      <c r="AL601" s="35">
        <v>466</v>
      </c>
      <c r="AM601" s="142"/>
      <c r="AN601" s="35" t="s">
        <v>478</v>
      </c>
      <c r="AO601" s="31">
        <v>193233</v>
      </c>
      <c r="AP601" s="31">
        <v>43394</v>
      </c>
      <c r="AQ601" s="31">
        <v>100093</v>
      </c>
      <c r="AR601" s="31">
        <v>336720</v>
      </c>
      <c r="AS601" s="31">
        <v>0</v>
      </c>
      <c r="AT601" s="36">
        <v>11.908332154477295</v>
      </c>
      <c r="AU601" s="31">
        <v>285278</v>
      </c>
      <c r="AV601" s="31">
        <v>51442</v>
      </c>
      <c r="AW601" s="31">
        <v>0</v>
      </c>
    </row>
    <row r="602" spans="1:49" outlineLevel="1" x14ac:dyDescent="0.2">
      <c r="B602" s="15" t="s">
        <v>51</v>
      </c>
      <c r="C602" s="31"/>
      <c r="F602" s="12" t="s">
        <v>955</v>
      </c>
      <c r="G602" s="31">
        <v>28276</v>
      </c>
      <c r="I602" s="31">
        <v>5525</v>
      </c>
      <c r="J602" s="33">
        <v>1</v>
      </c>
      <c r="K602" s="33">
        <v>0</v>
      </c>
      <c r="L602" s="33">
        <v>4.9142900000000003</v>
      </c>
      <c r="M602" s="33">
        <v>0.74285999999999996</v>
      </c>
      <c r="O602" s="142"/>
      <c r="P602" s="12" t="s">
        <v>955</v>
      </c>
      <c r="Q602" s="31">
        <v>35264</v>
      </c>
      <c r="R602" s="32">
        <v>1.2471353798274154</v>
      </c>
      <c r="S602" s="31">
        <v>47</v>
      </c>
      <c r="T602" s="31">
        <v>0</v>
      </c>
      <c r="U602" s="31">
        <v>132323</v>
      </c>
      <c r="V602" s="32">
        <v>4.679693025887679</v>
      </c>
      <c r="W602" s="32">
        <v>3.7523536751361162</v>
      </c>
      <c r="X602" s="31">
        <v>344</v>
      </c>
      <c r="Y602" s="31">
        <v>597</v>
      </c>
      <c r="Z602" s="31">
        <v>10</v>
      </c>
      <c r="AB602" s="142"/>
      <c r="AC602" s="12" t="s">
        <v>955</v>
      </c>
      <c r="AD602" s="31">
        <v>28276</v>
      </c>
      <c r="AE602" s="31">
        <v>52025</v>
      </c>
      <c r="AF602" s="31">
        <v>51442</v>
      </c>
      <c r="AG602" s="31">
        <v>0</v>
      </c>
      <c r="AH602" s="31">
        <v>253970</v>
      </c>
      <c r="AI602" s="31">
        <v>357437</v>
      </c>
      <c r="AJ602" s="31">
        <v>0</v>
      </c>
      <c r="AK602" s="31">
        <v>0</v>
      </c>
      <c r="AM602" s="142"/>
      <c r="AN602" s="12" t="s">
        <v>955</v>
      </c>
      <c r="AO602" s="31">
        <v>193233</v>
      </c>
      <c r="AP602" s="31">
        <v>43394</v>
      </c>
      <c r="AQ602" s="31">
        <v>100093</v>
      </c>
      <c r="AR602" s="31">
        <v>336720</v>
      </c>
      <c r="AS602" s="31">
        <v>0</v>
      </c>
      <c r="AT602" s="36">
        <v>11.908332154477295</v>
      </c>
      <c r="AU602" s="31">
        <v>285278</v>
      </c>
      <c r="AV602" s="31">
        <v>51442</v>
      </c>
      <c r="AW602" s="31">
        <v>0</v>
      </c>
    </row>
    <row r="603" spans="1:49" outlineLevel="1" x14ac:dyDescent="0.2">
      <c r="B603" s="15"/>
      <c r="C603" s="31"/>
      <c r="F603" s="12"/>
      <c r="O603" s="142"/>
      <c r="P603" s="12"/>
      <c r="AB603" s="142"/>
      <c r="AC603" s="12"/>
      <c r="AI603" s="31"/>
      <c r="AJ603" s="31"/>
      <c r="AM603" s="142"/>
      <c r="AN603" s="12"/>
      <c r="AO603" s="31"/>
      <c r="AP603" s="31"/>
      <c r="AQ603" s="31"/>
      <c r="AR603" s="31"/>
      <c r="AS603" s="31"/>
      <c r="AT603" s="36"/>
      <c r="AU603" s="31"/>
      <c r="AV603" s="31"/>
      <c r="AW603" s="31"/>
    </row>
    <row r="604" spans="1:49" outlineLevel="2" x14ac:dyDescent="0.2">
      <c r="A604" s="35">
        <v>912672072</v>
      </c>
      <c r="B604" s="35" t="s">
        <v>479</v>
      </c>
      <c r="C604" s="31" t="s">
        <v>479</v>
      </c>
      <c r="D604" s="35">
        <v>467</v>
      </c>
      <c r="E604" s="6" t="s">
        <v>328</v>
      </c>
      <c r="F604" s="35" t="s">
        <v>480</v>
      </c>
      <c r="G604" s="31">
        <v>241593</v>
      </c>
      <c r="H604" s="71">
        <v>235</v>
      </c>
      <c r="I604" s="31">
        <v>124310</v>
      </c>
      <c r="J604" s="33">
        <v>14.5</v>
      </c>
      <c r="K604" s="33">
        <v>1</v>
      </c>
      <c r="L604" s="33">
        <v>85</v>
      </c>
      <c r="M604" s="33">
        <v>5.5</v>
      </c>
      <c r="N604" s="35">
        <v>467</v>
      </c>
      <c r="O604" s="142" t="s">
        <v>328</v>
      </c>
      <c r="P604" s="35" t="s">
        <v>480</v>
      </c>
      <c r="Q604" s="31">
        <v>400677</v>
      </c>
      <c r="R604" s="32">
        <v>1.6584793433584581</v>
      </c>
      <c r="S604" s="31">
        <v>283</v>
      </c>
      <c r="T604" s="31">
        <v>0</v>
      </c>
      <c r="U604" s="31">
        <v>1229027</v>
      </c>
      <c r="V604" s="32">
        <v>5.0871796782191536</v>
      </c>
      <c r="W604" s="32">
        <v>3.0673759661772451</v>
      </c>
      <c r="X604" s="31">
        <v>101581</v>
      </c>
      <c r="Y604" s="31">
        <v>100905</v>
      </c>
      <c r="Z604" s="31">
        <v>109</v>
      </c>
      <c r="AA604" s="35">
        <v>467</v>
      </c>
      <c r="AB604" s="142" t="s">
        <v>328</v>
      </c>
      <c r="AC604" s="35" t="s">
        <v>480</v>
      </c>
      <c r="AD604" s="31">
        <v>241593</v>
      </c>
      <c r="AE604" s="31">
        <v>2943064</v>
      </c>
      <c r="AF604" s="31">
        <v>1252809</v>
      </c>
      <c r="AG604" s="31">
        <v>0</v>
      </c>
      <c r="AH604" s="31">
        <v>2562209</v>
      </c>
      <c r="AI604" s="31">
        <v>6758082</v>
      </c>
      <c r="AJ604" s="31">
        <v>393399</v>
      </c>
      <c r="AK604" s="31">
        <v>0</v>
      </c>
      <c r="AL604" s="35">
        <v>467</v>
      </c>
      <c r="AM604" s="142" t="s">
        <v>328</v>
      </c>
      <c r="AN604" s="35" t="s">
        <v>480</v>
      </c>
      <c r="AO604" s="31">
        <v>4814298</v>
      </c>
      <c r="AP604" s="31">
        <v>772818</v>
      </c>
      <c r="AQ604" s="31">
        <v>1123643</v>
      </c>
      <c r="AR604" s="31">
        <v>6710759</v>
      </c>
      <c r="AS604" s="31">
        <v>0</v>
      </c>
      <c r="AT604" s="36">
        <v>27.777125165050311</v>
      </c>
      <c r="AU604" s="31">
        <v>5457950</v>
      </c>
      <c r="AV604" s="31">
        <v>1252809</v>
      </c>
      <c r="AW604" s="31">
        <v>0</v>
      </c>
    </row>
    <row r="605" spans="1:49" outlineLevel="2" x14ac:dyDescent="0.2">
      <c r="A605" s="35">
        <v>912670603</v>
      </c>
      <c r="B605" s="35" t="s">
        <v>479</v>
      </c>
      <c r="C605" s="31" t="s">
        <v>479</v>
      </c>
      <c r="D605" s="35">
        <v>468</v>
      </c>
      <c r="E605" s="6" t="s">
        <v>330</v>
      </c>
      <c r="F605" s="35" t="s">
        <v>481</v>
      </c>
      <c r="G605" s="31">
        <v>5821</v>
      </c>
      <c r="H605" s="71">
        <v>36</v>
      </c>
      <c r="I605" s="31">
        <v>3618</v>
      </c>
      <c r="J605" s="33">
        <v>0.77332999999999996</v>
      </c>
      <c r="K605" s="33">
        <v>0</v>
      </c>
      <c r="L605" s="33">
        <v>1.68</v>
      </c>
      <c r="M605" s="33">
        <v>0.53332999999999997</v>
      </c>
      <c r="N605" s="35">
        <v>468</v>
      </c>
      <c r="O605" s="142" t="s">
        <v>330</v>
      </c>
      <c r="P605" s="35" t="s">
        <v>481</v>
      </c>
      <c r="Q605" s="31">
        <v>13574</v>
      </c>
      <c r="R605" s="32">
        <v>2.3319017350970626</v>
      </c>
      <c r="S605" s="31">
        <v>45</v>
      </c>
      <c r="T605" s="31">
        <v>0</v>
      </c>
      <c r="U605" s="31">
        <v>28441</v>
      </c>
      <c r="V605" s="32">
        <v>4.885930252533929</v>
      </c>
      <c r="W605" s="32">
        <v>2.0952556357742744</v>
      </c>
      <c r="X605" s="31">
        <v>6662</v>
      </c>
      <c r="Y605" s="31">
        <v>9182</v>
      </c>
      <c r="Z605" s="31">
        <v>8</v>
      </c>
      <c r="AA605" s="35">
        <v>468</v>
      </c>
      <c r="AB605" s="142" t="s">
        <v>330</v>
      </c>
      <c r="AC605" s="35" t="s">
        <v>481</v>
      </c>
      <c r="AD605" s="31">
        <v>5821</v>
      </c>
      <c r="AE605" s="31">
        <v>26958</v>
      </c>
      <c r="AF605" s="31">
        <v>24772</v>
      </c>
      <c r="AG605" s="31">
        <v>0</v>
      </c>
      <c r="AH605" s="31">
        <v>62968</v>
      </c>
      <c r="AI605" s="31">
        <v>114698</v>
      </c>
      <c r="AJ605" s="31">
        <v>1000</v>
      </c>
      <c r="AK605" s="31">
        <v>0</v>
      </c>
      <c r="AL605" s="35">
        <v>468</v>
      </c>
      <c r="AM605" s="142" t="s">
        <v>330</v>
      </c>
      <c r="AN605" s="35" t="s">
        <v>481</v>
      </c>
      <c r="AO605" s="31">
        <v>49774</v>
      </c>
      <c r="AP605" s="31">
        <v>16647</v>
      </c>
      <c r="AQ605" s="31">
        <v>23961</v>
      </c>
      <c r="AR605" s="31">
        <v>90382</v>
      </c>
      <c r="AS605" s="31">
        <v>0</v>
      </c>
      <c r="AT605" s="36">
        <v>15.526885414877169</v>
      </c>
      <c r="AU605" s="31">
        <v>65610</v>
      </c>
      <c r="AV605" s="31">
        <v>24772</v>
      </c>
      <c r="AW605" s="31">
        <v>0</v>
      </c>
    </row>
    <row r="606" spans="1:49" outlineLevel="2" x14ac:dyDescent="0.2">
      <c r="A606" s="35">
        <v>912670243</v>
      </c>
      <c r="B606" s="35" t="s">
        <v>479</v>
      </c>
      <c r="C606" s="31" t="s">
        <v>479</v>
      </c>
      <c r="D606" s="35">
        <v>469</v>
      </c>
      <c r="E606" s="6" t="s">
        <v>330</v>
      </c>
      <c r="F606" s="35" t="s">
        <v>482</v>
      </c>
      <c r="G606" s="31">
        <v>21073</v>
      </c>
      <c r="H606" s="71">
        <v>45</v>
      </c>
      <c r="I606" s="31">
        <v>12740</v>
      </c>
      <c r="J606" s="33">
        <v>0.75</v>
      </c>
      <c r="K606" s="33">
        <v>0</v>
      </c>
      <c r="L606" s="33">
        <v>2.5750000000000002</v>
      </c>
      <c r="M606" s="33">
        <v>1.3</v>
      </c>
      <c r="N606" s="35">
        <v>469</v>
      </c>
      <c r="O606" s="142" t="s">
        <v>330</v>
      </c>
      <c r="P606" s="35" t="s">
        <v>482</v>
      </c>
      <c r="Q606" s="31">
        <v>30848</v>
      </c>
      <c r="R606" s="32">
        <v>1.4638637118587767</v>
      </c>
      <c r="S606" s="31">
        <v>22</v>
      </c>
      <c r="T606" s="31">
        <v>0</v>
      </c>
      <c r="U606" s="31">
        <v>89171</v>
      </c>
      <c r="V606" s="32">
        <v>4.231528496179946</v>
      </c>
      <c r="W606" s="32">
        <v>2.8906574170124482</v>
      </c>
      <c r="X606" s="31">
        <v>10258</v>
      </c>
      <c r="Y606" s="31">
        <v>8096</v>
      </c>
      <c r="Z606" s="31">
        <v>6</v>
      </c>
      <c r="AA606" s="35">
        <v>469</v>
      </c>
      <c r="AB606" s="142" t="s">
        <v>330</v>
      </c>
      <c r="AC606" s="35" t="s">
        <v>482</v>
      </c>
      <c r="AD606" s="31">
        <v>21073</v>
      </c>
      <c r="AE606" s="31">
        <v>52254</v>
      </c>
      <c r="AF606" s="31">
        <v>40818</v>
      </c>
      <c r="AG606" s="31">
        <v>0</v>
      </c>
      <c r="AH606" s="31">
        <v>164527</v>
      </c>
      <c r="AI606" s="31">
        <v>257599</v>
      </c>
      <c r="AJ606" s="31">
        <v>0</v>
      </c>
      <c r="AK606" s="31">
        <v>0</v>
      </c>
      <c r="AL606" s="35">
        <v>469</v>
      </c>
      <c r="AM606" s="142" t="s">
        <v>330</v>
      </c>
      <c r="AN606" s="35" t="s">
        <v>482</v>
      </c>
      <c r="AO606" s="31">
        <v>86443</v>
      </c>
      <c r="AP606" s="31">
        <v>27602</v>
      </c>
      <c r="AQ606" s="31">
        <v>61703</v>
      </c>
      <c r="AR606" s="31">
        <v>175748</v>
      </c>
      <c r="AS606" s="31">
        <v>0</v>
      </c>
      <c r="AT606" s="36">
        <v>8.3399610876477013</v>
      </c>
      <c r="AU606" s="31">
        <v>134930</v>
      </c>
      <c r="AV606" s="31">
        <v>40818</v>
      </c>
      <c r="AW606" s="31">
        <v>0</v>
      </c>
    </row>
    <row r="607" spans="1:49" outlineLevel="2" x14ac:dyDescent="0.2">
      <c r="A607" s="35">
        <v>912671623</v>
      </c>
      <c r="B607" s="35" t="s">
        <v>479</v>
      </c>
      <c r="C607" s="31" t="s">
        <v>479</v>
      </c>
      <c r="D607" s="35">
        <v>470</v>
      </c>
      <c r="E607" s="6" t="s">
        <v>330</v>
      </c>
      <c r="F607" s="35" t="s">
        <v>483</v>
      </c>
      <c r="G607" s="31">
        <v>23101</v>
      </c>
      <c r="H607" s="71">
        <v>38</v>
      </c>
      <c r="I607" s="31">
        <v>11530</v>
      </c>
      <c r="J607" s="33">
        <v>1</v>
      </c>
      <c r="K607" s="33">
        <v>0</v>
      </c>
      <c r="L607" s="33">
        <v>2</v>
      </c>
      <c r="M607" s="33">
        <v>0.5</v>
      </c>
      <c r="N607" s="35">
        <v>470</v>
      </c>
      <c r="O607" s="142" t="s">
        <v>330</v>
      </c>
      <c r="P607" s="35" t="s">
        <v>483</v>
      </c>
      <c r="Q607" s="31">
        <v>37726</v>
      </c>
      <c r="R607" s="32">
        <v>1.6330894766460327</v>
      </c>
      <c r="S607" s="31">
        <v>51</v>
      </c>
      <c r="T607" s="31">
        <v>0</v>
      </c>
      <c r="U607" s="31">
        <v>76369</v>
      </c>
      <c r="V607" s="32">
        <v>3.3058742045798883</v>
      </c>
      <c r="W607" s="32">
        <v>2.0243068440863063</v>
      </c>
      <c r="X607" s="31">
        <v>14086</v>
      </c>
      <c r="Y607" s="31">
        <v>11584</v>
      </c>
      <c r="Z607" s="31">
        <v>8</v>
      </c>
      <c r="AA607" s="35">
        <v>470</v>
      </c>
      <c r="AB607" s="142" t="s">
        <v>330</v>
      </c>
      <c r="AC607" s="35" t="s">
        <v>483</v>
      </c>
      <c r="AD607" s="31">
        <v>23101</v>
      </c>
      <c r="AE607" s="31">
        <v>45812</v>
      </c>
      <c r="AF607" s="31">
        <v>43148</v>
      </c>
      <c r="AG607" s="31">
        <v>0</v>
      </c>
      <c r="AH607" s="31">
        <v>50494</v>
      </c>
      <c r="AI607" s="31">
        <v>139454</v>
      </c>
      <c r="AJ607" s="31">
        <v>0</v>
      </c>
      <c r="AK607" s="31">
        <v>0</v>
      </c>
      <c r="AL607" s="35">
        <v>470</v>
      </c>
      <c r="AM607" s="142" t="s">
        <v>330</v>
      </c>
      <c r="AN607" s="35" t="s">
        <v>483</v>
      </c>
      <c r="AO607" s="31">
        <v>119054</v>
      </c>
      <c r="AP607" s="31">
        <v>22053</v>
      </c>
      <c r="AQ607" s="31">
        <v>44401</v>
      </c>
      <c r="AR607" s="31">
        <v>185508</v>
      </c>
      <c r="AS607" s="31">
        <v>0</v>
      </c>
      <c r="AT607" s="36">
        <v>8.030301718540322</v>
      </c>
      <c r="AU607" s="31">
        <v>142360</v>
      </c>
      <c r="AV607" s="31">
        <v>43148</v>
      </c>
      <c r="AW607" s="31">
        <v>0</v>
      </c>
    </row>
    <row r="608" spans="1:49" outlineLevel="2" x14ac:dyDescent="0.2">
      <c r="A608" s="35">
        <v>912670693</v>
      </c>
      <c r="B608" s="35" t="s">
        <v>479</v>
      </c>
      <c r="C608" s="31" t="s">
        <v>479</v>
      </c>
      <c r="D608" s="35">
        <v>471</v>
      </c>
      <c r="E608" s="6" t="s">
        <v>330</v>
      </c>
      <c r="F608" s="35" t="s">
        <v>583</v>
      </c>
      <c r="G608" s="31">
        <v>45791</v>
      </c>
      <c r="H608" s="71">
        <v>47</v>
      </c>
      <c r="I608" s="31">
        <v>36638</v>
      </c>
      <c r="J608" s="33">
        <v>1</v>
      </c>
      <c r="K608" s="33">
        <v>0</v>
      </c>
      <c r="L608" s="33">
        <v>10.5</v>
      </c>
      <c r="M608" s="33">
        <v>2.5</v>
      </c>
      <c r="N608" s="35">
        <v>471</v>
      </c>
      <c r="O608" s="142" t="s">
        <v>330</v>
      </c>
      <c r="P608" s="35" t="s">
        <v>583</v>
      </c>
      <c r="Q608" s="31">
        <v>101166</v>
      </c>
      <c r="R608" s="32">
        <v>2.2092987705007534</v>
      </c>
      <c r="S608" s="31">
        <v>109</v>
      </c>
      <c r="T608" s="31">
        <v>0</v>
      </c>
      <c r="U608" s="31">
        <v>225361</v>
      </c>
      <c r="V608" s="32">
        <v>4.9215129610622173</v>
      </c>
      <c r="W608" s="32">
        <v>2.2276357669572779</v>
      </c>
      <c r="X608" s="31">
        <v>26213</v>
      </c>
      <c r="Y608" s="31">
        <v>19327</v>
      </c>
      <c r="Z608" s="31">
        <v>40</v>
      </c>
      <c r="AA608" s="35">
        <v>471</v>
      </c>
      <c r="AB608" s="142" t="s">
        <v>330</v>
      </c>
      <c r="AC608" s="35" t="s">
        <v>583</v>
      </c>
      <c r="AD608" s="31">
        <v>45791</v>
      </c>
      <c r="AE608" s="31">
        <v>560873</v>
      </c>
      <c r="AF608" s="31">
        <v>143792</v>
      </c>
      <c r="AG608" s="31">
        <v>0</v>
      </c>
      <c r="AH608" s="31">
        <v>314687</v>
      </c>
      <c r="AI608" s="31">
        <v>1019352</v>
      </c>
      <c r="AJ608" s="31">
        <v>10000</v>
      </c>
      <c r="AK608" s="31">
        <v>0</v>
      </c>
      <c r="AL608" s="35">
        <v>471</v>
      </c>
      <c r="AM608" s="142" t="s">
        <v>330</v>
      </c>
      <c r="AN608" s="35" t="s">
        <v>583</v>
      </c>
      <c r="AO608" s="31">
        <v>612702</v>
      </c>
      <c r="AP608" s="31">
        <v>72730</v>
      </c>
      <c r="AQ608" s="31">
        <v>226492</v>
      </c>
      <c r="AR608" s="31">
        <v>911924</v>
      </c>
      <c r="AS608" s="31">
        <v>0</v>
      </c>
      <c r="AT608" s="36">
        <v>19.914917778602781</v>
      </c>
      <c r="AU608" s="31">
        <v>768132</v>
      </c>
      <c r="AV608" s="31">
        <v>143792</v>
      </c>
      <c r="AW608" s="31">
        <v>0</v>
      </c>
    </row>
    <row r="609" spans="1:49" outlineLevel="2" x14ac:dyDescent="0.2">
      <c r="A609" s="35">
        <v>912671473</v>
      </c>
      <c r="B609" s="35" t="s">
        <v>479</v>
      </c>
      <c r="C609" s="31" t="s">
        <v>479</v>
      </c>
      <c r="D609" s="35">
        <v>472</v>
      </c>
      <c r="E609" s="6" t="s">
        <v>330</v>
      </c>
      <c r="F609" s="35" t="s">
        <v>485</v>
      </c>
      <c r="G609" s="31">
        <v>68578</v>
      </c>
      <c r="H609" s="71">
        <v>54</v>
      </c>
      <c r="I609" s="31">
        <v>33839</v>
      </c>
      <c r="J609" s="33">
        <v>1</v>
      </c>
      <c r="K609" s="33">
        <v>1</v>
      </c>
      <c r="L609" s="33">
        <v>3.9</v>
      </c>
      <c r="M609" s="33">
        <v>2.75</v>
      </c>
      <c r="N609" s="35">
        <v>472</v>
      </c>
      <c r="O609" s="142" t="s">
        <v>330</v>
      </c>
      <c r="P609" s="35" t="s">
        <v>485</v>
      </c>
      <c r="Q609" s="31">
        <v>45781</v>
      </c>
      <c r="R609" s="32">
        <v>0.66757560733763011</v>
      </c>
      <c r="S609" s="31">
        <v>59</v>
      </c>
      <c r="T609" s="31" t="s">
        <v>1032</v>
      </c>
      <c r="U609" s="31">
        <v>147115</v>
      </c>
      <c r="V609" s="32">
        <v>2.1452214996062877</v>
      </c>
      <c r="W609" s="32">
        <v>3.2134509949542385</v>
      </c>
      <c r="X609" s="31">
        <v>17778</v>
      </c>
      <c r="Y609" s="31">
        <v>26108</v>
      </c>
      <c r="Z609" s="31">
        <v>14</v>
      </c>
      <c r="AA609" s="35">
        <v>472</v>
      </c>
      <c r="AB609" s="142" t="s">
        <v>330</v>
      </c>
      <c r="AC609" s="35" t="s">
        <v>485</v>
      </c>
      <c r="AD609" s="31">
        <v>68578</v>
      </c>
      <c r="AE609" s="31">
        <v>101322</v>
      </c>
      <c r="AF609" s="31">
        <v>67090</v>
      </c>
      <c r="AG609" s="31">
        <v>0</v>
      </c>
      <c r="AH609" s="31">
        <v>92547</v>
      </c>
      <c r="AI609" s="31">
        <v>260959</v>
      </c>
      <c r="AJ609" s="31">
        <v>0</v>
      </c>
      <c r="AK609" s="31">
        <v>0</v>
      </c>
      <c r="AL609" s="35">
        <v>472</v>
      </c>
      <c r="AM609" s="142" t="s">
        <v>330</v>
      </c>
      <c r="AN609" s="35" t="s">
        <v>485</v>
      </c>
      <c r="AO609" s="31">
        <v>190466</v>
      </c>
      <c r="AP609" s="31">
        <v>28175</v>
      </c>
      <c r="AQ609" s="31">
        <v>44249</v>
      </c>
      <c r="AR609" s="31">
        <v>262890</v>
      </c>
      <c r="AS609" s="31">
        <v>0</v>
      </c>
      <c r="AT609" s="36">
        <v>3.8334451281752164</v>
      </c>
      <c r="AU609" s="31">
        <v>195800</v>
      </c>
      <c r="AV609" s="31">
        <v>67090</v>
      </c>
      <c r="AW609" s="31">
        <v>0</v>
      </c>
    </row>
    <row r="610" spans="1:49" outlineLevel="2" x14ac:dyDescent="0.2">
      <c r="A610" s="35">
        <v>912671713</v>
      </c>
      <c r="B610" s="35" t="s">
        <v>479</v>
      </c>
      <c r="C610" s="31" t="s">
        <v>479</v>
      </c>
      <c r="D610" s="35">
        <v>473</v>
      </c>
      <c r="E610" s="6" t="s">
        <v>330</v>
      </c>
      <c r="F610" s="35" t="s">
        <v>486</v>
      </c>
      <c r="G610" s="31">
        <v>14003</v>
      </c>
      <c r="H610" s="71">
        <v>43</v>
      </c>
      <c r="I610" s="31">
        <v>8924</v>
      </c>
      <c r="J610" s="33">
        <v>1</v>
      </c>
      <c r="K610" s="33">
        <v>0</v>
      </c>
      <c r="L610" s="33">
        <v>1.35</v>
      </c>
      <c r="M610" s="33">
        <v>1.75</v>
      </c>
      <c r="N610" s="35">
        <v>473</v>
      </c>
      <c r="O610" s="142" t="s">
        <v>330</v>
      </c>
      <c r="P610" s="35" t="s">
        <v>486</v>
      </c>
      <c r="Q610" s="31">
        <v>38832</v>
      </c>
      <c r="R610" s="32">
        <v>2.7731200457044918</v>
      </c>
      <c r="S610" s="31">
        <v>34</v>
      </c>
      <c r="T610" s="31">
        <v>0</v>
      </c>
      <c r="U610" s="31">
        <v>51518</v>
      </c>
      <c r="V610" s="32">
        <v>3.6790687709776475</v>
      </c>
      <c r="W610" s="32">
        <v>1.3266893283889576</v>
      </c>
      <c r="X610" s="31">
        <v>13297</v>
      </c>
      <c r="Y610" s="31">
        <v>8891</v>
      </c>
      <c r="Z610" s="31">
        <v>11</v>
      </c>
      <c r="AA610" s="35">
        <v>473</v>
      </c>
      <c r="AB610" s="142" t="s">
        <v>330</v>
      </c>
      <c r="AC610" s="35" t="s">
        <v>486</v>
      </c>
      <c r="AD610" s="31">
        <v>14003</v>
      </c>
      <c r="AE610" s="31">
        <v>51982</v>
      </c>
      <c r="AF610" s="31">
        <v>32926</v>
      </c>
      <c r="AG610" s="31">
        <v>0</v>
      </c>
      <c r="AH610" s="31">
        <v>60477</v>
      </c>
      <c r="AI610" s="31">
        <v>145385</v>
      </c>
      <c r="AJ610" s="31">
        <v>0</v>
      </c>
      <c r="AK610" s="31">
        <v>0</v>
      </c>
      <c r="AL610" s="35">
        <v>473</v>
      </c>
      <c r="AM610" s="142" t="s">
        <v>330</v>
      </c>
      <c r="AN610" s="35" t="s">
        <v>486</v>
      </c>
      <c r="AO610" s="31">
        <v>86399</v>
      </c>
      <c r="AP610" s="31">
        <v>17668</v>
      </c>
      <c r="AQ610" s="31">
        <v>36073</v>
      </c>
      <c r="AR610" s="31">
        <v>140140</v>
      </c>
      <c r="AS610" s="31">
        <v>0</v>
      </c>
      <c r="AT610" s="36">
        <v>10.007855459544384</v>
      </c>
      <c r="AU610" s="31">
        <v>107214</v>
      </c>
      <c r="AV610" s="31">
        <v>32926</v>
      </c>
      <c r="AW610" s="31">
        <v>0</v>
      </c>
    </row>
    <row r="611" spans="1:49" outlineLevel="2" x14ac:dyDescent="0.2">
      <c r="A611" s="35">
        <v>912671565</v>
      </c>
      <c r="B611" s="35" t="s">
        <v>479</v>
      </c>
      <c r="C611" s="31" t="s">
        <v>479</v>
      </c>
      <c r="D611" s="35">
        <v>474</v>
      </c>
      <c r="E611" s="6" t="s">
        <v>330</v>
      </c>
      <c r="F611" s="35" t="s">
        <v>282</v>
      </c>
      <c r="G611" s="31">
        <v>15012</v>
      </c>
      <c r="H611" s="71">
        <v>44</v>
      </c>
      <c r="I611" s="31">
        <v>10941</v>
      </c>
      <c r="J611" s="33">
        <v>1</v>
      </c>
      <c r="K611" s="33">
        <v>0</v>
      </c>
      <c r="L611" s="33">
        <v>4</v>
      </c>
      <c r="M611" s="33">
        <v>3</v>
      </c>
      <c r="N611" s="35">
        <v>474</v>
      </c>
      <c r="O611" s="142" t="s">
        <v>330</v>
      </c>
      <c r="P611" s="35" t="s">
        <v>282</v>
      </c>
      <c r="Q611" s="31">
        <v>42056</v>
      </c>
      <c r="R611" s="32">
        <v>2.8014921396216361</v>
      </c>
      <c r="S611" s="31">
        <v>49</v>
      </c>
      <c r="T611" s="31" t="s">
        <v>1032</v>
      </c>
      <c r="U611" s="31">
        <v>116198</v>
      </c>
      <c r="V611" s="32">
        <v>7.740341060484945</v>
      </c>
      <c r="W611" s="32">
        <v>2.7629351341069053</v>
      </c>
      <c r="X611" s="31">
        <v>18934</v>
      </c>
      <c r="Y611" s="31">
        <v>21648</v>
      </c>
      <c r="Z611" s="31">
        <v>18</v>
      </c>
      <c r="AA611" s="35">
        <v>474</v>
      </c>
      <c r="AB611" s="142" t="s">
        <v>330</v>
      </c>
      <c r="AC611" s="35" t="s">
        <v>282</v>
      </c>
      <c r="AD611" s="31">
        <v>15012</v>
      </c>
      <c r="AE611" s="31">
        <v>72172</v>
      </c>
      <c r="AF611" s="31">
        <v>48492</v>
      </c>
      <c r="AG611" s="31">
        <v>0</v>
      </c>
      <c r="AH611" s="31">
        <v>83836</v>
      </c>
      <c r="AI611" s="31">
        <v>204500</v>
      </c>
      <c r="AJ611" s="31">
        <v>2000</v>
      </c>
      <c r="AK611" s="31">
        <v>0</v>
      </c>
      <c r="AL611" s="35">
        <v>474</v>
      </c>
      <c r="AM611" s="142" t="s">
        <v>330</v>
      </c>
      <c r="AN611" s="35" t="s">
        <v>282</v>
      </c>
      <c r="AO611" s="31">
        <v>131754</v>
      </c>
      <c r="AP611" s="31">
        <v>20500</v>
      </c>
      <c r="AQ611" s="31">
        <v>37643</v>
      </c>
      <c r="AR611" s="31">
        <v>189897</v>
      </c>
      <c r="AS611" s="31">
        <v>0</v>
      </c>
      <c r="AT611" s="36">
        <v>12.649680255795364</v>
      </c>
      <c r="AU611" s="31">
        <v>141405</v>
      </c>
      <c r="AV611" s="31">
        <v>48492</v>
      </c>
      <c r="AW611" s="31">
        <v>0</v>
      </c>
    </row>
    <row r="612" spans="1:49" outlineLevel="1" x14ac:dyDescent="0.2">
      <c r="B612" s="15" t="s">
        <v>463</v>
      </c>
      <c r="C612" s="31"/>
      <c r="F612" s="12" t="s">
        <v>45</v>
      </c>
      <c r="G612" s="31">
        <v>434972</v>
      </c>
      <c r="I612" s="31">
        <v>242540</v>
      </c>
      <c r="J612" s="33">
        <v>21.023330000000001</v>
      </c>
      <c r="K612" s="33">
        <v>2</v>
      </c>
      <c r="L612" s="33">
        <v>111.00500000000001</v>
      </c>
      <c r="M612" s="33">
        <v>17.83333</v>
      </c>
      <c r="O612" s="142"/>
      <c r="P612" s="12" t="s">
        <v>45</v>
      </c>
      <c r="Q612" s="31">
        <v>710660</v>
      </c>
      <c r="R612" s="32">
        <v>1.6338063139696348</v>
      </c>
      <c r="S612" s="31">
        <v>652</v>
      </c>
      <c r="T612" s="31">
        <v>0</v>
      </c>
      <c r="U612" s="31">
        <v>1963200</v>
      </c>
      <c r="V612" s="32">
        <v>4.5133939655885893</v>
      </c>
      <c r="W612" s="32">
        <v>2.7625024624996484</v>
      </c>
      <c r="X612" s="31">
        <v>208809</v>
      </c>
      <c r="Y612" s="31">
        <v>205741</v>
      </c>
      <c r="Z612" s="31">
        <v>214</v>
      </c>
      <c r="AB612" s="142"/>
      <c r="AC612" s="12" t="s">
        <v>45</v>
      </c>
      <c r="AD612" s="31">
        <v>434972</v>
      </c>
      <c r="AE612" s="31">
        <v>3854437</v>
      </c>
      <c r="AF612" s="31">
        <v>1653847</v>
      </c>
      <c r="AG612" s="31">
        <v>0</v>
      </c>
      <c r="AH612" s="31">
        <v>3391745</v>
      </c>
      <c r="AI612" s="31">
        <v>8900029</v>
      </c>
      <c r="AJ612" s="31">
        <v>406399</v>
      </c>
      <c r="AK612" s="31">
        <v>0</v>
      </c>
      <c r="AM612" s="142"/>
      <c r="AN612" s="12" t="s">
        <v>45</v>
      </c>
      <c r="AO612" s="31">
        <v>6090890</v>
      </c>
      <c r="AP612" s="31">
        <v>978193</v>
      </c>
      <c r="AQ612" s="31">
        <v>1598165</v>
      </c>
      <c r="AR612" s="31">
        <v>8667248</v>
      </c>
      <c r="AS612" s="31">
        <v>0</v>
      </c>
      <c r="AT612" s="36">
        <v>19.925990638477877</v>
      </c>
      <c r="AU612" s="31">
        <v>7013401</v>
      </c>
      <c r="AV612" s="31">
        <v>1653847</v>
      </c>
      <c r="AW612" s="31">
        <v>0</v>
      </c>
    </row>
    <row r="613" spans="1:49" outlineLevel="1" x14ac:dyDescent="0.2">
      <c r="B613" s="15"/>
      <c r="C613" s="31"/>
      <c r="F613" s="12"/>
      <c r="O613" s="142"/>
      <c r="P613" s="12"/>
      <c r="AB613" s="142"/>
      <c r="AC613" s="12"/>
      <c r="AE613" s="31"/>
      <c r="AF613" s="31"/>
      <c r="AG613" s="31"/>
      <c r="AH613" s="31"/>
      <c r="AI613" s="31"/>
      <c r="AJ613" s="31"/>
      <c r="AM613" s="142"/>
      <c r="AN613" s="12"/>
      <c r="AO613" s="31"/>
      <c r="AP613" s="31"/>
      <c r="AQ613" s="31"/>
      <c r="AR613" s="31"/>
      <c r="AS613" s="31"/>
      <c r="AT613" s="36"/>
      <c r="AU613" s="31"/>
      <c r="AV613" s="31"/>
      <c r="AW613" s="31"/>
    </row>
    <row r="614" spans="1:49" outlineLevel="1" x14ac:dyDescent="0.2">
      <c r="A614" s="35" t="s">
        <v>446</v>
      </c>
      <c r="B614" s="15" t="s">
        <v>464</v>
      </c>
      <c r="F614" s="35" t="s">
        <v>46</v>
      </c>
      <c r="G614" s="31">
        <v>12411030</v>
      </c>
      <c r="I614" s="31">
        <v>5324185</v>
      </c>
      <c r="J614" s="33">
        <v>1281.1746399999995</v>
      </c>
      <c r="K614" s="33">
        <v>278.24980000000005</v>
      </c>
      <c r="L614" s="33">
        <v>3208.3061500000017</v>
      </c>
      <c r="M614" s="33">
        <v>392.68317999999971</v>
      </c>
      <c r="O614" s="142"/>
      <c r="P614" s="35" t="s">
        <v>46</v>
      </c>
      <c r="Q614" s="31">
        <v>31044841</v>
      </c>
      <c r="R614" s="32">
        <v>2.5013911818761216</v>
      </c>
      <c r="S614" s="31">
        <v>30158</v>
      </c>
      <c r="T614" s="31">
        <v>44305</v>
      </c>
      <c r="U614" s="31">
        <v>61841879</v>
      </c>
      <c r="V614" s="32">
        <v>4.9828160112416136</v>
      </c>
      <c r="W614" s="32">
        <v>1.9920179008164351</v>
      </c>
      <c r="X614" s="31">
        <v>4703731</v>
      </c>
      <c r="Y614" s="31">
        <v>4708430</v>
      </c>
      <c r="Z614" s="31">
        <v>8007</v>
      </c>
      <c r="AB614" s="142"/>
      <c r="AC614" s="35" t="s">
        <v>46</v>
      </c>
      <c r="AD614" s="31">
        <v>12411030</v>
      </c>
      <c r="AE614" s="37">
        <v>245535128.15000001</v>
      </c>
      <c r="AF614" s="37">
        <v>56945988.780000001</v>
      </c>
      <c r="AG614" s="37">
        <v>1358320</v>
      </c>
      <c r="AH614" s="37">
        <v>65192298.909999996</v>
      </c>
      <c r="AI614" s="37">
        <v>369031735.83999997</v>
      </c>
      <c r="AJ614" s="37">
        <v>10513399</v>
      </c>
      <c r="AK614" s="31">
        <v>526231</v>
      </c>
      <c r="AM614" s="142"/>
      <c r="AN614" s="35" t="s">
        <v>46</v>
      </c>
      <c r="AO614" s="37">
        <v>244404269</v>
      </c>
      <c r="AP614" s="37">
        <v>40654509</v>
      </c>
      <c r="AQ614" s="37">
        <v>84020595</v>
      </c>
      <c r="AR614" s="37">
        <v>369079373</v>
      </c>
      <c r="AS614" s="37">
        <v>16492798</v>
      </c>
      <c r="AT614" s="36">
        <v>29.738013122198559</v>
      </c>
      <c r="AU614" s="37">
        <v>321043648</v>
      </c>
      <c r="AV614" s="37">
        <v>47106910</v>
      </c>
      <c r="AW614" s="37">
        <v>928815</v>
      </c>
    </row>
  </sheetData>
  <mergeCells count="4">
    <mergeCell ref="D1:M1"/>
    <mergeCell ref="AA1:AK1"/>
    <mergeCell ref="AL1:AW1"/>
    <mergeCell ref="N1:Z1"/>
  </mergeCells>
  <phoneticPr fontId="0" type="noConversion"/>
  <printOptions gridLines="1"/>
  <pageMargins left="0.75" right="0.75" top="0.97" bottom="0.8" header="0.72" footer="0.44"/>
  <pageSetup scale="75" firstPageNumber="2" pageOrder="overThenDown" orientation="landscape" useFirstPageNumber="1" r:id="rId1"/>
  <headerFooter alignWithMargins="0">
    <oddHeader>&amp;C2017 PENNSYLVANIA PUBLIC LIBRARY STATISTICS
RESOURCES  AND SERVICES OF STATE AIDED LIBRARIES&amp;RPAGE &amp;P</oddHeader>
  </headerFooter>
  <colBreaks count="2" manualBreakCount="2">
    <brk id="13" max="1048575" man="1"/>
    <brk id="2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BN486"/>
  <sheetViews>
    <sheetView zoomScale="90" zoomScaleNormal="90" workbookViewId="0">
      <pane xSplit="2" ySplit="4" topLeftCell="C456" activePane="bottomRight" state="frozen"/>
      <selection pane="topRight" activeCell="C1" sqref="C1"/>
      <selection pane="bottomLeft" activeCell="A4" sqref="A4"/>
      <selection pane="bottomRight" activeCell="B473" sqref="B473"/>
    </sheetView>
  </sheetViews>
  <sheetFormatPr defaultRowHeight="12.75" x14ac:dyDescent="0.2"/>
  <cols>
    <col min="1" max="1" width="21.28515625" customWidth="1"/>
    <col min="2" max="2" width="41.28515625" customWidth="1"/>
    <col min="3" max="3" width="9.140625" style="93"/>
    <col min="4" max="6" width="15.28515625" customWidth="1"/>
    <col min="7" max="8" width="9.140625" style="93"/>
    <col min="9" max="9" width="32.140625" style="120" customWidth="1"/>
    <col min="10" max="10" width="13.7109375" style="4" customWidth="1"/>
    <col min="11" max="11" width="11.42578125" style="4" bestFit="1" customWidth="1"/>
    <col min="12" max="12" width="11.42578125" bestFit="1" customWidth="1"/>
    <col min="13" max="13" width="17.5703125" style="57" customWidth="1"/>
    <col min="14" max="14" width="21.7109375" style="57" customWidth="1"/>
    <col min="15" max="15" width="16.5703125" style="98" customWidth="1"/>
    <col min="16" max="16" width="19.85546875" style="242" customWidth="1"/>
    <col min="17" max="18" width="11.42578125" style="57" bestFit="1" customWidth="1"/>
    <col min="19" max="19" width="11.42578125" style="98" customWidth="1"/>
    <col min="20" max="20" width="13.85546875" style="290" customWidth="1"/>
    <col min="21" max="21" width="13.5703125" style="4" customWidth="1"/>
    <col min="22" max="22" width="15.28515625" style="4" customWidth="1"/>
    <col min="23" max="23" width="11.42578125" style="4" bestFit="1" customWidth="1"/>
    <col min="24" max="24" width="11.42578125" style="106" bestFit="1" customWidth="1"/>
    <col min="25" max="25" width="13.85546875" style="235" customWidth="1"/>
    <col min="26" max="27" width="11.7109375" style="249" bestFit="1" customWidth="1"/>
    <col min="28" max="30" width="11.42578125" style="68" bestFit="1" customWidth="1"/>
    <col min="31" max="31" width="14.140625" style="68" customWidth="1"/>
    <col min="32" max="32" width="14" style="68" customWidth="1"/>
    <col min="33" max="33" width="12.7109375" style="68" customWidth="1"/>
    <col min="34" max="34" width="12.5703125" style="68" customWidth="1"/>
    <col min="35" max="35" width="14.140625" style="68" customWidth="1"/>
    <col min="36" max="36" width="11" style="91" customWidth="1"/>
    <col min="37" max="37" width="14.140625" style="68" customWidth="1"/>
    <col min="38" max="39" width="13" style="68" customWidth="1"/>
    <col min="40" max="40" width="13.5703125" style="68" customWidth="1"/>
    <col min="41" max="42" width="11.42578125" style="68" bestFit="1" customWidth="1"/>
    <col min="43" max="43" width="13" style="112" customWidth="1"/>
    <col min="44" max="44" width="14.140625" style="68" customWidth="1"/>
    <col min="45" max="46" width="11.42578125" style="68" bestFit="1" customWidth="1"/>
    <col min="47" max="47" width="13.28515625" style="91" bestFit="1" customWidth="1"/>
    <col min="48" max="48" width="10.28515625" style="68" bestFit="1" customWidth="1"/>
    <col min="49" max="49" width="11.140625" style="68" bestFit="1" customWidth="1"/>
    <col min="51" max="51" width="11.140625" style="68" bestFit="1" customWidth="1"/>
    <col min="54" max="54" width="11.140625" bestFit="1" customWidth="1"/>
    <col min="55" max="55" width="11.140625" customWidth="1"/>
    <col min="56" max="56" width="11.140625" style="68" customWidth="1"/>
    <col min="57" max="57" width="12.140625" style="68" bestFit="1" customWidth="1"/>
    <col min="61" max="61" width="10.140625" style="68" bestFit="1" customWidth="1"/>
  </cols>
  <sheetData>
    <row r="1" spans="1:66" x14ac:dyDescent="0.2">
      <c r="A1" s="85" t="s">
        <v>1439</v>
      </c>
      <c r="C1" s="99" t="s">
        <v>1009</v>
      </c>
      <c r="G1" s="99" t="s">
        <v>1009</v>
      </c>
      <c r="H1" s="99" t="s">
        <v>1009</v>
      </c>
      <c r="I1" s="118"/>
      <c r="J1" s="4">
        <v>0</v>
      </c>
      <c r="K1" s="4">
        <v>0</v>
      </c>
      <c r="L1">
        <v>0</v>
      </c>
      <c r="M1" s="57">
        <v>0</v>
      </c>
      <c r="N1" s="57">
        <v>0</v>
      </c>
      <c r="O1" s="101" t="s">
        <v>1010</v>
      </c>
      <c r="P1" s="242" t="s">
        <v>1011</v>
      </c>
      <c r="Q1" s="57">
        <v>0</v>
      </c>
      <c r="R1" s="57">
        <v>0</v>
      </c>
      <c r="T1" s="290">
        <v>0</v>
      </c>
      <c r="U1" s="4">
        <v>0</v>
      </c>
      <c r="V1" s="4">
        <v>0</v>
      </c>
      <c r="W1" s="4">
        <v>0</v>
      </c>
      <c r="X1" s="103" t="s">
        <v>1011</v>
      </c>
      <c r="Y1" s="235">
        <v>0</v>
      </c>
      <c r="Z1" s="249">
        <v>0</v>
      </c>
      <c r="AA1" s="249">
        <v>0</v>
      </c>
      <c r="AB1" s="68">
        <v>0</v>
      </c>
      <c r="AC1" s="68">
        <v>0</v>
      </c>
      <c r="AD1" s="68">
        <v>0</v>
      </c>
      <c r="AE1" s="68">
        <v>0</v>
      </c>
      <c r="AF1" s="68">
        <v>0</v>
      </c>
      <c r="AG1" s="68">
        <v>0</v>
      </c>
      <c r="AH1" s="68">
        <v>0</v>
      </c>
      <c r="AI1" s="68">
        <v>0</v>
      </c>
      <c r="AJ1" s="100" t="s">
        <v>1010</v>
      </c>
      <c r="AK1" s="68">
        <v>0</v>
      </c>
      <c r="AL1" s="68">
        <v>0</v>
      </c>
      <c r="AM1" s="68">
        <v>0</v>
      </c>
      <c r="AN1" s="68">
        <v>0</v>
      </c>
      <c r="AO1" s="68">
        <v>0</v>
      </c>
      <c r="AP1" s="68">
        <v>0</v>
      </c>
      <c r="AQ1" s="108" t="s">
        <v>1010</v>
      </c>
      <c r="AR1" s="68">
        <v>0</v>
      </c>
      <c r="AS1" s="68">
        <v>0</v>
      </c>
      <c r="AT1" s="68">
        <v>0</v>
      </c>
      <c r="AU1" s="100" t="s">
        <v>1010</v>
      </c>
      <c r="AW1"/>
      <c r="AY1"/>
      <c r="BA1" s="68"/>
      <c r="BB1" s="68"/>
      <c r="BD1"/>
      <c r="BE1"/>
      <c r="BF1" s="68"/>
      <c r="BI1"/>
    </row>
    <row r="2" spans="1:66" s="15" customFormat="1" x14ac:dyDescent="0.2">
      <c r="A2" s="15" t="s">
        <v>488</v>
      </c>
      <c r="B2" s="15" t="s">
        <v>489</v>
      </c>
      <c r="C2" s="94" t="s">
        <v>490</v>
      </c>
      <c r="D2" s="15" t="s">
        <v>634</v>
      </c>
      <c r="E2" s="15" t="s">
        <v>492</v>
      </c>
      <c r="F2" s="15" t="s">
        <v>493</v>
      </c>
      <c r="G2" s="94" t="s">
        <v>488</v>
      </c>
      <c r="H2" s="94" t="s">
        <v>494</v>
      </c>
      <c r="I2" s="119" t="s">
        <v>495</v>
      </c>
      <c r="J2" s="11" t="s">
        <v>496</v>
      </c>
      <c r="K2" s="11" t="s">
        <v>497</v>
      </c>
      <c r="L2" s="15" t="s">
        <v>498</v>
      </c>
      <c r="M2" s="70" t="s">
        <v>641</v>
      </c>
      <c r="N2" s="70" t="s">
        <v>642</v>
      </c>
      <c r="O2" s="102">
        <v>0</v>
      </c>
      <c r="P2" s="243">
        <v>0</v>
      </c>
      <c r="Q2" s="70" t="s">
        <v>822</v>
      </c>
      <c r="R2" s="70" t="s">
        <v>823</v>
      </c>
      <c r="S2" s="121" t="s">
        <v>824</v>
      </c>
      <c r="T2" s="291" t="s">
        <v>825</v>
      </c>
      <c r="U2" s="11">
        <v>0</v>
      </c>
      <c r="V2" s="11" t="s">
        <v>58</v>
      </c>
      <c r="W2" s="11" t="s">
        <v>114</v>
      </c>
      <c r="X2" s="104">
        <v>0</v>
      </c>
      <c r="Y2" s="249" t="s">
        <v>307</v>
      </c>
      <c r="Z2" s="249" t="s">
        <v>308</v>
      </c>
      <c r="AA2" s="249" t="s">
        <v>309</v>
      </c>
      <c r="AB2" s="74">
        <v>0</v>
      </c>
      <c r="AC2" s="74" t="s">
        <v>310</v>
      </c>
      <c r="AD2" s="74">
        <v>0</v>
      </c>
      <c r="AE2" s="74" t="s">
        <v>311</v>
      </c>
      <c r="AF2" s="74" t="s">
        <v>947</v>
      </c>
      <c r="AG2" s="74" t="s">
        <v>312</v>
      </c>
      <c r="AH2" s="74" t="s">
        <v>313</v>
      </c>
      <c r="AI2" s="74" t="s">
        <v>314</v>
      </c>
      <c r="AJ2" s="92" t="s">
        <v>342</v>
      </c>
      <c r="AK2" s="74" t="s">
        <v>234</v>
      </c>
      <c r="AL2" s="74" t="s">
        <v>235</v>
      </c>
      <c r="AM2" s="74" t="s">
        <v>236</v>
      </c>
      <c r="AN2" s="74" t="s">
        <v>237</v>
      </c>
      <c r="AO2" s="74" t="s">
        <v>574</v>
      </c>
      <c r="AP2" s="74" t="s">
        <v>575</v>
      </c>
      <c r="AQ2" s="109">
        <v>0</v>
      </c>
      <c r="AR2" s="74" t="s">
        <v>576</v>
      </c>
      <c r="AS2" s="74" t="s">
        <v>577</v>
      </c>
      <c r="AT2" s="74" t="s">
        <v>578</v>
      </c>
      <c r="AU2" s="92">
        <v>0</v>
      </c>
    </row>
    <row r="3" spans="1:66" s="15" customFormat="1" ht="32.450000000000003" customHeight="1" thickBot="1" x14ac:dyDescent="0.25">
      <c r="A3" s="15" t="s">
        <v>564</v>
      </c>
      <c r="B3" s="15" t="s">
        <v>59</v>
      </c>
      <c r="C3" s="94" t="s">
        <v>164</v>
      </c>
      <c r="D3" s="15" t="s">
        <v>956</v>
      </c>
      <c r="E3" s="15" t="s">
        <v>60</v>
      </c>
      <c r="F3" s="15" t="s">
        <v>563</v>
      </c>
      <c r="G3" s="94" t="s">
        <v>564</v>
      </c>
      <c r="H3" s="94" t="s">
        <v>565</v>
      </c>
      <c r="I3" s="119" t="s">
        <v>61</v>
      </c>
      <c r="J3" s="11" t="s">
        <v>566</v>
      </c>
      <c r="K3" s="11" t="s">
        <v>876</v>
      </c>
      <c r="L3" s="15" t="s">
        <v>62</v>
      </c>
      <c r="M3" s="70" t="s">
        <v>877</v>
      </c>
      <c r="N3" s="70" t="s">
        <v>878</v>
      </c>
      <c r="O3" s="102" t="s">
        <v>283</v>
      </c>
      <c r="P3" s="243" t="s">
        <v>1012</v>
      </c>
      <c r="Q3" s="70" t="s">
        <v>879</v>
      </c>
      <c r="R3" s="70" t="s">
        <v>880</v>
      </c>
      <c r="S3" s="121" t="s">
        <v>881</v>
      </c>
      <c r="T3" s="291" t="s">
        <v>882</v>
      </c>
      <c r="U3" s="11">
        <v>0</v>
      </c>
      <c r="V3" s="11" t="s">
        <v>613</v>
      </c>
      <c r="W3" s="11" t="s">
        <v>883</v>
      </c>
      <c r="X3" s="104" t="s">
        <v>1008</v>
      </c>
      <c r="Y3" s="249" t="s">
        <v>884</v>
      </c>
      <c r="Z3" s="249" t="s">
        <v>885</v>
      </c>
      <c r="AA3" s="249" t="s">
        <v>886</v>
      </c>
      <c r="AB3" s="74" t="s">
        <v>1006</v>
      </c>
      <c r="AC3" s="74" t="s">
        <v>386</v>
      </c>
      <c r="AD3" s="74" t="s">
        <v>1007</v>
      </c>
      <c r="AE3" s="74" t="s">
        <v>946</v>
      </c>
      <c r="AF3" s="74" t="s">
        <v>913</v>
      </c>
      <c r="AG3" s="74" t="s">
        <v>914</v>
      </c>
      <c r="AH3" s="74" t="s">
        <v>915</v>
      </c>
      <c r="AI3" s="74" t="s">
        <v>916</v>
      </c>
      <c r="AJ3" s="92" t="s">
        <v>917</v>
      </c>
      <c r="AK3" s="74" t="s">
        <v>918</v>
      </c>
      <c r="AL3" s="74" t="s">
        <v>570</v>
      </c>
      <c r="AM3" s="74" t="s">
        <v>745</v>
      </c>
      <c r="AN3" s="74" t="s">
        <v>746</v>
      </c>
      <c r="AO3" s="74" t="s">
        <v>747</v>
      </c>
      <c r="AP3" s="74" t="s">
        <v>748</v>
      </c>
      <c r="AQ3" s="110" t="s">
        <v>284</v>
      </c>
      <c r="AR3" s="74" t="s">
        <v>749</v>
      </c>
      <c r="AS3" s="74" t="s">
        <v>853</v>
      </c>
      <c r="AT3" s="74" t="s">
        <v>854</v>
      </c>
      <c r="AU3" s="92" t="s">
        <v>285</v>
      </c>
    </row>
    <row r="4" spans="1:66" s="16" customFormat="1" ht="90" customHeight="1" thickBot="1" x14ac:dyDescent="0.25">
      <c r="B4" s="151" t="s">
        <v>966</v>
      </c>
      <c r="C4" s="158"/>
      <c r="D4" s="151" t="s">
        <v>967</v>
      </c>
      <c r="E4" s="151" t="s">
        <v>968</v>
      </c>
      <c r="F4" s="151" t="s">
        <v>969</v>
      </c>
      <c r="G4" s="158"/>
      <c r="H4" s="158"/>
      <c r="I4" s="159" t="s">
        <v>970</v>
      </c>
      <c r="J4" s="160" t="s">
        <v>971</v>
      </c>
      <c r="K4" s="160" t="s">
        <v>972</v>
      </c>
      <c r="L4" s="151" t="s">
        <v>973</v>
      </c>
      <c r="M4" s="161" t="s">
        <v>974</v>
      </c>
      <c r="N4" s="161" t="s">
        <v>975</v>
      </c>
      <c r="O4" s="162">
        <v>0</v>
      </c>
      <c r="P4" s="244" t="s">
        <v>976</v>
      </c>
      <c r="Q4" s="161" t="s">
        <v>977</v>
      </c>
      <c r="R4" s="161" t="s">
        <v>978</v>
      </c>
      <c r="S4" s="162"/>
      <c r="T4" s="292" t="s">
        <v>979</v>
      </c>
      <c r="U4" s="160" t="s">
        <v>980</v>
      </c>
      <c r="V4" s="160" t="s">
        <v>981</v>
      </c>
      <c r="W4" s="160" t="s">
        <v>982</v>
      </c>
      <c r="X4" s="163" t="s">
        <v>983</v>
      </c>
      <c r="Y4" s="164" t="s">
        <v>1005</v>
      </c>
      <c r="Z4" s="164" t="s">
        <v>984</v>
      </c>
      <c r="AA4" s="164" t="s">
        <v>985</v>
      </c>
      <c r="AB4" s="266" t="s">
        <v>986</v>
      </c>
      <c r="AC4" s="165" t="s">
        <v>987</v>
      </c>
      <c r="AD4" s="266" t="s">
        <v>988</v>
      </c>
      <c r="AE4" s="165" t="s">
        <v>989</v>
      </c>
      <c r="AF4" s="165" t="s">
        <v>990</v>
      </c>
      <c r="AG4" s="165" t="s">
        <v>991</v>
      </c>
      <c r="AH4" s="165" t="s">
        <v>992</v>
      </c>
      <c r="AI4" s="165" t="s">
        <v>993</v>
      </c>
      <c r="AJ4" s="166">
        <v>0</v>
      </c>
      <c r="AK4" s="165" t="s">
        <v>994</v>
      </c>
      <c r="AL4" s="165" t="s">
        <v>995</v>
      </c>
      <c r="AM4" s="165" t="s">
        <v>996</v>
      </c>
      <c r="AN4" s="165" t="s">
        <v>997</v>
      </c>
      <c r="AO4" s="165" t="s">
        <v>998</v>
      </c>
      <c r="AP4" s="165" t="s">
        <v>999</v>
      </c>
      <c r="AQ4" s="167">
        <v>0</v>
      </c>
      <c r="AR4" s="165" t="s">
        <v>1000</v>
      </c>
      <c r="AS4" s="165" t="s">
        <v>1001</v>
      </c>
      <c r="AT4" s="165" t="s">
        <v>1002</v>
      </c>
      <c r="AU4" s="166">
        <v>0</v>
      </c>
      <c r="AV4" s="69"/>
    </row>
    <row r="5" spans="1:66" x14ac:dyDescent="0.2">
      <c r="A5" s="14">
        <v>912670603</v>
      </c>
      <c r="B5" t="str">
        <f>VLOOKUP($A5,[2]LibPAS!$A$2:$AO$476,2,FALSE)</f>
        <v>A HUFNAGEL PUBLIC LIBRARY OF GLEN ROCK</v>
      </c>
      <c r="C5" s="95"/>
      <c r="D5" s="153" t="s">
        <v>340</v>
      </c>
      <c r="E5" s="153" t="s">
        <v>479</v>
      </c>
      <c r="F5" s="153" t="s">
        <v>479</v>
      </c>
      <c r="G5" s="96"/>
      <c r="H5" s="96"/>
      <c r="I5" s="153" t="s">
        <v>1446</v>
      </c>
      <c r="J5" s="237">
        <v>5821</v>
      </c>
      <c r="K5" s="237">
        <v>3618</v>
      </c>
      <c r="L5" s="57">
        <v>36</v>
      </c>
      <c r="M5" s="57">
        <v>0.77332999999999996</v>
      </c>
      <c r="N5" s="57">
        <v>0</v>
      </c>
      <c r="O5" s="98">
        <f t="shared" ref="O5:O69" si="0">SUM(M5:N5)</f>
        <v>0.77332999999999996</v>
      </c>
      <c r="P5" s="245">
        <v>0</v>
      </c>
      <c r="Q5" s="57">
        <v>1.68</v>
      </c>
      <c r="R5" s="57">
        <v>0.53332999999999997</v>
      </c>
      <c r="S5" s="98">
        <f t="shared" ref="S5:S70" si="1">SUM(O5:R5)</f>
        <v>2.9866599999999996</v>
      </c>
      <c r="T5" s="259">
        <v>13574</v>
      </c>
      <c r="U5" s="237">
        <v>13043</v>
      </c>
      <c r="V5" s="237">
        <v>0</v>
      </c>
      <c r="W5" s="237">
        <v>45</v>
      </c>
      <c r="X5" s="237">
        <v>0</v>
      </c>
      <c r="Y5" s="237">
        <v>28441</v>
      </c>
      <c r="Z5" s="237">
        <v>6662</v>
      </c>
      <c r="AA5" s="237">
        <v>9182</v>
      </c>
      <c r="AB5" s="68">
        <v>0</v>
      </c>
      <c r="AC5" s="68">
        <v>0</v>
      </c>
      <c r="AD5" s="68">
        <v>0</v>
      </c>
      <c r="AE5" s="68">
        <v>24772</v>
      </c>
      <c r="AF5" s="68">
        <v>26958</v>
      </c>
      <c r="AG5" s="68">
        <v>1000</v>
      </c>
      <c r="AH5" s="68">
        <v>62968</v>
      </c>
      <c r="AI5" s="68">
        <v>114698</v>
      </c>
      <c r="AJ5" s="91">
        <f t="shared" ref="AJ5:AJ69" si="2">AB5+AD5</f>
        <v>0</v>
      </c>
      <c r="AK5" s="68">
        <v>49774</v>
      </c>
      <c r="AL5" s="68">
        <v>16647</v>
      </c>
      <c r="AM5" s="68">
        <v>23961</v>
      </c>
      <c r="AN5" s="68">
        <v>90382</v>
      </c>
      <c r="AO5" s="68">
        <v>0</v>
      </c>
      <c r="AP5" s="68">
        <v>0</v>
      </c>
      <c r="AQ5" s="111">
        <f t="shared" ref="AQ5:AQ69" si="3">SUM(AO5:AP5)</f>
        <v>0</v>
      </c>
      <c r="AR5" s="209">
        <v>24772</v>
      </c>
      <c r="AS5" s="68">
        <v>0</v>
      </c>
      <c r="AT5" s="68">
        <v>0</v>
      </c>
      <c r="AU5" s="91">
        <f t="shared" ref="AU5" si="4">SUM(AR5:AT5)</f>
        <v>24772</v>
      </c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</row>
    <row r="6" spans="1:66" x14ac:dyDescent="0.2">
      <c r="A6" s="14">
        <v>919350243</v>
      </c>
      <c r="B6" t="str">
        <f>VLOOKUP($A6,[2]LibPAS!$A$2:$AO$476,2,FALSE)</f>
        <v>ABINGTON COMMUNITY LIBRARY</v>
      </c>
      <c r="C6" s="95"/>
      <c r="D6" s="153" t="s">
        <v>957</v>
      </c>
      <c r="E6" s="153" t="s">
        <v>957</v>
      </c>
      <c r="F6" s="153" t="s">
        <v>554</v>
      </c>
      <c r="G6" s="96"/>
      <c r="H6" s="96"/>
      <c r="I6" s="153" t="s">
        <v>1447</v>
      </c>
      <c r="J6" s="237">
        <v>30686</v>
      </c>
      <c r="K6" s="237">
        <v>7027</v>
      </c>
      <c r="L6" s="57">
        <v>71</v>
      </c>
      <c r="M6" s="57">
        <v>2</v>
      </c>
      <c r="N6" s="57">
        <v>0</v>
      </c>
      <c r="O6" s="98">
        <f t="shared" si="0"/>
        <v>2</v>
      </c>
      <c r="P6" s="245">
        <v>0</v>
      </c>
      <c r="Q6" s="57">
        <v>7.6571400000000001</v>
      </c>
      <c r="R6" s="57">
        <v>0.97143000000000002</v>
      </c>
      <c r="S6" s="98">
        <f t="shared" si="1"/>
        <v>10.62857</v>
      </c>
      <c r="T6" s="259">
        <v>99331</v>
      </c>
      <c r="U6" s="237">
        <v>81428</v>
      </c>
      <c r="V6" s="237">
        <v>3609</v>
      </c>
      <c r="W6" s="237">
        <v>125</v>
      </c>
      <c r="X6" s="237">
        <v>71</v>
      </c>
      <c r="Y6" s="237">
        <v>219668</v>
      </c>
      <c r="Z6" s="237">
        <v>468</v>
      </c>
      <c r="AA6" s="237">
        <v>378</v>
      </c>
      <c r="AB6" s="68">
        <v>0</v>
      </c>
      <c r="AC6" s="68">
        <v>0</v>
      </c>
      <c r="AD6" s="68">
        <v>0</v>
      </c>
      <c r="AE6" s="68">
        <v>79472</v>
      </c>
      <c r="AF6" s="68">
        <v>477693</v>
      </c>
      <c r="AG6" s="68">
        <v>0</v>
      </c>
      <c r="AH6" s="68">
        <v>122956</v>
      </c>
      <c r="AI6" s="68">
        <v>680121</v>
      </c>
      <c r="AJ6" s="91">
        <f t="shared" si="2"/>
        <v>0</v>
      </c>
      <c r="AK6" s="68">
        <v>449936</v>
      </c>
      <c r="AL6" s="68">
        <v>99778</v>
      </c>
      <c r="AM6" s="68">
        <v>210953</v>
      </c>
      <c r="AN6" s="68">
        <v>760667</v>
      </c>
      <c r="AO6" s="241" t="s">
        <v>1032</v>
      </c>
      <c r="AP6" s="241" t="s">
        <v>1032</v>
      </c>
      <c r="AQ6" s="111">
        <f t="shared" si="3"/>
        <v>0</v>
      </c>
      <c r="AR6" s="209">
        <v>79472</v>
      </c>
      <c r="AS6" s="241" t="s">
        <v>1032</v>
      </c>
      <c r="AT6" s="241" t="s">
        <v>1032</v>
      </c>
      <c r="AU6" s="91">
        <f t="shared" ref="AU6:AU70" si="5">SUM(AR6:AT6)</f>
        <v>79472</v>
      </c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</row>
    <row r="7" spans="1:66" x14ac:dyDescent="0.2">
      <c r="A7" s="14">
        <v>923460034</v>
      </c>
      <c r="B7" t="str">
        <f>VLOOKUP($A7,[2]LibPAS!$A$2:$AO$476,2,FALSE)</f>
        <v>ABINGTON TWP PUBLIC LIBRARY</v>
      </c>
      <c r="C7" s="95"/>
      <c r="D7" s="153" t="s">
        <v>1440</v>
      </c>
      <c r="E7" s="153" t="s">
        <v>12</v>
      </c>
      <c r="F7" s="153" t="s">
        <v>162</v>
      </c>
      <c r="G7" s="96"/>
      <c r="H7" s="96"/>
      <c r="I7" s="153">
        <v>0</v>
      </c>
      <c r="J7" s="237">
        <v>57853</v>
      </c>
      <c r="K7" s="237">
        <v>26237</v>
      </c>
      <c r="L7" s="57">
        <v>65</v>
      </c>
      <c r="M7" s="57">
        <v>12.7</v>
      </c>
      <c r="N7" s="57">
        <v>0</v>
      </c>
      <c r="O7" s="98">
        <f t="shared" si="0"/>
        <v>12.7</v>
      </c>
      <c r="P7" s="245">
        <v>0</v>
      </c>
      <c r="Q7" s="57">
        <v>19.350000000000001</v>
      </c>
      <c r="R7" s="57">
        <v>2.3250000000000002</v>
      </c>
      <c r="S7" s="98">
        <f t="shared" si="1"/>
        <v>34.375</v>
      </c>
      <c r="T7" s="259">
        <v>153686</v>
      </c>
      <c r="U7" s="237">
        <v>139096</v>
      </c>
      <c r="V7" s="237">
        <v>18971</v>
      </c>
      <c r="W7" s="237">
        <v>246</v>
      </c>
      <c r="X7" s="237">
        <v>109</v>
      </c>
      <c r="Y7" s="237">
        <v>441939</v>
      </c>
      <c r="Z7" s="237">
        <v>66727</v>
      </c>
      <c r="AA7" s="237">
        <v>66749</v>
      </c>
      <c r="AB7" s="68">
        <v>0</v>
      </c>
      <c r="AC7" s="68">
        <v>0</v>
      </c>
      <c r="AD7" s="68">
        <v>0</v>
      </c>
      <c r="AE7" s="68">
        <v>185653</v>
      </c>
      <c r="AF7" s="68">
        <v>2412142</v>
      </c>
      <c r="AG7" s="68">
        <v>0</v>
      </c>
      <c r="AH7" s="68">
        <v>156821</v>
      </c>
      <c r="AI7" s="68">
        <v>2754616</v>
      </c>
      <c r="AJ7" s="91">
        <f t="shared" si="2"/>
        <v>0</v>
      </c>
      <c r="AK7" s="68">
        <v>2157796</v>
      </c>
      <c r="AL7" s="68">
        <v>309812</v>
      </c>
      <c r="AM7" s="68">
        <v>318691</v>
      </c>
      <c r="AN7" s="68">
        <v>2786299</v>
      </c>
      <c r="AO7" s="68">
        <v>0</v>
      </c>
      <c r="AP7" s="68">
        <v>0</v>
      </c>
      <c r="AQ7" s="111">
        <f t="shared" si="3"/>
        <v>0</v>
      </c>
      <c r="AR7" s="209">
        <v>185653</v>
      </c>
      <c r="AS7" s="68">
        <v>0</v>
      </c>
      <c r="AT7" s="68">
        <v>0</v>
      </c>
      <c r="AU7" s="91">
        <f t="shared" si="5"/>
        <v>185653</v>
      </c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</row>
    <row r="8" spans="1:66" x14ac:dyDescent="0.2">
      <c r="A8" s="14">
        <v>907650753</v>
      </c>
      <c r="B8" t="str">
        <f>VLOOKUP($A8,[2]LibPAS!$A$2:$AO$476,2,FALSE)</f>
        <v>ADAMS MEMORIAL LIBRARY</v>
      </c>
      <c r="C8" s="95"/>
      <c r="D8" s="153" t="s">
        <v>1441</v>
      </c>
      <c r="E8" s="153" t="s">
        <v>806</v>
      </c>
      <c r="F8" s="153" t="s">
        <v>806</v>
      </c>
      <c r="G8" s="96"/>
      <c r="H8" s="96"/>
      <c r="I8" s="153" t="s">
        <v>1448</v>
      </c>
      <c r="J8" s="237">
        <v>51544</v>
      </c>
      <c r="K8" s="237">
        <v>12773</v>
      </c>
      <c r="L8" s="57">
        <v>45</v>
      </c>
      <c r="M8" s="57">
        <v>4.7466699999999999</v>
      </c>
      <c r="N8" s="57">
        <v>0</v>
      </c>
      <c r="O8" s="98">
        <f t="shared" si="0"/>
        <v>4.7466699999999999</v>
      </c>
      <c r="P8" s="245">
        <v>0</v>
      </c>
      <c r="Q8" s="57">
        <v>8.0266699999999993</v>
      </c>
      <c r="R8" s="57">
        <v>0.26667000000000002</v>
      </c>
      <c r="S8" s="98">
        <f t="shared" si="1"/>
        <v>13.040009999999999</v>
      </c>
      <c r="T8" s="259">
        <v>107506</v>
      </c>
      <c r="U8" s="237">
        <v>80566</v>
      </c>
      <c r="V8" s="237">
        <v>228</v>
      </c>
      <c r="W8" s="237">
        <v>19</v>
      </c>
      <c r="X8" s="237">
        <v>0</v>
      </c>
      <c r="Y8" s="237">
        <v>177008</v>
      </c>
      <c r="Z8" s="237">
        <v>17366</v>
      </c>
      <c r="AA8" s="237">
        <v>24025</v>
      </c>
      <c r="AB8" s="68">
        <v>0</v>
      </c>
      <c r="AC8" s="68">
        <v>0</v>
      </c>
      <c r="AD8" s="68">
        <v>0</v>
      </c>
      <c r="AE8" s="68">
        <v>135760</v>
      </c>
      <c r="AF8" s="68">
        <v>66331</v>
      </c>
      <c r="AG8" s="68">
        <v>19972</v>
      </c>
      <c r="AH8" s="68">
        <v>311543</v>
      </c>
      <c r="AI8" s="68">
        <v>513634</v>
      </c>
      <c r="AJ8" s="91">
        <f t="shared" si="2"/>
        <v>0</v>
      </c>
      <c r="AK8" s="68">
        <v>434410</v>
      </c>
      <c r="AL8" s="68">
        <v>60715</v>
      </c>
      <c r="AM8" s="68">
        <v>162594</v>
      </c>
      <c r="AN8" s="68">
        <v>657719</v>
      </c>
      <c r="AO8" s="68">
        <v>0</v>
      </c>
      <c r="AP8" s="68">
        <v>0</v>
      </c>
      <c r="AQ8" s="111">
        <f t="shared" si="3"/>
        <v>0</v>
      </c>
      <c r="AR8" s="209">
        <v>135760</v>
      </c>
      <c r="AS8" s="68">
        <v>0</v>
      </c>
      <c r="AT8" s="68">
        <v>0</v>
      </c>
      <c r="AU8" s="91">
        <f t="shared" si="5"/>
        <v>135760</v>
      </c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</row>
    <row r="9" spans="1:66" x14ac:dyDescent="0.2">
      <c r="A9" s="14">
        <v>912010453</v>
      </c>
      <c r="B9" t="str">
        <f>VLOOKUP($A9,[2]LibPAS!$A$2:$AO$476,2,FALSE)</f>
        <v>ADAMS SYS ADMIN UNIT</v>
      </c>
      <c r="C9" s="95"/>
      <c r="D9" s="153" t="s">
        <v>340</v>
      </c>
      <c r="E9" s="153" t="s">
        <v>479</v>
      </c>
      <c r="F9" s="153" t="s">
        <v>160</v>
      </c>
      <c r="G9" s="96"/>
      <c r="H9" s="96"/>
      <c r="I9" s="153" t="s">
        <v>1449</v>
      </c>
      <c r="J9" s="237">
        <v>91576</v>
      </c>
      <c r="K9" s="237">
        <v>66010</v>
      </c>
      <c r="L9" s="57">
        <v>66</v>
      </c>
      <c r="M9" s="57">
        <v>10</v>
      </c>
      <c r="N9" s="57">
        <v>0</v>
      </c>
      <c r="O9" s="98">
        <f t="shared" si="0"/>
        <v>10</v>
      </c>
      <c r="P9" s="245">
        <v>6</v>
      </c>
      <c r="Q9" s="57">
        <v>24.5</v>
      </c>
      <c r="R9" s="57">
        <v>1.25</v>
      </c>
      <c r="S9" s="98">
        <f t="shared" si="1"/>
        <v>41.75</v>
      </c>
      <c r="T9" s="259">
        <v>133030</v>
      </c>
      <c r="U9" s="237">
        <v>112032</v>
      </c>
      <c r="V9" s="237">
        <v>11250</v>
      </c>
      <c r="W9" s="237">
        <v>132</v>
      </c>
      <c r="X9" s="237">
        <v>41</v>
      </c>
      <c r="Y9" s="237">
        <v>522309</v>
      </c>
      <c r="Z9" s="237">
        <v>14744</v>
      </c>
      <c r="AA9" s="237">
        <v>19601</v>
      </c>
      <c r="AB9" s="68">
        <v>0</v>
      </c>
      <c r="AC9" s="68">
        <v>0</v>
      </c>
      <c r="AD9" s="68">
        <v>0</v>
      </c>
      <c r="AE9" s="68">
        <v>565441</v>
      </c>
      <c r="AF9" s="68">
        <v>1019978</v>
      </c>
      <c r="AG9" s="68">
        <v>1000</v>
      </c>
      <c r="AH9" s="68">
        <v>493134</v>
      </c>
      <c r="AI9" s="68">
        <v>2078553</v>
      </c>
      <c r="AJ9" s="91">
        <f t="shared" si="2"/>
        <v>0</v>
      </c>
      <c r="AK9" s="68">
        <v>1547251</v>
      </c>
      <c r="AL9" s="68">
        <v>350554</v>
      </c>
      <c r="AM9" s="68">
        <v>447627</v>
      </c>
      <c r="AN9" s="68">
        <v>2345432</v>
      </c>
      <c r="AO9" s="68">
        <v>0</v>
      </c>
      <c r="AP9" s="68">
        <v>0</v>
      </c>
      <c r="AQ9" s="111">
        <f t="shared" si="3"/>
        <v>0</v>
      </c>
      <c r="AR9" s="209">
        <v>565441</v>
      </c>
      <c r="AS9" s="68">
        <v>0</v>
      </c>
      <c r="AT9" s="68">
        <v>0</v>
      </c>
      <c r="AU9" s="91">
        <f t="shared" si="5"/>
        <v>565441</v>
      </c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</row>
    <row r="10" spans="1:66" x14ac:dyDescent="0.2">
      <c r="A10" s="14">
        <v>913360033</v>
      </c>
      <c r="B10" t="str">
        <f>VLOOKUP($A10,[2]LibPAS!$A$2:$AO$476,2,FALSE)</f>
        <v>ADAMSTOWN AREA LIBRARY</v>
      </c>
      <c r="C10" s="95"/>
      <c r="D10" s="153" t="s">
        <v>340</v>
      </c>
      <c r="E10" s="153" t="s">
        <v>645</v>
      </c>
      <c r="F10" s="153" t="s">
        <v>645</v>
      </c>
      <c r="G10" s="96"/>
      <c r="H10" s="96"/>
      <c r="I10" s="153" t="s">
        <v>1450</v>
      </c>
      <c r="J10" s="237">
        <v>30439</v>
      </c>
      <c r="K10" s="237">
        <v>6868</v>
      </c>
      <c r="L10" s="57">
        <v>57</v>
      </c>
      <c r="M10" s="57">
        <v>2</v>
      </c>
      <c r="N10" s="57">
        <v>0</v>
      </c>
      <c r="O10" s="98">
        <f t="shared" si="0"/>
        <v>2</v>
      </c>
      <c r="P10" s="245">
        <v>0</v>
      </c>
      <c r="Q10" s="57">
        <v>3.9750000000000001</v>
      </c>
      <c r="R10" s="57">
        <v>0</v>
      </c>
      <c r="S10" s="98">
        <f t="shared" si="1"/>
        <v>5.9749999999999996</v>
      </c>
      <c r="T10" s="259">
        <v>34750</v>
      </c>
      <c r="U10" s="237">
        <v>28433</v>
      </c>
      <c r="V10" s="237">
        <v>445</v>
      </c>
      <c r="W10" s="237">
        <v>34</v>
      </c>
      <c r="X10" s="237">
        <v>0</v>
      </c>
      <c r="Y10" s="237">
        <v>170326</v>
      </c>
      <c r="Z10" s="237">
        <v>9522</v>
      </c>
      <c r="AA10" s="237">
        <v>24340</v>
      </c>
      <c r="AB10" s="68">
        <v>0</v>
      </c>
      <c r="AC10" s="68">
        <v>0</v>
      </c>
      <c r="AD10" s="68">
        <v>0</v>
      </c>
      <c r="AE10" s="68">
        <v>61571</v>
      </c>
      <c r="AF10" s="68">
        <v>119622</v>
      </c>
      <c r="AG10" s="241" t="s">
        <v>1032</v>
      </c>
      <c r="AH10" s="68">
        <v>373375</v>
      </c>
      <c r="AI10" s="68">
        <v>554568</v>
      </c>
      <c r="AJ10" s="91">
        <f t="shared" si="2"/>
        <v>0</v>
      </c>
      <c r="AK10" s="68">
        <v>250096</v>
      </c>
      <c r="AL10" s="68">
        <v>42451</v>
      </c>
      <c r="AM10" s="68">
        <v>70973</v>
      </c>
      <c r="AN10" s="68">
        <v>363520</v>
      </c>
      <c r="AO10" s="241" t="s">
        <v>1032</v>
      </c>
      <c r="AP10" s="241" t="s">
        <v>1032</v>
      </c>
      <c r="AQ10" s="111">
        <f t="shared" si="3"/>
        <v>0</v>
      </c>
      <c r="AR10" s="209">
        <v>61571</v>
      </c>
      <c r="AS10" s="241" t="s">
        <v>1032</v>
      </c>
      <c r="AT10" s="241" t="s">
        <v>1032</v>
      </c>
      <c r="AU10" s="91">
        <f t="shared" si="5"/>
        <v>61571</v>
      </c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</row>
    <row r="11" spans="1:66" x14ac:dyDescent="0.2">
      <c r="A11" s="14">
        <v>905250033</v>
      </c>
      <c r="B11" t="str">
        <f>VLOOKUP($A11,[2]LibPAS!$A$2:$AO$476,2,FALSE)</f>
        <v>ALBION AREA PUBLIC LIBRARY</v>
      </c>
      <c r="C11" s="95"/>
      <c r="D11" s="153" t="s">
        <v>1442</v>
      </c>
      <c r="E11" s="153" t="s">
        <v>177</v>
      </c>
      <c r="F11" s="153" t="s">
        <v>177</v>
      </c>
      <c r="G11" s="96"/>
      <c r="H11" s="96"/>
      <c r="I11" s="153">
        <v>0</v>
      </c>
      <c r="J11" s="237">
        <v>1516</v>
      </c>
      <c r="K11" s="237">
        <v>2908</v>
      </c>
      <c r="L11" s="57">
        <v>26</v>
      </c>
      <c r="M11" s="57">
        <v>0</v>
      </c>
      <c r="N11" s="57">
        <v>0</v>
      </c>
      <c r="O11" s="98">
        <f t="shared" si="0"/>
        <v>0</v>
      </c>
      <c r="P11" s="245">
        <v>0.74285999999999996</v>
      </c>
      <c r="Q11" s="57">
        <v>0.74285999999999996</v>
      </c>
      <c r="R11" s="57">
        <v>2.8570000000000002E-2</v>
      </c>
      <c r="S11" s="98">
        <f t="shared" si="1"/>
        <v>1.5142899999999999</v>
      </c>
      <c r="T11" s="259">
        <v>17815</v>
      </c>
      <c r="U11" s="237">
        <v>16335</v>
      </c>
      <c r="V11" s="237">
        <v>0</v>
      </c>
      <c r="W11" s="237">
        <v>12</v>
      </c>
      <c r="X11" s="237">
        <v>0</v>
      </c>
      <c r="Y11" s="237">
        <v>14972</v>
      </c>
      <c r="Z11" s="237">
        <v>4217</v>
      </c>
      <c r="AA11" s="237">
        <v>3820</v>
      </c>
      <c r="AB11" s="68">
        <v>0</v>
      </c>
      <c r="AC11" s="68">
        <v>0</v>
      </c>
      <c r="AD11" s="68">
        <v>0</v>
      </c>
      <c r="AE11" s="68">
        <v>4016</v>
      </c>
      <c r="AF11" s="68">
        <v>11732</v>
      </c>
      <c r="AG11" s="241" t="s">
        <v>1032</v>
      </c>
      <c r="AH11" s="68">
        <v>27326</v>
      </c>
      <c r="AI11" s="68">
        <v>43074</v>
      </c>
      <c r="AJ11" s="91">
        <f t="shared" si="2"/>
        <v>0</v>
      </c>
      <c r="AK11" s="68">
        <v>28868</v>
      </c>
      <c r="AL11" s="68">
        <v>7681</v>
      </c>
      <c r="AM11" s="68">
        <v>7014</v>
      </c>
      <c r="AN11" s="68">
        <v>43563</v>
      </c>
      <c r="AO11" s="68">
        <v>0</v>
      </c>
      <c r="AP11" s="68">
        <v>0</v>
      </c>
      <c r="AQ11" s="111">
        <f t="shared" si="3"/>
        <v>0</v>
      </c>
      <c r="AR11" s="209">
        <v>4016</v>
      </c>
      <c r="AS11" s="68">
        <v>0</v>
      </c>
      <c r="AT11" s="68">
        <v>0</v>
      </c>
      <c r="AU11" s="91">
        <f t="shared" si="5"/>
        <v>4016</v>
      </c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</row>
    <row r="12" spans="1:66" x14ac:dyDescent="0.2">
      <c r="A12" s="14">
        <v>912280633</v>
      </c>
      <c r="B12" t="str">
        <f>VLOOKUP($A12,[2]LibPAS!$A$2:$AO$476,2,FALSE)</f>
        <v>ALEXANDER HAMILTON MEMORIAL FREE LIBRARY</v>
      </c>
      <c r="C12" s="95"/>
      <c r="D12" s="153" t="s">
        <v>340</v>
      </c>
      <c r="E12" s="153" t="s">
        <v>121</v>
      </c>
      <c r="F12" s="153" t="s">
        <v>607</v>
      </c>
      <c r="G12" s="96"/>
      <c r="H12" s="96"/>
      <c r="I12" s="153" t="s">
        <v>1451</v>
      </c>
      <c r="J12" s="237">
        <v>10568</v>
      </c>
      <c r="K12" s="237">
        <v>11899</v>
      </c>
      <c r="L12" s="57">
        <v>47</v>
      </c>
      <c r="M12" s="57">
        <v>2</v>
      </c>
      <c r="N12" s="57">
        <v>0</v>
      </c>
      <c r="O12" s="98">
        <f t="shared" si="0"/>
        <v>2</v>
      </c>
      <c r="P12" s="245">
        <v>0</v>
      </c>
      <c r="Q12" s="57">
        <v>5.1428599999999998</v>
      </c>
      <c r="R12" s="57">
        <v>0.34286</v>
      </c>
      <c r="S12" s="98">
        <f t="shared" si="1"/>
        <v>7.4857199999999997</v>
      </c>
      <c r="T12" s="259">
        <v>43631</v>
      </c>
      <c r="U12" s="237">
        <v>40392</v>
      </c>
      <c r="V12" s="237">
        <v>4480</v>
      </c>
      <c r="W12" s="237">
        <v>61</v>
      </c>
      <c r="X12" s="237">
        <v>0</v>
      </c>
      <c r="Y12" s="237">
        <v>80995</v>
      </c>
      <c r="Z12" s="237">
        <v>213</v>
      </c>
      <c r="AA12" s="237">
        <v>727</v>
      </c>
      <c r="AB12" s="68">
        <v>0</v>
      </c>
      <c r="AC12" s="68">
        <v>0</v>
      </c>
      <c r="AD12" s="68">
        <v>0</v>
      </c>
      <c r="AE12" s="68">
        <v>56000</v>
      </c>
      <c r="AF12" s="68">
        <v>136000</v>
      </c>
      <c r="AG12" s="68">
        <v>0</v>
      </c>
      <c r="AH12" s="68">
        <v>183292</v>
      </c>
      <c r="AI12" s="68">
        <v>375292</v>
      </c>
      <c r="AJ12" s="91">
        <f t="shared" si="2"/>
        <v>0</v>
      </c>
      <c r="AK12" s="68">
        <v>214392</v>
      </c>
      <c r="AL12" s="68">
        <v>36584</v>
      </c>
      <c r="AM12" s="68">
        <v>96529</v>
      </c>
      <c r="AN12" s="68">
        <v>347505</v>
      </c>
      <c r="AO12" s="252" t="s">
        <v>1032</v>
      </c>
      <c r="AP12" s="252" t="s">
        <v>1032</v>
      </c>
      <c r="AQ12" s="111">
        <f t="shared" si="3"/>
        <v>0</v>
      </c>
      <c r="AR12" s="209">
        <v>56000</v>
      </c>
      <c r="AS12" s="68">
        <v>0</v>
      </c>
      <c r="AT12" s="68">
        <v>0</v>
      </c>
      <c r="AU12" s="91">
        <f t="shared" si="5"/>
        <v>56000</v>
      </c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</row>
    <row r="13" spans="1:66" s="172" customFormat="1" x14ac:dyDescent="0.2">
      <c r="A13" s="171">
        <v>902024075</v>
      </c>
      <c r="B13" s="172" t="str">
        <f>VLOOKUP($A13,[2]LibPAS!$A$2:$AO$476,2,FALSE)</f>
        <v>ALLEGHENY SYS ADMIN UNIT</v>
      </c>
      <c r="C13" s="173"/>
      <c r="D13" s="174" t="s">
        <v>1441</v>
      </c>
      <c r="E13" s="174" t="s">
        <v>229</v>
      </c>
      <c r="F13" s="174" t="s">
        <v>332</v>
      </c>
      <c r="G13" s="175"/>
      <c r="H13" s="175"/>
      <c r="I13" s="174" t="s">
        <v>1452</v>
      </c>
      <c r="J13" s="281">
        <v>0</v>
      </c>
      <c r="K13" s="281">
        <v>5164</v>
      </c>
      <c r="L13" s="176">
        <v>0</v>
      </c>
      <c r="M13" s="176">
        <v>4.5</v>
      </c>
      <c r="N13" s="176">
        <v>0</v>
      </c>
      <c r="O13" s="176">
        <f t="shared" si="0"/>
        <v>4.5</v>
      </c>
      <c r="P13" s="246">
        <v>0</v>
      </c>
      <c r="Q13" s="176">
        <v>6.2</v>
      </c>
      <c r="R13" s="176">
        <v>0</v>
      </c>
      <c r="S13" s="176">
        <f t="shared" si="1"/>
        <v>10.7</v>
      </c>
      <c r="T13" s="259">
        <v>36901</v>
      </c>
      <c r="U13" s="281">
        <v>28254</v>
      </c>
      <c r="V13" s="281">
        <v>348491</v>
      </c>
      <c r="W13" s="281">
        <v>15</v>
      </c>
      <c r="X13" s="281">
        <v>265</v>
      </c>
      <c r="Y13" s="281">
        <v>61979</v>
      </c>
      <c r="Z13" s="281">
        <v>18328</v>
      </c>
      <c r="AA13" s="281">
        <v>22479</v>
      </c>
      <c r="AB13" s="178">
        <v>0</v>
      </c>
      <c r="AC13" s="178">
        <v>26685</v>
      </c>
      <c r="AD13" s="178">
        <v>0</v>
      </c>
      <c r="AE13" s="178">
        <v>501629</v>
      </c>
      <c r="AF13" s="178">
        <v>533940</v>
      </c>
      <c r="AG13" s="178">
        <v>5515</v>
      </c>
      <c r="AH13" s="178">
        <v>580993</v>
      </c>
      <c r="AI13" s="178">
        <v>1643247</v>
      </c>
      <c r="AJ13" s="178">
        <f t="shared" si="2"/>
        <v>0</v>
      </c>
      <c r="AK13" s="178">
        <v>738040</v>
      </c>
      <c r="AL13" s="178">
        <v>59768</v>
      </c>
      <c r="AM13" s="178">
        <v>795263</v>
      </c>
      <c r="AN13" s="178">
        <v>1593071</v>
      </c>
      <c r="AO13" s="178">
        <v>19439</v>
      </c>
      <c r="AP13" s="178">
        <v>7246</v>
      </c>
      <c r="AQ13" s="179">
        <f t="shared" si="3"/>
        <v>26685</v>
      </c>
      <c r="AR13" s="178">
        <v>389454</v>
      </c>
      <c r="AS13" s="178">
        <v>0</v>
      </c>
      <c r="AT13" s="178">
        <v>112175</v>
      </c>
      <c r="AU13" s="178">
        <f t="shared" si="5"/>
        <v>501629</v>
      </c>
      <c r="AV13" s="178"/>
      <c r="AW13" s="178"/>
      <c r="AX13" s="180"/>
      <c r="AY13" s="178"/>
      <c r="AZ13" s="178"/>
      <c r="BA13" s="178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78"/>
    </row>
    <row r="14" spans="1:66" x14ac:dyDescent="0.2">
      <c r="A14" s="14">
        <v>917081203</v>
      </c>
      <c r="B14" t="str">
        <f>VLOOKUP($A14,[2]LibPAS!$A$2:$AO$476,2,FALSE)</f>
        <v>ALLEN F. PIERCE FREE LIBRARY</v>
      </c>
      <c r="C14" s="95"/>
      <c r="D14" s="153" t="s">
        <v>1443</v>
      </c>
      <c r="E14" s="153" t="s">
        <v>13</v>
      </c>
      <c r="F14" s="153" t="s">
        <v>68</v>
      </c>
      <c r="G14" s="96"/>
      <c r="H14" s="96"/>
      <c r="I14" s="153" t="s">
        <v>1453</v>
      </c>
      <c r="J14" s="237">
        <v>1354</v>
      </c>
      <c r="K14" s="237">
        <v>2642</v>
      </c>
      <c r="L14" s="57">
        <v>35</v>
      </c>
      <c r="M14" s="57">
        <v>0</v>
      </c>
      <c r="N14" s="57">
        <v>0</v>
      </c>
      <c r="O14" s="98">
        <f t="shared" si="0"/>
        <v>0</v>
      </c>
      <c r="P14" s="245">
        <v>1</v>
      </c>
      <c r="Q14" s="57">
        <v>1</v>
      </c>
      <c r="R14" s="57">
        <v>0</v>
      </c>
      <c r="S14" s="98">
        <f t="shared" si="1"/>
        <v>2</v>
      </c>
      <c r="T14" s="259">
        <v>21756</v>
      </c>
      <c r="U14" s="237">
        <v>19871</v>
      </c>
      <c r="V14" s="237">
        <v>0</v>
      </c>
      <c r="W14" s="237">
        <v>10</v>
      </c>
      <c r="X14" s="237">
        <v>0</v>
      </c>
      <c r="Y14" s="237">
        <v>10799</v>
      </c>
      <c r="Z14" s="237">
        <v>398</v>
      </c>
      <c r="AA14" s="237">
        <v>241</v>
      </c>
      <c r="AB14" s="68">
        <v>0</v>
      </c>
      <c r="AC14" s="68">
        <v>0</v>
      </c>
      <c r="AD14" s="68">
        <v>0</v>
      </c>
      <c r="AE14" s="68">
        <v>9976</v>
      </c>
      <c r="AF14" s="68">
        <v>0</v>
      </c>
      <c r="AG14" s="68">
        <v>0</v>
      </c>
      <c r="AH14" s="68">
        <v>62053</v>
      </c>
      <c r="AI14" s="68">
        <v>72029</v>
      </c>
      <c r="AJ14" s="91">
        <f t="shared" si="2"/>
        <v>0</v>
      </c>
      <c r="AK14" s="68">
        <v>44994</v>
      </c>
      <c r="AL14" s="68">
        <v>19469</v>
      </c>
      <c r="AM14" s="68">
        <v>11611</v>
      </c>
      <c r="AN14" s="68">
        <v>76074</v>
      </c>
      <c r="AO14" s="241" t="s">
        <v>1032</v>
      </c>
      <c r="AP14" s="241" t="s">
        <v>1032</v>
      </c>
      <c r="AQ14" s="111">
        <f t="shared" si="3"/>
        <v>0</v>
      </c>
      <c r="AR14" s="209">
        <v>9976</v>
      </c>
      <c r="AS14" s="241" t="s">
        <v>1032</v>
      </c>
      <c r="AT14" s="241" t="s">
        <v>1032</v>
      </c>
      <c r="AU14" s="91">
        <f t="shared" si="5"/>
        <v>9976</v>
      </c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</row>
    <row r="15" spans="1:66" x14ac:dyDescent="0.2">
      <c r="A15" s="14">
        <v>921390062</v>
      </c>
      <c r="B15" t="str">
        <f>VLOOKUP($A15,[2]LibPAS!$A$2:$AO$476,2,FALSE)</f>
        <v>ALLENTOWN PUBLIC LIBRARY</v>
      </c>
      <c r="C15" s="95"/>
      <c r="D15" s="153" t="s">
        <v>1444</v>
      </c>
      <c r="E15" s="153" t="s">
        <v>353</v>
      </c>
      <c r="F15" s="153" t="s">
        <v>618</v>
      </c>
      <c r="G15" s="96"/>
      <c r="H15" s="96"/>
      <c r="I15" s="153">
        <v>0</v>
      </c>
      <c r="J15" s="237">
        <v>131537</v>
      </c>
      <c r="K15" s="238">
        <v>61120</v>
      </c>
      <c r="L15" s="57">
        <v>70</v>
      </c>
      <c r="M15" s="57">
        <v>12.457140000000001</v>
      </c>
      <c r="N15" s="57">
        <v>0</v>
      </c>
      <c r="O15" s="98">
        <f t="shared" si="0"/>
        <v>12.457140000000001</v>
      </c>
      <c r="P15" s="245">
        <v>0</v>
      </c>
      <c r="Q15" s="57">
        <v>17.68571</v>
      </c>
      <c r="R15" s="57">
        <v>0.34286</v>
      </c>
      <c r="S15" s="98">
        <f t="shared" si="1"/>
        <v>30.485710000000005</v>
      </c>
      <c r="T15" s="259">
        <v>205221</v>
      </c>
      <c r="U15" s="237">
        <v>186410</v>
      </c>
      <c r="V15" s="237">
        <v>5323</v>
      </c>
      <c r="W15" s="237">
        <v>263</v>
      </c>
      <c r="X15" s="237">
        <v>130</v>
      </c>
      <c r="Y15" s="237">
        <v>336635</v>
      </c>
      <c r="Z15" s="237">
        <v>2138</v>
      </c>
      <c r="AA15" s="237">
        <v>1000</v>
      </c>
      <c r="AB15" s="68">
        <v>0</v>
      </c>
      <c r="AC15" s="68">
        <v>0</v>
      </c>
      <c r="AD15" s="68">
        <v>0</v>
      </c>
      <c r="AE15" s="68">
        <v>624364</v>
      </c>
      <c r="AF15" s="68">
        <v>1507406</v>
      </c>
      <c r="AG15" s="68">
        <v>1425847</v>
      </c>
      <c r="AH15" s="68">
        <v>456440</v>
      </c>
      <c r="AI15" s="68">
        <v>2588210</v>
      </c>
      <c r="AJ15" s="91">
        <f t="shared" si="2"/>
        <v>0</v>
      </c>
      <c r="AK15" s="68">
        <v>2203185</v>
      </c>
      <c r="AL15" s="68">
        <v>330970</v>
      </c>
      <c r="AM15" s="68">
        <v>403503</v>
      </c>
      <c r="AN15" s="68">
        <v>2937658</v>
      </c>
      <c r="AO15" s="241" t="s">
        <v>1032</v>
      </c>
      <c r="AP15" s="241" t="s">
        <v>1032</v>
      </c>
      <c r="AQ15" s="111">
        <f t="shared" si="3"/>
        <v>0</v>
      </c>
      <c r="AR15" s="209">
        <v>624364</v>
      </c>
      <c r="AS15" s="68">
        <v>0</v>
      </c>
      <c r="AT15" s="68">
        <v>0</v>
      </c>
      <c r="AU15" s="91">
        <f t="shared" si="5"/>
        <v>624364</v>
      </c>
      <c r="AW15" s="47"/>
      <c r="AX15" s="47"/>
      <c r="AZ15" s="68"/>
      <c r="BA15" s="68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</row>
    <row r="16" spans="1:66" x14ac:dyDescent="0.2">
      <c r="A16" s="14">
        <v>908070043</v>
      </c>
      <c r="B16" t="str">
        <f>VLOOKUP($A16,[2]LibPAS!$A$2:$AO$476,2,FALSE)</f>
        <v>ALTOONA AREA PUBLIC LIBRARY</v>
      </c>
      <c r="C16" s="95"/>
      <c r="D16" s="153" t="s">
        <v>1445</v>
      </c>
      <c r="E16" s="153" t="s">
        <v>354</v>
      </c>
      <c r="F16" s="153" t="s">
        <v>275</v>
      </c>
      <c r="G16" s="96"/>
      <c r="H16" s="96"/>
      <c r="I16" s="153" t="s">
        <v>1454</v>
      </c>
      <c r="J16" s="237">
        <v>59552</v>
      </c>
      <c r="K16" s="237">
        <v>30821</v>
      </c>
      <c r="L16" s="57">
        <v>55.5</v>
      </c>
      <c r="M16" s="57">
        <v>6.9866700000000002</v>
      </c>
      <c r="N16" s="57">
        <v>0</v>
      </c>
      <c r="O16" s="98">
        <f t="shared" si="0"/>
        <v>6.9866700000000002</v>
      </c>
      <c r="P16" s="245">
        <v>0</v>
      </c>
      <c r="Q16" s="57">
        <v>9.2266700000000004</v>
      </c>
      <c r="R16" s="57">
        <v>0.66666999999999998</v>
      </c>
      <c r="S16" s="98">
        <f t="shared" si="1"/>
        <v>16.880010000000002</v>
      </c>
      <c r="T16" s="259">
        <v>147111</v>
      </c>
      <c r="U16" s="237">
        <v>133711</v>
      </c>
      <c r="V16" s="237">
        <v>1474</v>
      </c>
      <c r="W16" s="237">
        <v>125</v>
      </c>
      <c r="X16" s="237">
        <v>0</v>
      </c>
      <c r="Y16" s="237">
        <v>119233</v>
      </c>
      <c r="Z16" s="237">
        <v>6260</v>
      </c>
      <c r="AA16" s="237">
        <v>2331</v>
      </c>
      <c r="AB16" s="68">
        <v>5349</v>
      </c>
      <c r="AC16" s="68">
        <v>56674</v>
      </c>
      <c r="AD16" s="68">
        <v>0</v>
      </c>
      <c r="AE16" s="68">
        <v>338559</v>
      </c>
      <c r="AF16" s="68">
        <v>413421</v>
      </c>
      <c r="AG16" s="68">
        <v>334577</v>
      </c>
      <c r="AH16" s="68">
        <v>181752</v>
      </c>
      <c r="AI16" s="68">
        <v>990406</v>
      </c>
      <c r="AJ16" s="91">
        <f t="shared" si="2"/>
        <v>5349</v>
      </c>
      <c r="AK16" s="68">
        <v>690053</v>
      </c>
      <c r="AL16" s="68">
        <v>108203</v>
      </c>
      <c r="AM16" s="68">
        <v>279247</v>
      </c>
      <c r="AN16" s="68">
        <v>1077503</v>
      </c>
      <c r="AO16" s="68">
        <v>51325</v>
      </c>
      <c r="AP16" s="68">
        <v>5349</v>
      </c>
      <c r="AQ16" s="111">
        <f t="shared" si="3"/>
        <v>56674</v>
      </c>
      <c r="AR16" s="209">
        <v>338559</v>
      </c>
      <c r="AS16" s="68">
        <v>0</v>
      </c>
      <c r="AT16" s="68">
        <v>0</v>
      </c>
      <c r="AU16" s="91">
        <f t="shared" si="5"/>
        <v>338559</v>
      </c>
      <c r="AW16" s="47"/>
      <c r="AX16" s="47"/>
      <c r="AZ16" s="68"/>
      <c r="BA16" s="68"/>
      <c r="BB16" s="47"/>
      <c r="BC16" s="47"/>
      <c r="BD16" s="47"/>
      <c r="BE16" s="47"/>
      <c r="BF16" s="68"/>
      <c r="BG16" s="68"/>
      <c r="BH16" s="68"/>
      <c r="BJ16" s="68"/>
      <c r="BK16" s="47"/>
      <c r="BL16" s="47"/>
      <c r="BM16" s="47"/>
      <c r="BN16" s="47"/>
    </row>
    <row r="17" spans="1:66" x14ac:dyDescent="0.2">
      <c r="A17" s="14">
        <v>915210453</v>
      </c>
      <c r="B17" t="str">
        <f>VLOOKUP($A17,[2]LibPAS!$A$2:$AO$476,2,FALSE)</f>
        <v>AMELIA S GIVIN LIBRARY</v>
      </c>
      <c r="C17" s="95"/>
      <c r="D17" s="153" t="s">
        <v>340</v>
      </c>
      <c r="E17" s="153" t="s">
        <v>14</v>
      </c>
      <c r="F17" s="153" t="s">
        <v>243</v>
      </c>
      <c r="G17" s="96"/>
      <c r="H17" s="96"/>
      <c r="I17" s="153" t="s">
        <v>1455</v>
      </c>
      <c r="J17" s="237">
        <v>11973</v>
      </c>
      <c r="K17" s="237">
        <v>4311</v>
      </c>
      <c r="L17" s="57">
        <v>55</v>
      </c>
      <c r="M17" s="57">
        <v>0.90666999999999998</v>
      </c>
      <c r="N17" s="57">
        <v>0</v>
      </c>
      <c r="O17" s="98">
        <f t="shared" si="0"/>
        <v>0.90666999999999998</v>
      </c>
      <c r="P17" s="245">
        <v>0</v>
      </c>
      <c r="Q17" s="57">
        <v>5.0666700000000002</v>
      </c>
      <c r="R17" s="57">
        <v>0</v>
      </c>
      <c r="S17" s="98">
        <f t="shared" si="1"/>
        <v>5.9733400000000003</v>
      </c>
      <c r="T17" s="259">
        <v>47459</v>
      </c>
      <c r="U17" s="237">
        <v>26144</v>
      </c>
      <c r="V17" s="237">
        <v>10588</v>
      </c>
      <c r="W17" s="237">
        <v>86</v>
      </c>
      <c r="X17" s="237">
        <v>0</v>
      </c>
      <c r="Y17" s="237">
        <v>120763</v>
      </c>
      <c r="Z17" s="237">
        <v>26559</v>
      </c>
      <c r="AA17" s="237">
        <v>21949</v>
      </c>
      <c r="AB17" s="68">
        <v>0</v>
      </c>
      <c r="AC17" s="68">
        <v>0</v>
      </c>
      <c r="AD17" s="68">
        <v>0</v>
      </c>
      <c r="AE17" s="68">
        <v>45971</v>
      </c>
      <c r="AF17" s="68">
        <v>182654</v>
      </c>
      <c r="AG17" s="68">
        <v>0</v>
      </c>
      <c r="AH17" s="68">
        <v>116692</v>
      </c>
      <c r="AI17" s="68">
        <v>345317</v>
      </c>
      <c r="AJ17" s="91">
        <f t="shared" si="2"/>
        <v>0</v>
      </c>
      <c r="AK17" s="68">
        <v>229762</v>
      </c>
      <c r="AL17" s="68">
        <v>40170</v>
      </c>
      <c r="AM17" s="68">
        <v>73349</v>
      </c>
      <c r="AN17" s="68">
        <v>343281</v>
      </c>
      <c r="AO17" s="241" t="s">
        <v>1032</v>
      </c>
      <c r="AP17" s="241" t="s">
        <v>1032</v>
      </c>
      <c r="AQ17" s="111">
        <f t="shared" si="3"/>
        <v>0</v>
      </c>
      <c r="AR17" s="209">
        <v>45971</v>
      </c>
      <c r="AS17" s="241" t="s">
        <v>1032</v>
      </c>
      <c r="AT17" s="241" t="s">
        <v>1032</v>
      </c>
      <c r="AU17" s="91">
        <f t="shared" si="5"/>
        <v>45971</v>
      </c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</row>
    <row r="18" spans="1:66" s="268" customFormat="1" x14ac:dyDescent="0.2">
      <c r="A18" s="267">
        <v>902020213</v>
      </c>
      <c r="B18" s="268" t="str">
        <f>VLOOKUP($A18,[2]LibPAS!$A$2:$AO$476,2,FALSE)</f>
        <v>ANDREW BAYNE MEM LIBRARY</v>
      </c>
      <c r="C18" s="269"/>
      <c r="D18" s="270" t="s">
        <v>1441</v>
      </c>
      <c r="E18" s="270" t="s">
        <v>229</v>
      </c>
      <c r="F18" s="270" t="s">
        <v>332</v>
      </c>
      <c r="G18" s="271"/>
      <c r="H18" s="271"/>
      <c r="I18" s="270" t="s">
        <v>1452</v>
      </c>
      <c r="J18" s="272">
        <v>8370</v>
      </c>
      <c r="K18" s="272">
        <v>3830</v>
      </c>
      <c r="L18" s="273">
        <v>53</v>
      </c>
      <c r="M18" s="273">
        <v>1</v>
      </c>
      <c r="N18" s="273">
        <v>0</v>
      </c>
      <c r="O18" s="273">
        <f t="shared" si="0"/>
        <v>1</v>
      </c>
      <c r="P18" s="274">
        <v>0</v>
      </c>
      <c r="Q18" s="273">
        <v>3</v>
      </c>
      <c r="R18" s="273">
        <v>0</v>
      </c>
      <c r="S18" s="273">
        <f t="shared" si="1"/>
        <v>4</v>
      </c>
      <c r="T18" s="259">
        <v>18285</v>
      </c>
      <c r="U18" s="272">
        <v>14814</v>
      </c>
      <c r="V18" s="272">
        <v>348491</v>
      </c>
      <c r="W18" s="272">
        <v>27</v>
      </c>
      <c r="X18" s="272">
        <v>265</v>
      </c>
      <c r="Y18" s="272">
        <v>64210</v>
      </c>
      <c r="Z18" s="237">
        <v>16739</v>
      </c>
      <c r="AA18" s="237">
        <v>26040</v>
      </c>
      <c r="AB18" s="275">
        <v>0</v>
      </c>
      <c r="AC18" s="275">
        <v>313</v>
      </c>
      <c r="AD18" s="275">
        <v>0</v>
      </c>
      <c r="AE18" s="275">
        <v>31958</v>
      </c>
      <c r="AF18" s="275">
        <v>205956</v>
      </c>
      <c r="AG18" s="275">
        <v>0</v>
      </c>
      <c r="AH18" s="275">
        <v>29637</v>
      </c>
      <c r="AI18" s="275">
        <v>267864</v>
      </c>
      <c r="AJ18" s="275">
        <f t="shared" si="2"/>
        <v>0</v>
      </c>
      <c r="AK18" s="275">
        <v>173070</v>
      </c>
      <c r="AL18" s="275">
        <v>22273</v>
      </c>
      <c r="AM18" s="275">
        <v>35733</v>
      </c>
      <c r="AN18" s="275">
        <v>231076</v>
      </c>
      <c r="AO18" s="276" t="s">
        <v>1032</v>
      </c>
      <c r="AP18" s="276" t="s">
        <v>1032</v>
      </c>
      <c r="AQ18" s="277">
        <f t="shared" si="3"/>
        <v>0</v>
      </c>
      <c r="AR18" s="275">
        <v>27430</v>
      </c>
      <c r="AS18" s="276" t="s">
        <v>1032</v>
      </c>
      <c r="AT18" s="275">
        <v>4528</v>
      </c>
      <c r="AU18" s="275">
        <f t="shared" si="5"/>
        <v>31958</v>
      </c>
      <c r="AV18" s="275"/>
      <c r="AW18" s="278"/>
      <c r="AX18" s="278"/>
      <c r="AY18" s="278"/>
      <c r="AZ18" s="278"/>
      <c r="BA18" s="278"/>
      <c r="BB18" s="278"/>
      <c r="BC18" s="278"/>
      <c r="BD18" s="278"/>
      <c r="BE18" s="278"/>
      <c r="BF18" s="278"/>
      <c r="BG18" s="278"/>
      <c r="BH18" s="278"/>
      <c r="BI18" s="278"/>
      <c r="BJ18" s="278"/>
      <c r="BK18" s="278"/>
      <c r="BL18" s="278"/>
      <c r="BM18" s="278"/>
      <c r="BN18" s="278"/>
    </row>
    <row r="19" spans="1:66" x14ac:dyDescent="0.2">
      <c r="A19" s="14">
        <v>902020543</v>
      </c>
      <c r="B19" t="str">
        <f>VLOOKUP($A19,[2]LibPAS!$A$2:$AO$476,2,FALSE)</f>
        <v>ANDREW CARNEGIE FREE LIBRARY</v>
      </c>
      <c r="C19" s="95"/>
      <c r="D19" s="153" t="s">
        <v>1441</v>
      </c>
      <c r="E19" s="153" t="s">
        <v>229</v>
      </c>
      <c r="F19" s="153" t="s">
        <v>332</v>
      </c>
      <c r="G19" s="96"/>
      <c r="H19" s="96"/>
      <c r="I19" s="153" t="s">
        <v>1452</v>
      </c>
      <c r="J19" s="237">
        <v>7972</v>
      </c>
      <c r="K19" s="237">
        <v>4045</v>
      </c>
      <c r="L19" s="57">
        <v>46</v>
      </c>
      <c r="M19" s="57">
        <v>2.5</v>
      </c>
      <c r="N19" s="57">
        <v>0</v>
      </c>
      <c r="O19" s="98">
        <f t="shared" si="0"/>
        <v>2.5</v>
      </c>
      <c r="P19" s="245">
        <v>0</v>
      </c>
      <c r="Q19" s="57">
        <v>1.925</v>
      </c>
      <c r="R19" s="57">
        <v>0.27500000000000002</v>
      </c>
      <c r="S19" s="98">
        <f t="shared" si="1"/>
        <v>4.7</v>
      </c>
      <c r="T19" s="259">
        <v>22306</v>
      </c>
      <c r="U19" s="237">
        <v>17518</v>
      </c>
      <c r="V19" s="237">
        <v>348491</v>
      </c>
      <c r="W19" s="237">
        <v>43</v>
      </c>
      <c r="X19" s="237">
        <v>265</v>
      </c>
      <c r="Y19" s="237">
        <v>69540</v>
      </c>
      <c r="Z19" s="281">
        <v>18310</v>
      </c>
      <c r="AA19" s="281">
        <v>23993</v>
      </c>
      <c r="AB19" s="68">
        <v>0</v>
      </c>
      <c r="AC19" s="68">
        <v>0</v>
      </c>
      <c r="AD19" s="68">
        <v>0</v>
      </c>
      <c r="AE19" s="68">
        <v>32232</v>
      </c>
      <c r="AF19" s="68">
        <v>136619</v>
      </c>
      <c r="AG19" s="68">
        <v>0</v>
      </c>
      <c r="AH19" s="68">
        <v>78811</v>
      </c>
      <c r="AI19" s="68">
        <v>247662</v>
      </c>
      <c r="AJ19" s="91">
        <f t="shared" si="2"/>
        <v>0</v>
      </c>
      <c r="AK19" s="68">
        <v>148622</v>
      </c>
      <c r="AL19" s="68">
        <v>30523</v>
      </c>
      <c r="AM19" s="68">
        <v>59041</v>
      </c>
      <c r="AN19" s="68">
        <v>238186</v>
      </c>
      <c r="AO19" s="68">
        <v>0</v>
      </c>
      <c r="AP19" s="68">
        <v>0</v>
      </c>
      <c r="AQ19" s="111">
        <f t="shared" si="3"/>
        <v>0</v>
      </c>
      <c r="AR19" s="209">
        <v>27919</v>
      </c>
      <c r="AS19" s="68">
        <v>0</v>
      </c>
      <c r="AT19" s="68">
        <v>4313</v>
      </c>
      <c r="AU19" s="91">
        <f t="shared" si="5"/>
        <v>32232</v>
      </c>
      <c r="AW19" s="47"/>
      <c r="AX19" s="47"/>
      <c r="AZ19" s="68"/>
      <c r="BA19" s="68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</row>
    <row r="20" spans="1:66" x14ac:dyDescent="0.2">
      <c r="A20" s="14">
        <v>910180542</v>
      </c>
      <c r="B20" t="str">
        <f>VLOOKUP($A20,[2]LibPAS!$A$2:$AO$476,2,FALSE)</f>
        <v>ANNIE HALENBAKE ROSS LIBRARY</v>
      </c>
      <c r="C20" s="95"/>
      <c r="D20" s="153" t="s">
        <v>1443</v>
      </c>
      <c r="E20" s="153" t="s">
        <v>13</v>
      </c>
      <c r="F20" s="153" t="s">
        <v>519</v>
      </c>
      <c r="G20" s="96"/>
      <c r="H20" s="96"/>
      <c r="I20" s="153">
        <v>0</v>
      </c>
      <c r="J20" s="237">
        <v>39238</v>
      </c>
      <c r="K20" s="237">
        <v>17448</v>
      </c>
      <c r="L20" s="57">
        <v>45</v>
      </c>
      <c r="M20" s="57">
        <v>1.06667</v>
      </c>
      <c r="N20" s="57">
        <v>0</v>
      </c>
      <c r="O20" s="98">
        <f t="shared" si="0"/>
        <v>1.06667</v>
      </c>
      <c r="P20" s="245">
        <v>4</v>
      </c>
      <c r="Q20" s="57">
        <v>4.6933299999999996</v>
      </c>
      <c r="R20" s="57">
        <v>1.84</v>
      </c>
      <c r="S20" s="98">
        <f t="shared" si="1"/>
        <v>11.6</v>
      </c>
      <c r="T20" s="259">
        <v>77386</v>
      </c>
      <c r="U20" s="237">
        <v>68036</v>
      </c>
      <c r="V20" s="237">
        <v>0</v>
      </c>
      <c r="W20" s="237">
        <v>94</v>
      </c>
      <c r="X20" s="237">
        <v>3</v>
      </c>
      <c r="Y20" s="237">
        <v>109727</v>
      </c>
      <c r="Z20" s="237">
        <v>54</v>
      </c>
      <c r="AA20" s="237">
        <v>140</v>
      </c>
      <c r="AB20" s="68">
        <v>7540</v>
      </c>
      <c r="AC20" s="68">
        <v>7540</v>
      </c>
      <c r="AD20" s="241">
        <v>0</v>
      </c>
      <c r="AE20" s="68">
        <v>147853</v>
      </c>
      <c r="AF20" s="68">
        <v>123100</v>
      </c>
      <c r="AG20" s="68">
        <v>0</v>
      </c>
      <c r="AH20" s="68">
        <v>200105</v>
      </c>
      <c r="AI20" s="68">
        <v>478598</v>
      </c>
      <c r="AJ20" s="91">
        <f t="shared" si="2"/>
        <v>7540</v>
      </c>
      <c r="AK20" s="68">
        <v>346247</v>
      </c>
      <c r="AL20" s="68">
        <v>77033</v>
      </c>
      <c r="AM20" s="68">
        <v>98521</v>
      </c>
      <c r="AN20" s="68">
        <v>521801</v>
      </c>
      <c r="AO20" s="68">
        <v>0</v>
      </c>
      <c r="AP20" s="68">
        <v>7540</v>
      </c>
      <c r="AQ20" s="111">
        <f t="shared" si="3"/>
        <v>7540</v>
      </c>
      <c r="AR20" s="209">
        <v>145438</v>
      </c>
      <c r="AS20" s="68">
        <v>2415</v>
      </c>
      <c r="AT20" s="241" t="s">
        <v>1032</v>
      </c>
      <c r="AU20" s="91">
        <f t="shared" si="5"/>
        <v>147853</v>
      </c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</row>
    <row r="21" spans="1:66" x14ac:dyDescent="0.2">
      <c r="A21" s="14">
        <v>913380034</v>
      </c>
      <c r="B21" t="str">
        <f>VLOOKUP($A21,[2]LibPAS!$A$2:$AO$476,2,FALSE)</f>
        <v>ANNVILLE FREE LIBRARY</v>
      </c>
      <c r="C21" s="95"/>
      <c r="D21" s="153" t="s">
        <v>340</v>
      </c>
      <c r="E21" s="153" t="s">
        <v>459</v>
      </c>
      <c r="F21" s="153" t="s">
        <v>459</v>
      </c>
      <c r="G21" s="96"/>
      <c r="H21" s="96"/>
      <c r="I21" s="153" t="s">
        <v>1456</v>
      </c>
      <c r="J21" s="237">
        <v>12078</v>
      </c>
      <c r="K21" s="237">
        <v>7752</v>
      </c>
      <c r="L21" s="57">
        <v>54</v>
      </c>
      <c r="M21" s="57">
        <v>1</v>
      </c>
      <c r="N21" s="57">
        <v>0</v>
      </c>
      <c r="O21" s="98">
        <f t="shared" si="0"/>
        <v>1</v>
      </c>
      <c r="P21" s="245">
        <v>1.08571</v>
      </c>
      <c r="Q21" s="57">
        <v>3.4285700000000001</v>
      </c>
      <c r="R21" s="57">
        <v>1.4</v>
      </c>
      <c r="S21" s="98">
        <f t="shared" si="1"/>
        <v>6.9142799999999998</v>
      </c>
      <c r="T21" s="293">
        <v>52009</v>
      </c>
      <c r="U21" s="237">
        <v>44474</v>
      </c>
      <c r="V21" s="237">
        <v>2250</v>
      </c>
      <c r="W21" s="237">
        <v>25</v>
      </c>
      <c r="X21" s="238">
        <v>0</v>
      </c>
      <c r="Y21" s="237">
        <v>120571</v>
      </c>
      <c r="Z21" s="237">
        <v>11356</v>
      </c>
      <c r="AA21" s="237">
        <v>7571</v>
      </c>
      <c r="AB21" s="68">
        <v>0</v>
      </c>
      <c r="AC21" s="68">
        <v>0</v>
      </c>
      <c r="AD21" s="68">
        <v>0</v>
      </c>
      <c r="AE21" s="68">
        <v>35914</v>
      </c>
      <c r="AF21" s="68">
        <v>44118</v>
      </c>
      <c r="AG21" s="68">
        <v>0</v>
      </c>
      <c r="AH21" s="68">
        <v>251468</v>
      </c>
      <c r="AI21" s="68">
        <v>331500</v>
      </c>
      <c r="AJ21" s="91">
        <f t="shared" si="2"/>
        <v>0</v>
      </c>
      <c r="AK21" s="68">
        <v>119757</v>
      </c>
      <c r="AL21" s="68">
        <v>30505</v>
      </c>
      <c r="AM21" s="68">
        <v>89404</v>
      </c>
      <c r="AN21" s="68">
        <v>239666</v>
      </c>
      <c r="AO21" s="68">
        <v>0</v>
      </c>
      <c r="AP21" s="68">
        <v>0</v>
      </c>
      <c r="AQ21" s="111">
        <f t="shared" si="3"/>
        <v>0</v>
      </c>
      <c r="AR21" s="209">
        <v>35914</v>
      </c>
      <c r="AS21" s="68">
        <v>0</v>
      </c>
      <c r="AT21" s="68">
        <v>0</v>
      </c>
      <c r="AU21" s="91">
        <f t="shared" si="5"/>
        <v>35914</v>
      </c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</row>
    <row r="22" spans="1:66" x14ac:dyDescent="0.2">
      <c r="A22" s="14">
        <v>928030033</v>
      </c>
      <c r="B22" t="str">
        <f>VLOOKUP($A22,[2]LibPAS!$A$2:$AO$476,2,FALSE)</f>
        <v>APOLLO MEMORIAL LIBRARY</v>
      </c>
      <c r="C22" s="95"/>
      <c r="D22" s="153" t="s">
        <v>1442</v>
      </c>
      <c r="E22" s="153" t="s">
        <v>405</v>
      </c>
      <c r="F22" s="153" t="s">
        <v>594</v>
      </c>
      <c r="G22" s="96"/>
      <c r="H22" s="96"/>
      <c r="I22" s="153">
        <v>0</v>
      </c>
      <c r="J22" s="237">
        <v>2944</v>
      </c>
      <c r="K22" s="238">
        <v>611</v>
      </c>
      <c r="L22" s="57">
        <v>39</v>
      </c>
      <c r="M22" s="57">
        <v>1.14286</v>
      </c>
      <c r="N22" s="57">
        <v>0</v>
      </c>
      <c r="O22" s="98">
        <f t="shared" si="0"/>
        <v>1.14286</v>
      </c>
      <c r="P22" s="245">
        <v>0</v>
      </c>
      <c r="Q22" s="57">
        <v>0.91429000000000005</v>
      </c>
      <c r="R22" s="57">
        <v>1</v>
      </c>
      <c r="S22" s="98">
        <f t="shared" si="1"/>
        <v>3.05715</v>
      </c>
      <c r="T22" s="259">
        <v>29057</v>
      </c>
      <c r="U22" s="237">
        <v>27970</v>
      </c>
      <c r="V22" s="237">
        <v>20848</v>
      </c>
      <c r="W22" s="237">
        <v>36</v>
      </c>
      <c r="X22" s="237">
        <v>0</v>
      </c>
      <c r="Y22" s="237">
        <v>13004</v>
      </c>
      <c r="Z22" s="237">
        <v>231</v>
      </c>
      <c r="AA22" s="237">
        <v>255</v>
      </c>
      <c r="AB22" s="68">
        <v>6453</v>
      </c>
      <c r="AC22" s="68">
        <v>6453</v>
      </c>
      <c r="AD22" s="68">
        <v>0</v>
      </c>
      <c r="AE22" s="68">
        <v>13430</v>
      </c>
      <c r="AF22" s="68">
        <v>23035</v>
      </c>
      <c r="AG22" s="68">
        <v>0</v>
      </c>
      <c r="AH22" s="68">
        <v>32818</v>
      </c>
      <c r="AI22" s="68">
        <v>75736</v>
      </c>
      <c r="AJ22" s="91">
        <f t="shared" si="2"/>
        <v>6453</v>
      </c>
      <c r="AK22" s="68">
        <v>48237</v>
      </c>
      <c r="AL22" s="68">
        <v>14176</v>
      </c>
      <c r="AM22" s="68">
        <v>28855</v>
      </c>
      <c r="AN22" s="68">
        <v>91268</v>
      </c>
      <c r="AO22" s="241" t="s">
        <v>1032</v>
      </c>
      <c r="AP22" s="68">
        <v>6453</v>
      </c>
      <c r="AQ22" s="111">
        <f t="shared" si="3"/>
        <v>6453</v>
      </c>
      <c r="AR22" s="209">
        <v>13430</v>
      </c>
      <c r="AS22" s="241" t="s">
        <v>1032</v>
      </c>
      <c r="AT22" s="241" t="s">
        <v>1032</v>
      </c>
      <c r="AU22" s="91">
        <f t="shared" si="5"/>
        <v>13430</v>
      </c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</row>
    <row r="23" spans="1:66" x14ac:dyDescent="0.2">
      <c r="A23" s="14">
        <v>929540033</v>
      </c>
      <c r="B23" t="str">
        <f>VLOOKUP($A23,[2]LibPAS!$A$2:$AO$476,2,FALSE)</f>
        <v>ASHLAND PUBLIC LIBRARY</v>
      </c>
      <c r="C23" s="95"/>
      <c r="D23" s="153" t="s">
        <v>957</v>
      </c>
      <c r="E23" s="153" t="s">
        <v>368</v>
      </c>
      <c r="F23" s="153" t="s">
        <v>630</v>
      </c>
      <c r="G23" s="96"/>
      <c r="H23" s="96"/>
      <c r="I23" s="153">
        <v>0</v>
      </c>
      <c r="J23" s="237">
        <v>5857</v>
      </c>
      <c r="K23" s="237">
        <v>2543</v>
      </c>
      <c r="L23" s="57">
        <v>35</v>
      </c>
      <c r="M23" s="57">
        <v>0</v>
      </c>
      <c r="N23" s="57">
        <v>0</v>
      </c>
      <c r="O23" s="98">
        <f t="shared" si="0"/>
        <v>0</v>
      </c>
      <c r="P23" s="245">
        <v>0.71428999999999998</v>
      </c>
      <c r="Q23" s="57">
        <v>1.5714300000000001</v>
      </c>
      <c r="R23" s="57">
        <v>0</v>
      </c>
      <c r="S23" s="98">
        <f t="shared" si="1"/>
        <v>2.28572</v>
      </c>
      <c r="T23" s="259">
        <v>16310</v>
      </c>
      <c r="U23" s="237">
        <v>14847</v>
      </c>
      <c r="V23" s="237">
        <v>114</v>
      </c>
      <c r="W23" s="237">
        <v>33</v>
      </c>
      <c r="X23" s="237">
        <v>0</v>
      </c>
      <c r="Y23" s="237">
        <v>5320</v>
      </c>
      <c r="Z23" s="237">
        <v>266</v>
      </c>
      <c r="AA23" s="237">
        <v>101</v>
      </c>
      <c r="AB23" s="68">
        <v>0</v>
      </c>
      <c r="AC23" s="68">
        <v>0</v>
      </c>
      <c r="AD23" s="68">
        <v>5948</v>
      </c>
      <c r="AE23" s="68">
        <v>30634</v>
      </c>
      <c r="AF23" s="68">
        <v>11533</v>
      </c>
      <c r="AG23" s="68">
        <v>5740</v>
      </c>
      <c r="AH23" s="68">
        <v>72862</v>
      </c>
      <c r="AI23" s="68">
        <v>115029</v>
      </c>
      <c r="AJ23" s="91">
        <f t="shared" si="2"/>
        <v>5948</v>
      </c>
      <c r="AK23" s="68">
        <v>58979</v>
      </c>
      <c r="AL23" s="68">
        <v>10875</v>
      </c>
      <c r="AM23" s="68">
        <v>27173</v>
      </c>
      <c r="AN23" s="68">
        <v>97027</v>
      </c>
      <c r="AO23" s="241" t="s">
        <v>1032</v>
      </c>
      <c r="AP23" s="68">
        <v>0</v>
      </c>
      <c r="AQ23" s="111">
        <f t="shared" si="3"/>
        <v>0</v>
      </c>
      <c r="AR23" s="209">
        <v>24686</v>
      </c>
      <c r="AS23" s="68">
        <v>0</v>
      </c>
      <c r="AT23" s="68">
        <v>0</v>
      </c>
      <c r="AU23" s="91">
        <f t="shared" si="5"/>
        <v>24686</v>
      </c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</row>
    <row r="24" spans="1:66" x14ac:dyDescent="0.2">
      <c r="A24" s="14">
        <v>925230064</v>
      </c>
      <c r="B24" t="str">
        <f>VLOOKUP($A24,[2]LibPAS!$A$2:$AO$476,2,FALSE)</f>
        <v>ASTON PUBLIC LIBRARY</v>
      </c>
      <c r="C24" s="95"/>
      <c r="D24" s="153" t="s">
        <v>1440</v>
      </c>
      <c r="E24" s="153" t="s">
        <v>870</v>
      </c>
      <c r="F24" s="153" t="s">
        <v>870</v>
      </c>
      <c r="G24" s="96"/>
      <c r="H24" s="96"/>
      <c r="I24" s="153" t="s">
        <v>1457</v>
      </c>
      <c r="J24" s="237">
        <v>16592</v>
      </c>
      <c r="K24" s="237">
        <v>5442</v>
      </c>
      <c r="L24" s="57">
        <v>54</v>
      </c>
      <c r="M24" s="57">
        <v>1.08571</v>
      </c>
      <c r="N24" s="57">
        <v>0</v>
      </c>
      <c r="O24" s="98">
        <f t="shared" si="0"/>
        <v>1.08571</v>
      </c>
      <c r="P24" s="245">
        <v>0</v>
      </c>
      <c r="Q24" s="57">
        <v>3.2285699999999999</v>
      </c>
      <c r="R24" s="57">
        <v>0.77142999999999995</v>
      </c>
      <c r="S24" s="98">
        <f t="shared" si="1"/>
        <v>5.0857099999999997</v>
      </c>
      <c r="T24" s="259">
        <v>79180</v>
      </c>
      <c r="U24" s="237">
        <v>40660</v>
      </c>
      <c r="V24" s="237">
        <v>25356</v>
      </c>
      <c r="W24" s="237">
        <v>50</v>
      </c>
      <c r="X24" s="238">
        <v>229</v>
      </c>
      <c r="Y24" s="237">
        <v>103067</v>
      </c>
      <c r="Z24" s="237">
        <v>12110</v>
      </c>
      <c r="AA24" s="237">
        <v>9660</v>
      </c>
      <c r="AB24" s="68">
        <v>0</v>
      </c>
      <c r="AC24" s="68">
        <v>0</v>
      </c>
      <c r="AD24" s="68">
        <v>0</v>
      </c>
      <c r="AE24" s="68">
        <v>41873</v>
      </c>
      <c r="AF24" s="68">
        <v>93108</v>
      </c>
      <c r="AG24" s="68">
        <v>0</v>
      </c>
      <c r="AH24" s="68">
        <v>94320</v>
      </c>
      <c r="AI24" s="68">
        <v>229301</v>
      </c>
      <c r="AJ24" s="91">
        <f t="shared" si="2"/>
        <v>0</v>
      </c>
      <c r="AK24" s="68">
        <v>135620</v>
      </c>
      <c r="AL24" s="68">
        <v>39964</v>
      </c>
      <c r="AM24" s="68">
        <v>44498</v>
      </c>
      <c r="AN24" s="68">
        <v>220082</v>
      </c>
      <c r="AO24" s="68">
        <v>0</v>
      </c>
      <c r="AP24" s="68">
        <v>0</v>
      </c>
      <c r="AQ24" s="111">
        <f t="shared" si="3"/>
        <v>0</v>
      </c>
      <c r="AR24" s="209">
        <v>41873</v>
      </c>
      <c r="AS24" s="68">
        <v>0</v>
      </c>
      <c r="AT24" s="68">
        <v>0</v>
      </c>
      <c r="AU24" s="91">
        <f t="shared" si="5"/>
        <v>41873</v>
      </c>
      <c r="AW24" s="47"/>
      <c r="AX24" s="47"/>
      <c r="AY24" s="47"/>
      <c r="AZ24" s="47"/>
      <c r="BA24" s="47"/>
      <c r="BB24" s="47"/>
      <c r="BC24" s="47"/>
      <c r="BD24" s="47"/>
      <c r="BE24" s="47"/>
      <c r="BF24" s="68"/>
      <c r="BG24" s="68"/>
      <c r="BH24" s="68"/>
      <c r="BJ24" s="68"/>
      <c r="BK24" s="47"/>
      <c r="BL24" s="47"/>
      <c r="BM24" s="47"/>
      <c r="BN24" s="47"/>
    </row>
    <row r="25" spans="1:66" x14ac:dyDescent="0.2">
      <c r="A25" s="14">
        <v>924150033</v>
      </c>
      <c r="B25" t="str">
        <f>VLOOKUP($A25,[2]LibPAS!$A$2:$AO$476,2,FALSE)</f>
        <v>ATGLEN PUBLIC LIBRARY</v>
      </c>
      <c r="C25" s="95"/>
      <c r="D25" s="153" t="s">
        <v>1440</v>
      </c>
      <c r="E25" s="153" t="s">
        <v>951</v>
      </c>
      <c r="F25" s="153" t="s">
        <v>951</v>
      </c>
      <c r="G25" s="96"/>
      <c r="H25" s="96"/>
      <c r="I25" s="153" t="s">
        <v>1458</v>
      </c>
      <c r="J25" s="237">
        <v>3911</v>
      </c>
      <c r="K25" s="237">
        <v>850</v>
      </c>
      <c r="L25" s="57">
        <v>49</v>
      </c>
      <c r="M25" s="57">
        <v>0</v>
      </c>
      <c r="N25" s="57">
        <v>0</v>
      </c>
      <c r="O25" s="98">
        <f t="shared" si="0"/>
        <v>0</v>
      </c>
      <c r="P25" s="245">
        <v>0.68571000000000004</v>
      </c>
      <c r="Q25" s="57">
        <v>1.4857100000000001</v>
      </c>
      <c r="R25" s="57">
        <v>0.14285999999999999</v>
      </c>
      <c r="S25" s="98">
        <f t="shared" si="1"/>
        <v>2.3142800000000001</v>
      </c>
      <c r="T25" s="259">
        <v>13033</v>
      </c>
      <c r="U25" s="237">
        <v>10100</v>
      </c>
      <c r="V25" s="237">
        <v>30357</v>
      </c>
      <c r="W25" s="237">
        <v>28</v>
      </c>
      <c r="X25" s="237">
        <v>45</v>
      </c>
      <c r="Y25" s="237">
        <v>28299</v>
      </c>
      <c r="Z25" s="237">
        <v>28</v>
      </c>
      <c r="AA25" s="237">
        <v>5</v>
      </c>
      <c r="AB25" s="68">
        <v>0</v>
      </c>
      <c r="AC25" s="68">
        <v>0</v>
      </c>
      <c r="AD25" s="68">
        <v>0</v>
      </c>
      <c r="AE25" s="68">
        <v>20990</v>
      </c>
      <c r="AF25" s="68">
        <v>20802</v>
      </c>
      <c r="AG25" s="68">
        <v>0</v>
      </c>
      <c r="AH25" s="68">
        <v>43864</v>
      </c>
      <c r="AI25" s="68">
        <v>85656</v>
      </c>
      <c r="AJ25" s="91">
        <f t="shared" si="2"/>
        <v>0</v>
      </c>
      <c r="AK25" s="68">
        <v>43779</v>
      </c>
      <c r="AL25" s="68">
        <v>9526</v>
      </c>
      <c r="AM25" s="68">
        <v>25061</v>
      </c>
      <c r="AN25" s="68">
        <v>78366</v>
      </c>
      <c r="AO25" s="68">
        <v>0</v>
      </c>
      <c r="AP25" s="68">
        <v>0</v>
      </c>
      <c r="AQ25" s="111">
        <f t="shared" si="3"/>
        <v>0</v>
      </c>
      <c r="AR25" s="209">
        <v>20990</v>
      </c>
      <c r="AS25" s="68">
        <v>0</v>
      </c>
      <c r="AT25" s="68">
        <v>0</v>
      </c>
      <c r="AU25" s="91">
        <f t="shared" si="5"/>
        <v>20990</v>
      </c>
      <c r="AW25" s="47"/>
      <c r="AX25" s="47"/>
      <c r="AZ25" s="68"/>
      <c r="BA25" s="68"/>
      <c r="BB25" s="47"/>
      <c r="BC25" s="68"/>
      <c r="BD25" s="47"/>
      <c r="BE25" s="47"/>
      <c r="BF25" s="68"/>
      <c r="BG25" s="68"/>
      <c r="BH25" s="68"/>
      <c r="BI25" s="47"/>
      <c r="BJ25" s="47"/>
      <c r="BK25" s="47"/>
      <c r="BL25" s="47"/>
      <c r="BM25" s="47"/>
      <c r="BN25" s="47"/>
    </row>
    <row r="26" spans="1:66" x14ac:dyDescent="0.2">
      <c r="A26" s="14">
        <v>902020093</v>
      </c>
      <c r="B26" t="str">
        <f>VLOOKUP($A26,[2]LibPAS!$A$2:$AO$476,2,FALSE)</f>
        <v>AVALON PUBLIC LIBRARY</v>
      </c>
      <c r="C26" s="95"/>
      <c r="D26" s="153" t="s">
        <v>1441</v>
      </c>
      <c r="E26" s="153" t="s">
        <v>229</v>
      </c>
      <c r="F26" s="153" t="s">
        <v>332</v>
      </c>
      <c r="G26" s="96"/>
      <c r="H26" s="96"/>
      <c r="I26" s="153" t="s">
        <v>1452</v>
      </c>
      <c r="J26" s="237">
        <v>4705</v>
      </c>
      <c r="K26" s="237">
        <v>2293</v>
      </c>
      <c r="L26" s="57">
        <v>46</v>
      </c>
      <c r="M26" s="57">
        <v>2.0750000000000002</v>
      </c>
      <c r="N26" s="57">
        <v>0</v>
      </c>
      <c r="O26" s="98">
        <f t="shared" si="0"/>
        <v>2.0750000000000002</v>
      </c>
      <c r="P26" s="245">
        <v>0</v>
      </c>
      <c r="Q26" s="57">
        <v>1.7250000000000001</v>
      </c>
      <c r="R26" s="57">
        <v>0.125</v>
      </c>
      <c r="S26" s="98">
        <f t="shared" si="1"/>
        <v>3.9250000000000003</v>
      </c>
      <c r="T26" s="259">
        <v>19373</v>
      </c>
      <c r="U26" s="237">
        <v>16082</v>
      </c>
      <c r="V26" s="237">
        <v>348491</v>
      </c>
      <c r="W26" s="237">
        <v>32</v>
      </c>
      <c r="X26" s="237">
        <v>265</v>
      </c>
      <c r="Y26" s="237">
        <v>48086</v>
      </c>
      <c r="Z26" s="237">
        <v>15308</v>
      </c>
      <c r="AA26" s="237">
        <v>23007</v>
      </c>
      <c r="AB26" s="68">
        <v>0</v>
      </c>
      <c r="AC26" s="68">
        <v>0</v>
      </c>
      <c r="AD26" s="68">
        <v>0</v>
      </c>
      <c r="AE26" s="68">
        <v>11387</v>
      </c>
      <c r="AF26" s="68">
        <v>100777</v>
      </c>
      <c r="AG26" s="68">
        <v>0</v>
      </c>
      <c r="AH26" s="68">
        <v>83223</v>
      </c>
      <c r="AI26" s="68">
        <v>195387</v>
      </c>
      <c r="AJ26" s="91">
        <f t="shared" si="2"/>
        <v>0</v>
      </c>
      <c r="AK26" s="68">
        <v>96524</v>
      </c>
      <c r="AL26" s="68">
        <v>15957</v>
      </c>
      <c r="AM26" s="68">
        <v>17193</v>
      </c>
      <c r="AN26" s="68">
        <v>129674</v>
      </c>
      <c r="AO26" s="241" t="s">
        <v>1032</v>
      </c>
      <c r="AP26" s="241" t="s">
        <v>1032</v>
      </c>
      <c r="AQ26" s="111">
        <f t="shared" si="3"/>
        <v>0</v>
      </c>
      <c r="AR26" s="209">
        <v>8842</v>
      </c>
      <c r="AS26" s="241" t="s">
        <v>1032</v>
      </c>
      <c r="AT26" s="68">
        <v>2545</v>
      </c>
      <c r="AU26" s="91">
        <f t="shared" si="5"/>
        <v>11387</v>
      </c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</row>
    <row r="27" spans="1:66" x14ac:dyDescent="0.2">
      <c r="A27" s="14">
        <v>901631953</v>
      </c>
      <c r="B27" t="str">
        <f>VLOOKUP($A27,[2]LibPAS!$A$2:$AO$476,2,FALSE)</f>
        <v>AVELLA AREA LIBRARY CENTER</v>
      </c>
      <c r="C27" s="95"/>
      <c r="D27" s="153" t="s">
        <v>1441</v>
      </c>
      <c r="E27" s="153" t="s">
        <v>737</v>
      </c>
      <c r="F27" s="153" t="s">
        <v>737</v>
      </c>
      <c r="G27" s="96"/>
      <c r="H27" s="96"/>
      <c r="I27" s="153" t="s">
        <v>1459</v>
      </c>
      <c r="J27" s="237">
        <v>4209</v>
      </c>
      <c r="K27" s="237">
        <v>316</v>
      </c>
      <c r="L27" s="57">
        <v>35</v>
      </c>
      <c r="M27" s="57">
        <v>0</v>
      </c>
      <c r="N27" s="57">
        <v>0</v>
      </c>
      <c r="O27" s="98">
        <f t="shared" si="0"/>
        <v>0</v>
      </c>
      <c r="P27" s="245">
        <v>0.71428999999999998</v>
      </c>
      <c r="Q27" s="57">
        <v>0.42857000000000001</v>
      </c>
      <c r="R27" s="57">
        <v>0</v>
      </c>
      <c r="S27" s="98">
        <f t="shared" si="1"/>
        <v>1.14286</v>
      </c>
      <c r="T27" s="259">
        <v>14034</v>
      </c>
      <c r="U27" s="237">
        <v>12368</v>
      </c>
      <c r="V27" s="237">
        <v>7096</v>
      </c>
      <c r="W27" s="237">
        <v>24</v>
      </c>
      <c r="X27" s="237">
        <v>0</v>
      </c>
      <c r="Y27" s="237">
        <v>1312</v>
      </c>
      <c r="Z27" s="237">
        <v>0</v>
      </c>
      <c r="AA27" s="237">
        <v>0</v>
      </c>
      <c r="AB27" s="68">
        <v>0</v>
      </c>
      <c r="AC27" s="68">
        <v>0</v>
      </c>
      <c r="AD27" s="68">
        <v>0</v>
      </c>
      <c r="AE27" s="68">
        <v>16399</v>
      </c>
      <c r="AF27" s="68">
        <v>8886</v>
      </c>
      <c r="AG27" s="68">
        <v>1500</v>
      </c>
      <c r="AH27" s="68">
        <v>15289</v>
      </c>
      <c r="AI27" s="68">
        <v>40574</v>
      </c>
      <c r="AJ27" s="91">
        <f t="shared" si="2"/>
        <v>0</v>
      </c>
      <c r="AK27" s="68">
        <v>25799</v>
      </c>
      <c r="AL27" s="68">
        <v>4819</v>
      </c>
      <c r="AM27" s="68">
        <v>6876</v>
      </c>
      <c r="AN27" s="68">
        <v>37494</v>
      </c>
      <c r="AO27" s="68">
        <v>0</v>
      </c>
      <c r="AP27" s="68">
        <v>0</v>
      </c>
      <c r="AQ27" s="111">
        <f t="shared" si="3"/>
        <v>0</v>
      </c>
      <c r="AR27" s="209">
        <v>16399</v>
      </c>
      <c r="AS27" s="68">
        <v>0</v>
      </c>
      <c r="AT27" s="68">
        <v>0</v>
      </c>
      <c r="AU27" s="91">
        <f t="shared" si="5"/>
        <v>16399</v>
      </c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</row>
    <row r="28" spans="1:66" x14ac:dyDescent="0.2">
      <c r="A28" s="14">
        <v>924151923</v>
      </c>
      <c r="B28" t="str">
        <f>VLOOKUP($A28,[2]LibPAS!$A$2:$AO$476,2,FALSE)</f>
        <v>AVON GROVE LIBRARY</v>
      </c>
      <c r="C28" s="95"/>
      <c r="D28" s="153" t="s">
        <v>1440</v>
      </c>
      <c r="E28" s="153" t="s">
        <v>951</v>
      </c>
      <c r="F28" s="153" t="s">
        <v>951</v>
      </c>
      <c r="G28" s="96"/>
      <c r="H28" s="96"/>
      <c r="I28" s="153" t="s">
        <v>1458</v>
      </c>
      <c r="J28" s="237">
        <v>30080</v>
      </c>
      <c r="K28" s="238">
        <v>6803</v>
      </c>
      <c r="L28" s="57">
        <v>52</v>
      </c>
      <c r="M28" s="57">
        <v>1.05714</v>
      </c>
      <c r="N28" s="57">
        <v>0</v>
      </c>
      <c r="O28" s="98">
        <f t="shared" si="0"/>
        <v>1.05714</v>
      </c>
      <c r="P28" s="245">
        <v>0</v>
      </c>
      <c r="Q28" s="57">
        <v>7.1142899999999996</v>
      </c>
      <c r="R28" s="57">
        <v>0.77142999999999995</v>
      </c>
      <c r="S28" s="98">
        <f t="shared" si="1"/>
        <v>8.9428599999999996</v>
      </c>
      <c r="T28" s="259">
        <v>44283</v>
      </c>
      <c r="U28" s="237">
        <v>39217</v>
      </c>
      <c r="V28" s="237">
        <v>30357</v>
      </c>
      <c r="W28" s="237">
        <v>53</v>
      </c>
      <c r="X28" s="237">
        <v>45</v>
      </c>
      <c r="Y28" s="237">
        <v>136782</v>
      </c>
      <c r="Z28" s="237">
        <v>99</v>
      </c>
      <c r="AA28" s="237">
        <v>69</v>
      </c>
      <c r="AB28" s="241">
        <v>0</v>
      </c>
      <c r="AC28" s="68">
        <v>0</v>
      </c>
      <c r="AD28" s="241">
        <v>0</v>
      </c>
      <c r="AE28" s="68">
        <v>89445</v>
      </c>
      <c r="AF28" s="68">
        <v>187722</v>
      </c>
      <c r="AG28" s="68">
        <v>0</v>
      </c>
      <c r="AH28" s="68">
        <v>63910</v>
      </c>
      <c r="AI28" s="68">
        <v>341077</v>
      </c>
      <c r="AJ28" s="91">
        <f t="shared" si="2"/>
        <v>0</v>
      </c>
      <c r="AK28" s="68">
        <v>245977</v>
      </c>
      <c r="AL28" s="68">
        <v>49288</v>
      </c>
      <c r="AM28" s="68">
        <v>98072</v>
      </c>
      <c r="AN28" s="68">
        <v>393337</v>
      </c>
      <c r="AO28" s="68">
        <v>0</v>
      </c>
      <c r="AP28" s="68">
        <v>0</v>
      </c>
      <c r="AQ28" s="111">
        <f t="shared" si="3"/>
        <v>0</v>
      </c>
      <c r="AR28" s="209">
        <v>89445</v>
      </c>
      <c r="AS28" s="68">
        <v>0</v>
      </c>
      <c r="AT28" s="68">
        <v>0</v>
      </c>
      <c r="AU28" s="91">
        <f t="shared" si="5"/>
        <v>89445</v>
      </c>
      <c r="AW28" s="47"/>
      <c r="AX28" s="47"/>
      <c r="AY28" s="47"/>
      <c r="AZ28" s="47"/>
      <c r="BA28" s="47"/>
      <c r="BB28" s="47"/>
      <c r="BC28" s="47"/>
      <c r="BD28" s="47"/>
      <c r="BE28" s="47"/>
      <c r="BF28" s="68"/>
      <c r="BG28" s="68"/>
      <c r="BH28" s="68"/>
      <c r="BI28" s="47"/>
      <c r="BJ28" s="47"/>
      <c r="BK28" s="47"/>
      <c r="BL28" s="47"/>
      <c r="BM28" s="47"/>
      <c r="BN28" s="47"/>
    </row>
    <row r="29" spans="1:66" x14ac:dyDescent="0.2">
      <c r="A29" s="14">
        <v>927040033</v>
      </c>
      <c r="B29" t="str">
        <f>VLOOKUP($A29,[2]LibPAS!$A$2:$AO$476,2,FALSE)</f>
        <v>B F JONES MEMORIAL LIBRARY</v>
      </c>
      <c r="C29" s="95"/>
      <c r="D29" s="153" t="s">
        <v>1441</v>
      </c>
      <c r="E29" s="153" t="s">
        <v>115</v>
      </c>
      <c r="F29" s="153" t="s">
        <v>395</v>
      </c>
      <c r="G29" s="96"/>
      <c r="H29" s="96"/>
      <c r="I29" s="153" t="s">
        <v>1460</v>
      </c>
      <c r="J29" s="237">
        <v>27598</v>
      </c>
      <c r="K29" s="237">
        <v>7545</v>
      </c>
      <c r="L29" s="57">
        <v>55.5</v>
      </c>
      <c r="M29" s="57">
        <v>2</v>
      </c>
      <c r="N29" s="57">
        <v>0</v>
      </c>
      <c r="O29" s="98">
        <f t="shared" si="0"/>
        <v>2</v>
      </c>
      <c r="P29" s="245">
        <v>0</v>
      </c>
      <c r="Q29" s="57">
        <v>5.2249999999999996</v>
      </c>
      <c r="R29" s="57">
        <v>0.22500000000000001</v>
      </c>
      <c r="S29" s="98">
        <f t="shared" si="1"/>
        <v>7.4499999999999993</v>
      </c>
      <c r="T29" s="259">
        <v>56638</v>
      </c>
      <c r="U29" s="237">
        <v>47421</v>
      </c>
      <c r="V29" s="237">
        <v>25806</v>
      </c>
      <c r="W29" s="237">
        <v>122</v>
      </c>
      <c r="X29" s="237">
        <v>41</v>
      </c>
      <c r="Y29" s="237">
        <v>72677</v>
      </c>
      <c r="Z29" s="237">
        <v>6450</v>
      </c>
      <c r="AA29" s="237">
        <v>3999</v>
      </c>
      <c r="AB29" s="68">
        <v>4603</v>
      </c>
      <c r="AC29" s="68">
        <v>37685</v>
      </c>
      <c r="AD29" s="68">
        <v>0</v>
      </c>
      <c r="AE29" s="68">
        <v>257330</v>
      </c>
      <c r="AF29" s="68">
        <v>53065</v>
      </c>
      <c r="AG29" s="68">
        <v>0</v>
      </c>
      <c r="AH29" s="68">
        <v>296184</v>
      </c>
      <c r="AI29" s="68">
        <v>644264</v>
      </c>
      <c r="AJ29" s="91">
        <f t="shared" si="2"/>
        <v>4603</v>
      </c>
      <c r="AK29" s="68">
        <v>241986</v>
      </c>
      <c r="AL29" s="68">
        <v>91499</v>
      </c>
      <c r="AM29" s="68">
        <v>227561</v>
      </c>
      <c r="AN29" s="68">
        <v>561046</v>
      </c>
      <c r="AO29" s="68">
        <v>11082</v>
      </c>
      <c r="AP29" s="68">
        <v>4603</v>
      </c>
      <c r="AQ29" s="111">
        <f t="shared" si="3"/>
        <v>15685</v>
      </c>
      <c r="AR29" s="209">
        <v>245016</v>
      </c>
      <c r="AS29" s="68">
        <v>10000</v>
      </c>
      <c r="AT29" s="68">
        <v>0</v>
      </c>
      <c r="AU29" s="91">
        <f t="shared" si="5"/>
        <v>255016</v>
      </c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J29" s="68"/>
      <c r="BK29" s="47"/>
      <c r="BL29" s="47"/>
      <c r="BM29" s="47"/>
      <c r="BN29" s="47"/>
    </row>
    <row r="30" spans="1:66" x14ac:dyDescent="0.2">
      <c r="A30" s="14">
        <v>918400303</v>
      </c>
      <c r="B30" t="str">
        <f>VLOOKUP($A30,[2]LibPAS!$A$2:$AO$476,2,FALSE)</f>
        <v>BACK MOUNTAIN MEMORIAL LIBRARY</v>
      </c>
      <c r="C30" s="95"/>
      <c r="D30" s="153" t="s">
        <v>957</v>
      </c>
      <c r="E30" s="153" t="s">
        <v>127</v>
      </c>
      <c r="F30" s="153" t="s">
        <v>775</v>
      </c>
      <c r="G30" s="96"/>
      <c r="H30" s="96"/>
      <c r="I30" s="153" t="s">
        <v>1461</v>
      </c>
      <c r="J30" s="237">
        <v>36485</v>
      </c>
      <c r="K30" s="237">
        <v>25409</v>
      </c>
      <c r="L30" s="57">
        <v>59</v>
      </c>
      <c r="M30" s="57">
        <v>1.05714</v>
      </c>
      <c r="N30" s="57">
        <v>0</v>
      </c>
      <c r="O30" s="98">
        <f t="shared" si="0"/>
        <v>1.05714</v>
      </c>
      <c r="P30" s="245">
        <v>0</v>
      </c>
      <c r="Q30" s="57">
        <v>10.542859999999999</v>
      </c>
      <c r="R30" s="57">
        <v>0.65713999999999995</v>
      </c>
      <c r="S30" s="98">
        <f t="shared" si="1"/>
        <v>12.25714</v>
      </c>
      <c r="T30" s="259">
        <v>62994</v>
      </c>
      <c r="U30" s="237">
        <v>56989</v>
      </c>
      <c r="V30" s="237">
        <v>23</v>
      </c>
      <c r="W30" s="237">
        <v>120</v>
      </c>
      <c r="X30" s="237">
        <v>0</v>
      </c>
      <c r="Y30" s="237">
        <v>107859</v>
      </c>
      <c r="Z30" s="237">
        <v>3327</v>
      </c>
      <c r="AA30" s="237">
        <v>4837</v>
      </c>
      <c r="AB30" s="68">
        <v>0</v>
      </c>
      <c r="AC30" s="68">
        <v>0</v>
      </c>
      <c r="AD30" s="68">
        <v>0</v>
      </c>
      <c r="AE30" s="68">
        <v>68616</v>
      </c>
      <c r="AF30" s="68">
        <v>114151</v>
      </c>
      <c r="AG30" s="68">
        <v>11400</v>
      </c>
      <c r="AH30" s="68">
        <v>372564</v>
      </c>
      <c r="AI30" s="68">
        <v>555331</v>
      </c>
      <c r="AJ30" s="91">
        <f t="shared" si="2"/>
        <v>0</v>
      </c>
      <c r="AK30" s="68">
        <v>261940</v>
      </c>
      <c r="AL30" s="68">
        <v>52197</v>
      </c>
      <c r="AM30" s="68">
        <v>189090</v>
      </c>
      <c r="AN30" s="68">
        <v>503227</v>
      </c>
      <c r="AO30" s="68">
        <v>0</v>
      </c>
      <c r="AP30" s="68">
        <v>0</v>
      </c>
      <c r="AQ30" s="111">
        <f t="shared" si="3"/>
        <v>0</v>
      </c>
      <c r="AR30" s="209">
        <v>68616</v>
      </c>
      <c r="AS30" s="68">
        <v>0</v>
      </c>
      <c r="AT30" s="68">
        <v>0</v>
      </c>
      <c r="AU30" s="91">
        <f t="shared" si="5"/>
        <v>68616</v>
      </c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</row>
    <row r="31" spans="1:66" x14ac:dyDescent="0.2">
      <c r="A31" s="14">
        <v>927040093</v>
      </c>
      <c r="B31" t="str">
        <f>VLOOKUP($A31,[2]LibPAS!$A$2:$AO$476,2,FALSE)</f>
        <v>BADEN MEMORIAL LIBRARY</v>
      </c>
      <c r="C31" s="95"/>
      <c r="D31" s="153" t="s">
        <v>1441</v>
      </c>
      <c r="E31" s="153" t="s">
        <v>115</v>
      </c>
      <c r="F31" s="153" t="s">
        <v>395</v>
      </c>
      <c r="G31" s="96"/>
      <c r="H31" s="96"/>
      <c r="I31" s="153" t="s">
        <v>1460</v>
      </c>
      <c r="J31" s="237">
        <v>4135</v>
      </c>
      <c r="K31" s="237">
        <v>2415</v>
      </c>
      <c r="L31" s="57">
        <v>37</v>
      </c>
      <c r="M31" s="57">
        <v>0.71428999999999998</v>
      </c>
      <c r="N31" s="57">
        <v>0</v>
      </c>
      <c r="O31" s="98">
        <f t="shared" si="0"/>
        <v>0.71428999999999998</v>
      </c>
      <c r="P31" s="245">
        <v>0</v>
      </c>
      <c r="Q31" s="57">
        <v>1.85714</v>
      </c>
      <c r="R31" s="57">
        <v>0.22857</v>
      </c>
      <c r="S31" s="98">
        <f t="shared" si="1"/>
        <v>2.8</v>
      </c>
      <c r="T31" s="259">
        <v>12476</v>
      </c>
      <c r="U31" s="237">
        <v>11502</v>
      </c>
      <c r="V31" s="237">
        <v>25806</v>
      </c>
      <c r="W31" s="237">
        <v>10</v>
      </c>
      <c r="X31" s="237">
        <v>41</v>
      </c>
      <c r="Y31" s="237">
        <v>39767</v>
      </c>
      <c r="Z31" s="237">
        <v>1317</v>
      </c>
      <c r="AA31" s="237">
        <v>1304</v>
      </c>
      <c r="AB31" s="68">
        <v>256</v>
      </c>
      <c r="AC31" s="68">
        <v>256</v>
      </c>
      <c r="AD31" s="68">
        <v>0</v>
      </c>
      <c r="AE31" s="68">
        <v>21140</v>
      </c>
      <c r="AF31" s="68">
        <v>28350</v>
      </c>
      <c r="AG31" s="68">
        <v>6250</v>
      </c>
      <c r="AH31" s="68">
        <v>17741</v>
      </c>
      <c r="AI31" s="68">
        <v>67487</v>
      </c>
      <c r="AJ31" s="91">
        <f t="shared" si="2"/>
        <v>256</v>
      </c>
      <c r="AK31" s="68">
        <v>53735</v>
      </c>
      <c r="AL31" s="68">
        <v>8493</v>
      </c>
      <c r="AM31" s="68">
        <v>12620</v>
      </c>
      <c r="AN31" s="68">
        <v>74848</v>
      </c>
      <c r="AO31" s="68">
        <v>0</v>
      </c>
      <c r="AP31" s="68">
        <v>0</v>
      </c>
      <c r="AQ31" s="111">
        <f t="shared" si="3"/>
        <v>0</v>
      </c>
      <c r="AR31" s="209">
        <v>18402</v>
      </c>
      <c r="AS31" s="68">
        <v>0</v>
      </c>
      <c r="AT31" s="68">
        <v>1889</v>
      </c>
      <c r="AU31" s="91">
        <f t="shared" si="5"/>
        <v>20291</v>
      </c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</row>
    <row r="32" spans="1:66" x14ac:dyDescent="0.2">
      <c r="A32" s="14">
        <v>902020123</v>
      </c>
      <c r="B32" t="str">
        <f>VLOOKUP($A32,[2]LibPAS!$A$2:$AO$476,2,FALSE)</f>
        <v>BALDWIN BOROUGH PUBLIC LIBRARY</v>
      </c>
      <c r="C32" s="95"/>
      <c r="D32" s="153" t="s">
        <v>1441</v>
      </c>
      <c r="E32" s="153" t="s">
        <v>229</v>
      </c>
      <c r="F32" s="153" t="s">
        <v>332</v>
      </c>
      <c r="G32" s="96"/>
      <c r="H32" s="96"/>
      <c r="I32" s="153" t="s">
        <v>1452</v>
      </c>
      <c r="J32" s="237">
        <v>19767</v>
      </c>
      <c r="K32" s="237">
        <v>3356</v>
      </c>
      <c r="L32" s="57">
        <v>54</v>
      </c>
      <c r="M32" s="57">
        <v>3.0133299999999998</v>
      </c>
      <c r="N32" s="57">
        <v>0</v>
      </c>
      <c r="O32" s="98">
        <f t="shared" si="0"/>
        <v>3.0133299999999998</v>
      </c>
      <c r="P32" s="245">
        <v>1.0133300000000001</v>
      </c>
      <c r="Q32" s="57">
        <v>2.08</v>
      </c>
      <c r="R32" s="57">
        <v>0.53332999999999997</v>
      </c>
      <c r="S32" s="98">
        <f t="shared" si="1"/>
        <v>6.6399900000000001</v>
      </c>
      <c r="T32" s="259">
        <v>23865</v>
      </c>
      <c r="U32" s="237">
        <v>17927</v>
      </c>
      <c r="V32" s="237">
        <v>348491</v>
      </c>
      <c r="W32" s="237">
        <v>29</v>
      </c>
      <c r="X32" s="237">
        <v>265</v>
      </c>
      <c r="Y32" s="237">
        <v>59962</v>
      </c>
      <c r="Z32" s="237">
        <v>31065</v>
      </c>
      <c r="AA32" s="237">
        <v>11895</v>
      </c>
      <c r="AB32" s="68">
        <v>0</v>
      </c>
      <c r="AC32" s="68">
        <v>0</v>
      </c>
      <c r="AD32" s="68">
        <v>0</v>
      </c>
      <c r="AE32" s="68">
        <v>69891</v>
      </c>
      <c r="AF32" s="68">
        <v>459230</v>
      </c>
      <c r="AG32" s="68">
        <v>0</v>
      </c>
      <c r="AH32" s="68">
        <v>45245</v>
      </c>
      <c r="AI32" s="68">
        <v>574366</v>
      </c>
      <c r="AJ32" s="91">
        <f t="shared" si="2"/>
        <v>0</v>
      </c>
      <c r="AK32" s="68">
        <v>237937</v>
      </c>
      <c r="AL32" s="68">
        <v>47527</v>
      </c>
      <c r="AM32" s="68">
        <v>98295</v>
      </c>
      <c r="AN32" s="68">
        <v>383759</v>
      </c>
      <c r="AO32" s="241" t="s">
        <v>1032</v>
      </c>
      <c r="AP32" s="241" t="s">
        <v>1032</v>
      </c>
      <c r="AQ32" s="111">
        <f t="shared" si="3"/>
        <v>0</v>
      </c>
      <c r="AR32" s="209">
        <v>59198</v>
      </c>
      <c r="AS32" s="241" t="s">
        <v>1032</v>
      </c>
      <c r="AT32" s="68">
        <v>10693</v>
      </c>
      <c r="AU32" s="91">
        <f t="shared" si="5"/>
        <v>69891</v>
      </c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</row>
    <row r="33" spans="1:66" x14ac:dyDescent="0.2">
      <c r="A33" s="14">
        <v>920480063</v>
      </c>
      <c r="B33" t="str">
        <f>VLOOKUP($A33,[2]LibPAS!$A$2:$AO$476,2,FALSE)</f>
        <v>BANGOR PUBLIC LIBRARY</v>
      </c>
      <c r="C33" s="95"/>
      <c r="D33" s="153" t="s">
        <v>1444</v>
      </c>
      <c r="E33" s="153" t="s">
        <v>633</v>
      </c>
      <c r="F33" s="153" t="s">
        <v>890</v>
      </c>
      <c r="G33" s="96"/>
      <c r="H33" s="96"/>
      <c r="I33" s="153">
        <v>0</v>
      </c>
      <c r="J33" s="237">
        <v>20359</v>
      </c>
      <c r="K33" s="237">
        <v>12146</v>
      </c>
      <c r="L33" s="57">
        <v>44</v>
      </c>
      <c r="M33" s="57">
        <v>0</v>
      </c>
      <c r="N33" s="57">
        <v>0</v>
      </c>
      <c r="O33" s="98">
        <f t="shared" si="0"/>
        <v>0</v>
      </c>
      <c r="P33" s="245">
        <v>0.85714000000000001</v>
      </c>
      <c r="Q33" s="57">
        <v>2.8571399999999998</v>
      </c>
      <c r="R33" s="57">
        <v>0.34286</v>
      </c>
      <c r="S33" s="98">
        <f t="shared" si="1"/>
        <v>4.0571399999999995</v>
      </c>
      <c r="T33" s="259">
        <v>28024</v>
      </c>
      <c r="U33" s="237">
        <v>25770</v>
      </c>
      <c r="V33" s="237">
        <v>3289</v>
      </c>
      <c r="W33" s="237">
        <v>29</v>
      </c>
      <c r="X33" s="237">
        <v>2</v>
      </c>
      <c r="Y33" s="237">
        <v>52532</v>
      </c>
      <c r="Z33" s="237">
        <v>830</v>
      </c>
      <c r="AA33" s="237">
        <v>1200</v>
      </c>
      <c r="AB33" s="68">
        <v>0</v>
      </c>
      <c r="AC33" s="68">
        <v>0</v>
      </c>
      <c r="AD33" s="68">
        <v>0</v>
      </c>
      <c r="AE33" s="68">
        <v>26445</v>
      </c>
      <c r="AF33" s="68">
        <v>33850</v>
      </c>
      <c r="AG33" s="68">
        <v>10000</v>
      </c>
      <c r="AH33" s="68">
        <v>40520</v>
      </c>
      <c r="AI33" s="68">
        <v>100815</v>
      </c>
      <c r="AJ33" s="91">
        <f t="shared" si="2"/>
        <v>0</v>
      </c>
      <c r="AK33" s="68">
        <v>97032</v>
      </c>
      <c r="AL33" s="68">
        <v>21241</v>
      </c>
      <c r="AM33" s="68">
        <v>18069</v>
      </c>
      <c r="AN33" s="68">
        <v>136342</v>
      </c>
      <c r="AO33" s="68">
        <v>0</v>
      </c>
      <c r="AP33" s="68">
        <v>0</v>
      </c>
      <c r="AQ33" s="111">
        <f t="shared" si="3"/>
        <v>0</v>
      </c>
      <c r="AR33" s="209">
        <v>26445</v>
      </c>
      <c r="AS33" s="68">
        <v>0</v>
      </c>
      <c r="AT33" s="68">
        <v>0</v>
      </c>
      <c r="AU33" s="91">
        <f t="shared" si="5"/>
        <v>26445</v>
      </c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</row>
    <row r="34" spans="1:66" x14ac:dyDescent="0.2">
      <c r="A34" s="14">
        <v>909120063</v>
      </c>
      <c r="B34" t="str">
        <f>VLOOKUP($A34,[2]LibPAS!$A$2:$AO$476,2,FALSE)</f>
        <v>BARBARA MOSCATO BROWN MEMORIAL LIBRARY</v>
      </c>
      <c r="C34" s="95"/>
      <c r="D34" s="153" t="s">
        <v>1442</v>
      </c>
      <c r="E34" s="153" t="s">
        <v>855</v>
      </c>
      <c r="F34" s="153" t="s">
        <v>668</v>
      </c>
      <c r="G34" s="96"/>
      <c r="H34" s="96"/>
      <c r="I34" s="153">
        <v>0</v>
      </c>
      <c r="J34" s="237">
        <v>5085</v>
      </c>
      <c r="K34" s="237">
        <v>5000</v>
      </c>
      <c r="L34" s="57">
        <v>40</v>
      </c>
      <c r="M34" s="57">
        <v>0</v>
      </c>
      <c r="N34" s="57">
        <v>0</v>
      </c>
      <c r="O34" s="98">
        <f t="shared" si="0"/>
        <v>0</v>
      </c>
      <c r="P34" s="245">
        <v>1.14286</v>
      </c>
      <c r="Q34" s="57">
        <v>1.7142900000000001</v>
      </c>
      <c r="R34" s="57">
        <v>0</v>
      </c>
      <c r="S34" s="98">
        <f t="shared" si="1"/>
        <v>2.8571499999999999</v>
      </c>
      <c r="T34" s="259">
        <v>33840</v>
      </c>
      <c r="U34" s="237">
        <v>33442</v>
      </c>
      <c r="V34" s="237">
        <v>5697</v>
      </c>
      <c r="W34" s="237">
        <v>64</v>
      </c>
      <c r="X34" s="237">
        <v>0</v>
      </c>
      <c r="Y34" s="237">
        <v>20725</v>
      </c>
      <c r="Z34" s="237">
        <v>171</v>
      </c>
      <c r="AA34" s="237">
        <v>90</v>
      </c>
      <c r="AB34" s="68">
        <v>0</v>
      </c>
      <c r="AC34" s="68">
        <v>0</v>
      </c>
      <c r="AD34" s="68">
        <v>0</v>
      </c>
      <c r="AE34" s="68">
        <v>68379</v>
      </c>
      <c r="AF34" s="68">
        <v>106535</v>
      </c>
      <c r="AG34" s="68">
        <v>0</v>
      </c>
      <c r="AH34" s="68">
        <v>8994</v>
      </c>
      <c r="AI34" s="68">
        <v>183908</v>
      </c>
      <c r="AJ34" s="91">
        <f t="shared" si="2"/>
        <v>0</v>
      </c>
      <c r="AK34" s="68">
        <v>85806</v>
      </c>
      <c r="AL34" s="68">
        <v>30337</v>
      </c>
      <c r="AM34" s="68">
        <v>35284</v>
      </c>
      <c r="AN34" s="68">
        <v>151427</v>
      </c>
      <c r="AO34" s="241" t="s">
        <v>1032</v>
      </c>
      <c r="AP34" s="241" t="s">
        <v>1032</v>
      </c>
      <c r="AQ34" s="111">
        <f t="shared" si="3"/>
        <v>0</v>
      </c>
      <c r="AR34" s="209">
        <v>68379</v>
      </c>
      <c r="AS34" s="241" t="s">
        <v>1032</v>
      </c>
      <c r="AT34" s="241" t="s">
        <v>1032</v>
      </c>
      <c r="AU34" s="91">
        <f t="shared" si="5"/>
        <v>68379</v>
      </c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</row>
    <row r="35" spans="1:66" x14ac:dyDescent="0.2">
      <c r="A35" s="14">
        <v>920450035</v>
      </c>
      <c r="B35" t="str">
        <f>VLOOKUP($A35,[2]LibPAS!$A$2:$AO$476,2,FALSE)</f>
        <v>BARRETT FRIENDLY LIBRARY</v>
      </c>
      <c r="C35" s="95"/>
      <c r="D35" s="153" t="s">
        <v>1444</v>
      </c>
      <c r="E35" s="153" t="s">
        <v>633</v>
      </c>
      <c r="F35" s="153" t="s">
        <v>685</v>
      </c>
      <c r="G35" s="96"/>
      <c r="H35" s="96"/>
      <c r="I35" s="153">
        <v>0</v>
      </c>
      <c r="J35" s="237">
        <v>7411</v>
      </c>
      <c r="K35" s="237">
        <v>2945</v>
      </c>
      <c r="L35" s="57">
        <v>54</v>
      </c>
      <c r="M35" s="57">
        <v>0.75</v>
      </c>
      <c r="N35" s="57">
        <v>0</v>
      </c>
      <c r="O35" s="98">
        <f t="shared" si="0"/>
        <v>0.75</v>
      </c>
      <c r="P35" s="245">
        <v>1</v>
      </c>
      <c r="Q35" s="57">
        <v>1.5</v>
      </c>
      <c r="R35" s="57">
        <v>1.85</v>
      </c>
      <c r="S35" s="98">
        <f t="shared" si="1"/>
        <v>5.0999999999999996</v>
      </c>
      <c r="T35" s="259">
        <v>26467</v>
      </c>
      <c r="U35" s="237">
        <v>22607</v>
      </c>
      <c r="V35" s="237">
        <v>3580</v>
      </c>
      <c r="W35" s="237">
        <v>72</v>
      </c>
      <c r="X35" s="237">
        <v>77</v>
      </c>
      <c r="Y35" s="237">
        <v>45386</v>
      </c>
      <c r="Z35" s="237">
        <v>0</v>
      </c>
      <c r="AA35" s="237">
        <v>1145</v>
      </c>
      <c r="AB35" s="68">
        <v>0</v>
      </c>
      <c r="AC35" s="68">
        <v>0</v>
      </c>
      <c r="AD35" s="68">
        <v>0</v>
      </c>
      <c r="AE35" s="68">
        <v>22212</v>
      </c>
      <c r="AF35" s="68">
        <v>181131</v>
      </c>
      <c r="AG35" s="68">
        <v>0</v>
      </c>
      <c r="AH35" s="68">
        <v>153688</v>
      </c>
      <c r="AI35" s="68">
        <v>357031</v>
      </c>
      <c r="AJ35" s="91">
        <f t="shared" si="2"/>
        <v>0</v>
      </c>
      <c r="AK35" s="68">
        <v>190843</v>
      </c>
      <c r="AL35" s="68">
        <v>56073</v>
      </c>
      <c r="AM35" s="68">
        <v>97362</v>
      </c>
      <c r="AN35" s="68">
        <v>344278</v>
      </c>
      <c r="AO35" s="68">
        <v>0</v>
      </c>
      <c r="AP35" s="68">
        <v>0</v>
      </c>
      <c r="AQ35" s="111">
        <f t="shared" si="3"/>
        <v>0</v>
      </c>
      <c r="AR35" s="209">
        <v>69322</v>
      </c>
      <c r="AS35" s="68">
        <v>0</v>
      </c>
      <c r="AT35" s="68">
        <v>0</v>
      </c>
      <c r="AU35" s="91">
        <f t="shared" si="5"/>
        <v>69322</v>
      </c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</row>
    <row r="36" spans="1:66" x14ac:dyDescent="0.2">
      <c r="A36" s="14">
        <v>924150813</v>
      </c>
      <c r="B36" t="str">
        <f>VLOOKUP($A36,[2]LibPAS!$A$2:$AO$476,2,FALSE)</f>
        <v>BAYARD TAYLOR MEMORIAL LIBRARY</v>
      </c>
      <c r="C36" s="95"/>
      <c r="D36" s="153" t="s">
        <v>1440</v>
      </c>
      <c r="E36" s="153" t="s">
        <v>951</v>
      </c>
      <c r="F36" s="153" t="s">
        <v>951</v>
      </c>
      <c r="G36" s="96"/>
      <c r="H36" s="96"/>
      <c r="I36" s="153" t="s">
        <v>1458</v>
      </c>
      <c r="J36" s="237">
        <v>42932</v>
      </c>
      <c r="K36" s="237">
        <v>8801</v>
      </c>
      <c r="L36" s="57">
        <v>59</v>
      </c>
      <c r="M36" s="57">
        <v>2</v>
      </c>
      <c r="N36" s="57">
        <v>0</v>
      </c>
      <c r="O36" s="98">
        <f t="shared" si="0"/>
        <v>2</v>
      </c>
      <c r="P36" s="245">
        <v>0</v>
      </c>
      <c r="Q36" s="57">
        <v>10.142860000000001</v>
      </c>
      <c r="R36" s="57">
        <v>0.57142999999999999</v>
      </c>
      <c r="S36" s="98">
        <f t="shared" si="1"/>
        <v>12.71429</v>
      </c>
      <c r="T36" s="259">
        <v>52625</v>
      </c>
      <c r="U36" s="237">
        <v>43703</v>
      </c>
      <c r="V36" s="237">
        <v>30357</v>
      </c>
      <c r="W36" s="237">
        <v>104</v>
      </c>
      <c r="X36" s="237">
        <v>45</v>
      </c>
      <c r="Y36" s="237">
        <v>194775</v>
      </c>
      <c r="Z36" s="237">
        <v>160</v>
      </c>
      <c r="AA36" s="237">
        <v>320</v>
      </c>
      <c r="AB36" s="68">
        <v>0</v>
      </c>
      <c r="AC36" s="68">
        <v>0</v>
      </c>
      <c r="AD36" s="68">
        <v>0</v>
      </c>
      <c r="AE36" s="68">
        <v>102440</v>
      </c>
      <c r="AF36" s="68">
        <v>463864</v>
      </c>
      <c r="AG36" s="68">
        <v>0</v>
      </c>
      <c r="AH36" s="68">
        <v>295571</v>
      </c>
      <c r="AI36" s="68">
        <v>861875</v>
      </c>
      <c r="AJ36" s="91">
        <f t="shared" si="2"/>
        <v>0</v>
      </c>
      <c r="AK36" s="68">
        <v>541515</v>
      </c>
      <c r="AL36" s="68">
        <v>101711</v>
      </c>
      <c r="AM36" s="68">
        <v>188249</v>
      </c>
      <c r="AN36" s="68">
        <v>831475</v>
      </c>
      <c r="AO36" s="68">
        <v>0</v>
      </c>
      <c r="AP36" s="68">
        <v>0</v>
      </c>
      <c r="AQ36" s="111">
        <f t="shared" si="3"/>
        <v>0</v>
      </c>
      <c r="AR36" s="209">
        <v>102440</v>
      </c>
      <c r="AS36" s="68">
        <v>0</v>
      </c>
      <c r="AT36" s="68">
        <v>0</v>
      </c>
      <c r="AU36" s="91">
        <f t="shared" si="5"/>
        <v>102440</v>
      </c>
      <c r="AW36" s="47"/>
      <c r="AX36" s="47"/>
      <c r="AY36" s="47"/>
      <c r="AZ36" s="47"/>
      <c r="BA36" s="47"/>
      <c r="BB36" s="47"/>
      <c r="BC36" s="47"/>
      <c r="BD36" s="47"/>
      <c r="BE36" s="47"/>
      <c r="BF36" s="68"/>
      <c r="BG36" s="68"/>
      <c r="BH36" s="68"/>
      <c r="BJ36" s="68"/>
      <c r="BK36" s="47"/>
      <c r="BL36" s="47"/>
      <c r="BM36" s="47"/>
      <c r="BN36" s="47"/>
    </row>
    <row r="37" spans="1:66" x14ac:dyDescent="0.2">
      <c r="A37" s="14">
        <v>927040123</v>
      </c>
      <c r="B37" t="str">
        <f>VLOOKUP($A37,[2]LibPAS!$A$2:$AO$476,2,FALSE)</f>
        <v>BEAVER AREA MEMORIAL LIBRARY</v>
      </c>
      <c r="C37" s="95"/>
      <c r="D37" s="153" t="s">
        <v>1441</v>
      </c>
      <c r="E37" s="153" t="s">
        <v>115</v>
      </c>
      <c r="F37" s="153" t="s">
        <v>395</v>
      </c>
      <c r="G37" s="96"/>
      <c r="H37" s="96"/>
      <c r="I37" s="153" t="s">
        <v>1460</v>
      </c>
      <c r="J37" s="237">
        <v>18316</v>
      </c>
      <c r="K37" s="237">
        <v>7236</v>
      </c>
      <c r="L37" s="57">
        <v>57</v>
      </c>
      <c r="M37" s="57">
        <v>2.9866700000000002</v>
      </c>
      <c r="N37" s="57">
        <v>0</v>
      </c>
      <c r="O37" s="98">
        <f t="shared" si="0"/>
        <v>2.9866700000000002</v>
      </c>
      <c r="P37" s="245">
        <v>0</v>
      </c>
      <c r="Q37" s="57">
        <v>4.4266699999999997</v>
      </c>
      <c r="R37" s="57">
        <v>2</v>
      </c>
      <c r="S37" s="98">
        <f t="shared" si="1"/>
        <v>9.4133399999999998</v>
      </c>
      <c r="T37" s="259">
        <v>65860</v>
      </c>
      <c r="U37" s="237">
        <v>56752</v>
      </c>
      <c r="V37" s="237">
        <v>25806</v>
      </c>
      <c r="W37" s="237">
        <v>89</v>
      </c>
      <c r="X37" s="237">
        <v>41</v>
      </c>
      <c r="Y37" s="237">
        <v>167428</v>
      </c>
      <c r="Z37" s="237">
        <v>5074</v>
      </c>
      <c r="AA37" s="237">
        <v>5252</v>
      </c>
      <c r="AB37" s="68">
        <v>6389</v>
      </c>
      <c r="AC37" s="68">
        <v>6389</v>
      </c>
      <c r="AD37" s="68">
        <v>0</v>
      </c>
      <c r="AE37" s="68">
        <v>64711</v>
      </c>
      <c r="AF37" s="68">
        <v>106821</v>
      </c>
      <c r="AG37" s="68">
        <v>35000</v>
      </c>
      <c r="AH37" s="68">
        <v>287878</v>
      </c>
      <c r="AI37" s="68">
        <v>465799</v>
      </c>
      <c r="AJ37" s="91">
        <f t="shared" si="2"/>
        <v>6389</v>
      </c>
      <c r="AK37" s="68">
        <v>271262</v>
      </c>
      <c r="AL37" s="68">
        <v>68866</v>
      </c>
      <c r="AM37" s="68">
        <v>121706</v>
      </c>
      <c r="AN37" s="68">
        <v>461834</v>
      </c>
      <c r="AO37" s="241" t="s">
        <v>1032</v>
      </c>
      <c r="AP37" s="68">
        <v>6389</v>
      </c>
      <c r="AQ37" s="111">
        <f t="shared" si="3"/>
        <v>6389</v>
      </c>
      <c r="AR37" s="209">
        <v>64711</v>
      </c>
      <c r="AS37" s="241" t="s">
        <v>1032</v>
      </c>
      <c r="AT37" s="241" t="s">
        <v>1032</v>
      </c>
      <c r="AU37" s="91">
        <f t="shared" si="5"/>
        <v>64711</v>
      </c>
      <c r="AW37" s="47"/>
      <c r="AX37" s="47"/>
      <c r="AZ37" s="68"/>
      <c r="BA37" s="68"/>
      <c r="BB37" s="47"/>
      <c r="BC37" s="47"/>
      <c r="BD37" s="47"/>
      <c r="BE37" s="47"/>
      <c r="BF37" s="68"/>
      <c r="BG37" s="68"/>
      <c r="BH37" s="68"/>
      <c r="BJ37" s="68"/>
      <c r="BK37" s="47"/>
      <c r="BL37" s="47"/>
      <c r="BM37" s="47"/>
      <c r="BN37" s="47"/>
    </row>
    <row r="38" spans="1:66" x14ac:dyDescent="0.2">
      <c r="A38" s="14">
        <v>927040305</v>
      </c>
      <c r="B38" t="str">
        <f>VLOOKUP($A38,[2]LibPAS!$A$2:$AO$476,2,FALSE)</f>
        <v>BEAVER SYS ADMIN UNIT</v>
      </c>
      <c r="C38" s="95"/>
      <c r="D38" s="153" t="s">
        <v>1441</v>
      </c>
      <c r="E38" s="153" t="s">
        <v>115</v>
      </c>
      <c r="F38" s="153" t="s">
        <v>395</v>
      </c>
      <c r="G38" s="96"/>
      <c r="H38" s="96"/>
      <c r="I38" s="153" t="s">
        <v>1460</v>
      </c>
      <c r="J38" s="237">
        <v>70975</v>
      </c>
      <c r="K38" s="237">
        <v>4528</v>
      </c>
      <c r="L38" s="57">
        <v>30</v>
      </c>
      <c r="M38" s="57">
        <v>3</v>
      </c>
      <c r="N38" s="57">
        <v>0</v>
      </c>
      <c r="O38" s="98">
        <f t="shared" si="0"/>
        <v>3</v>
      </c>
      <c r="P38" s="245">
        <v>0.48570999999999998</v>
      </c>
      <c r="Q38" s="57">
        <v>5.6285699999999999</v>
      </c>
      <c r="R38" s="57">
        <v>0</v>
      </c>
      <c r="S38" s="98">
        <f t="shared" si="1"/>
        <v>9.1142800000000008</v>
      </c>
      <c r="T38" s="259">
        <v>20838</v>
      </c>
      <c r="U38" s="237">
        <v>18006</v>
      </c>
      <c r="V38" s="237">
        <v>25806</v>
      </c>
      <c r="W38" s="237">
        <v>23</v>
      </c>
      <c r="X38" s="237">
        <v>41</v>
      </c>
      <c r="Y38" s="237">
        <v>81401</v>
      </c>
      <c r="Z38" s="237">
        <v>1535</v>
      </c>
      <c r="AA38" s="237">
        <v>5383</v>
      </c>
      <c r="AB38" s="241">
        <v>0</v>
      </c>
      <c r="AC38" s="68">
        <v>0</v>
      </c>
      <c r="AD38" s="241">
        <v>0</v>
      </c>
      <c r="AE38" s="68">
        <v>261045</v>
      </c>
      <c r="AF38" s="68">
        <v>409221</v>
      </c>
      <c r="AG38" s="68">
        <v>0</v>
      </c>
      <c r="AH38" s="68">
        <v>10243</v>
      </c>
      <c r="AI38" s="68">
        <v>680509</v>
      </c>
      <c r="AJ38" s="91">
        <f t="shared" si="2"/>
        <v>0</v>
      </c>
      <c r="AK38" s="68">
        <v>513459</v>
      </c>
      <c r="AL38" s="68">
        <v>81946</v>
      </c>
      <c r="AM38" s="68">
        <v>83764</v>
      </c>
      <c r="AN38" s="68">
        <v>679169</v>
      </c>
      <c r="AO38" s="68">
        <v>0</v>
      </c>
      <c r="AP38" s="68">
        <v>0</v>
      </c>
      <c r="AQ38" s="111">
        <f t="shared" si="3"/>
        <v>0</v>
      </c>
      <c r="AR38" s="209">
        <v>261045</v>
      </c>
      <c r="AS38" s="68">
        <v>0</v>
      </c>
      <c r="AT38" s="68">
        <v>0</v>
      </c>
      <c r="AU38" s="91">
        <f t="shared" si="5"/>
        <v>261045</v>
      </c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J38" s="68"/>
      <c r="BK38" s="47"/>
      <c r="BL38" s="47"/>
      <c r="BM38" s="47"/>
      <c r="BN38" s="47"/>
    </row>
    <row r="39" spans="1:66" x14ac:dyDescent="0.2">
      <c r="A39" s="14">
        <v>908111625</v>
      </c>
      <c r="B39" t="str">
        <f>VLOOKUP($A39,[2]LibPAS!$A$2:$AO$476,2,FALSE)</f>
        <v>BEAVERDALE PUBLIC LIBRARY</v>
      </c>
      <c r="C39" s="95"/>
      <c r="D39" s="153" t="s">
        <v>1445</v>
      </c>
      <c r="E39" s="153" t="s">
        <v>126</v>
      </c>
      <c r="F39" s="153" t="s">
        <v>536</v>
      </c>
      <c r="G39" s="96"/>
      <c r="H39" s="96"/>
      <c r="I39" s="153" t="s">
        <v>1462</v>
      </c>
      <c r="J39" s="237">
        <v>2467</v>
      </c>
      <c r="K39" s="237">
        <v>784</v>
      </c>
      <c r="L39" s="57">
        <v>35</v>
      </c>
      <c r="M39" s="57">
        <v>0.17143</v>
      </c>
      <c r="N39" s="57">
        <v>0</v>
      </c>
      <c r="O39" s="98">
        <f t="shared" si="0"/>
        <v>0.17143</v>
      </c>
      <c r="P39" s="245">
        <v>0.62856999999999996</v>
      </c>
      <c r="Q39" s="57">
        <v>0.37142999999999998</v>
      </c>
      <c r="R39" s="57">
        <v>0</v>
      </c>
      <c r="S39" s="98">
        <f t="shared" si="1"/>
        <v>1.17143</v>
      </c>
      <c r="T39" s="259">
        <v>14932</v>
      </c>
      <c r="U39" s="237">
        <v>14552</v>
      </c>
      <c r="V39" s="237">
        <v>2410</v>
      </c>
      <c r="W39" s="237">
        <v>24</v>
      </c>
      <c r="X39" s="237">
        <v>0</v>
      </c>
      <c r="Y39" s="237">
        <v>6598</v>
      </c>
      <c r="Z39" s="237">
        <v>288</v>
      </c>
      <c r="AA39" s="237">
        <v>215</v>
      </c>
      <c r="AB39" s="68">
        <v>0</v>
      </c>
      <c r="AC39" s="68">
        <v>0</v>
      </c>
      <c r="AD39" s="68">
        <v>0</v>
      </c>
      <c r="AE39" s="68">
        <v>16669</v>
      </c>
      <c r="AF39" s="68">
        <v>18284</v>
      </c>
      <c r="AG39" s="68">
        <v>1500</v>
      </c>
      <c r="AH39" s="68">
        <v>21193</v>
      </c>
      <c r="AI39" s="68">
        <v>56146</v>
      </c>
      <c r="AJ39" s="91">
        <f t="shared" si="2"/>
        <v>0</v>
      </c>
      <c r="AK39" s="68">
        <v>23261</v>
      </c>
      <c r="AL39" s="68">
        <v>8626</v>
      </c>
      <c r="AM39" s="68">
        <v>26130</v>
      </c>
      <c r="AN39" s="68">
        <v>58017</v>
      </c>
      <c r="AO39" s="241" t="s">
        <v>1032</v>
      </c>
      <c r="AP39" s="241" t="s">
        <v>1032</v>
      </c>
      <c r="AQ39" s="111">
        <f t="shared" si="3"/>
        <v>0</v>
      </c>
      <c r="AR39" s="209">
        <v>16669</v>
      </c>
      <c r="AS39" s="241" t="s">
        <v>1032</v>
      </c>
      <c r="AT39" s="241" t="s">
        <v>1032</v>
      </c>
      <c r="AU39" s="91">
        <f t="shared" si="5"/>
        <v>16669</v>
      </c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</row>
    <row r="40" spans="1:66" s="172" customFormat="1" x14ac:dyDescent="0.2">
      <c r="A40" s="171">
        <v>908057516</v>
      </c>
      <c r="B40" s="172" t="str">
        <f>VLOOKUP($A40,[2]LibPAS!$A$2:$AO$476,2,FALSE)</f>
        <v>BEDFORD COUNTY LIBRARY</v>
      </c>
      <c r="C40" s="173"/>
      <c r="D40" s="174" t="s">
        <v>1445</v>
      </c>
      <c r="E40" s="174" t="s">
        <v>354</v>
      </c>
      <c r="F40" s="174" t="s">
        <v>392</v>
      </c>
      <c r="G40" s="175"/>
      <c r="H40" s="175"/>
      <c r="I40" s="174" t="s">
        <v>1463</v>
      </c>
      <c r="J40" s="281">
        <v>29455</v>
      </c>
      <c r="K40" s="281">
        <v>7095</v>
      </c>
      <c r="L40" s="176">
        <v>55</v>
      </c>
      <c r="M40" s="176">
        <v>1</v>
      </c>
      <c r="N40" s="176">
        <v>0</v>
      </c>
      <c r="O40" s="176">
        <f>SUM(M40:N40)</f>
        <v>1</v>
      </c>
      <c r="P40" s="246">
        <v>0</v>
      </c>
      <c r="Q40" s="176">
        <v>3</v>
      </c>
      <c r="R40" s="176">
        <v>0.34286</v>
      </c>
      <c r="S40" s="176">
        <f>SUM(O40:R40)</f>
        <v>4.3428599999999999</v>
      </c>
      <c r="T40" s="294">
        <v>28411</v>
      </c>
      <c r="U40" s="281">
        <v>24045</v>
      </c>
      <c r="V40" s="281">
        <v>1506</v>
      </c>
      <c r="W40" s="281">
        <v>45</v>
      </c>
      <c r="X40" s="240" t="s">
        <v>1032</v>
      </c>
      <c r="Y40" s="281">
        <v>43622</v>
      </c>
      <c r="Z40" s="281">
        <v>107</v>
      </c>
      <c r="AA40" s="281">
        <v>1019</v>
      </c>
      <c r="AB40" s="178">
        <v>0</v>
      </c>
      <c r="AC40" s="178">
        <v>0</v>
      </c>
      <c r="AD40" s="178">
        <v>0</v>
      </c>
      <c r="AE40" s="178">
        <v>93881</v>
      </c>
      <c r="AF40" s="178">
        <v>70020</v>
      </c>
      <c r="AG40" s="240" t="s">
        <v>1032</v>
      </c>
      <c r="AH40" s="178">
        <v>42205</v>
      </c>
      <c r="AI40" s="178">
        <v>206106</v>
      </c>
      <c r="AJ40" s="178">
        <f>AB40+AD40</f>
        <v>0</v>
      </c>
      <c r="AK40" s="178">
        <v>153895</v>
      </c>
      <c r="AL40" s="178">
        <v>29269</v>
      </c>
      <c r="AM40" s="178">
        <v>20065</v>
      </c>
      <c r="AN40" s="178">
        <v>203229</v>
      </c>
      <c r="AO40" s="240" t="s">
        <v>1032</v>
      </c>
      <c r="AP40" s="240" t="s">
        <v>1032</v>
      </c>
      <c r="AQ40" s="179">
        <f t="shared" ref="AQ40:AQ41" si="6">SUM(AO40:AP40)</f>
        <v>0</v>
      </c>
      <c r="AR40" s="178">
        <v>93881</v>
      </c>
      <c r="AS40" s="240" t="s">
        <v>1032</v>
      </c>
      <c r="AT40" s="240" t="s">
        <v>1032</v>
      </c>
      <c r="AU40" s="178">
        <f t="shared" ref="AU40" si="7">SUM(AR40:AT40)</f>
        <v>93881</v>
      </c>
      <c r="AV40" s="178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</row>
    <row r="41" spans="1:66" x14ac:dyDescent="0.2">
      <c r="A41" s="14">
        <v>908050033</v>
      </c>
      <c r="B41" t="str">
        <f>VLOOKUP($A41,[2]LibPAS!$A$2:$AO$476,2,FALSE)</f>
        <v>BEDFORD SYS ADMIN UNIT</v>
      </c>
      <c r="C41" s="95"/>
      <c r="D41" s="153" t="s">
        <v>1445</v>
      </c>
      <c r="E41" s="153" t="s">
        <v>354</v>
      </c>
      <c r="F41" s="153" t="s">
        <v>392</v>
      </c>
      <c r="G41" s="96"/>
      <c r="H41" s="96"/>
      <c r="I41" s="153" t="s">
        <v>1463</v>
      </c>
      <c r="J41" s="239">
        <v>0</v>
      </c>
      <c r="K41" s="240" t="s">
        <v>1032</v>
      </c>
      <c r="L41" s="176">
        <v>55</v>
      </c>
      <c r="M41" s="176">
        <v>1</v>
      </c>
      <c r="N41" s="176">
        <v>0</v>
      </c>
      <c r="O41" s="98">
        <f t="shared" si="0"/>
        <v>1</v>
      </c>
      <c r="P41" s="245">
        <v>0</v>
      </c>
      <c r="Q41" s="176">
        <v>0.57142999999999999</v>
      </c>
      <c r="R41" s="176">
        <v>0</v>
      </c>
      <c r="S41" s="98">
        <f t="shared" si="1"/>
        <v>1.5714299999999999</v>
      </c>
      <c r="T41" s="293">
        <v>2547</v>
      </c>
      <c r="U41" s="239">
        <v>2547</v>
      </c>
      <c r="V41" s="239">
        <v>0</v>
      </c>
      <c r="W41" s="239">
        <v>0</v>
      </c>
      <c r="X41" s="239">
        <v>0</v>
      </c>
      <c r="Y41" s="237">
        <v>4512</v>
      </c>
      <c r="Z41" s="252" t="s">
        <v>1032</v>
      </c>
      <c r="AA41" s="237">
        <v>0</v>
      </c>
      <c r="AB41" s="178">
        <v>0</v>
      </c>
      <c r="AC41" s="178">
        <v>0</v>
      </c>
      <c r="AD41" s="178">
        <v>0</v>
      </c>
      <c r="AE41" s="178">
        <v>51120</v>
      </c>
      <c r="AF41" s="178">
        <v>0</v>
      </c>
      <c r="AG41" s="178">
        <v>0</v>
      </c>
      <c r="AH41" s="178">
        <v>15015</v>
      </c>
      <c r="AI41" s="178">
        <v>66135</v>
      </c>
      <c r="AJ41" s="91">
        <f t="shared" si="2"/>
        <v>0</v>
      </c>
      <c r="AK41" s="178">
        <v>14342</v>
      </c>
      <c r="AL41" s="178">
        <v>9932</v>
      </c>
      <c r="AM41" s="178">
        <v>43141</v>
      </c>
      <c r="AN41" s="178">
        <v>67415</v>
      </c>
      <c r="AO41" s="240" t="s">
        <v>1032</v>
      </c>
      <c r="AP41" s="240" t="s">
        <v>1032</v>
      </c>
      <c r="AQ41" s="111">
        <f t="shared" si="6"/>
        <v>0</v>
      </c>
      <c r="AR41" s="253" t="s">
        <v>1032</v>
      </c>
      <c r="AS41" s="240" t="s">
        <v>1032</v>
      </c>
      <c r="AT41" s="240" t="s">
        <v>1032</v>
      </c>
      <c r="AU41" s="91">
        <f t="shared" si="5"/>
        <v>0</v>
      </c>
      <c r="AX41" s="47"/>
      <c r="AZ41" s="68"/>
      <c r="BA41" s="68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</row>
    <row r="42" spans="1:66" x14ac:dyDescent="0.2">
      <c r="A42" s="14">
        <v>907651173</v>
      </c>
      <c r="B42" t="str">
        <f>VLOOKUP($A42,[2]LibPAS!$A$2:$AO$476,2,FALSE)</f>
        <v>BELLE VERNON PUBLIC LIBRARY</v>
      </c>
      <c r="C42" s="95"/>
      <c r="D42" s="153" t="s">
        <v>1441</v>
      </c>
      <c r="E42" s="153" t="s">
        <v>806</v>
      </c>
      <c r="F42" s="153" t="s">
        <v>806</v>
      </c>
      <c r="G42" s="96"/>
      <c r="H42" s="96"/>
      <c r="I42" s="153" t="s">
        <v>1448</v>
      </c>
      <c r="J42" s="237">
        <v>7562</v>
      </c>
      <c r="K42" s="237">
        <v>1165</v>
      </c>
      <c r="L42" s="57">
        <v>45</v>
      </c>
      <c r="M42" s="57">
        <v>0.57142999999999999</v>
      </c>
      <c r="N42" s="57">
        <v>0</v>
      </c>
      <c r="O42" s="98">
        <f t="shared" si="0"/>
        <v>0.57142999999999999</v>
      </c>
      <c r="P42" s="245">
        <v>0</v>
      </c>
      <c r="Q42" s="57">
        <v>1</v>
      </c>
      <c r="R42" s="57">
        <v>0</v>
      </c>
      <c r="S42" s="98">
        <f t="shared" si="1"/>
        <v>1.5714299999999999</v>
      </c>
      <c r="T42" s="259">
        <v>16216</v>
      </c>
      <c r="U42" s="237">
        <v>15171</v>
      </c>
      <c r="V42" s="237">
        <v>27</v>
      </c>
      <c r="W42" s="237">
        <v>17</v>
      </c>
      <c r="X42" s="237">
        <v>0</v>
      </c>
      <c r="Y42" s="237">
        <v>9113</v>
      </c>
      <c r="Z42" s="237">
        <v>2320</v>
      </c>
      <c r="AA42" s="237">
        <v>2417</v>
      </c>
      <c r="AB42" s="68">
        <v>0</v>
      </c>
      <c r="AC42" s="68">
        <v>0</v>
      </c>
      <c r="AD42" s="68">
        <v>0</v>
      </c>
      <c r="AE42" s="68">
        <v>11429</v>
      </c>
      <c r="AF42" s="68">
        <v>6142</v>
      </c>
      <c r="AG42" s="68">
        <v>0</v>
      </c>
      <c r="AH42" s="68">
        <v>17852</v>
      </c>
      <c r="AI42" s="68">
        <v>35423</v>
      </c>
      <c r="AJ42" s="91">
        <f t="shared" si="2"/>
        <v>0</v>
      </c>
      <c r="AK42" s="68">
        <v>25918</v>
      </c>
      <c r="AL42" s="68">
        <v>5349</v>
      </c>
      <c r="AM42" s="68">
        <v>1737</v>
      </c>
      <c r="AN42" s="68">
        <v>33004</v>
      </c>
      <c r="AO42" s="68">
        <v>0</v>
      </c>
      <c r="AP42" s="68">
        <v>0</v>
      </c>
      <c r="AQ42" s="111">
        <f t="shared" si="3"/>
        <v>0</v>
      </c>
      <c r="AR42" s="209">
        <v>11429</v>
      </c>
      <c r="AS42" s="68">
        <v>0</v>
      </c>
      <c r="AT42" s="68">
        <v>0</v>
      </c>
      <c r="AU42" s="91">
        <f t="shared" si="5"/>
        <v>11429</v>
      </c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</row>
    <row r="43" spans="1:66" x14ac:dyDescent="0.2">
      <c r="A43" s="14">
        <v>908070123</v>
      </c>
      <c r="B43" t="str">
        <f>VLOOKUP($A43,[2]LibPAS!$A$2:$AO$476,2,FALSE)</f>
        <v>BELLWOOD ANTIS PUBLIC LIBRARY</v>
      </c>
      <c r="C43" s="95"/>
      <c r="D43" s="153" t="s">
        <v>1445</v>
      </c>
      <c r="E43" s="153" t="s">
        <v>354</v>
      </c>
      <c r="F43" s="153" t="s">
        <v>275</v>
      </c>
      <c r="G43" s="96"/>
      <c r="H43" s="96"/>
      <c r="I43" s="153" t="s">
        <v>1454</v>
      </c>
      <c r="J43" s="237">
        <v>8327</v>
      </c>
      <c r="K43" s="237">
        <v>2619</v>
      </c>
      <c r="L43" s="57">
        <v>35</v>
      </c>
      <c r="M43" s="57">
        <v>0</v>
      </c>
      <c r="N43" s="57">
        <v>0</v>
      </c>
      <c r="O43" s="98">
        <f t="shared" si="0"/>
        <v>0</v>
      </c>
      <c r="P43" s="245">
        <v>1</v>
      </c>
      <c r="Q43" s="57">
        <v>1</v>
      </c>
      <c r="R43" s="57">
        <v>1</v>
      </c>
      <c r="S43" s="98">
        <f t="shared" si="1"/>
        <v>3</v>
      </c>
      <c r="T43" s="259">
        <v>44232</v>
      </c>
      <c r="U43" s="237">
        <v>42946</v>
      </c>
      <c r="V43" s="237">
        <v>1474</v>
      </c>
      <c r="W43" s="237">
        <v>67</v>
      </c>
      <c r="X43" s="237">
        <v>0</v>
      </c>
      <c r="Y43" s="237">
        <v>16356</v>
      </c>
      <c r="Z43" s="237">
        <v>221</v>
      </c>
      <c r="AA43" s="237">
        <v>171</v>
      </c>
      <c r="AB43" s="68">
        <v>0</v>
      </c>
      <c r="AC43" s="68">
        <v>0</v>
      </c>
      <c r="AD43" s="68">
        <v>0</v>
      </c>
      <c r="AE43" s="68">
        <v>30184</v>
      </c>
      <c r="AF43" s="68">
        <v>49040</v>
      </c>
      <c r="AG43" s="68">
        <v>0</v>
      </c>
      <c r="AH43" s="68">
        <v>45530</v>
      </c>
      <c r="AI43" s="68">
        <v>124754</v>
      </c>
      <c r="AJ43" s="91">
        <f t="shared" si="2"/>
        <v>0</v>
      </c>
      <c r="AK43" s="68">
        <v>91515</v>
      </c>
      <c r="AL43" s="68">
        <v>8448</v>
      </c>
      <c r="AM43" s="68">
        <v>23594</v>
      </c>
      <c r="AN43" s="68">
        <v>123557</v>
      </c>
      <c r="AO43" s="241" t="s">
        <v>1032</v>
      </c>
      <c r="AP43" s="241" t="s">
        <v>1032</v>
      </c>
      <c r="AQ43" s="111">
        <f t="shared" si="3"/>
        <v>0</v>
      </c>
      <c r="AR43" s="209">
        <v>30184</v>
      </c>
      <c r="AS43" s="241" t="s">
        <v>1032</v>
      </c>
      <c r="AT43" s="241" t="s">
        <v>1032</v>
      </c>
      <c r="AU43" s="91">
        <f t="shared" si="5"/>
        <v>30184</v>
      </c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</row>
    <row r="44" spans="1:66" x14ac:dyDescent="0.2">
      <c r="A44" s="14">
        <v>905201172</v>
      </c>
      <c r="B44" t="str">
        <f>VLOOKUP($A44,[2]LibPAS!$A$2:$AO$476,2,FALSE)</f>
        <v>BENSON MEMORIAL LIBRARY, INC.</v>
      </c>
      <c r="C44" s="95"/>
      <c r="D44" s="153" t="s">
        <v>1442</v>
      </c>
      <c r="E44" s="153" t="s">
        <v>177</v>
      </c>
      <c r="F44" s="153" t="s">
        <v>807</v>
      </c>
      <c r="G44" s="96"/>
      <c r="H44" s="96"/>
      <c r="I44" s="153" t="s">
        <v>1464</v>
      </c>
      <c r="J44" s="237">
        <v>14050</v>
      </c>
      <c r="K44" s="237">
        <v>5553</v>
      </c>
      <c r="L44" s="57">
        <v>60</v>
      </c>
      <c r="M44" s="57">
        <v>2</v>
      </c>
      <c r="N44" s="57">
        <v>0</v>
      </c>
      <c r="O44" s="98">
        <f t="shared" si="0"/>
        <v>2</v>
      </c>
      <c r="P44" s="245">
        <v>0</v>
      </c>
      <c r="Q44" s="57">
        <v>3.2749999999999999</v>
      </c>
      <c r="R44" s="57">
        <v>0</v>
      </c>
      <c r="S44" s="98">
        <f t="shared" si="1"/>
        <v>5.2750000000000004</v>
      </c>
      <c r="T44" s="259">
        <v>47835</v>
      </c>
      <c r="U44" s="237">
        <v>44885</v>
      </c>
      <c r="V44" s="237">
        <v>0</v>
      </c>
      <c r="W44" s="237">
        <v>135</v>
      </c>
      <c r="X44" s="238">
        <v>0</v>
      </c>
      <c r="Y44" s="237">
        <v>66871</v>
      </c>
      <c r="Z44" s="237">
        <v>189</v>
      </c>
      <c r="AA44" s="237">
        <v>97</v>
      </c>
      <c r="AB44" s="241">
        <v>0</v>
      </c>
      <c r="AC44" s="68">
        <v>0</v>
      </c>
      <c r="AD44" s="241">
        <v>0</v>
      </c>
      <c r="AE44" s="68">
        <v>135143</v>
      </c>
      <c r="AF44" s="68">
        <v>140673</v>
      </c>
      <c r="AG44" s="68">
        <v>0</v>
      </c>
      <c r="AH44" s="68">
        <v>89898</v>
      </c>
      <c r="AI44" s="68">
        <v>365714</v>
      </c>
      <c r="AJ44" s="91">
        <f t="shared" si="2"/>
        <v>0</v>
      </c>
      <c r="AK44" s="68">
        <v>271159</v>
      </c>
      <c r="AL44" s="68">
        <v>42694</v>
      </c>
      <c r="AM44" s="68">
        <v>55807</v>
      </c>
      <c r="AN44" s="68">
        <v>369660</v>
      </c>
      <c r="AO44" s="241" t="s">
        <v>1032</v>
      </c>
      <c r="AP44" s="241" t="s">
        <v>1032</v>
      </c>
      <c r="AQ44" s="111">
        <f t="shared" si="3"/>
        <v>0</v>
      </c>
      <c r="AR44" s="209">
        <v>135143</v>
      </c>
      <c r="AS44" s="68">
        <v>0</v>
      </c>
      <c r="AT44" s="68">
        <v>0</v>
      </c>
      <c r="AU44" s="91">
        <f t="shared" si="5"/>
        <v>135143</v>
      </c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</row>
    <row r="45" spans="1:66" x14ac:dyDescent="0.2">
      <c r="A45" s="14">
        <v>901630123</v>
      </c>
      <c r="B45" t="str">
        <f>VLOOKUP($A45,[2]LibPAS!$A$2:$AO$476,2,FALSE)</f>
        <v>BENTLEYVILLE PUBLIC LIBRARY</v>
      </c>
      <c r="C45" s="95"/>
      <c r="D45" s="153" t="s">
        <v>1441</v>
      </c>
      <c r="E45" s="153" t="s">
        <v>737</v>
      </c>
      <c r="F45" s="153" t="s">
        <v>737</v>
      </c>
      <c r="G45" s="96"/>
      <c r="H45" s="96"/>
      <c r="I45" s="153" t="s">
        <v>1459</v>
      </c>
      <c r="J45" s="237">
        <v>8553</v>
      </c>
      <c r="K45" s="237">
        <v>1650</v>
      </c>
      <c r="L45" s="57">
        <v>45</v>
      </c>
      <c r="M45" s="57">
        <v>0</v>
      </c>
      <c r="N45" s="57">
        <v>0</v>
      </c>
      <c r="O45" s="98">
        <f t="shared" si="0"/>
        <v>0</v>
      </c>
      <c r="P45" s="245">
        <v>1</v>
      </c>
      <c r="Q45" s="57">
        <v>1.85714</v>
      </c>
      <c r="R45" s="57">
        <v>0</v>
      </c>
      <c r="S45" s="98">
        <f t="shared" si="1"/>
        <v>2.8571400000000002</v>
      </c>
      <c r="T45" s="259">
        <v>25988</v>
      </c>
      <c r="U45" s="237">
        <v>23947</v>
      </c>
      <c r="V45" s="237">
        <v>7096</v>
      </c>
      <c r="W45" s="237">
        <v>22</v>
      </c>
      <c r="X45" s="238">
        <v>0</v>
      </c>
      <c r="Y45" s="237">
        <v>14830</v>
      </c>
      <c r="Z45" s="237">
        <v>198</v>
      </c>
      <c r="AA45" s="237">
        <v>155</v>
      </c>
      <c r="AB45" s="241">
        <v>0</v>
      </c>
      <c r="AC45" s="68">
        <v>0</v>
      </c>
      <c r="AD45" s="68">
        <v>0</v>
      </c>
      <c r="AE45" s="68">
        <v>19896</v>
      </c>
      <c r="AF45" s="68">
        <v>16384</v>
      </c>
      <c r="AG45" s="68">
        <v>2500</v>
      </c>
      <c r="AH45" s="68">
        <v>48111</v>
      </c>
      <c r="AI45" s="68">
        <v>84391</v>
      </c>
      <c r="AJ45" s="91">
        <f t="shared" si="2"/>
        <v>0</v>
      </c>
      <c r="AK45" s="68">
        <v>52770</v>
      </c>
      <c r="AL45" s="68">
        <v>10828</v>
      </c>
      <c r="AM45" s="68">
        <v>40363</v>
      </c>
      <c r="AN45" s="68">
        <v>103961</v>
      </c>
      <c r="AO45" s="241" t="s">
        <v>1032</v>
      </c>
      <c r="AP45" s="241" t="s">
        <v>1032</v>
      </c>
      <c r="AQ45" s="111">
        <f t="shared" si="3"/>
        <v>0</v>
      </c>
      <c r="AR45" s="209">
        <v>19896</v>
      </c>
      <c r="AS45" s="241" t="s">
        <v>1032</v>
      </c>
      <c r="AT45" s="241" t="s">
        <v>1032</v>
      </c>
      <c r="AU45" s="91">
        <f t="shared" si="5"/>
        <v>19896</v>
      </c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</row>
    <row r="46" spans="1:66" x14ac:dyDescent="0.2">
      <c r="A46" s="14">
        <v>914061463</v>
      </c>
      <c r="B46" t="str">
        <f>VLOOKUP($A46,[2]LibPAS!$A$2:$AO$476,2,FALSE)</f>
        <v>BERKS SYS ADM UNIT</v>
      </c>
      <c r="C46" s="95"/>
      <c r="D46" s="153" t="s">
        <v>1444</v>
      </c>
      <c r="E46" s="153" t="s">
        <v>120</v>
      </c>
      <c r="F46" s="153" t="s">
        <v>11</v>
      </c>
      <c r="G46" s="96"/>
      <c r="H46" s="96"/>
      <c r="I46" s="153" t="s">
        <v>1465</v>
      </c>
      <c r="J46" s="237">
        <v>39986</v>
      </c>
      <c r="K46" s="237">
        <v>4096</v>
      </c>
      <c r="L46" s="57">
        <v>40</v>
      </c>
      <c r="M46" s="57">
        <v>4.4285699999999997</v>
      </c>
      <c r="N46" s="57">
        <v>0.57142999999999999</v>
      </c>
      <c r="O46" s="98">
        <f t="shared" si="0"/>
        <v>5</v>
      </c>
      <c r="P46" s="245">
        <v>1.14286</v>
      </c>
      <c r="Q46" s="57">
        <v>7</v>
      </c>
      <c r="R46" s="57">
        <v>0</v>
      </c>
      <c r="S46" s="98">
        <f t="shared" si="1"/>
        <v>13.142859999999999</v>
      </c>
      <c r="T46" s="259">
        <v>23335</v>
      </c>
      <c r="U46" s="237">
        <v>21423</v>
      </c>
      <c r="V46" s="237">
        <v>236989</v>
      </c>
      <c r="W46" s="237">
        <v>16</v>
      </c>
      <c r="X46" s="237">
        <v>0</v>
      </c>
      <c r="Y46" s="237">
        <v>3179</v>
      </c>
      <c r="Z46" s="237">
        <v>1918</v>
      </c>
      <c r="AA46" s="237">
        <v>758</v>
      </c>
      <c r="AB46" s="68">
        <v>0</v>
      </c>
      <c r="AC46" s="68">
        <v>0</v>
      </c>
      <c r="AD46" s="68">
        <v>0</v>
      </c>
      <c r="AE46" s="68">
        <v>267941</v>
      </c>
      <c r="AF46" s="68">
        <v>904928</v>
      </c>
      <c r="AG46" s="68">
        <v>0</v>
      </c>
      <c r="AH46" s="68">
        <v>0</v>
      </c>
      <c r="AI46" s="68">
        <v>1172869</v>
      </c>
      <c r="AJ46" s="91">
        <f t="shared" si="2"/>
        <v>0</v>
      </c>
      <c r="AK46" s="68">
        <v>772114</v>
      </c>
      <c r="AL46" s="68">
        <v>202432</v>
      </c>
      <c r="AM46" s="68">
        <v>288195</v>
      </c>
      <c r="AN46" s="68">
        <v>1262741</v>
      </c>
      <c r="AO46" s="68">
        <v>0</v>
      </c>
      <c r="AP46" s="68">
        <v>0</v>
      </c>
      <c r="AQ46" s="111">
        <f t="shared" si="3"/>
        <v>0</v>
      </c>
      <c r="AR46" s="209">
        <v>316520</v>
      </c>
      <c r="AS46" s="68">
        <v>0</v>
      </c>
      <c r="AT46" s="68">
        <v>0</v>
      </c>
      <c r="AU46" s="91">
        <f t="shared" si="5"/>
        <v>316520</v>
      </c>
      <c r="AW46" s="47"/>
      <c r="AX46" s="47"/>
      <c r="AZ46" s="68"/>
      <c r="BA46" s="68"/>
      <c r="BB46" s="47"/>
      <c r="BC46" s="68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</row>
    <row r="47" spans="1:66" x14ac:dyDescent="0.2">
      <c r="A47" s="14">
        <v>914060213</v>
      </c>
      <c r="B47" t="str">
        <f>VLOOKUP($A47,[2]LibPAS!$A$2:$AO$476,2,FALSE)</f>
        <v>BERNVILLE AREA COMMUNITY LIB</v>
      </c>
      <c r="C47" s="95"/>
      <c r="D47" s="153" t="s">
        <v>1444</v>
      </c>
      <c r="E47" s="153" t="s">
        <v>120</v>
      </c>
      <c r="F47" s="153" t="s">
        <v>11</v>
      </c>
      <c r="G47" s="96"/>
      <c r="H47" s="96"/>
      <c r="I47" s="153" t="s">
        <v>1465</v>
      </c>
      <c r="J47" s="237">
        <v>4881</v>
      </c>
      <c r="K47" s="237">
        <v>1567</v>
      </c>
      <c r="L47" s="57">
        <v>39</v>
      </c>
      <c r="M47" s="57">
        <v>0</v>
      </c>
      <c r="N47" s="57">
        <v>0</v>
      </c>
      <c r="O47" s="98">
        <f t="shared" si="0"/>
        <v>0</v>
      </c>
      <c r="P47" s="245">
        <v>1.4285699999999999</v>
      </c>
      <c r="Q47" s="57">
        <v>0.8</v>
      </c>
      <c r="R47" s="57">
        <v>0.14285999999999999</v>
      </c>
      <c r="S47" s="98">
        <f t="shared" si="1"/>
        <v>2.3714300000000001</v>
      </c>
      <c r="T47" s="259">
        <v>22257</v>
      </c>
      <c r="U47" s="237">
        <v>16757</v>
      </c>
      <c r="V47" s="237">
        <v>236989</v>
      </c>
      <c r="W47" s="237">
        <v>40</v>
      </c>
      <c r="X47" s="237">
        <v>0</v>
      </c>
      <c r="Y47" s="237">
        <v>39282</v>
      </c>
      <c r="Z47" s="237">
        <v>9248</v>
      </c>
      <c r="AA47" s="237">
        <v>7781</v>
      </c>
      <c r="AB47" s="68">
        <v>0</v>
      </c>
      <c r="AC47" s="68">
        <v>0</v>
      </c>
      <c r="AD47" s="68">
        <v>0</v>
      </c>
      <c r="AE47" s="68">
        <v>6469</v>
      </c>
      <c r="AF47" s="68">
        <v>64973</v>
      </c>
      <c r="AG47" s="68">
        <v>0</v>
      </c>
      <c r="AH47" s="68">
        <v>32042</v>
      </c>
      <c r="AI47" s="68">
        <v>103484</v>
      </c>
      <c r="AJ47" s="91">
        <f t="shared" si="2"/>
        <v>0</v>
      </c>
      <c r="AK47" s="68">
        <v>52871</v>
      </c>
      <c r="AL47" s="68">
        <v>12930</v>
      </c>
      <c r="AM47" s="68">
        <v>27224</v>
      </c>
      <c r="AN47" s="68">
        <v>93025</v>
      </c>
      <c r="AO47" s="68">
        <v>0</v>
      </c>
      <c r="AP47" s="68">
        <v>0</v>
      </c>
      <c r="AQ47" s="111">
        <f t="shared" si="3"/>
        <v>0</v>
      </c>
      <c r="AR47" s="209">
        <v>5671</v>
      </c>
      <c r="AS47" s="68">
        <v>0</v>
      </c>
      <c r="AT47" s="68">
        <v>0</v>
      </c>
      <c r="AU47" s="91">
        <f t="shared" si="5"/>
        <v>5671</v>
      </c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</row>
    <row r="48" spans="1:66" x14ac:dyDescent="0.2">
      <c r="A48" s="14">
        <v>919640063</v>
      </c>
      <c r="B48" t="str">
        <f>VLOOKUP($A48,[2]LibPAS!$A$2:$AO$476,2,FALSE)</f>
        <v>BETHANY PUBLIC LIBRARY</v>
      </c>
      <c r="C48" s="95"/>
      <c r="D48" s="153" t="s">
        <v>957</v>
      </c>
      <c r="E48" s="153" t="s">
        <v>957</v>
      </c>
      <c r="F48" s="153" t="s">
        <v>219</v>
      </c>
      <c r="G48" s="96"/>
      <c r="H48" s="96"/>
      <c r="I48" s="153" t="s">
        <v>1466</v>
      </c>
      <c r="J48" s="237">
        <v>1647</v>
      </c>
      <c r="K48" s="237">
        <v>249</v>
      </c>
      <c r="L48" s="57">
        <v>25</v>
      </c>
      <c r="M48" s="57">
        <v>0</v>
      </c>
      <c r="N48" s="57">
        <v>0</v>
      </c>
      <c r="O48" s="98">
        <f t="shared" si="0"/>
        <v>0</v>
      </c>
      <c r="P48" s="245">
        <v>0.71428999999999998</v>
      </c>
      <c r="Q48" s="57">
        <v>0</v>
      </c>
      <c r="R48" s="57">
        <v>0.11429</v>
      </c>
      <c r="S48" s="98">
        <f t="shared" si="1"/>
        <v>0.82857999999999998</v>
      </c>
      <c r="T48" s="259">
        <v>7917</v>
      </c>
      <c r="U48" s="237">
        <v>6504</v>
      </c>
      <c r="V48" s="237">
        <v>824</v>
      </c>
      <c r="W48" s="237">
        <v>10</v>
      </c>
      <c r="X48" s="237">
        <v>0</v>
      </c>
      <c r="Y48" s="237">
        <v>7997</v>
      </c>
      <c r="Z48" s="237">
        <v>3</v>
      </c>
      <c r="AA48" s="237">
        <v>0</v>
      </c>
      <c r="AB48" s="68">
        <v>0</v>
      </c>
      <c r="AC48" s="68">
        <v>0</v>
      </c>
      <c r="AD48" s="68">
        <v>0</v>
      </c>
      <c r="AE48" s="68">
        <v>6450</v>
      </c>
      <c r="AF48" s="68">
        <v>19775</v>
      </c>
      <c r="AG48" s="68">
        <v>0</v>
      </c>
      <c r="AH48" s="68">
        <v>15328</v>
      </c>
      <c r="AI48" s="68">
        <v>41553</v>
      </c>
      <c r="AJ48" s="91">
        <f t="shared" si="2"/>
        <v>0</v>
      </c>
      <c r="AK48" s="68">
        <v>19620</v>
      </c>
      <c r="AL48" s="68">
        <v>5613</v>
      </c>
      <c r="AM48" s="68">
        <v>10090</v>
      </c>
      <c r="AN48" s="68">
        <v>35323</v>
      </c>
      <c r="AO48" s="241" t="s">
        <v>1032</v>
      </c>
      <c r="AP48" s="241" t="s">
        <v>1032</v>
      </c>
      <c r="AQ48" s="111">
        <f t="shared" si="3"/>
        <v>0</v>
      </c>
      <c r="AR48" s="209">
        <v>6450</v>
      </c>
      <c r="AS48" s="241" t="s">
        <v>1032</v>
      </c>
      <c r="AT48" s="241" t="s">
        <v>1032</v>
      </c>
      <c r="AU48" s="91">
        <f t="shared" si="5"/>
        <v>6450</v>
      </c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</row>
    <row r="49" spans="1:66" x14ac:dyDescent="0.2">
      <c r="A49" s="14">
        <v>902020303</v>
      </c>
      <c r="B49" t="str">
        <f>VLOOKUP($A49,[2]LibPAS!$A$2:$AO$476,2,FALSE)</f>
        <v>BETHEL PARK PUBLIC LIBRARY</v>
      </c>
      <c r="C49" s="95"/>
      <c r="D49" s="153" t="s">
        <v>1441</v>
      </c>
      <c r="E49" s="153" t="s">
        <v>229</v>
      </c>
      <c r="F49" s="153" t="s">
        <v>332</v>
      </c>
      <c r="G49" s="96"/>
      <c r="H49" s="96"/>
      <c r="I49" s="153" t="s">
        <v>1452</v>
      </c>
      <c r="J49" s="237">
        <v>32313</v>
      </c>
      <c r="K49" s="237">
        <v>13340</v>
      </c>
      <c r="L49" s="57">
        <v>68</v>
      </c>
      <c r="M49" s="57">
        <v>6.375</v>
      </c>
      <c r="N49" s="57">
        <v>0</v>
      </c>
      <c r="O49" s="98">
        <f t="shared" si="0"/>
        <v>6.375</v>
      </c>
      <c r="P49" s="245">
        <v>0</v>
      </c>
      <c r="Q49" s="57">
        <v>13.3</v>
      </c>
      <c r="R49" s="57">
        <v>0.17499999999999999</v>
      </c>
      <c r="S49" s="98">
        <f t="shared" si="1"/>
        <v>19.850000000000001</v>
      </c>
      <c r="T49" s="259">
        <v>94092</v>
      </c>
      <c r="U49" s="237">
        <v>80591</v>
      </c>
      <c r="V49" s="237">
        <v>348491</v>
      </c>
      <c r="W49" s="237">
        <v>98</v>
      </c>
      <c r="X49" s="237">
        <v>265</v>
      </c>
      <c r="Y49" s="237">
        <v>327391</v>
      </c>
      <c r="Z49" s="237">
        <v>57606</v>
      </c>
      <c r="AA49" s="237">
        <v>97865</v>
      </c>
      <c r="AB49" s="68">
        <v>0</v>
      </c>
      <c r="AC49" s="68">
        <v>0</v>
      </c>
      <c r="AD49" s="68">
        <v>0</v>
      </c>
      <c r="AE49" s="68">
        <v>123385</v>
      </c>
      <c r="AF49" s="68">
        <v>851401</v>
      </c>
      <c r="AG49" s="68">
        <v>0</v>
      </c>
      <c r="AH49" s="68">
        <v>58142</v>
      </c>
      <c r="AI49" s="68">
        <v>1032928</v>
      </c>
      <c r="AJ49" s="91">
        <f t="shared" si="2"/>
        <v>0</v>
      </c>
      <c r="AK49" s="68">
        <v>786059</v>
      </c>
      <c r="AL49" s="68">
        <v>133481</v>
      </c>
      <c r="AM49" s="68">
        <v>97530</v>
      </c>
      <c r="AN49" s="68">
        <v>1017070</v>
      </c>
      <c r="AO49" s="241" t="s">
        <v>1032</v>
      </c>
      <c r="AP49" s="241" t="s">
        <v>1032</v>
      </c>
      <c r="AQ49" s="111">
        <f t="shared" si="3"/>
        <v>0</v>
      </c>
      <c r="AR49" s="209">
        <v>105906</v>
      </c>
      <c r="AS49" s="241" t="s">
        <v>1032</v>
      </c>
      <c r="AT49" s="68">
        <v>17479</v>
      </c>
      <c r="AU49" s="91">
        <f t="shared" si="5"/>
        <v>123385</v>
      </c>
      <c r="AW49" s="47"/>
      <c r="AX49" s="47"/>
      <c r="AZ49" s="68"/>
      <c r="BA49" s="68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</row>
    <row r="50" spans="1:66" x14ac:dyDescent="0.2">
      <c r="A50" s="14">
        <v>914060245</v>
      </c>
      <c r="B50" t="str">
        <f>VLOOKUP($A50,[2]LibPAS!$A$2:$AO$476,2,FALSE)</f>
        <v>BETHEL TULPEHOCKEN PUBLIC LIBRARY</v>
      </c>
      <c r="C50" s="95"/>
      <c r="D50" s="153" t="s">
        <v>1444</v>
      </c>
      <c r="E50" s="153" t="s">
        <v>120</v>
      </c>
      <c r="F50" s="153" t="s">
        <v>11</v>
      </c>
      <c r="G50" s="96"/>
      <c r="H50" s="96"/>
      <c r="I50" s="153" t="s">
        <v>1465</v>
      </c>
      <c r="J50" s="237">
        <v>7386</v>
      </c>
      <c r="K50" s="237">
        <v>2259</v>
      </c>
      <c r="L50" s="57">
        <v>52</v>
      </c>
      <c r="M50" s="57">
        <v>0</v>
      </c>
      <c r="N50" s="57">
        <v>0</v>
      </c>
      <c r="O50" s="98">
        <f t="shared" si="0"/>
        <v>0</v>
      </c>
      <c r="P50" s="245">
        <v>0.85714000000000001</v>
      </c>
      <c r="Q50" s="57">
        <v>2.9714299999999998</v>
      </c>
      <c r="R50" s="57">
        <v>0.34286</v>
      </c>
      <c r="S50" s="98">
        <f t="shared" si="1"/>
        <v>4.17143</v>
      </c>
      <c r="T50" s="259">
        <v>25812</v>
      </c>
      <c r="U50" s="237">
        <v>18694</v>
      </c>
      <c r="V50" s="237">
        <v>236989</v>
      </c>
      <c r="W50" s="237">
        <v>48</v>
      </c>
      <c r="X50" s="237">
        <v>0</v>
      </c>
      <c r="Y50" s="237">
        <v>108485</v>
      </c>
      <c r="Z50" s="237">
        <v>12621</v>
      </c>
      <c r="AA50" s="237">
        <v>16741</v>
      </c>
      <c r="AB50" s="68">
        <v>0</v>
      </c>
      <c r="AC50" s="68">
        <v>0</v>
      </c>
      <c r="AD50" s="68">
        <v>0</v>
      </c>
      <c r="AE50" s="68">
        <v>30075</v>
      </c>
      <c r="AF50" s="68">
        <v>73813</v>
      </c>
      <c r="AG50" s="241" t="s">
        <v>1032</v>
      </c>
      <c r="AH50" s="68">
        <v>10646</v>
      </c>
      <c r="AI50" s="68">
        <v>114534</v>
      </c>
      <c r="AJ50" s="91">
        <f t="shared" si="2"/>
        <v>0</v>
      </c>
      <c r="AK50" s="68">
        <v>101680</v>
      </c>
      <c r="AL50" s="68">
        <v>19858</v>
      </c>
      <c r="AM50" s="68">
        <v>32740</v>
      </c>
      <c r="AN50" s="68">
        <v>154278</v>
      </c>
      <c r="AO50" s="241" t="s">
        <v>1032</v>
      </c>
      <c r="AP50" s="241" t="s">
        <v>1032</v>
      </c>
      <c r="AQ50" s="111">
        <f t="shared" si="3"/>
        <v>0</v>
      </c>
      <c r="AR50" s="209">
        <v>29211</v>
      </c>
      <c r="AS50" s="241" t="s">
        <v>1032</v>
      </c>
      <c r="AT50" s="68">
        <v>864</v>
      </c>
      <c r="AU50" s="91">
        <f t="shared" si="5"/>
        <v>30075</v>
      </c>
      <c r="AW50"/>
      <c r="AX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</row>
    <row r="51" spans="1:66" x14ac:dyDescent="0.2">
      <c r="A51" s="14">
        <v>920480122</v>
      </c>
      <c r="B51" t="str">
        <f>VLOOKUP($A51,[2]LibPAS!$A$2:$AO$476,2,FALSE)</f>
        <v>BETHLEHEM AREA PUBLIC LIBRARY</v>
      </c>
      <c r="C51" s="95"/>
      <c r="D51" s="153" t="s">
        <v>1444</v>
      </c>
      <c r="E51" s="153" t="s">
        <v>821</v>
      </c>
      <c r="F51" s="153" t="s">
        <v>890</v>
      </c>
      <c r="G51" s="96"/>
      <c r="H51" s="96"/>
      <c r="I51" s="153">
        <v>0</v>
      </c>
      <c r="J51" s="237">
        <v>114175</v>
      </c>
      <c r="K51" s="237">
        <v>16140</v>
      </c>
      <c r="L51" s="57">
        <v>53</v>
      </c>
      <c r="M51" s="57">
        <v>9.0526300000000006</v>
      </c>
      <c r="N51" s="57">
        <v>0</v>
      </c>
      <c r="O51" s="98">
        <f t="shared" si="0"/>
        <v>9.0526300000000006</v>
      </c>
      <c r="P51" s="245">
        <v>0</v>
      </c>
      <c r="Q51" s="57">
        <v>22.289470000000001</v>
      </c>
      <c r="R51" s="57">
        <v>2.7368399999999999</v>
      </c>
      <c r="S51" s="98">
        <f t="shared" si="1"/>
        <v>34.078940000000003</v>
      </c>
      <c r="T51" s="259">
        <v>189634</v>
      </c>
      <c r="U51" s="237">
        <v>151860</v>
      </c>
      <c r="V51" s="237">
        <v>4159</v>
      </c>
      <c r="W51" s="237">
        <v>135</v>
      </c>
      <c r="X51" s="237">
        <v>25</v>
      </c>
      <c r="Y51" s="237">
        <v>611985</v>
      </c>
      <c r="Z51" s="237">
        <v>7588</v>
      </c>
      <c r="AA51" s="237">
        <v>2296</v>
      </c>
      <c r="AB51" s="68">
        <v>0</v>
      </c>
      <c r="AC51" s="68">
        <v>0</v>
      </c>
      <c r="AD51" s="68">
        <v>0</v>
      </c>
      <c r="AE51" s="68">
        <v>359198</v>
      </c>
      <c r="AF51" s="68">
        <v>2004210</v>
      </c>
      <c r="AG51" s="68">
        <v>0</v>
      </c>
      <c r="AH51" s="68">
        <v>298912</v>
      </c>
      <c r="AI51" s="68">
        <v>2662320</v>
      </c>
      <c r="AJ51" s="91">
        <f t="shared" si="2"/>
        <v>0</v>
      </c>
      <c r="AK51" s="68">
        <v>2091742</v>
      </c>
      <c r="AL51" s="68">
        <v>318089</v>
      </c>
      <c r="AM51" s="68">
        <v>426269</v>
      </c>
      <c r="AN51" s="68">
        <v>2836100</v>
      </c>
      <c r="AO51" s="252" t="s">
        <v>1032</v>
      </c>
      <c r="AP51" s="241" t="s">
        <v>1032</v>
      </c>
      <c r="AQ51" s="111">
        <f t="shared" si="3"/>
        <v>0</v>
      </c>
      <c r="AR51" s="209">
        <v>359198</v>
      </c>
      <c r="AS51" s="241" t="s">
        <v>1032</v>
      </c>
      <c r="AT51" s="241" t="s">
        <v>1032</v>
      </c>
      <c r="AU51" s="91">
        <f t="shared" si="5"/>
        <v>359198</v>
      </c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</row>
    <row r="52" spans="1:66" x14ac:dyDescent="0.2">
      <c r="A52" s="14">
        <v>908070062</v>
      </c>
      <c r="B52" t="str">
        <f>VLOOKUP($A52,[2]LibPAS!$A$2:$AO$476,2,FALSE)</f>
        <v>BLAIR SYS ADMIN UNIT</v>
      </c>
      <c r="C52" s="95"/>
      <c r="D52" s="153" t="s">
        <v>1445</v>
      </c>
      <c r="E52" s="153" t="s">
        <v>354</v>
      </c>
      <c r="F52" s="153" t="s">
        <v>275</v>
      </c>
      <c r="G52" s="96"/>
      <c r="H52" s="96"/>
      <c r="I52" s="153" t="s">
        <v>1454</v>
      </c>
      <c r="J52" s="237">
        <v>0</v>
      </c>
      <c r="K52" s="241" t="s">
        <v>1032</v>
      </c>
      <c r="L52" s="57">
        <v>40</v>
      </c>
      <c r="M52" s="57">
        <v>2.21333</v>
      </c>
      <c r="N52" s="57">
        <v>0</v>
      </c>
      <c r="O52" s="98">
        <f t="shared" si="0"/>
        <v>2.21333</v>
      </c>
      <c r="P52" s="245">
        <v>0</v>
      </c>
      <c r="Q52" s="57">
        <v>0</v>
      </c>
      <c r="R52" s="57">
        <v>0</v>
      </c>
      <c r="S52" s="98">
        <f t="shared" si="1"/>
        <v>2.21333</v>
      </c>
      <c r="T52" s="259">
        <v>0</v>
      </c>
      <c r="U52" s="237">
        <v>0</v>
      </c>
      <c r="V52" s="237">
        <v>0</v>
      </c>
      <c r="W52" s="237">
        <v>0</v>
      </c>
      <c r="X52" s="238">
        <v>0</v>
      </c>
      <c r="Y52" s="237">
        <v>0</v>
      </c>
      <c r="Z52" s="237">
        <v>0</v>
      </c>
      <c r="AA52" s="237">
        <v>0</v>
      </c>
      <c r="AB52" s="68">
        <v>0</v>
      </c>
      <c r="AC52" s="68">
        <v>0</v>
      </c>
      <c r="AD52" s="68">
        <v>0</v>
      </c>
      <c r="AE52" s="68">
        <v>26957</v>
      </c>
      <c r="AF52" s="68">
        <v>43461</v>
      </c>
      <c r="AG52" s="68">
        <v>0</v>
      </c>
      <c r="AH52" s="68">
        <v>2111</v>
      </c>
      <c r="AI52" s="68">
        <v>72529</v>
      </c>
      <c r="AJ52" s="91">
        <f t="shared" si="2"/>
        <v>0</v>
      </c>
      <c r="AK52" s="68">
        <v>38407</v>
      </c>
      <c r="AL52" s="68">
        <v>23561</v>
      </c>
      <c r="AM52" s="68">
        <v>20439</v>
      </c>
      <c r="AN52" s="68">
        <v>82407</v>
      </c>
      <c r="AO52" s="241" t="s">
        <v>1032</v>
      </c>
      <c r="AP52" s="241" t="s">
        <v>1032</v>
      </c>
      <c r="AQ52" s="111">
        <f t="shared" si="3"/>
        <v>0</v>
      </c>
      <c r="AR52" s="209">
        <v>26957</v>
      </c>
      <c r="AS52" s="241" t="s">
        <v>1032</v>
      </c>
      <c r="AT52" s="241" t="s">
        <v>1032</v>
      </c>
      <c r="AU52" s="91">
        <f t="shared" si="5"/>
        <v>26957</v>
      </c>
      <c r="AW52" s="47"/>
      <c r="AX52" s="47"/>
      <c r="AZ52" s="68"/>
      <c r="BA52" s="68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</row>
    <row r="53" spans="1:66" x14ac:dyDescent="0.2">
      <c r="A53" s="14">
        <v>928320153</v>
      </c>
      <c r="B53" t="str">
        <f>VLOOKUP($A53,[2]LibPAS!$A$2:$AO$476,2,FALSE)</f>
        <v>BLAIRSVILLE PUBLIC LIBRARY</v>
      </c>
      <c r="C53" s="95"/>
      <c r="D53" s="153" t="s">
        <v>1445</v>
      </c>
      <c r="E53" s="153" t="s">
        <v>126</v>
      </c>
      <c r="F53" s="153" t="s">
        <v>503</v>
      </c>
      <c r="G53" s="96"/>
      <c r="H53" s="96"/>
      <c r="I53" s="153">
        <v>0</v>
      </c>
      <c r="J53" s="237">
        <v>3412</v>
      </c>
      <c r="K53" s="237">
        <v>2621</v>
      </c>
      <c r="L53" s="57">
        <v>35</v>
      </c>
      <c r="M53" s="57">
        <v>0</v>
      </c>
      <c r="N53" s="57">
        <v>0</v>
      </c>
      <c r="O53" s="98">
        <f t="shared" si="0"/>
        <v>0</v>
      </c>
      <c r="P53" s="245">
        <v>2.17143</v>
      </c>
      <c r="Q53" s="57">
        <v>0</v>
      </c>
      <c r="R53" s="57">
        <v>0.11429</v>
      </c>
      <c r="S53" s="98">
        <f t="shared" si="1"/>
        <v>2.28572</v>
      </c>
      <c r="T53" s="259">
        <v>38657</v>
      </c>
      <c r="U53" s="237">
        <v>35775</v>
      </c>
      <c r="V53" s="237">
        <v>2410</v>
      </c>
      <c r="W53" s="237">
        <v>32</v>
      </c>
      <c r="X53" s="238">
        <v>0</v>
      </c>
      <c r="Y53" s="237">
        <v>40390</v>
      </c>
      <c r="Z53" s="237">
        <v>185</v>
      </c>
      <c r="AA53" s="237">
        <v>176</v>
      </c>
      <c r="AB53" s="68">
        <v>8811</v>
      </c>
      <c r="AC53" s="68">
        <v>8811</v>
      </c>
      <c r="AD53" s="68">
        <v>0</v>
      </c>
      <c r="AE53" s="68">
        <v>13090</v>
      </c>
      <c r="AF53" s="68">
        <v>22665</v>
      </c>
      <c r="AG53" s="68">
        <v>0</v>
      </c>
      <c r="AH53" s="68">
        <v>31279</v>
      </c>
      <c r="AI53" s="68">
        <v>75845</v>
      </c>
      <c r="AJ53" s="91">
        <f t="shared" si="2"/>
        <v>8811</v>
      </c>
      <c r="AK53" s="68">
        <v>48541</v>
      </c>
      <c r="AL53" s="68">
        <v>27433</v>
      </c>
      <c r="AM53" s="68">
        <v>35882</v>
      </c>
      <c r="AN53" s="68">
        <v>111856</v>
      </c>
      <c r="AO53" s="68">
        <v>0</v>
      </c>
      <c r="AP53" s="68">
        <v>8811</v>
      </c>
      <c r="AQ53" s="111">
        <f t="shared" si="3"/>
        <v>8811</v>
      </c>
      <c r="AR53" s="209">
        <v>13090</v>
      </c>
      <c r="AS53" s="68">
        <v>0</v>
      </c>
      <c r="AT53" s="68">
        <v>0</v>
      </c>
      <c r="AU53" s="91">
        <f t="shared" si="5"/>
        <v>13090</v>
      </c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</row>
    <row r="54" spans="1:66" x14ac:dyDescent="0.2">
      <c r="A54" s="14">
        <v>915500063</v>
      </c>
      <c r="B54" t="str">
        <f>VLOOKUP($A54,[2]LibPAS!$A$2:$AO$476,2,FALSE)</f>
        <v>BLOOMFIELD PUBLIC LIBRARY</v>
      </c>
      <c r="C54" s="95"/>
      <c r="D54" s="153" t="s">
        <v>340</v>
      </c>
      <c r="E54" s="153" t="s">
        <v>14</v>
      </c>
      <c r="F54" s="153" t="s">
        <v>905</v>
      </c>
      <c r="G54" s="96"/>
      <c r="H54" s="96"/>
      <c r="I54" s="153">
        <v>0</v>
      </c>
      <c r="J54" s="237">
        <v>3738</v>
      </c>
      <c r="K54" s="237">
        <v>2386</v>
      </c>
      <c r="L54" s="57">
        <v>35</v>
      </c>
      <c r="M54" s="57">
        <v>0</v>
      </c>
      <c r="N54" s="57">
        <v>0</v>
      </c>
      <c r="O54" s="98">
        <f t="shared" si="0"/>
        <v>0</v>
      </c>
      <c r="P54" s="245">
        <v>0.68571000000000004</v>
      </c>
      <c r="Q54" s="57">
        <v>0.42857000000000001</v>
      </c>
      <c r="R54" s="57">
        <v>0.62856999999999996</v>
      </c>
      <c r="S54" s="98">
        <f t="shared" si="1"/>
        <v>1.7428499999999998</v>
      </c>
      <c r="T54" s="259">
        <v>43747</v>
      </c>
      <c r="U54" s="237">
        <v>16998</v>
      </c>
      <c r="V54" s="237">
        <v>17735</v>
      </c>
      <c r="W54" s="237">
        <v>36</v>
      </c>
      <c r="X54" s="237">
        <v>0</v>
      </c>
      <c r="Y54" s="237">
        <v>15169</v>
      </c>
      <c r="Z54" s="237">
        <v>397</v>
      </c>
      <c r="AA54" s="237">
        <v>765</v>
      </c>
      <c r="AB54" s="68">
        <v>0</v>
      </c>
      <c r="AC54" s="68">
        <v>0</v>
      </c>
      <c r="AD54" s="68">
        <v>0</v>
      </c>
      <c r="AE54" s="68">
        <v>10867</v>
      </c>
      <c r="AF54" s="68">
        <v>2250</v>
      </c>
      <c r="AG54" s="68">
        <v>0</v>
      </c>
      <c r="AH54" s="68">
        <v>22581</v>
      </c>
      <c r="AI54" s="68">
        <v>35698</v>
      </c>
      <c r="AJ54" s="91">
        <f t="shared" si="2"/>
        <v>0</v>
      </c>
      <c r="AK54" s="68">
        <v>18328</v>
      </c>
      <c r="AL54" s="68">
        <v>3486</v>
      </c>
      <c r="AM54" s="68">
        <v>12258</v>
      </c>
      <c r="AN54" s="68">
        <v>34072</v>
      </c>
      <c r="AO54" s="241" t="s">
        <v>1032</v>
      </c>
      <c r="AP54" s="241" t="s">
        <v>1032</v>
      </c>
      <c r="AQ54" s="111">
        <f t="shared" si="3"/>
        <v>0</v>
      </c>
      <c r="AR54" s="209">
        <v>10867</v>
      </c>
      <c r="AS54" s="241" t="s">
        <v>1032</v>
      </c>
      <c r="AT54" s="241" t="s">
        <v>1032</v>
      </c>
      <c r="AU54" s="91">
        <f t="shared" si="5"/>
        <v>10867</v>
      </c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</row>
    <row r="55" spans="1:66" x14ac:dyDescent="0.2">
      <c r="A55" s="14">
        <v>916190153</v>
      </c>
      <c r="B55" t="str">
        <f>VLOOKUP($A55,[2]LibPAS!$A$2:$AO$476,2,FALSE)</f>
        <v>BLOOMSBURG PUBLIC LIBRARY</v>
      </c>
      <c r="C55" s="95"/>
      <c r="D55" s="153" t="s">
        <v>1443</v>
      </c>
      <c r="E55" s="153" t="s">
        <v>13</v>
      </c>
      <c r="F55" s="153" t="s">
        <v>521</v>
      </c>
      <c r="G55" s="96"/>
      <c r="H55" s="96"/>
      <c r="I55" s="153">
        <v>0</v>
      </c>
      <c r="J55" s="237">
        <v>22217</v>
      </c>
      <c r="K55" s="237">
        <v>4130</v>
      </c>
      <c r="L55" s="57">
        <v>53</v>
      </c>
      <c r="M55" s="57">
        <v>1.14286</v>
      </c>
      <c r="N55" s="57">
        <v>0</v>
      </c>
      <c r="O55" s="98">
        <f t="shared" si="0"/>
        <v>1.14286</v>
      </c>
      <c r="P55" s="245">
        <v>0</v>
      </c>
      <c r="Q55" s="57">
        <v>6.8571400000000002</v>
      </c>
      <c r="R55" s="57">
        <v>0.28571000000000002</v>
      </c>
      <c r="S55" s="98">
        <f t="shared" si="1"/>
        <v>8.2857099999999999</v>
      </c>
      <c r="T55" s="259">
        <v>46644</v>
      </c>
      <c r="U55" s="237">
        <v>41868</v>
      </c>
      <c r="V55" s="237">
        <v>250</v>
      </c>
      <c r="W55" s="237">
        <v>50</v>
      </c>
      <c r="X55" s="237">
        <v>0</v>
      </c>
      <c r="Y55" s="237">
        <v>103725</v>
      </c>
      <c r="Z55" s="237">
        <v>11</v>
      </c>
      <c r="AA55" s="237">
        <v>174</v>
      </c>
      <c r="AB55" s="68">
        <v>6813</v>
      </c>
      <c r="AC55" s="68">
        <v>6813</v>
      </c>
      <c r="AD55" s="68">
        <v>0</v>
      </c>
      <c r="AE55" s="68">
        <v>57746</v>
      </c>
      <c r="AF55" s="68">
        <v>34083.15</v>
      </c>
      <c r="AG55" s="68">
        <v>0</v>
      </c>
      <c r="AH55" s="68">
        <v>217710</v>
      </c>
      <c r="AI55" s="68">
        <v>316352.15000000002</v>
      </c>
      <c r="AJ55" s="91">
        <f t="shared" si="2"/>
        <v>6813</v>
      </c>
      <c r="AK55" s="68">
        <v>206132</v>
      </c>
      <c r="AL55" s="68">
        <v>40096</v>
      </c>
      <c r="AM55" s="68">
        <v>61631</v>
      </c>
      <c r="AN55" s="68">
        <v>307859</v>
      </c>
      <c r="AO55" s="68">
        <v>0</v>
      </c>
      <c r="AP55" s="68">
        <v>6813</v>
      </c>
      <c r="AQ55" s="111">
        <f t="shared" si="3"/>
        <v>6813</v>
      </c>
      <c r="AR55" s="209">
        <v>57746</v>
      </c>
      <c r="AS55" s="68">
        <v>0</v>
      </c>
      <c r="AT55" s="68">
        <v>0</v>
      </c>
      <c r="AU55" s="91">
        <f t="shared" si="5"/>
        <v>57746</v>
      </c>
      <c r="AW55" s="47"/>
      <c r="AX55" s="47"/>
      <c r="AY55" s="47"/>
      <c r="AZ55" s="47"/>
      <c r="BA55" s="47"/>
      <c r="BB55" s="47"/>
      <c r="BC55" s="47"/>
      <c r="BD55" s="47"/>
      <c r="BE55" s="47"/>
      <c r="BF55" s="68"/>
      <c r="BG55" s="68"/>
      <c r="BH55" s="68"/>
      <c r="BI55" s="47"/>
      <c r="BJ55" s="47"/>
      <c r="BK55" s="47"/>
      <c r="BL55" s="47"/>
      <c r="BM55" s="47"/>
      <c r="BN55" s="47"/>
    </row>
    <row r="56" spans="1:66" x14ac:dyDescent="0.2">
      <c r="A56" s="14">
        <v>917590063</v>
      </c>
      <c r="B56" t="str">
        <f>VLOOKUP($A56,[2]LibPAS!$A$2:$AO$476,2,FALSE)</f>
        <v>BLOSSBURG MEMORIAL LIBRARY</v>
      </c>
      <c r="C56" s="95"/>
      <c r="D56" s="153" t="s">
        <v>1443</v>
      </c>
      <c r="E56" s="153" t="s">
        <v>13</v>
      </c>
      <c r="F56" s="153" t="s">
        <v>382</v>
      </c>
      <c r="G56" s="96"/>
      <c r="H56" s="96"/>
      <c r="I56" s="153" t="s">
        <v>1467</v>
      </c>
      <c r="J56" s="237">
        <v>4003</v>
      </c>
      <c r="K56" s="237">
        <v>2885</v>
      </c>
      <c r="L56" s="57">
        <v>36</v>
      </c>
      <c r="M56" s="57">
        <v>0</v>
      </c>
      <c r="N56" s="57">
        <v>0</v>
      </c>
      <c r="O56" s="98">
        <f t="shared" si="0"/>
        <v>0</v>
      </c>
      <c r="P56" s="245">
        <v>1</v>
      </c>
      <c r="Q56" s="57">
        <v>0.54286000000000001</v>
      </c>
      <c r="R56" s="57">
        <v>0.11429</v>
      </c>
      <c r="S56" s="98">
        <f t="shared" si="1"/>
        <v>1.6571500000000001</v>
      </c>
      <c r="T56" s="259">
        <v>17151</v>
      </c>
      <c r="U56" s="237">
        <v>12408</v>
      </c>
      <c r="V56" s="237">
        <v>2361</v>
      </c>
      <c r="W56" s="237">
        <v>21</v>
      </c>
      <c r="X56" s="237">
        <v>0</v>
      </c>
      <c r="Y56" s="237">
        <v>10833</v>
      </c>
      <c r="Z56" s="237">
        <v>52</v>
      </c>
      <c r="AA56" s="237">
        <v>121</v>
      </c>
      <c r="AB56" s="68">
        <v>0</v>
      </c>
      <c r="AC56" s="68">
        <v>0</v>
      </c>
      <c r="AD56" s="68">
        <v>0</v>
      </c>
      <c r="AE56" s="68">
        <v>15816</v>
      </c>
      <c r="AF56" s="68">
        <v>21926</v>
      </c>
      <c r="AG56" s="241" t="s">
        <v>1032</v>
      </c>
      <c r="AH56" s="68">
        <v>66640</v>
      </c>
      <c r="AI56" s="68">
        <v>104382</v>
      </c>
      <c r="AJ56" s="91">
        <f t="shared" si="2"/>
        <v>0</v>
      </c>
      <c r="AK56" s="68">
        <v>49113</v>
      </c>
      <c r="AL56" s="68">
        <v>15300</v>
      </c>
      <c r="AM56" s="68">
        <v>36589</v>
      </c>
      <c r="AN56" s="68">
        <v>101002</v>
      </c>
      <c r="AO56" s="241" t="s">
        <v>1032</v>
      </c>
      <c r="AP56" s="241" t="s">
        <v>1032</v>
      </c>
      <c r="AQ56" s="111">
        <f t="shared" si="3"/>
        <v>0</v>
      </c>
      <c r="AR56" s="209">
        <v>15816</v>
      </c>
      <c r="AS56" s="241" t="s">
        <v>1032</v>
      </c>
      <c r="AT56" s="241" t="s">
        <v>1032</v>
      </c>
      <c r="AU56" s="91">
        <f t="shared" si="5"/>
        <v>15816</v>
      </c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</row>
    <row r="57" spans="1:66" x14ac:dyDescent="0.2">
      <c r="A57" s="14">
        <v>914060273</v>
      </c>
      <c r="B57" t="str">
        <f>VLOOKUP($A57,[2]LibPAS!$A$2:$AO$476,2,FALSE)</f>
        <v>BOONE AREA LIBRARY</v>
      </c>
      <c r="C57" s="95"/>
      <c r="D57" s="153" t="s">
        <v>1444</v>
      </c>
      <c r="E57" s="153" t="s">
        <v>120</v>
      </c>
      <c r="F57" s="153" t="s">
        <v>11</v>
      </c>
      <c r="G57" s="96"/>
      <c r="H57" s="96"/>
      <c r="I57" s="153" t="s">
        <v>1465</v>
      </c>
      <c r="J57" s="237">
        <v>21249</v>
      </c>
      <c r="K57" s="237">
        <v>3856</v>
      </c>
      <c r="L57" s="57">
        <v>45</v>
      </c>
      <c r="M57" s="57">
        <v>0</v>
      </c>
      <c r="N57" s="57">
        <v>0</v>
      </c>
      <c r="O57" s="98">
        <f t="shared" si="0"/>
        <v>0</v>
      </c>
      <c r="P57" s="245">
        <v>1</v>
      </c>
      <c r="Q57" s="57">
        <v>4.4000000000000004</v>
      </c>
      <c r="R57" s="57">
        <v>0.8</v>
      </c>
      <c r="S57" s="98">
        <f t="shared" si="1"/>
        <v>6.2</v>
      </c>
      <c r="T57" s="259">
        <v>30892</v>
      </c>
      <c r="U57" s="237">
        <v>22692</v>
      </c>
      <c r="V57" s="237">
        <v>236989</v>
      </c>
      <c r="W57" s="237">
        <v>66</v>
      </c>
      <c r="X57" s="237">
        <v>0</v>
      </c>
      <c r="Y57" s="237">
        <v>68450</v>
      </c>
      <c r="Z57" s="237">
        <v>11093</v>
      </c>
      <c r="AA57" s="237">
        <v>12263</v>
      </c>
      <c r="AB57" s="68">
        <v>0</v>
      </c>
      <c r="AC57" s="68">
        <v>0</v>
      </c>
      <c r="AD57" s="68">
        <v>0</v>
      </c>
      <c r="AE57" s="68">
        <v>45311</v>
      </c>
      <c r="AF57" s="68">
        <v>105119</v>
      </c>
      <c r="AG57" s="68">
        <v>0</v>
      </c>
      <c r="AH57" s="68">
        <v>38171</v>
      </c>
      <c r="AI57" s="68">
        <v>188601</v>
      </c>
      <c r="AJ57" s="91">
        <f t="shared" si="2"/>
        <v>0</v>
      </c>
      <c r="AK57" s="68">
        <v>102815</v>
      </c>
      <c r="AL57" s="68">
        <v>28942</v>
      </c>
      <c r="AM57" s="68">
        <v>54101</v>
      </c>
      <c r="AN57" s="68">
        <v>185858</v>
      </c>
      <c r="AO57" s="68">
        <v>0</v>
      </c>
      <c r="AP57" s="68">
        <v>0</v>
      </c>
      <c r="AQ57" s="111">
        <f t="shared" si="3"/>
        <v>0</v>
      </c>
      <c r="AR57" s="209">
        <v>36356</v>
      </c>
      <c r="AS57" s="68">
        <v>0</v>
      </c>
      <c r="AT57" s="68">
        <v>3007</v>
      </c>
      <c r="AU57" s="91">
        <f t="shared" si="5"/>
        <v>39363</v>
      </c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</row>
    <row r="58" spans="1:66" x14ac:dyDescent="0.2">
      <c r="A58" s="14">
        <v>925230543</v>
      </c>
      <c r="B58" t="str">
        <f>VLOOKUP($A58,[2]LibPAS!$A$2:$AO$476,2,FALSE)</f>
        <v>BOROUGH OF FOLCROFT PUBLIC LIBRARY</v>
      </c>
      <c r="C58" s="95"/>
      <c r="D58" s="153" t="s">
        <v>1440</v>
      </c>
      <c r="E58" s="153" t="s">
        <v>870</v>
      </c>
      <c r="F58" s="153" t="s">
        <v>870</v>
      </c>
      <c r="G58" s="96"/>
      <c r="H58" s="96"/>
      <c r="I58" s="153" t="s">
        <v>1457</v>
      </c>
      <c r="J58" s="237">
        <v>6606</v>
      </c>
      <c r="K58" s="237">
        <v>1873</v>
      </c>
      <c r="L58" s="57">
        <v>45</v>
      </c>
      <c r="M58" s="57">
        <v>0.85714000000000001</v>
      </c>
      <c r="N58" s="57">
        <v>0</v>
      </c>
      <c r="O58" s="98">
        <f t="shared" si="0"/>
        <v>0.85714000000000001</v>
      </c>
      <c r="P58" s="245">
        <v>0</v>
      </c>
      <c r="Q58" s="57">
        <v>3.7142900000000001</v>
      </c>
      <c r="R58" s="57">
        <v>8.5709999999999995E-2</v>
      </c>
      <c r="S58" s="98">
        <f t="shared" si="1"/>
        <v>4.6571400000000001</v>
      </c>
      <c r="T58" s="259">
        <v>22662</v>
      </c>
      <c r="U58" s="237">
        <v>21218</v>
      </c>
      <c r="V58" s="237">
        <v>25356</v>
      </c>
      <c r="W58" s="237">
        <v>30</v>
      </c>
      <c r="X58" s="237">
        <v>229</v>
      </c>
      <c r="Y58" s="237">
        <v>23498</v>
      </c>
      <c r="Z58" s="237">
        <v>5031</v>
      </c>
      <c r="AA58" s="237">
        <v>4600</v>
      </c>
      <c r="AB58" s="68">
        <v>0</v>
      </c>
      <c r="AC58" s="68">
        <v>0</v>
      </c>
      <c r="AD58" s="68">
        <v>0</v>
      </c>
      <c r="AE58" s="68">
        <v>53866</v>
      </c>
      <c r="AF58" s="68">
        <v>88426</v>
      </c>
      <c r="AG58" s="68">
        <v>1000</v>
      </c>
      <c r="AH58" s="68">
        <v>0</v>
      </c>
      <c r="AI58" s="68">
        <v>142292</v>
      </c>
      <c r="AJ58" s="91">
        <f t="shared" si="2"/>
        <v>0</v>
      </c>
      <c r="AK58" s="68">
        <v>80728</v>
      </c>
      <c r="AL58" s="68">
        <v>14974</v>
      </c>
      <c r="AM58" s="68">
        <v>17511</v>
      </c>
      <c r="AN58" s="68">
        <v>113213</v>
      </c>
      <c r="AO58" s="68">
        <v>0</v>
      </c>
      <c r="AP58" s="68">
        <v>0</v>
      </c>
      <c r="AQ58" s="111">
        <f t="shared" si="3"/>
        <v>0</v>
      </c>
      <c r="AR58" s="209">
        <v>22292</v>
      </c>
      <c r="AS58" s="68">
        <v>31574</v>
      </c>
      <c r="AT58" s="68">
        <v>0</v>
      </c>
      <c r="AU58" s="91">
        <f t="shared" si="5"/>
        <v>53866</v>
      </c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</row>
    <row r="59" spans="1:66" x14ac:dyDescent="0.2">
      <c r="A59" s="14">
        <v>915210063</v>
      </c>
      <c r="B59" t="str">
        <f>VLOOKUP($A59,[2]LibPAS!$A$2:$AO$476,2,FALSE)</f>
        <v>BOSLER FREE LIBRARY</v>
      </c>
      <c r="C59" s="95"/>
      <c r="D59" s="153" t="s">
        <v>340</v>
      </c>
      <c r="E59" s="153" t="s">
        <v>14</v>
      </c>
      <c r="F59" s="153" t="s">
        <v>243</v>
      </c>
      <c r="G59" s="96"/>
      <c r="H59" s="96"/>
      <c r="I59" s="153" t="s">
        <v>1455</v>
      </c>
      <c r="J59" s="237">
        <v>53325</v>
      </c>
      <c r="K59" s="237">
        <v>22876</v>
      </c>
      <c r="L59" s="57">
        <v>66</v>
      </c>
      <c r="M59" s="57">
        <v>4.0266700000000002</v>
      </c>
      <c r="N59" s="57">
        <v>0</v>
      </c>
      <c r="O59" s="98">
        <f t="shared" si="0"/>
        <v>4.0266700000000002</v>
      </c>
      <c r="P59" s="245">
        <v>0.98667000000000005</v>
      </c>
      <c r="Q59" s="57">
        <v>17.440000000000001</v>
      </c>
      <c r="R59" s="57">
        <v>1.52</v>
      </c>
      <c r="S59" s="98">
        <f t="shared" si="1"/>
        <v>23.97334</v>
      </c>
      <c r="T59" s="259">
        <v>125252</v>
      </c>
      <c r="U59" s="237">
        <v>76758</v>
      </c>
      <c r="V59" s="237">
        <v>10588</v>
      </c>
      <c r="W59" s="237">
        <v>185</v>
      </c>
      <c r="X59" s="237">
        <v>0</v>
      </c>
      <c r="Y59" s="237">
        <v>425764</v>
      </c>
      <c r="Z59" s="237">
        <v>51925</v>
      </c>
      <c r="AA59" s="237">
        <v>71389</v>
      </c>
      <c r="AB59" s="68">
        <v>0</v>
      </c>
      <c r="AC59" s="68">
        <v>0</v>
      </c>
      <c r="AD59" s="68">
        <v>0</v>
      </c>
      <c r="AE59" s="68">
        <v>140052</v>
      </c>
      <c r="AF59" s="68">
        <v>626963</v>
      </c>
      <c r="AG59" s="241" t="s">
        <v>1032</v>
      </c>
      <c r="AH59" s="68">
        <v>466460</v>
      </c>
      <c r="AI59" s="68">
        <v>1233475</v>
      </c>
      <c r="AJ59" s="91">
        <f t="shared" si="2"/>
        <v>0</v>
      </c>
      <c r="AK59" s="68">
        <v>811475</v>
      </c>
      <c r="AL59" s="68">
        <v>126568</v>
      </c>
      <c r="AM59" s="68">
        <v>346672</v>
      </c>
      <c r="AN59" s="68">
        <v>1284715</v>
      </c>
      <c r="AO59" s="241" t="s">
        <v>1032</v>
      </c>
      <c r="AP59" s="241" t="s">
        <v>1032</v>
      </c>
      <c r="AQ59" s="111">
        <f t="shared" si="3"/>
        <v>0</v>
      </c>
      <c r="AR59" s="209">
        <v>140052</v>
      </c>
      <c r="AS59" s="241" t="s">
        <v>1032</v>
      </c>
      <c r="AT59" s="241" t="s">
        <v>1032</v>
      </c>
      <c r="AU59" s="91">
        <f t="shared" si="5"/>
        <v>140052</v>
      </c>
      <c r="AW59" s="47"/>
      <c r="AX59" s="47"/>
      <c r="AY59" s="47"/>
      <c r="AZ59" s="47"/>
      <c r="BA59" s="47"/>
      <c r="BB59" s="47"/>
      <c r="BC59" s="47"/>
      <c r="BD59" s="47"/>
      <c r="BE59" s="47"/>
      <c r="BF59" s="68"/>
      <c r="BG59" s="68"/>
      <c r="BH59" s="68"/>
      <c r="BJ59" s="68"/>
      <c r="BK59" s="47"/>
      <c r="BL59" s="47"/>
      <c r="BM59" s="47"/>
      <c r="BN59" s="47"/>
    </row>
    <row r="60" spans="1:66" x14ac:dyDescent="0.2">
      <c r="A60" s="14">
        <v>914060303</v>
      </c>
      <c r="B60" t="str">
        <f>VLOOKUP($A60,[2]LibPAS!$A$2:$AO$476,2,FALSE)</f>
        <v>BOYERTOWN COMMUNITY LIBRARY</v>
      </c>
      <c r="C60" s="95"/>
      <c r="D60" s="153" t="s">
        <v>1444</v>
      </c>
      <c r="E60" s="153" t="s">
        <v>120</v>
      </c>
      <c r="F60" s="153" t="s">
        <v>11</v>
      </c>
      <c r="G60" s="96"/>
      <c r="H60" s="96"/>
      <c r="I60" s="153" t="s">
        <v>1465</v>
      </c>
      <c r="J60" s="237">
        <v>15634</v>
      </c>
      <c r="K60" s="237">
        <v>7080</v>
      </c>
      <c r="L60" s="57">
        <v>51</v>
      </c>
      <c r="M60" s="57">
        <v>0</v>
      </c>
      <c r="N60" s="57">
        <v>0</v>
      </c>
      <c r="O60" s="98">
        <f t="shared" si="0"/>
        <v>0</v>
      </c>
      <c r="P60" s="245">
        <v>1.14286</v>
      </c>
      <c r="Q60" s="57">
        <v>6.5142899999999999</v>
      </c>
      <c r="R60" s="57">
        <v>0.4</v>
      </c>
      <c r="S60" s="98">
        <f t="shared" si="1"/>
        <v>8.05715</v>
      </c>
      <c r="T60" s="259">
        <v>40679</v>
      </c>
      <c r="U60" s="237">
        <v>34140</v>
      </c>
      <c r="V60" s="237">
        <v>236989</v>
      </c>
      <c r="W60" s="237">
        <v>67</v>
      </c>
      <c r="X60" s="237">
        <v>0</v>
      </c>
      <c r="Y60" s="237">
        <v>134659</v>
      </c>
      <c r="Z60" s="237">
        <v>13644</v>
      </c>
      <c r="AA60" s="237">
        <v>23118</v>
      </c>
      <c r="AB60" s="68">
        <v>0</v>
      </c>
      <c r="AC60" s="68">
        <v>0</v>
      </c>
      <c r="AD60" s="68">
        <v>0</v>
      </c>
      <c r="AE60" s="68">
        <v>48442</v>
      </c>
      <c r="AF60" s="68">
        <v>69588</v>
      </c>
      <c r="AG60" s="68">
        <v>0</v>
      </c>
      <c r="AH60" s="68">
        <v>235509</v>
      </c>
      <c r="AI60" s="68">
        <v>353539</v>
      </c>
      <c r="AJ60" s="91">
        <f t="shared" si="2"/>
        <v>0</v>
      </c>
      <c r="AK60" s="68">
        <v>205264</v>
      </c>
      <c r="AL60" s="68">
        <v>38768</v>
      </c>
      <c r="AM60" s="68">
        <v>131912</v>
      </c>
      <c r="AN60" s="68">
        <v>375944</v>
      </c>
      <c r="AO60" s="241" t="s">
        <v>1032</v>
      </c>
      <c r="AP60" s="241" t="s">
        <v>1032</v>
      </c>
      <c r="AQ60" s="111">
        <f t="shared" si="3"/>
        <v>0</v>
      </c>
      <c r="AR60" s="209">
        <v>46769</v>
      </c>
      <c r="AS60" s="241" t="s">
        <v>1032</v>
      </c>
      <c r="AT60" s="68">
        <v>1673</v>
      </c>
      <c r="AU60" s="91">
        <f t="shared" si="5"/>
        <v>48442</v>
      </c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</row>
    <row r="61" spans="1:66" x14ac:dyDescent="0.2">
      <c r="A61" s="14">
        <v>902020393</v>
      </c>
      <c r="B61" t="str">
        <f>VLOOKUP($A61,[2]LibPAS!$A$2:$AO$476,2,FALSE)</f>
        <v>BRADDOCK CARNEGIE LIBRARY</v>
      </c>
      <c r="C61" s="95"/>
      <c r="D61" s="153" t="s">
        <v>1441</v>
      </c>
      <c r="E61" s="153" t="s">
        <v>229</v>
      </c>
      <c r="F61" s="153" t="s">
        <v>332</v>
      </c>
      <c r="G61" s="96"/>
      <c r="H61" s="96"/>
      <c r="I61" s="153" t="s">
        <v>1452</v>
      </c>
      <c r="J61" s="237">
        <v>14987</v>
      </c>
      <c r="K61" s="237">
        <v>3439</v>
      </c>
      <c r="L61" s="57">
        <v>48</v>
      </c>
      <c r="M61" s="57">
        <v>2.2857099999999999</v>
      </c>
      <c r="N61" s="57">
        <v>0</v>
      </c>
      <c r="O61" s="98">
        <f t="shared" si="0"/>
        <v>2.2857099999999999</v>
      </c>
      <c r="P61" s="245">
        <v>0</v>
      </c>
      <c r="Q61" s="57">
        <v>5.5428600000000001</v>
      </c>
      <c r="R61" s="57">
        <v>0</v>
      </c>
      <c r="S61" s="98">
        <f t="shared" si="1"/>
        <v>7.82857</v>
      </c>
      <c r="T61" s="259">
        <v>29460</v>
      </c>
      <c r="U61" s="237">
        <v>24613</v>
      </c>
      <c r="V61" s="237">
        <v>348491</v>
      </c>
      <c r="W61" s="237">
        <v>50</v>
      </c>
      <c r="X61" s="237">
        <v>265</v>
      </c>
      <c r="Y61" s="237">
        <v>25057</v>
      </c>
      <c r="Z61" s="237">
        <v>18997</v>
      </c>
      <c r="AA61" s="237">
        <v>7710</v>
      </c>
      <c r="AB61" s="68">
        <v>0</v>
      </c>
      <c r="AC61" s="68">
        <v>0</v>
      </c>
      <c r="AD61" s="68">
        <v>0</v>
      </c>
      <c r="AE61" s="68">
        <v>58408</v>
      </c>
      <c r="AF61" s="68">
        <v>126562</v>
      </c>
      <c r="AG61" s="68">
        <v>11000</v>
      </c>
      <c r="AH61" s="68">
        <v>106919</v>
      </c>
      <c r="AI61" s="68">
        <v>291889</v>
      </c>
      <c r="AJ61" s="91">
        <f t="shared" si="2"/>
        <v>0</v>
      </c>
      <c r="AK61" s="68">
        <v>222162</v>
      </c>
      <c r="AL61" s="68">
        <v>29109</v>
      </c>
      <c r="AM61" s="68">
        <v>98595</v>
      </c>
      <c r="AN61" s="68">
        <v>349866</v>
      </c>
      <c r="AO61" s="68">
        <v>0</v>
      </c>
      <c r="AP61" s="68">
        <v>0</v>
      </c>
      <c r="AQ61" s="111">
        <f t="shared" si="3"/>
        <v>0</v>
      </c>
      <c r="AR61" s="209">
        <v>28551</v>
      </c>
      <c r="AS61" s="68">
        <v>0</v>
      </c>
      <c r="AT61" s="68">
        <v>29857</v>
      </c>
      <c r="AU61" s="91">
        <f t="shared" si="5"/>
        <v>58408</v>
      </c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</row>
    <row r="62" spans="1:66" x14ac:dyDescent="0.2">
      <c r="A62" s="14">
        <v>909420062</v>
      </c>
      <c r="B62" t="str">
        <f>VLOOKUP($A62,[2]LibPAS!$A$2:$AO$476,2,FALSE)</f>
        <v>BRADFORD AREA PUBLIC LIBRARY</v>
      </c>
      <c r="C62" s="95"/>
      <c r="D62" s="153" t="s">
        <v>1442</v>
      </c>
      <c r="E62" s="153" t="s">
        <v>855</v>
      </c>
      <c r="F62" s="153" t="s">
        <v>856</v>
      </c>
      <c r="G62" s="96"/>
      <c r="H62" s="96"/>
      <c r="I62" s="153">
        <v>0</v>
      </c>
      <c r="J62" s="237">
        <v>21133</v>
      </c>
      <c r="K62" s="237">
        <v>11281</v>
      </c>
      <c r="L62" s="57">
        <v>46</v>
      </c>
      <c r="M62" s="57">
        <v>1</v>
      </c>
      <c r="N62" s="57">
        <v>0</v>
      </c>
      <c r="O62" s="98">
        <f t="shared" si="0"/>
        <v>1</v>
      </c>
      <c r="P62" s="245">
        <v>0</v>
      </c>
      <c r="Q62" s="57">
        <v>5.7</v>
      </c>
      <c r="R62" s="57">
        <v>1.7</v>
      </c>
      <c r="S62" s="98">
        <f t="shared" si="1"/>
        <v>8.4</v>
      </c>
      <c r="T62" s="259">
        <v>49377</v>
      </c>
      <c r="U62" s="237">
        <v>43124</v>
      </c>
      <c r="V62" s="237">
        <v>5697</v>
      </c>
      <c r="W62" s="237">
        <v>52</v>
      </c>
      <c r="X62" s="237">
        <v>0</v>
      </c>
      <c r="Y62" s="237">
        <v>46770</v>
      </c>
      <c r="Z62" s="237">
        <v>510</v>
      </c>
      <c r="AA62" s="237">
        <v>862</v>
      </c>
      <c r="AB62" s="68">
        <v>0</v>
      </c>
      <c r="AC62" s="68">
        <v>0</v>
      </c>
      <c r="AD62" s="68">
        <v>0</v>
      </c>
      <c r="AE62" s="68">
        <v>64428</v>
      </c>
      <c r="AF62" s="68">
        <v>90950</v>
      </c>
      <c r="AG62" s="68">
        <v>50000</v>
      </c>
      <c r="AH62" s="68">
        <v>219646</v>
      </c>
      <c r="AI62" s="68">
        <v>375024</v>
      </c>
      <c r="AJ62" s="91">
        <f t="shared" si="2"/>
        <v>0</v>
      </c>
      <c r="AK62" s="68">
        <v>172833</v>
      </c>
      <c r="AL62" s="68">
        <v>47022</v>
      </c>
      <c r="AM62" s="68">
        <v>136490</v>
      </c>
      <c r="AN62" s="68">
        <v>356345</v>
      </c>
      <c r="AO62" s="68">
        <v>0</v>
      </c>
      <c r="AP62" s="68">
        <v>0</v>
      </c>
      <c r="AQ62" s="111">
        <f t="shared" si="3"/>
        <v>0</v>
      </c>
      <c r="AR62" s="209">
        <v>64428</v>
      </c>
      <c r="AS62" s="68">
        <v>0</v>
      </c>
      <c r="AT62" s="68">
        <v>0</v>
      </c>
      <c r="AU62" s="91">
        <f t="shared" si="5"/>
        <v>64428</v>
      </c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</row>
    <row r="63" spans="1:66" x14ac:dyDescent="0.2">
      <c r="A63" s="14">
        <v>917089106</v>
      </c>
      <c r="B63" t="str">
        <f>VLOOKUP($A63,[2]LibPAS!$A$2:$AO$476,2,FALSE)</f>
        <v>BRADFORD COUNTY LIBRARY</v>
      </c>
      <c r="C63" s="95"/>
      <c r="D63" s="153" t="s">
        <v>1443</v>
      </c>
      <c r="E63" s="153" t="s">
        <v>13</v>
      </c>
      <c r="F63" s="153" t="s">
        <v>68</v>
      </c>
      <c r="G63" s="96"/>
      <c r="H63" s="96"/>
      <c r="I63" s="153" t="s">
        <v>1453</v>
      </c>
      <c r="J63" s="237">
        <v>23636</v>
      </c>
      <c r="K63" s="237">
        <v>2052</v>
      </c>
      <c r="L63" s="57">
        <v>65</v>
      </c>
      <c r="M63" s="57">
        <v>2</v>
      </c>
      <c r="N63" s="57">
        <v>0</v>
      </c>
      <c r="O63" s="98">
        <f t="shared" si="0"/>
        <v>2</v>
      </c>
      <c r="P63" s="245">
        <v>0</v>
      </c>
      <c r="Q63" s="57">
        <v>5.5789499999999999</v>
      </c>
      <c r="R63" s="57">
        <v>0</v>
      </c>
      <c r="S63" s="98">
        <f t="shared" si="1"/>
        <v>7.5789499999999999</v>
      </c>
      <c r="T63" s="259">
        <v>44812</v>
      </c>
      <c r="U63" s="237">
        <v>42753</v>
      </c>
      <c r="V63" s="237">
        <v>0</v>
      </c>
      <c r="W63" s="237">
        <v>125</v>
      </c>
      <c r="X63" s="237">
        <v>0</v>
      </c>
      <c r="Y63" s="237">
        <v>59651</v>
      </c>
      <c r="Z63" s="237">
        <v>1087</v>
      </c>
      <c r="AA63" s="237">
        <v>1159</v>
      </c>
      <c r="AB63" s="68">
        <v>0</v>
      </c>
      <c r="AC63" s="68">
        <v>0</v>
      </c>
      <c r="AD63" s="68">
        <v>0</v>
      </c>
      <c r="AE63" s="68">
        <v>46079</v>
      </c>
      <c r="AF63" s="68">
        <v>233000</v>
      </c>
      <c r="AG63" s="68">
        <v>0</v>
      </c>
      <c r="AH63" s="68">
        <v>12276</v>
      </c>
      <c r="AI63" s="68">
        <v>291355</v>
      </c>
      <c r="AJ63" s="91">
        <f t="shared" si="2"/>
        <v>0</v>
      </c>
      <c r="AK63" s="68">
        <v>280539</v>
      </c>
      <c r="AL63" s="68">
        <v>31182</v>
      </c>
      <c r="AM63" s="68">
        <v>32316</v>
      </c>
      <c r="AN63" s="68">
        <v>344037</v>
      </c>
      <c r="AO63" s="241" t="s">
        <v>1032</v>
      </c>
      <c r="AP63" s="252" t="s">
        <v>1032</v>
      </c>
      <c r="AQ63" s="111">
        <f t="shared" si="3"/>
        <v>0</v>
      </c>
      <c r="AR63" s="209">
        <v>46079</v>
      </c>
      <c r="AS63" s="241" t="s">
        <v>1032</v>
      </c>
      <c r="AT63" s="241" t="s">
        <v>1032</v>
      </c>
      <c r="AU63" s="91">
        <f t="shared" si="5"/>
        <v>46079</v>
      </c>
      <c r="AW63" s="47"/>
      <c r="AX63" s="47"/>
      <c r="AY63" s="47"/>
      <c r="AZ63" s="47"/>
      <c r="BA63" s="47"/>
      <c r="BB63" s="47"/>
      <c r="BC63" s="47"/>
      <c r="BD63" s="47"/>
      <c r="BE63" s="47"/>
      <c r="BF63" s="68"/>
      <c r="BG63" s="68"/>
      <c r="BH63" s="68"/>
      <c r="BJ63" s="68"/>
      <c r="BK63" s="47"/>
      <c r="BL63" s="47"/>
      <c r="BM63" s="47"/>
      <c r="BN63" s="47"/>
    </row>
    <row r="64" spans="1:66" x14ac:dyDescent="0.2">
      <c r="A64" s="14">
        <v>917081235</v>
      </c>
      <c r="B64" t="str">
        <f>VLOOKUP($A64,[2]LibPAS!$A$2:$AO$476,2,FALSE)</f>
        <v>BRADFORD SYS ADMIN UNIT</v>
      </c>
      <c r="C64" s="95"/>
      <c r="D64" s="153" t="s">
        <v>1443</v>
      </c>
      <c r="E64" s="153" t="s">
        <v>13</v>
      </c>
      <c r="F64" s="153" t="s">
        <v>68</v>
      </c>
      <c r="G64" s="96"/>
      <c r="H64" s="96"/>
      <c r="I64" s="153" t="s">
        <v>1453</v>
      </c>
      <c r="J64" s="237">
        <v>0</v>
      </c>
      <c r="K64" s="237">
        <v>0</v>
      </c>
      <c r="L64" s="57">
        <v>38</v>
      </c>
      <c r="M64" s="57">
        <v>0</v>
      </c>
      <c r="N64" s="57">
        <v>0</v>
      </c>
      <c r="O64" s="98">
        <f t="shared" si="0"/>
        <v>0</v>
      </c>
      <c r="P64" s="245">
        <v>0</v>
      </c>
      <c r="Q64" s="57">
        <v>0</v>
      </c>
      <c r="R64" s="57">
        <v>0</v>
      </c>
      <c r="S64" s="98">
        <f t="shared" si="1"/>
        <v>0</v>
      </c>
      <c r="T64" s="259">
        <v>0</v>
      </c>
      <c r="U64" s="237">
        <v>0</v>
      </c>
      <c r="V64" s="237">
        <v>0</v>
      </c>
      <c r="W64" s="237">
        <v>0</v>
      </c>
      <c r="X64" s="237">
        <v>0</v>
      </c>
      <c r="Y64" s="237">
        <v>0</v>
      </c>
      <c r="Z64" s="237">
        <v>0</v>
      </c>
      <c r="AA64" s="237">
        <v>0</v>
      </c>
      <c r="AB64" s="68">
        <v>0</v>
      </c>
      <c r="AC64" s="68">
        <v>0</v>
      </c>
      <c r="AD64" s="68">
        <v>0</v>
      </c>
      <c r="AE64" s="68">
        <v>65914</v>
      </c>
      <c r="AF64" s="68">
        <v>0</v>
      </c>
      <c r="AG64" s="68">
        <v>0</v>
      </c>
      <c r="AH64" s="68">
        <v>0</v>
      </c>
      <c r="AI64" s="68">
        <v>65914</v>
      </c>
      <c r="AJ64" s="91">
        <f t="shared" si="2"/>
        <v>0</v>
      </c>
      <c r="AK64" s="68">
        <v>13866</v>
      </c>
      <c r="AL64" s="68">
        <v>15817</v>
      </c>
      <c r="AM64" s="68">
        <v>36231</v>
      </c>
      <c r="AN64" s="68">
        <v>65914</v>
      </c>
      <c r="AO64" s="241" t="s">
        <v>1032</v>
      </c>
      <c r="AP64" s="241" t="s">
        <v>1032</v>
      </c>
      <c r="AQ64" s="111">
        <f t="shared" si="3"/>
        <v>0</v>
      </c>
      <c r="AR64" s="209">
        <v>65914</v>
      </c>
      <c r="AS64" s="241" t="s">
        <v>1032</v>
      </c>
      <c r="AT64" s="241" t="s">
        <v>1032</v>
      </c>
      <c r="AU64" s="91">
        <f t="shared" si="5"/>
        <v>65914</v>
      </c>
      <c r="AW64" s="47"/>
      <c r="AX64" s="47"/>
      <c r="AZ64" s="68"/>
      <c r="BA64" s="68"/>
      <c r="BB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</row>
    <row r="65" spans="1:66" x14ac:dyDescent="0.2">
      <c r="A65" s="14">
        <v>914061893</v>
      </c>
      <c r="B65" t="str">
        <f>VLOOKUP($A65,[2]LibPAS!$A$2:$AO$476,2,FALSE)</f>
        <v>BRANDYWINE COMMUNITY LIBRARY</v>
      </c>
      <c r="C65" s="95"/>
      <c r="D65" s="153" t="s">
        <v>1444</v>
      </c>
      <c r="E65" s="153" t="s">
        <v>120</v>
      </c>
      <c r="F65" s="153" t="s">
        <v>11</v>
      </c>
      <c r="G65" s="96"/>
      <c r="H65" s="96"/>
      <c r="I65" s="153" t="s">
        <v>1465</v>
      </c>
      <c r="J65" s="237">
        <v>12863</v>
      </c>
      <c r="K65" s="237">
        <v>2095</v>
      </c>
      <c r="L65" s="57">
        <v>47</v>
      </c>
      <c r="M65" s="57">
        <v>0</v>
      </c>
      <c r="N65" s="57">
        <v>0</v>
      </c>
      <c r="O65" s="98">
        <f t="shared" si="0"/>
        <v>0</v>
      </c>
      <c r="P65" s="245">
        <v>0</v>
      </c>
      <c r="Q65" s="57">
        <v>2.4666700000000001</v>
      </c>
      <c r="R65" s="57">
        <v>0.36667</v>
      </c>
      <c r="S65" s="98">
        <f t="shared" si="1"/>
        <v>2.8333400000000002</v>
      </c>
      <c r="T65" s="259">
        <v>33785</v>
      </c>
      <c r="U65" s="237">
        <v>27587</v>
      </c>
      <c r="V65" s="237">
        <v>236989</v>
      </c>
      <c r="W65" s="237">
        <v>46</v>
      </c>
      <c r="X65" s="237">
        <v>0</v>
      </c>
      <c r="Y65" s="237">
        <v>65657</v>
      </c>
      <c r="Z65" s="237">
        <v>14160</v>
      </c>
      <c r="AA65" s="237">
        <v>15297</v>
      </c>
      <c r="AB65" s="68">
        <v>0</v>
      </c>
      <c r="AC65" s="68">
        <v>0</v>
      </c>
      <c r="AD65" s="68">
        <v>0</v>
      </c>
      <c r="AE65" s="68">
        <v>30972</v>
      </c>
      <c r="AF65" s="68">
        <v>86561</v>
      </c>
      <c r="AG65" s="68">
        <v>0</v>
      </c>
      <c r="AH65" s="68">
        <v>42460</v>
      </c>
      <c r="AI65" s="68">
        <v>159993</v>
      </c>
      <c r="AJ65" s="91">
        <f t="shared" si="2"/>
        <v>0</v>
      </c>
      <c r="AK65" s="68">
        <v>88128</v>
      </c>
      <c r="AL65" s="68">
        <v>19280</v>
      </c>
      <c r="AM65" s="68">
        <v>58359</v>
      </c>
      <c r="AN65" s="68">
        <v>165767</v>
      </c>
      <c r="AO65" s="68">
        <v>0</v>
      </c>
      <c r="AP65" s="68">
        <v>0</v>
      </c>
      <c r="AQ65" s="111">
        <f t="shared" si="3"/>
        <v>0</v>
      </c>
      <c r="AR65" s="209">
        <v>20972</v>
      </c>
      <c r="AS65" s="68">
        <v>0</v>
      </c>
      <c r="AT65" s="68">
        <v>10000</v>
      </c>
      <c r="AU65" s="91">
        <f t="shared" si="5"/>
        <v>30972</v>
      </c>
      <c r="AW65" s="47"/>
      <c r="AX65" s="47"/>
      <c r="AY65" s="47"/>
      <c r="AZ65" s="47"/>
      <c r="BA65" s="47"/>
      <c r="BB65" s="47"/>
      <c r="BC65" s="47"/>
      <c r="BD65" s="47"/>
      <c r="BE65" s="47"/>
      <c r="BF65" s="68"/>
      <c r="BG65" s="68"/>
      <c r="BH65" s="68"/>
      <c r="BJ65" s="68"/>
      <c r="BK65" s="47"/>
      <c r="BL65" s="47"/>
      <c r="BM65" s="47"/>
      <c r="BN65" s="47"/>
    </row>
    <row r="66" spans="1:66" x14ac:dyDescent="0.2">
      <c r="A66" s="14">
        <v>902020483</v>
      </c>
      <c r="B66" t="str">
        <f>VLOOKUP($A66,[2]LibPAS!$A$2:$AO$476,2,FALSE)</f>
        <v>BRENTWOOD LIBRARY</v>
      </c>
      <c r="C66" s="95"/>
      <c r="D66" s="153" t="s">
        <v>1441</v>
      </c>
      <c r="E66" s="153" t="s">
        <v>229</v>
      </c>
      <c r="F66" s="153" t="s">
        <v>332</v>
      </c>
      <c r="G66" s="96"/>
      <c r="H66" s="96"/>
      <c r="I66" s="153" t="s">
        <v>1452</v>
      </c>
      <c r="J66" s="237">
        <v>9643</v>
      </c>
      <c r="K66" s="237">
        <v>5336</v>
      </c>
      <c r="L66" s="57">
        <v>55</v>
      </c>
      <c r="M66" s="57">
        <v>1.625</v>
      </c>
      <c r="N66" s="57">
        <v>0</v>
      </c>
      <c r="O66" s="98">
        <f t="shared" si="0"/>
        <v>1.625</v>
      </c>
      <c r="P66" s="245">
        <v>3.75</v>
      </c>
      <c r="Q66" s="57">
        <v>3.8</v>
      </c>
      <c r="R66" s="57">
        <v>0.7</v>
      </c>
      <c r="S66" s="98">
        <f t="shared" si="1"/>
        <v>9.875</v>
      </c>
      <c r="T66" s="259">
        <v>59354</v>
      </c>
      <c r="U66" s="237">
        <v>50588</v>
      </c>
      <c r="V66" s="237">
        <v>348491</v>
      </c>
      <c r="W66" s="237">
        <v>49</v>
      </c>
      <c r="X66" s="237">
        <v>265</v>
      </c>
      <c r="Y66" s="237">
        <v>97468</v>
      </c>
      <c r="Z66" s="237">
        <v>43526</v>
      </c>
      <c r="AA66" s="237">
        <v>26902</v>
      </c>
      <c r="AB66" s="68">
        <v>0</v>
      </c>
      <c r="AC66" s="68">
        <v>0</v>
      </c>
      <c r="AD66" s="68">
        <v>0</v>
      </c>
      <c r="AE66" s="68">
        <v>39576</v>
      </c>
      <c r="AF66" s="68">
        <v>305051</v>
      </c>
      <c r="AG66" s="68">
        <v>0</v>
      </c>
      <c r="AH66" s="68">
        <v>52107</v>
      </c>
      <c r="AI66" s="68">
        <v>396734</v>
      </c>
      <c r="AJ66" s="91">
        <f t="shared" si="2"/>
        <v>0</v>
      </c>
      <c r="AK66" s="68">
        <v>260669</v>
      </c>
      <c r="AL66" s="68">
        <v>53604</v>
      </c>
      <c r="AM66" s="68">
        <v>70994</v>
      </c>
      <c r="AN66" s="68">
        <v>385267</v>
      </c>
      <c r="AO66" s="68">
        <v>0</v>
      </c>
      <c r="AP66" s="68">
        <v>0</v>
      </c>
      <c r="AQ66" s="111">
        <f t="shared" si="3"/>
        <v>0</v>
      </c>
      <c r="AR66" s="209">
        <v>34359</v>
      </c>
      <c r="AS66" s="68">
        <v>0</v>
      </c>
      <c r="AT66" s="68">
        <v>5217</v>
      </c>
      <c r="AU66" s="91">
        <f t="shared" si="5"/>
        <v>39576</v>
      </c>
      <c r="AW66" s="47"/>
      <c r="AX66" s="47"/>
      <c r="AZ66" s="68"/>
      <c r="BA66" s="68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</row>
    <row r="67" spans="1:66" x14ac:dyDescent="0.2">
      <c r="A67" s="14">
        <v>902020513</v>
      </c>
      <c r="B67" t="str">
        <f>VLOOKUP($A67,[2]LibPAS!$A$2:$AO$476,2,FALSE)</f>
        <v>BRIDGEVILLE PUBLIC LIBRARY</v>
      </c>
      <c r="C67" s="95"/>
      <c r="D67" s="153" t="s">
        <v>1441</v>
      </c>
      <c r="E67" s="153" t="s">
        <v>229</v>
      </c>
      <c r="F67" s="153" t="s">
        <v>332</v>
      </c>
      <c r="G67" s="96"/>
      <c r="H67" s="96"/>
      <c r="I67" s="153" t="s">
        <v>1452</v>
      </c>
      <c r="J67" s="237">
        <v>5148</v>
      </c>
      <c r="K67" s="237">
        <v>4076</v>
      </c>
      <c r="L67" s="57">
        <v>54</v>
      </c>
      <c r="M67" s="57">
        <v>1</v>
      </c>
      <c r="N67" s="57">
        <v>0</v>
      </c>
      <c r="O67" s="98">
        <f t="shared" si="0"/>
        <v>1</v>
      </c>
      <c r="P67" s="245">
        <v>1.75</v>
      </c>
      <c r="Q67" s="57">
        <v>2.6749999999999998</v>
      </c>
      <c r="R67" s="57">
        <v>0.2</v>
      </c>
      <c r="S67" s="98">
        <f t="shared" si="1"/>
        <v>5.625</v>
      </c>
      <c r="T67" s="259">
        <v>21442</v>
      </c>
      <c r="U67" s="237">
        <v>17209</v>
      </c>
      <c r="V67" s="237">
        <v>348491</v>
      </c>
      <c r="W67" s="237">
        <v>21</v>
      </c>
      <c r="X67" s="237">
        <v>265</v>
      </c>
      <c r="Y67" s="237">
        <v>93189</v>
      </c>
      <c r="Z67" s="237">
        <v>14564</v>
      </c>
      <c r="AA67" s="237">
        <v>34331</v>
      </c>
      <c r="AB67" s="68">
        <v>0</v>
      </c>
      <c r="AC67" s="68">
        <v>0</v>
      </c>
      <c r="AD67" s="68">
        <v>0</v>
      </c>
      <c r="AE67" s="68">
        <v>21256</v>
      </c>
      <c r="AF67" s="68">
        <v>102358</v>
      </c>
      <c r="AG67" s="241" t="s">
        <v>1032</v>
      </c>
      <c r="AH67" s="68">
        <v>301278</v>
      </c>
      <c r="AI67" s="68">
        <v>424892</v>
      </c>
      <c r="AJ67" s="91">
        <f t="shared" si="2"/>
        <v>0</v>
      </c>
      <c r="AK67" s="68">
        <v>141508</v>
      </c>
      <c r="AL67" s="68">
        <v>24177</v>
      </c>
      <c r="AM67" s="68">
        <v>262009</v>
      </c>
      <c r="AN67" s="68">
        <v>427694</v>
      </c>
      <c r="AO67" s="241" t="s">
        <v>1032</v>
      </c>
      <c r="AP67" s="241" t="s">
        <v>1032</v>
      </c>
      <c r="AQ67" s="111">
        <f t="shared" si="3"/>
        <v>0</v>
      </c>
      <c r="AR67" s="209">
        <v>18471</v>
      </c>
      <c r="AS67" s="241" t="s">
        <v>1032</v>
      </c>
      <c r="AT67" s="68">
        <v>2785</v>
      </c>
      <c r="AU67" s="91">
        <f t="shared" si="5"/>
        <v>21256</v>
      </c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</row>
    <row r="68" spans="1:66" x14ac:dyDescent="0.2">
      <c r="A68" s="14">
        <v>901260063</v>
      </c>
      <c r="B68" t="str">
        <f>VLOOKUP($A68,[2]LibPAS!$A$2:$AO$476,2,FALSE)</f>
        <v>BROWNSVILLE FREE PUBLIC LIBRARY</v>
      </c>
      <c r="C68" s="95"/>
      <c r="D68" s="153" t="s">
        <v>1441</v>
      </c>
      <c r="E68" s="153" t="s">
        <v>737</v>
      </c>
      <c r="F68" s="153" t="s">
        <v>373</v>
      </c>
      <c r="G68" s="96"/>
      <c r="H68" s="96"/>
      <c r="I68" s="153">
        <v>0</v>
      </c>
      <c r="J68" s="237">
        <v>15055</v>
      </c>
      <c r="K68" s="237">
        <v>1979</v>
      </c>
      <c r="L68" s="57">
        <v>37.5</v>
      </c>
      <c r="M68" s="57">
        <v>1.0133300000000001</v>
      </c>
      <c r="N68" s="57">
        <v>0</v>
      </c>
      <c r="O68" s="98">
        <f t="shared" si="0"/>
        <v>1.0133300000000001</v>
      </c>
      <c r="P68" s="245">
        <v>0</v>
      </c>
      <c r="Q68" s="57">
        <v>1.2</v>
      </c>
      <c r="R68" s="57">
        <v>0.10667</v>
      </c>
      <c r="S68" s="98">
        <f t="shared" si="1"/>
        <v>2.3199999999999998</v>
      </c>
      <c r="T68" s="293">
        <v>17732</v>
      </c>
      <c r="U68" s="237">
        <v>16336</v>
      </c>
      <c r="V68" s="237">
        <v>7096</v>
      </c>
      <c r="W68" s="237">
        <v>23</v>
      </c>
      <c r="X68" s="238">
        <v>0</v>
      </c>
      <c r="Y68" s="237">
        <v>10775</v>
      </c>
      <c r="Z68" s="237">
        <v>95</v>
      </c>
      <c r="AA68" s="237">
        <v>71</v>
      </c>
      <c r="AB68" s="68">
        <v>0</v>
      </c>
      <c r="AC68" s="68">
        <v>0</v>
      </c>
      <c r="AD68" s="68">
        <v>0</v>
      </c>
      <c r="AE68" s="68">
        <v>25247</v>
      </c>
      <c r="AF68" s="68">
        <v>12310</v>
      </c>
      <c r="AG68" s="68">
        <v>0</v>
      </c>
      <c r="AH68" s="68">
        <v>19872</v>
      </c>
      <c r="AI68" s="68">
        <v>57429</v>
      </c>
      <c r="AJ68" s="91">
        <f t="shared" si="2"/>
        <v>0</v>
      </c>
      <c r="AK68" s="68">
        <v>49856</v>
      </c>
      <c r="AL68" s="68">
        <v>4225</v>
      </c>
      <c r="AM68" s="68">
        <v>31583</v>
      </c>
      <c r="AN68" s="68">
        <v>85664</v>
      </c>
      <c r="AO68" s="68">
        <v>0</v>
      </c>
      <c r="AP68" s="68">
        <v>0</v>
      </c>
      <c r="AQ68" s="111">
        <f t="shared" si="3"/>
        <v>0</v>
      </c>
      <c r="AR68" s="209">
        <v>25247</v>
      </c>
      <c r="AS68" s="68">
        <v>0</v>
      </c>
      <c r="AT68" s="68">
        <v>0</v>
      </c>
      <c r="AU68" s="91">
        <f t="shared" si="5"/>
        <v>25247</v>
      </c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J68" s="68"/>
      <c r="BK68" s="47"/>
      <c r="BL68" s="47"/>
      <c r="BM68" s="47"/>
      <c r="BN68" s="47"/>
    </row>
    <row r="69" spans="1:66" x14ac:dyDescent="0.2">
      <c r="A69" s="14">
        <v>922090154</v>
      </c>
      <c r="B69" t="str">
        <f>VLOOKUP($A69,[2]LibPAS!$A$2:$AO$476,2,FALSE)</f>
        <v>BUCKS COUNTY FREE LIBRARY</v>
      </c>
      <c r="C69" s="95"/>
      <c r="D69" s="153" t="s">
        <v>1440</v>
      </c>
      <c r="E69" s="153" t="s">
        <v>181</v>
      </c>
      <c r="F69" s="153" t="s">
        <v>78</v>
      </c>
      <c r="G69" s="96"/>
      <c r="H69" s="96"/>
      <c r="I69" s="153" t="s">
        <v>1468</v>
      </c>
      <c r="J69" s="239">
        <v>490577</v>
      </c>
      <c r="K69" s="239">
        <v>188405</v>
      </c>
      <c r="L69" s="176">
        <v>69</v>
      </c>
      <c r="M69" s="176">
        <v>19.226669999999999</v>
      </c>
      <c r="N69" s="176">
        <v>1.06667</v>
      </c>
      <c r="O69" s="98">
        <f t="shared" si="0"/>
        <v>20.293339999999997</v>
      </c>
      <c r="P69" s="245">
        <v>0</v>
      </c>
      <c r="Q69" s="176">
        <v>61.866669999999999</v>
      </c>
      <c r="R69" s="176">
        <v>5.3333300000000001</v>
      </c>
      <c r="S69" s="98">
        <f t="shared" si="1"/>
        <v>87.493340000000003</v>
      </c>
      <c r="T69" s="293">
        <v>462216</v>
      </c>
      <c r="U69" s="239">
        <v>350227</v>
      </c>
      <c r="V69" s="239">
        <v>48523</v>
      </c>
      <c r="W69" s="239">
        <v>523</v>
      </c>
      <c r="X69" s="239">
        <v>130</v>
      </c>
      <c r="Y69" s="237">
        <v>2747452</v>
      </c>
      <c r="Z69" s="237">
        <v>51468</v>
      </c>
      <c r="AA69" s="237">
        <v>20613</v>
      </c>
      <c r="AB69" s="240">
        <v>0</v>
      </c>
      <c r="AC69" s="178">
        <v>0</v>
      </c>
      <c r="AD69" s="240">
        <v>0</v>
      </c>
      <c r="AE69" s="178">
        <v>2370457</v>
      </c>
      <c r="AF69" s="178">
        <v>6003000</v>
      </c>
      <c r="AG69" s="178">
        <v>0</v>
      </c>
      <c r="AH69" s="178">
        <v>910338</v>
      </c>
      <c r="AI69" s="178">
        <v>9283795</v>
      </c>
      <c r="AJ69" s="91">
        <f t="shared" si="2"/>
        <v>0</v>
      </c>
      <c r="AK69" s="178">
        <v>5061924</v>
      </c>
      <c r="AL69" s="178">
        <v>1999221</v>
      </c>
      <c r="AM69" s="178">
        <v>3083407</v>
      </c>
      <c r="AN69" s="178">
        <v>10144552</v>
      </c>
      <c r="AO69" s="240" t="s">
        <v>1032</v>
      </c>
      <c r="AP69" s="240" t="s">
        <v>1032</v>
      </c>
      <c r="AQ69" s="111">
        <f t="shared" si="3"/>
        <v>0</v>
      </c>
      <c r="AR69" s="253" t="s">
        <v>1032</v>
      </c>
      <c r="AS69" s="240" t="s">
        <v>1032</v>
      </c>
      <c r="AT69" s="240" t="s">
        <v>1032</v>
      </c>
      <c r="AU69" s="91">
        <f t="shared" si="5"/>
        <v>0</v>
      </c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</row>
    <row r="70" spans="1:66" x14ac:dyDescent="0.2">
      <c r="A70" s="14">
        <v>901630213</v>
      </c>
      <c r="B70" t="str">
        <f>VLOOKUP($A70,[2]LibPAS!$A$2:$AO$476,2,FALSE)</f>
        <v>BURGETTSTOWN COMMUNITY LIBRARY</v>
      </c>
      <c r="C70" s="95"/>
      <c r="D70" s="153" t="s">
        <v>1441</v>
      </c>
      <c r="E70" s="153" t="s">
        <v>737</v>
      </c>
      <c r="F70" s="153" t="s">
        <v>737</v>
      </c>
      <c r="G70" s="96"/>
      <c r="H70" s="96"/>
      <c r="I70" s="153" t="s">
        <v>1459</v>
      </c>
      <c r="J70" s="238">
        <v>9699</v>
      </c>
      <c r="K70" s="238">
        <v>2113</v>
      </c>
      <c r="L70" s="57">
        <v>48</v>
      </c>
      <c r="M70" s="57">
        <v>0</v>
      </c>
      <c r="N70" s="57">
        <v>0</v>
      </c>
      <c r="O70" s="98">
        <f t="shared" ref="O70:O131" si="8">SUM(M70:N70)</f>
        <v>0</v>
      </c>
      <c r="P70" s="245">
        <v>1</v>
      </c>
      <c r="Q70" s="57">
        <v>0.57142999999999999</v>
      </c>
      <c r="R70" s="57">
        <v>0.28571000000000002</v>
      </c>
      <c r="S70" s="98">
        <f t="shared" si="1"/>
        <v>1.8571399999999998</v>
      </c>
      <c r="T70" s="293">
        <v>23990</v>
      </c>
      <c r="U70" s="238">
        <v>22658</v>
      </c>
      <c r="V70" s="238">
        <v>7096</v>
      </c>
      <c r="W70" s="238">
        <v>16</v>
      </c>
      <c r="X70" s="238">
        <v>0</v>
      </c>
      <c r="Y70" s="237">
        <v>8376</v>
      </c>
      <c r="Z70" s="237">
        <v>100</v>
      </c>
      <c r="AA70" s="237">
        <v>97</v>
      </c>
      <c r="AB70" s="68">
        <v>0</v>
      </c>
      <c r="AC70" s="68">
        <v>0</v>
      </c>
      <c r="AD70" s="68">
        <v>0</v>
      </c>
      <c r="AE70" s="68">
        <v>22293</v>
      </c>
      <c r="AF70" s="68">
        <v>10739</v>
      </c>
      <c r="AG70" s="68">
        <v>0</v>
      </c>
      <c r="AH70" s="68">
        <v>51705</v>
      </c>
      <c r="AI70" s="68">
        <v>84737</v>
      </c>
      <c r="AJ70" s="91">
        <f t="shared" ref="AJ70:AJ131" si="9">AB70+AD70</f>
        <v>0</v>
      </c>
      <c r="AK70" s="68">
        <v>53256</v>
      </c>
      <c r="AL70" s="68">
        <v>6075</v>
      </c>
      <c r="AM70" s="68">
        <v>46973</v>
      </c>
      <c r="AN70" s="68">
        <v>106304</v>
      </c>
      <c r="AO70" s="68">
        <v>0</v>
      </c>
      <c r="AP70" s="68">
        <v>3356</v>
      </c>
      <c r="AQ70" s="111">
        <f t="shared" ref="AQ70:AQ131" si="10">SUM(AO70:AP70)</f>
        <v>3356</v>
      </c>
      <c r="AR70" s="209">
        <v>22293</v>
      </c>
      <c r="AS70" s="241" t="s">
        <v>1032</v>
      </c>
      <c r="AT70" s="241" t="s">
        <v>1032</v>
      </c>
      <c r="AU70" s="91">
        <f t="shared" si="5"/>
        <v>22293</v>
      </c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</row>
    <row r="71" spans="1:66" x14ac:dyDescent="0.2">
      <c r="A71" s="14">
        <v>928320125</v>
      </c>
      <c r="B71" t="str">
        <f>VLOOKUP($A71,[2]LibPAS!$A$2:$AO$476,2,FALSE)</f>
        <v>BURRELL TOWNSHIP LIBRARY</v>
      </c>
      <c r="C71" s="95"/>
      <c r="D71" s="153" t="s">
        <v>1445</v>
      </c>
      <c r="E71" s="153" t="s">
        <v>126</v>
      </c>
      <c r="F71" s="153" t="s">
        <v>503</v>
      </c>
      <c r="G71" s="96"/>
      <c r="H71" s="96"/>
      <c r="I71" s="153">
        <v>0</v>
      </c>
      <c r="J71" s="237">
        <v>4393</v>
      </c>
      <c r="K71" s="237">
        <v>1307</v>
      </c>
      <c r="L71" s="57">
        <v>36</v>
      </c>
      <c r="M71" s="57">
        <v>0</v>
      </c>
      <c r="N71" s="57">
        <v>0</v>
      </c>
      <c r="O71" s="98">
        <f t="shared" si="8"/>
        <v>0</v>
      </c>
      <c r="P71" s="245">
        <v>1</v>
      </c>
      <c r="Q71" s="57">
        <v>0.27778000000000003</v>
      </c>
      <c r="R71" s="57">
        <v>0.13889000000000001</v>
      </c>
      <c r="S71" s="98">
        <f t="shared" ref="S71:S134" si="11">SUM(O71:R71)</f>
        <v>1.4166699999999999</v>
      </c>
      <c r="T71" s="259">
        <v>16802</v>
      </c>
      <c r="U71" s="237">
        <v>11923</v>
      </c>
      <c r="V71" s="237">
        <v>2410</v>
      </c>
      <c r="W71" s="237">
        <v>16</v>
      </c>
      <c r="X71" s="237">
        <v>0</v>
      </c>
      <c r="Y71" s="237">
        <v>6223</v>
      </c>
      <c r="Z71" s="237">
        <v>10</v>
      </c>
      <c r="AA71" s="237">
        <v>28</v>
      </c>
      <c r="AB71" s="68">
        <v>0</v>
      </c>
      <c r="AC71" s="68">
        <v>0</v>
      </c>
      <c r="AD71" s="68">
        <v>0</v>
      </c>
      <c r="AE71" s="68">
        <v>6815</v>
      </c>
      <c r="AF71" s="68">
        <v>11000</v>
      </c>
      <c r="AG71" s="68">
        <v>0</v>
      </c>
      <c r="AH71" s="68">
        <v>27947</v>
      </c>
      <c r="AI71" s="68">
        <v>45762</v>
      </c>
      <c r="AJ71" s="91">
        <f t="shared" si="9"/>
        <v>0</v>
      </c>
      <c r="AK71" s="68">
        <v>19952</v>
      </c>
      <c r="AL71" s="68">
        <v>5822</v>
      </c>
      <c r="AM71" s="68">
        <v>18710</v>
      </c>
      <c r="AN71" s="68">
        <v>44484</v>
      </c>
      <c r="AO71" s="68">
        <v>0</v>
      </c>
      <c r="AP71" s="68">
        <v>0</v>
      </c>
      <c r="AQ71" s="111">
        <f t="shared" si="10"/>
        <v>0</v>
      </c>
      <c r="AR71" s="209">
        <v>6815</v>
      </c>
      <c r="AS71" s="68">
        <v>0</v>
      </c>
      <c r="AT71" s="68">
        <v>0</v>
      </c>
      <c r="AU71" s="91">
        <f t="shared" ref="AU71:AU134" si="12">SUM(AR71:AT71)</f>
        <v>6815</v>
      </c>
      <c r="AW71" s="47"/>
      <c r="AX71" s="47"/>
      <c r="AY71" s="47"/>
      <c r="AZ71" s="47"/>
      <c r="BA71" s="47"/>
      <c r="BB71" s="47"/>
      <c r="BC71" s="47"/>
      <c r="BD71" s="47"/>
      <c r="BE71" s="47"/>
      <c r="BF71" s="68"/>
      <c r="BG71" s="68"/>
      <c r="BH71" s="68"/>
      <c r="BJ71" s="68"/>
      <c r="BK71" s="47"/>
      <c r="BL71" s="47"/>
      <c r="BM71" s="47"/>
      <c r="BN71" s="47"/>
    </row>
    <row r="72" spans="1:66" x14ac:dyDescent="0.2">
      <c r="A72" s="14">
        <v>904100182</v>
      </c>
      <c r="B72" t="str">
        <f>VLOOKUP($A72,[2]LibPAS!$A$2:$AO$476,2,FALSE)</f>
        <v>BUTLER AREA PUBLIC LIBRARY</v>
      </c>
      <c r="C72" s="95"/>
      <c r="D72" s="153" t="s">
        <v>1442</v>
      </c>
      <c r="E72" s="153" t="s">
        <v>405</v>
      </c>
      <c r="F72" s="153" t="s">
        <v>288</v>
      </c>
      <c r="G72" s="96"/>
      <c r="H72" s="96"/>
      <c r="I72" s="153" t="s">
        <v>1469</v>
      </c>
      <c r="J72" s="237">
        <v>31005</v>
      </c>
      <c r="K72" s="237">
        <v>8815</v>
      </c>
      <c r="L72" s="57">
        <v>65</v>
      </c>
      <c r="M72" s="57">
        <v>4</v>
      </c>
      <c r="N72" s="57">
        <v>0</v>
      </c>
      <c r="O72" s="98">
        <f t="shared" si="8"/>
        <v>4</v>
      </c>
      <c r="P72" s="245">
        <v>1.0133300000000001</v>
      </c>
      <c r="Q72" s="57">
        <v>3.2533300000000001</v>
      </c>
      <c r="R72" s="57">
        <v>2.1333299999999999</v>
      </c>
      <c r="S72" s="98">
        <f t="shared" si="11"/>
        <v>10.399989999999999</v>
      </c>
      <c r="T72" s="259">
        <v>109533</v>
      </c>
      <c r="U72" s="237">
        <v>81426</v>
      </c>
      <c r="V72" s="237">
        <v>17940</v>
      </c>
      <c r="W72" s="237">
        <v>66</v>
      </c>
      <c r="X72" s="237">
        <v>96</v>
      </c>
      <c r="Y72" s="237">
        <v>274550</v>
      </c>
      <c r="Z72" s="237">
        <v>749</v>
      </c>
      <c r="AA72" s="237">
        <v>373</v>
      </c>
      <c r="AB72" s="68">
        <v>4521</v>
      </c>
      <c r="AC72" s="68">
        <v>4521</v>
      </c>
      <c r="AD72" s="68">
        <v>0</v>
      </c>
      <c r="AE72" s="68">
        <v>171880</v>
      </c>
      <c r="AF72" s="68">
        <v>78325</v>
      </c>
      <c r="AG72" s="68">
        <v>0</v>
      </c>
      <c r="AH72" s="68">
        <v>516030</v>
      </c>
      <c r="AI72" s="68">
        <v>770756</v>
      </c>
      <c r="AJ72" s="91">
        <f t="shared" si="9"/>
        <v>4521</v>
      </c>
      <c r="AK72" s="68">
        <v>367726</v>
      </c>
      <c r="AL72" s="68">
        <v>102596</v>
      </c>
      <c r="AM72" s="68">
        <v>193708</v>
      </c>
      <c r="AN72" s="68">
        <v>664030</v>
      </c>
      <c r="AO72" s="68">
        <v>0</v>
      </c>
      <c r="AP72" s="68">
        <v>4521</v>
      </c>
      <c r="AQ72" s="111">
        <f t="shared" si="10"/>
        <v>4521</v>
      </c>
      <c r="AR72" s="209">
        <v>171880</v>
      </c>
      <c r="AS72" s="68">
        <v>0</v>
      </c>
      <c r="AT72" s="68">
        <v>0</v>
      </c>
      <c r="AU72" s="91">
        <f t="shared" si="12"/>
        <v>171880</v>
      </c>
      <c r="AW72" s="47"/>
      <c r="AX72" s="47"/>
      <c r="AZ72" s="68"/>
      <c r="BA72" s="68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68"/>
      <c r="BN72" s="47"/>
    </row>
    <row r="73" spans="1:66" x14ac:dyDescent="0.2">
      <c r="A73" s="14">
        <v>904100203</v>
      </c>
      <c r="B73" t="str">
        <f>VLOOKUP($A73,[2]LibPAS!$A$2:$AO$476,2,FALSE)</f>
        <v>BUTLER SYS ADMIN UNIT</v>
      </c>
      <c r="C73" s="95"/>
      <c r="D73" s="153" t="s">
        <v>1442</v>
      </c>
      <c r="E73" s="153" t="s">
        <v>405</v>
      </c>
      <c r="F73" s="153" t="s">
        <v>288</v>
      </c>
      <c r="G73" s="96"/>
      <c r="H73" s="96"/>
      <c r="I73" s="153" t="s">
        <v>1469</v>
      </c>
      <c r="J73" s="237">
        <v>75218</v>
      </c>
      <c r="K73" s="237">
        <v>600</v>
      </c>
      <c r="L73" s="57">
        <v>46</v>
      </c>
      <c r="M73" s="57">
        <v>1.0133300000000001</v>
      </c>
      <c r="N73" s="57">
        <v>0</v>
      </c>
      <c r="O73" s="98">
        <f t="shared" si="8"/>
        <v>1.0133300000000001</v>
      </c>
      <c r="P73" s="245">
        <v>0.31579000000000002</v>
      </c>
      <c r="Q73" s="57">
        <v>0.64</v>
      </c>
      <c r="R73" s="57">
        <v>1.06667</v>
      </c>
      <c r="S73" s="98">
        <f t="shared" si="11"/>
        <v>3.0357900000000004</v>
      </c>
      <c r="T73" s="259">
        <v>19330</v>
      </c>
      <c r="U73" s="237">
        <v>18112</v>
      </c>
      <c r="V73" s="237">
        <v>17940</v>
      </c>
      <c r="W73" s="237">
        <v>10</v>
      </c>
      <c r="X73" s="237">
        <v>96</v>
      </c>
      <c r="Y73" s="237">
        <v>15861</v>
      </c>
      <c r="Z73" s="237">
        <v>370</v>
      </c>
      <c r="AA73" s="237">
        <v>222</v>
      </c>
      <c r="AB73" s="241">
        <v>0</v>
      </c>
      <c r="AC73" s="68">
        <v>0</v>
      </c>
      <c r="AD73" s="241">
        <v>0</v>
      </c>
      <c r="AE73" s="68">
        <v>147651</v>
      </c>
      <c r="AF73" s="68">
        <v>163750</v>
      </c>
      <c r="AG73" s="68">
        <v>0</v>
      </c>
      <c r="AH73" s="68">
        <v>18979</v>
      </c>
      <c r="AI73" s="68">
        <v>330380</v>
      </c>
      <c r="AJ73" s="91">
        <f t="shared" si="9"/>
        <v>0</v>
      </c>
      <c r="AK73" s="68">
        <v>126114</v>
      </c>
      <c r="AL73" s="68">
        <v>106347</v>
      </c>
      <c r="AM73" s="68">
        <v>106898</v>
      </c>
      <c r="AN73" s="68">
        <v>339359</v>
      </c>
      <c r="AO73" s="68">
        <v>0</v>
      </c>
      <c r="AP73" s="68">
        <v>0</v>
      </c>
      <c r="AQ73" s="111">
        <f t="shared" si="10"/>
        <v>0</v>
      </c>
      <c r="AR73" s="209">
        <v>147651</v>
      </c>
      <c r="AS73" s="68">
        <v>0</v>
      </c>
      <c r="AT73" s="68">
        <v>0</v>
      </c>
      <c r="AU73" s="91">
        <f t="shared" si="12"/>
        <v>147651</v>
      </c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J73" s="68"/>
      <c r="BK73" s="47"/>
      <c r="BL73" s="47"/>
      <c r="BM73" s="47"/>
      <c r="BN73" s="47"/>
    </row>
    <row r="74" spans="1:66" x14ac:dyDescent="0.2">
      <c r="A74" s="14">
        <v>902021023</v>
      </c>
      <c r="B74" t="str">
        <f>VLOOKUP($A74,[2]LibPAS!$A$2:$AO$476,2,FALSE)</f>
        <v>C C MELLOR MEMORIAL LIBRARY</v>
      </c>
      <c r="C74" s="95"/>
      <c r="D74" s="153" t="s">
        <v>1441</v>
      </c>
      <c r="E74" s="153" t="s">
        <v>229</v>
      </c>
      <c r="F74" s="153" t="s">
        <v>332</v>
      </c>
      <c r="G74" s="96"/>
      <c r="H74" s="96"/>
      <c r="I74" s="153" t="s">
        <v>1452</v>
      </c>
      <c r="J74" s="237">
        <v>20884</v>
      </c>
      <c r="K74" s="237">
        <v>2396</v>
      </c>
      <c r="L74" s="57">
        <v>54</v>
      </c>
      <c r="M74" s="57">
        <v>2.5</v>
      </c>
      <c r="N74" s="57">
        <v>0</v>
      </c>
      <c r="O74" s="98">
        <f t="shared" si="8"/>
        <v>2.5</v>
      </c>
      <c r="P74" s="245">
        <v>0</v>
      </c>
      <c r="Q74" s="57">
        <v>3.9750000000000001</v>
      </c>
      <c r="R74" s="57">
        <v>0.55000000000000004</v>
      </c>
      <c r="S74" s="98">
        <f t="shared" si="11"/>
        <v>7.0249999999999995</v>
      </c>
      <c r="T74" s="259">
        <v>40962</v>
      </c>
      <c r="U74" s="237">
        <v>35059</v>
      </c>
      <c r="V74" s="237">
        <v>348491</v>
      </c>
      <c r="W74" s="237">
        <v>52</v>
      </c>
      <c r="X74" s="237">
        <v>265</v>
      </c>
      <c r="Y74" s="237">
        <v>139580</v>
      </c>
      <c r="Z74" s="237">
        <v>22970</v>
      </c>
      <c r="AA74" s="237">
        <v>55341</v>
      </c>
      <c r="AB74" s="68">
        <v>0</v>
      </c>
      <c r="AC74" s="68">
        <v>0</v>
      </c>
      <c r="AD74" s="68">
        <v>0</v>
      </c>
      <c r="AE74" s="68">
        <v>77324</v>
      </c>
      <c r="AF74" s="68">
        <v>167130</v>
      </c>
      <c r="AG74" s="68">
        <v>11000</v>
      </c>
      <c r="AH74" s="68">
        <v>109184</v>
      </c>
      <c r="AI74" s="68">
        <v>353638</v>
      </c>
      <c r="AJ74" s="91">
        <f t="shared" si="9"/>
        <v>0</v>
      </c>
      <c r="AK74" s="68">
        <v>187359</v>
      </c>
      <c r="AL74" s="68">
        <v>46119</v>
      </c>
      <c r="AM74" s="68">
        <v>113304</v>
      </c>
      <c r="AN74" s="68">
        <v>346782</v>
      </c>
      <c r="AO74" s="68">
        <v>0</v>
      </c>
      <c r="AP74" s="68">
        <v>0</v>
      </c>
      <c r="AQ74" s="111">
        <f t="shared" si="10"/>
        <v>0</v>
      </c>
      <c r="AR74" s="209">
        <v>66028</v>
      </c>
      <c r="AS74" s="68">
        <v>0</v>
      </c>
      <c r="AT74" s="68">
        <v>11296</v>
      </c>
      <c r="AU74" s="91">
        <f t="shared" si="12"/>
        <v>77324</v>
      </c>
      <c r="AW74" s="47"/>
      <c r="AX74" s="47"/>
      <c r="AY74" s="47"/>
      <c r="AZ74" s="47"/>
      <c r="BA74" s="47"/>
      <c r="BB74" s="47"/>
      <c r="BC74" s="47"/>
      <c r="BD74" s="47"/>
      <c r="BE74" s="47"/>
      <c r="BF74" s="68"/>
      <c r="BG74" s="68"/>
      <c r="BH74" s="68"/>
      <c r="BJ74" s="68"/>
      <c r="BK74" s="47"/>
      <c r="BL74" s="47"/>
      <c r="BM74" s="47"/>
      <c r="BN74" s="68"/>
    </row>
    <row r="75" spans="1:66" x14ac:dyDescent="0.2">
      <c r="A75" s="14">
        <v>901630243</v>
      </c>
      <c r="B75" t="str">
        <f>VLOOKUP($A75,[2]LibPAS!$A$2:$AO$476,2,FALSE)</f>
        <v>CALIFORNIA AREA PUBLIC LIBRARY</v>
      </c>
      <c r="C75" s="95"/>
      <c r="D75" s="153" t="s">
        <v>1441</v>
      </c>
      <c r="E75" s="153" t="s">
        <v>737</v>
      </c>
      <c r="F75" s="153" t="s">
        <v>737</v>
      </c>
      <c r="G75" s="96"/>
      <c r="H75" s="96"/>
      <c r="I75" s="153" t="s">
        <v>1459</v>
      </c>
      <c r="J75" s="237">
        <v>10640</v>
      </c>
      <c r="K75" s="237">
        <v>905</v>
      </c>
      <c r="L75" s="57">
        <v>45</v>
      </c>
      <c r="M75" s="57">
        <v>0</v>
      </c>
      <c r="N75" s="57">
        <v>0</v>
      </c>
      <c r="O75" s="98">
        <f t="shared" si="8"/>
        <v>0</v>
      </c>
      <c r="P75" s="245">
        <v>0.57142999999999999</v>
      </c>
      <c r="Q75" s="57">
        <v>1.2857099999999999</v>
      </c>
      <c r="R75" s="57">
        <v>0.51429000000000002</v>
      </c>
      <c r="S75" s="98">
        <f t="shared" si="11"/>
        <v>2.3714299999999997</v>
      </c>
      <c r="T75" s="259">
        <v>14545</v>
      </c>
      <c r="U75" s="237">
        <v>13689</v>
      </c>
      <c r="V75" s="237">
        <v>7096</v>
      </c>
      <c r="W75" s="237">
        <v>14</v>
      </c>
      <c r="X75" s="237">
        <v>0</v>
      </c>
      <c r="Y75" s="237">
        <v>5595</v>
      </c>
      <c r="Z75" s="237">
        <v>40</v>
      </c>
      <c r="AA75" s="237">
        <v>23</v>
      </c>
      <c r="AB75" s="68">
        <v>0</v>
      </c>
      <c r="AC75" s="68">
        <v>0</v>
      </c>
      <c r="AD75" s="68">
        <v>0</v>
      </c>
      <c r="AE75" s="68">
        <v>21177</v>
      </c>
      <c r="AF75" s="68">
        <v>16738</v>
      </c>
      <c r="AG75" s="68">
        <v>0</v>
      </c>
      <c r="AH75" s="68">
        <v>11392</v>
      </c>
      <c r="AI75" s="68">
        <v>49307</v>
      </c>
      <c r="AJ75" s="91">
        <f t="shared" si="9"/>
        <v>0</v>
      </c>
      <c r="AK75" s="68">
        <v>27396</v>
      </c>
      <c r="AL75" s="68">
        <v>5906</v>
      </c>
      <c r="AM75" s="68">
        <v>18800</v>
      </c>
      <c r="AN75" s="68">
        <v>52102</v>
      </c>
      <c r="AO75" s="241" t="s">
        <v>1032</v>
      </c>
      <c r="AP75" s="241" t="s">
        <v>1032</v>
      </c>
      <c r="AQ75" s="111">
        <f t="shared" si="10"/>
        <v>0</v>
      </c>
      <c r="AR75" s="209">
        <v>21177</v>
      </c>
      <c r="AS75" s="241" t="s">
        <v>1032</v>
      </c>
      <c r="AT75" s="241" t="s">
        <v>1032</v>
      </c>
      <c r="AU75" s="91">
        <f t="shared" si="12"/>
        <v>21177</v>
      </c>
      <c r="AX75" s="47"/>
      <c r="AY75" s="47"/>
      <c r="AZ75" s="68"/>
      <c r="BA75" s="68"/>
      <c r="BB75" s="47"/>
      <c r="BC75" s="47"/>
      <c r="BD75" s="47"/>
      <c r="BE75" s="47"/>
      <c r="BF75" s="68"/>
      <c r="BG75" s="68"/>
      <c r="BH75" s="68"/>
      <c r="BJ75" s="68"/>
      <c r="BK75" s="47"/>
      <c r="BL75" s="47"/>
      <c r="BM75" s="47"/>
      <c r="BN75" s="47"/>
    </row>
    <row r="76" spans="1:66" x14ac:dyDescent="0.2">
      <c r="A76" s="14">
        <v>908111022</v>
      </c>
      <c r="B76" t="str">
        <f>VLOOKUP($A76,[2]LibPAS!$A$2:$AO$476,2,FALSE)</f>
        <v>CAMBRIA SYS ADMIN UNIT</v>
      </c>
      <c r="C76" s="95"/>
      <c r="D76" s="153" t="s">
        <v>1445</v>
      </c>
      <c r="E76" s="153" t="s">
        <v>126</v>
      </c>
      <c r="F76" s="153" t="s">
        <v>536</v>
      </c>
      <c r="G76" s="96"/>
      <c r="H76" s="96"/>
      <c r="I76" s="153" t="s">
        <v>1462</v>
      </c>
      <c r="J76" s="237">
        <v>104316</v>
      </c>
      <c r="K76" s="237">
        <v>14450</v>
      </c>
      <c r="L76" s="57">
        <v>60</v>
      </c>
      <c r="M76" s="57">
        <v>7.4133300000000002</v>
      </c>
      <c r="N76" s="57">
        <v>0</v>
      </c>
      <c r="O76" s="98">
        <f t="shared" si="8"/>
        <v>7.4133300000000002</v>
      </c>
      <c r="P76" s="245">
        <v>0</v>
      </c>
      <c r="Q76" s="57">
        <v>12.72</v>
      </c>
      <c r="R76" s="57">
        <v>0.96</v>
      </c>
      <c r="S76" s="98">
        <f t="shared" si="11"/>
        <v>21.093330000000002</v>
      </c>
      <c r="T76" s="259">
        <v>144767</v>
      </c>
      <c r="U76" s="237">
        <v>129469</v>
      </c>
      <c r="V76" s="237">
        <v>2410</v>
      </c>
      <c r="W76" s="237">
        <v>133</v>
      </c>
      <c r="X76" s="237">
        <v>0</v>
      </c>
      <c r="Y76" s="237">
        <v>156056</v>
      </c>
      <c r="Z76" s="237">
        <v>4153</v>
      </c>
      <c r="AA76" s="237">
        <v>1118</v>
      </c>
      <c r="AB76" s="68">
        <v>33115</v>
      </c>
      <c r="AC76" s="68">
        <v>33650</v>
      </c>
      <c r="AD76" s="68">
        <v>0</v>
      </c>
      <c r="AE76" s="68">
        <v>627872</v>
      </c>
      <c r="AF76" s="68">
        <v>475425</v>
      </c>
      <c r="AG76" s="68">
        <v>0</v>
      </c>
      <c r="AH76" s="68">
        <v>127349</v>
      </c>
      <c r="AI76" s="68">
        <v>1264296</v>
      </c>
      <c r="AJ76" s="91">
        <f t="shared" si="9"/>
        <v>33115</v>
      </c>
      <c r="AK76" s="68">
        <v>849446</v>
      </c>
      <c r="AL76" s="68">
        <v>165634</v>
      </c>
      <c r="AM76" s="68">
        <v>290004</v>
      </c>
      <c r="AN76" s="68">
        <v>1305084</v>
      </c>
      <c r="AO76" s="68">
        <v>535</v>
      </c>
      <c r="AP76" s="68">
        <v>33115</v>
      </c>
      <c r="AQ76" s="111">
        <f t="shared" si="10"/>
        <v>33650</v>
      </c>
      <c r="AR76" s="209">
        <v>627872</v>
      </c>
      <c r="AS76" s="68">
        <v>0</v>
      </c>
      <c r="AT76" s="68">
        <v>0</v>
      </c>
      <c r="AU76" s="91">
        <f t="shared" si="12"/>
        <v>627872</v>
      </c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</row>
    <row r="77" spans="1:66" x14ac:dyDescent="0.2">
      <c r="A77" s="14">
        <v>905200153</v>
      </c>
      <c r="B77" t="str">
        <f>VLOOKUP($A77,[2]LibPAS!$A$2:$AO$476,2,FALSE)</f>
        <v>CAMBRIDGE SPRINGS PUB LIBRARY ASSOCIATION</v>
      </c>
      <c r="C77" s="95"/>
      <c r="D77" s="153" t="s">
        <v>1442</v>
      </c>
      <c r="E77" s="153" t="s">
        <v>177</v>
      </c>
      <c r="F77" s="153" t="s">
        <v>807</v>
      </c>
      <c r="G77" s="96"/>
      <c r="H77" s="96"/>
      <c r="I77" s="153" t="s">
        <v>1464</v>
      </c>
      <c r="J77" s="237">
        <v>8459</v>
      </c>
      <c r="K77" s="237">
        <v>2526</v>
      </c>
      <c r="L77" s="57">
        <v>45</v>
      </c>
      <c r="M77" s="57">
        <v>0.8</v>
      </c>
      <c r="N77" s="57">
        <v>0</v>
      </c>
      <c r="O77" s="98">
        <f t="shared" si="8"/>
        <v>0.8</v>
      </c>
      <c r="P77" s="245">
        <v>0</v>
      </c>
      <c r="Q77" s="57">
        <v>0.85714000000000001</v>
      </c>
      <c r="R77" s="57">
        <v>0</v>
      </c>
      <c r="S77" s="98">
        <f t="shared" si="11"/>
        <v>1.6571400000000001</v>
      </c>
      <c r="T77" s="259">
        <v>19303</v>
      </c>
      <c r="U77" s="237">
        <v>17831</v>
      </c>
      <c r="V77" s="237">
        <v>0</v>
      </c>
      <c r="W77" s="237">
        <v>41</v>
      </c>
      <c r="X77" s="237">
        <v>0</v>
      </c>
      <c r="Y77" s="237">
        <v>14920</v>
      </c>
      <c r="Z77" s="237">
        <v>187</v>
      </c>
      <c r="AA77" s="237">
        <v>374</v>
      </c>
      <c r="AB77" s="241">
        <v>0</v>
      </c>
      <c r="AC77" s="68">
        <v>0</v>
      </c>
      <c r="AD77" s="241">
        <v>0</v>
      </c>
      <c r="AE77" s="68">
        <v>16334</v>
      </c>
      <c r="AF77" s="68">
        <v>44082</v>
      </c>
      <c r="AG77" s="68">
        <v>0</v>
      </c>
      <c r="AH77" s="68">
        <v>14128</v>
      </c>
      <c r="AI77" s="68">
        <v>74544</v>
      </c>
      <c r="AJ77" s="91">
        <f t="shared" si="9"/>
        <v>0</v>
      </c>
      <c r="AK77" s="68">
        <v>55505</v>
      </c>
      <c r="AL77" s="68">
        <v>17430</v>
      </c>
      <c r="AM77" s="68">
        <v>13313</v>
      </c>
      <c r="AN77" s="68">
        <v>86248</v>
      </c>
      <c r="AO77" s="68">
        <v>0</v>
      </c>
      <c r="AP77" s="68">
        <v>0</v>
      </c>
      <c r="AQ77" s="111">
        <f t="shared" si="10"/>
        <v>0</v>
      </c>
      <c r="AR77" s="209">
        <v>16334</v>
      </c>
      <c r="AS77" s="68">
        <v>0</v>
      </c>
      <c r="AT77" s="68">
        <v>0</v>
      </c>
      <c r="AU77" s="91">
        <f t="shared" si="12"/>
        <v>16334</v>
      </c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</row>
    <row r="78" spans="1:66" x14ac:dyDescent="0.2">
      <c r="A78" s="14">
        <v>919350152</v>
      </c>
      <c r="B78" t="str">
        <f>VLOOKUP($A78,[2]LibPAS!$A$2:$AO$476,2,FALSE)</f>
        <v>CARBONDALE PUBLIC LIBRARY</v>
      </c>
      <c r="C78" s="95"/>
      <c r="D78" s="153" t="s">
        <v>957</v>
      </c>
      <c r="E78" s="153" t="s">
        <v>957</v>
      </c>
      <c r="F78" s="153" t="s">
        <v>554</v>
      </c>
      <c r="G78" s="96"/>
      <c r="H78" s="96"/>
      <c r="I78" s="153" t="s">
        <v>1447</v>
      </c>
      <c r="J78" s="237">
        <v>19016</v>
      </c>
      <c r="K78" s="237">
        <v>3274</v>
      </c>
      <c r="L78" s="57">
        <v>54</v>
      </c>
      <c r="M78" s="57">
        <v>3</v>
      </c>
      <c r="N78" s="57">
        <v>0</v>
      </c>
      <c r="O78" s="98">
        <f t="shared" si="8"/>
        <v>3</v>
      </c>
      <c r="P78" s="245">
        <v>0</v>
      </c>
      <c r="Q78" s="57">
        <v>3.1428600000000002</v>
      </c>
      <c r="R78" s="57">
        <v>0</v>
      </c>
      <c r="S78" s="98">
        <f t="shared" si="11"/>
        <v>6.1428600000000007</v>
      </c>
      <c r="T78" s="259">
        <v>44518</v>
      </c>
      <c r="U78" s="237">
        <v>35820</v>
      </c>
      <c r="V78" s="237">
        <v>3609</v>
      </c>
      <c r="W78" s="237">
        <v>30</v>
      </c>
      <c r="X78" s="237">
        <v>0</v>
      </c>
      <c r="Y78" s="237">
        <v>48359</v>
      </c>
      <c r="Z78" s="237">
        <v>23</v>
      </c>
      <c r="AA78" s="237">
        <v>42</v>
      </c>
      <c r="AB78" s="68">
        <v>0</v>
      </c>
      <c r="AC78" s="68">
        <v>0</v>
      </c>
      <c r="AD78" s="68">
        <v>0</v>
      </c>
      <c r="AE78" s="68">
        <v>39835</v>
      </c>
      <c r="AF78" s="68">
        <v>303078</v>
      </c>
      <c r="AG78" s="241" t="s">
        <v>1032</v>
      </c>
      <c r="AH78" s="68">
        <v>29422</v>
      </c>
      <c r="AI78" s="68">
        <v>372335</v>
      </c>
      <c r="AJ78" s="91">
        <f t="shared" si="9"/>
        <v>0</v>
      </c>
      <c r="AK78" s="68">
        <v>284075</v>
      </c>
      <c r="AL78" s="68">
        <v>25063</v>
      </c>
      <c r="AM78" s="68">
        <v>54815</v>
      </c>
      <c r="AN78" s="68">
        <v>363953</v>
      </c>
      <c r="AO78" s="68">
        <v>0</v>
      </c>
      <c r="AP78" s="68">
        <v>0</v>
      </c>
      <c r="AQ78" s="111">
        <f t="shared" si="10"/>
        <v>0</v>
      </c>
      <c r="AR78" s="209">
        <v>39835</v>
      </c>
      <c r="AS78" s="68">
        <v>0</v>
      </c>
      <c r="AT78" s="68">
        <v>0</v>
      </c>
      <c r="AU78" s="91">
        <f t="shared" si="12"/>
        <v>39835</v>
      </c>
      <c r="AW78" s="47"/>
      <c r="AX78" s="47"/>
      <c r="AZ78" s="68"/>
      <c r="BA78" s="68"/>
      <c r="BB78" s="47"/>
      <c r="BC78" s="47"/>
      <c r="BD78" s="47"/>
      <c r="BE78" s="47"/>
      <c r="BF78" s="68"/>
      <c r="BG78" s="68"/>
      <c r="BH78" s="68"/>
      <c r="BJ78" s="68"/>
      <c r="BK78" s="47"/>
      <c r="BL78" s="47"/>
      <c r="BM78" s="47"/>
      <c r="BN78" s="47"/>
    </row>
    <row r="79" spans="1:66" x14ac:dyDescent="0.2">
      <c r="A79" s="14">
        <v>902023273</v>
      </c>
      <c r="B79" t="str">
        <f>VLOOKUP($A79,[2]LibPAS!$A$2:$AO$476,2,FALSE)</f>
        <v>CARNEGIE FR LIB OF SWISSVALE</v>
      </c>
      <c r="C79" s="95"/>
      <c r="D79" s="153" t="s">
        <v>1441</v>
      </c>
      <c r="E79" s="153" t="s">
        <v>229</v>
      </c>
      <c r="F79" s="153" t="s">
        <v>332</v>
      </c>
      <c r="G79" s="96"/>
      <c r="H79" s="96"/>
      <c r="I79" s="153" t="s">
        <v>1452</v>
      </c>
      <c r="J79" s="237">
        <v>11105</v>
      </c>
      <c r="K79" s="237">
        <v>3969</v>
      </c>
      <c r="L79" s="57">
        <v>49</v>
      </c>
      <c r="M79" s="57">
        <v>1.08571</v>
      </c>
      <c r="N79" s="57">
        <v>0</v>
      </c>
      <c r="O79" s="98">
        <f t="shared" si="8"/>
        <v>1.08571</v>
      </c>
      <c r="P79" s="245">
        <v>0.82857000000000003</v>
      </c>
      <c r="Q79" s="57">
        <v>2.2285699999999999</v>
      </c>
      <c r="R79" s="57">
        <v>0.71428999999999998</v>
      </c>
      <c r="S79" s="98">
        <f t="shared" si="11"/>
        <v>4.8571400000000002</v>
      </c>
      <c r="T79" s="259">
        <v>24717</v>
      </c>
      <c r="U79" s="237">
        <v>19735</v>
      </c>
      <c r="V79" s="237">
        <v>348491</v>
      </c>
      <c r="W79" s="237">
        <v>45</v>
      </c>
      <c r="X79" s="237">
        <v>265</v>
      </c>
      <c r="Y79" s="237">
        <v>65818</v>
      </c>
      <c r="Z79" s="237">
        <v>18049</v>
      </c>
      <c r="AA79" s="237">
        <v>27455</v>
      </c>
      <c r="AB79" s="68">
        <v>0</v>
      </c>
      <c r="AC79" s="68">
        <v>0</v>
      </c>
      <c r="AD79" s="68">
        <v>0</v>
      </c>
      <c r="AE79" s="68">
        <v>47052</v>
      </c>
      <c r="AF79" s="68">
        <v>135190</v>
      </c>
      <c r="AG79" s="68">
        <v>55515</v>
      </c>
      <c r="AH79" s="68">
        <v>10251</v>
      </c>
      <c r="AI79" s="68">
        <v>192493</v>
      </c>
      <c r="AJ79" s="91">
        <f t="shared" si="9"/>
        <v>0</v>
      </c>
      <c r="AK79" s="68">
        <v>162813</v>
      </c>
      <c r="AL79" s="68">
        <v>7474</v>
      </c>
      <c r="AM79" s="68">
        <v>20206</v>
      </c>
      <c r="AN79" s="68">
        <v>190493</v>
      </c>
      <c r="AO79" s="68">
        <v>0</v>
      </c>
      <c r="AP79" s="68">
        <v>0</v>
      </c>
      <c r="AQ79" s="111">
        <f t="shared" si="10"/>
        <v>0</v>
      </c>
      <c r="AR79" s="209">
        <v>37036</v>
      </c>
      <c r="AS79" s="68">
        <v>0</v>
      </c>
      <c r="AT79" s="68">
        <v>10016</v>
      </c>
      <c r="AU79" s="91">
        <f t="shared" si="12"/>
        <v>47052</v>
      </c>
      <c r="AW79" s="47"/>
      <c r="AX79" s="47"/>
      <c r="AZ79" s="68"/>
      <c r="BA79" s="68"/>
      <c r="BB79" s="47"/>
      <c r="BC79" s="47"/>
      <c r="BD79" s="47"/>
      <c r="BE79" s="47"/>
      <c r="BF79" s="68"/>
      <c r="BG79" s="68"/>
      <c r="BH79" s="68"/>
      <c r="BJ79" s="68"/>
      <c r="BK79" s="47"/>
      <c r="BL79" s="47"/>
      <c r="BM79" s="47"/>
      <c r="BN79" s="47"/>
    </row>
    <row r="80" spans="1:66" x14ac:dyDescent="0.2">
      <c r="A80" s="14">
        <v>901260152</v>
      </c>
      <c r="B80" t="str">
        <f>VLOOKUP($A80,[2]LibPAS!$A$2:$AO$476,2,FALSE)</f>
        <v>CARNEGIE FREE LIBRARY</v>
      </c>
      <c r="C80" s="95"/>
      <c r="D80" s="153" t="s">
        <v>1441</v>
      </c>
      <c r="E80" s="153" t="s">
        <v>737</v>
      </c>
      <c r="F80" s="153" t="s">
        <v>373</v>
      </c>
      <c r="G80" s="96"/>
      <c r="H80" s="96"/>
      <c r="I80" s="153">
        <v>0</v>
      </c>
      <c r="J80" s="237">
        <v>34479</v>
      </c>
      <c r="K80" s="237">
        <v>11568</v>
      </c>
      <c r="L80" s="57">
        <v>40</v>
      </c>
      <c r="M80" s="57">
        <v>1</v>
      </c>
      <c r="N80" s="57">
        <v>0</v>
      </c>
      <c r="O80" s="98">
        <f t="shared" si="8"/>
        <v>1</v>
      </c>
      <c r="P80" s="245">
        <v>0</v>
      </c>
      <c r="Q80" s="57">
        <v>3.6571400000000001</v>
      </c>
      <c r="R80" s="57">
        <v>0.65713999999999995</v>
      </c>
      <c r="S80" s="98">
        <f t="shared" si="11"/>
        <v>5.3142800000000001</v>
      </c>
      <c r="T80" s="259">
        <v>34250</v>
      </c>
      <c r="U80" s="237">
        <v>31227</v>
      </c>
      <c r="V80" s="237">
        <v>1477</v>
      </c>
      <c r="W80" s="237">
        <v>52</v>
      </c>
      <c r="X80" s="237">
        <v>0</v>
      </c>
      <c r="Y80" s="237">
        <v>18386</v>
      </c>
      <c r="Z80" s="237">
        <v>4</v>
      </c>
      <c r="AA80" s="237">
        <v>86</v>
      </c>
      <c r="AB80" s="68">
        <v>0</v>
      </c>
      <c r="AC80" s="68">
        <v>0</v>
      </c>
      <c r="AD80" s="68">
        <v>0</v>
      </c>
      <c r="AE80" s="68">
        <v>60877</v>
      </c>
      <c r="AF80" s="68">
        <v>55097</v>
      </c>
      <c r="AG80" s="68">
        <v>9000</v>
      </c>
      <c r="AH80" s="68">
        <v>114329</v>
      </c>
      <c r="AI80" s="68">
        <v>230303</v>
      </c>
      <c r="AJ80" s="91">
        <f t="shared" si="9"/>
        <v>0</v>
      </c>
      <c r="AK80" s="68">
        <v>112338</v>
      </c>
      <c r="AL80" s="68">
        <v>9904</v>
      </c>
      <c r="AM80" s="68">
        <v>75120</v>
      </c>
      <c r="AN80" s="68">
        <v>197362</v>
      </c>
      <c r="AO80" s="68">
        <v>0</v>
      </c>
      <c r="AP80" s="68">
        <v>0</v>
      </c>
      <c r="AQ80" s="111">
        <f t="shared" si="10"/>
        <v>0</v>
      </c>
      <c r="AR80" s="209">
        <v>60877</v>
      </c>
      <c r="AS80" s="68">
        <v>0</v>
      </c>
      <c r="AT80" s="68">
        <v>0</v>
      </c>
      <c r="AU80" s="91">
        <f t="shared" si="12"/>
        <v>60877</v>
      </c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</row>
    <row r="81" spans="1:66" x14ac:dyDescent="0.2">
      <c r="A81" s="14">
        <v>927040152</v>
      </c>
      <c r="B81" t="str">
        <f>VLOOKUP($A81,[2]LibPAS!$A$2:$AO$476,2,FALSE)</f>
        <v>CARNEGIE FREE LIBRARY - BEAVER FALLS</v>
      </c>
      <c r="C81" s="95"/>
      <c r="D81" s="153" t="s">
        <v>1441</v>
      </c>
      <c r="E81" s="153" t="s">
        <v>115</v>
      </c>
      <c r="F81" s="153" t="s">
        <v>395</v>
      </c>
      <c r="G81" s="96"/>
      <c r="H81" s="96"/>
      <c r="I81" s="153" t="s">
        <v>1460</v>
      </c>
      <c r="J81" s="237">
        <v>17491</v>
      </c>
      <c r="K81" s="237">
        <v>6362</v>
      </c>
      <c r="L81" s="57">
        <v>42</v>
      </c>
      <c r="M81" s="57">
        <v>2.05714</v>
      </c>
      <c r="N81" s="57">
        <v>0</v>
      </c>
      <c r="O81" s="98">
        <f t="shared" si="8"/>
        <v>2.05714</v>
      </c>
      <c r="P81" s="245">
        <v>0</v>
      </c>
      <c r="Q81" s="57">
        <v>2</v>
      </c>
      <c r="R81" s="57">
        <v>0.22857</v>
      </c>
      <c r="S81" s="98">
        <f t="shared" si="11"/>
        <v>4.2857100000000008</v>
      </c>
      <c r="T81" s="259">
        <v>45198</v>
      </c>
      <c r="U81" s="237">
        <v>41399</v>
      </c>
      <c r="V81" s="237">
        <v>25806</v>
      </c>
      <c r="W81" s="237">
        <v>49</v>
      </c>
      <c r="X81" s="237">
        <v>41</v>
      </c>
      <c r="Y81" s="237">
        <v>61191</v>
      </c>
      <c r="Z81" s="237">
        <v>2785</v>
      </c>
      <c r="AA81" s="237">
        <v>1565</v>
      </c>
      <c r="AB81" s="68">
        <v>0</v>
      </c>
      <c r="AC81" s="68">
        <v>0</v>
      </c>
      <c r="AD81" s="68">
        <v>0</v>
      </c>
      <c r="AE81" s="68">
        <v>62803</v>
      </c>
      <c r="AF81" s="68">
        <v>29170</v>
      </c>
      <c r="AG81" s="68">
        <v>10000</v>
      </c>
      <c r="AH81" s="68">
        <v>39905</v>
      </c>
      <c r="AI81" s="68">
        <v>131878</v>
      </c>
      <c r="AJ81" s="91">
        <f t="shared" si="9"/>
        <v>0</v>
      </c>
      <c r="AK81" s="68">
        <v>134028</v>
      </c>
      <c r="AL81" s="68">
        <v>20691</v>
      </c>
      <c r="AM81" s="68">
        <v>114435</v>
      </c>
      <c r="AN81" s="68">
        <v>269154</v>
      </c>
      <c r="AO81" s="68">
        <v>0</v>
      </c>
      <c r="AP81" s="68">
        <v>0</v>
      </c>
      <c r="AQ81" s="111">
        <f t="shared" si="10"/>
        <v>0</v>
      </c>
      <c r="AR81" s="209">
        <v>62803</v>
      </c>
      <c r="AS81" s="68">
        <v>0</v>
      </c>
      <c r="AT81" s="68">
        <v>0</v>
      </c>
      <c r="AU81" s="91">
        <f t="shared" si="12"/>
        <v>62803</v>
      </c>
      <c r="AW81" s="47"/>
      <c r="AX81" s="47"/>
      <c r="AY81" s="47"/>
      <c r="AZ81" s="47"/>
      <c r="BA81" s="47"/>
      <c r="BB81" s="47"/>
      <c r="BC81" s="47"/>
      <c r="BD81" s="47"/>
      <c r="BE81" s="47"/>
      <c r="BF81" s="68"/>
      <c r="BG81" s="68"/>
      <c r="BH81" s="68"/>
      <c r="BI81" s="47"/>
      <c r="BJ81" s="47"/>
      <c r="BK81" s="47"/>
      <c r="BL81" s="47"/>
      <c r="BM81" s="47"/>
      <c r="BN81" s="47"/>
    </row>
    <row r="82" spans="1:66" x14ac:dyDescent="0.2">
      <c r="A82" s="14">
        <v>927041053</v>
      </c>
      <c r="B82" t="str">
        <f>VLOOKUP($A82,[2]LibPAS!$A$2:$AO$476,2,FALSE)</f>
        <v>CARNEGIE FREE LIBRARY-MIDLAND</v>
      </c>
      <c r="C82" s="95"/>
      <c r="D82" s="153" t="s">
        <v>1441</v>
      </c>
      <c r="E82" s="153" t="s">
        <v>115</v>
      </c>
      <c r="F82" s="153" t="s">
        <v>395</v>
      </c>
      <c r="G82" s="96"/>
      <c r="H82" s="96"/>
      <c r="I82" s="153" t="s">
        <v>1460</v>
      </c>
      <c r="J82" s="237">
        <v>4684</v>
      </c>
      <c r="K82" s="237">
        <v>2063</v>
      </c>
      <c r="L82" s="57">
        <v>30</v>
      </c>
      <c r="M82" s="57">
        <v>0</v>
      </c>
      <c r="N82" s="57">
        <v>0</v>
      </c>
      <c r="O82" s="98">
        <f t="shared" si="8"/>
        <v>0</v>
      </c>
      <c r="P82" s="245">
        <v>0.68571000000000004</v>
      </c>
      <c r="Q82" s="57">
        <v>0.85714000000000001</v>
      </c>
      <c r="R82" s="57">
        <v>0</v>
      </c>
      <c r="S82" s="98">
        <f t="shared" si="11"/>
        <v>1.5428500000000001</v>
      </c>
      <c r="T82" s="259">
        <v>19184</v>
      </c>
      <c r="U82" s="237">
        <v>16593</v>
      </c>
      <c r="V82" s="237">
        <v>25806</v>
      </c>
      <c r="W82" s="237">
        <v>19</v>
      </c>
      <c r="X82" s="237">
        <v>41</v>
      </c>
      <c r="Y82" s="237">
        <v>41163</v>
      </c>
      <c r="Z82" s="237">
        <v>943</v>
      </c>
      <c r="AA82" s="237">
        <v>811</v>
      </c>
      <c r="AB82" s="68">
        <v>0</v>
      </c>
      <c r="AC82" s="68">
        <v>0</v>
      </c>
      <c r="AD82" s="68">
        <v>0</v>
      </c>
      <c r="AE82" s="68">
        <v>20626</v>
      </c>
      <c r="AF82" s="68">
        <v>10033</v>
      </c>
      <c r="AG82" s="68">
        <v>4589</v>
      </c>
      <c r="AH82" s="68">
        <v>47633</v>
      </c>
      <c r="AI82" s="68">
        <v>78292</v>
      </c>
      <c r="AJ82" s="91">
        <f t="shared" si="9"/>
        <v>0</v>
      </c>
      <c r="AK82" s="68">
        <v>34335</v>
      </c>
      <c r="AL82" s="68">
        <v>8438</v>
      </c>
      <c r="AM82" s="68">
        <v>22792</v>
      </c>
      <c r="AN82" s="68">
        <v>65565</v>
      </c>
      <c r="AO82" s="241" t="s">
        <v>1032</v>
      </c>
      <c r="AP82" s="241" t="s">
        <v>1032</v>
      </c>
      <c r="AQ82" s="111">
        <f t="shared" si="10"/>
        <v>0</v>
      </c>
      <c r="AR82" s="209">
        <v>20626</v>
      </c>
      <c r="AS82" s="241" t="s">
        <v>1032</v>
      </c>
      <c r="AT82" s="241" t="s">
        <v>1032</v>
      </c>
      <c r="AU82" s="91">
        <f t="shared" si="12"/>
        <v>20626</v>
      </c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</row>
    <row r="83" spans="1:66" x14ac:dyDescent="0.2">
      <c r="A83" s="14">
        <v>902021653</v>
      </c>
      <c r="B83" t="str">
        <f>VLOOKUP($A83,[2]LibPAS!$A$2:$AO$476,2,FALSE)</f>
        <v>CARNEGIE LIBRARY OF HOMESTEAD</v>
      </c>
      <c r="C83" s="95"/>
      <c r="D83" s="153" t="s">
        <v>1441</v>
      </c>
      <c r="E83" s="153" t="s">
        <v>229</v>
      </c>
      <c r="F83" s="153" t="s">
        <v>332</v>
      </c>
      <c r="G83" s="96"/>
      <c r="H83" s="96"/>
      <c r="I83" s="153" t="s">
        <v>1452</v>
      </c>
      <c r="J83" s="237">
        <v>17771</v>
      </c>
      <c r="K83" s="237">
        <v>5939</v>
      </c>
      <c r="L83" s="57">
        <v>50</v>
      </c>
      <c r="M83" s="57">
        <v>1.14286</v>
      </c>
      <c r="N83" s="57">
        <v>0</v>
      </c>
      <c r="O83" s="98">
        <f t="shared" si="8"/>
        <v>1.14286</v>
      </c>
      <c r="P83" s="245">
        <v>1.14286</v>
      </c>
      <c r="Q83" s="57">
        <v>5.0857099999999997</v>
      </c>
      <c r="R83" s="57">
        <v>1.2285699999999999</v>
      </c>
      <c r="S83" s="98">
        <f t="shared" si="11"/>
        <v>8.6</v>
      </c>
      <c r="T83" s="259">
        <v>33531</v>
      </c>
      <c r="U83" s="237">
        <v>28845</v>
      </c>
      <c r="V83" s="237">
        <v>348491</v>
      </c>
      <c r="W83" s="237">
        <v>68</v>
      </c>
      <c r="X83" s="237">
        <v>265</v>
      </c>
      <c r="Y83" s="237">
        <v>68091</v>
      </c>
      <c r="Z83" s="237">
        <v>19832</v>
      </c>
      <c r="AA83" s="237">
        <v>23192</v>
      </c>
      <c r="AB83" s="241">
        <v>0</v>
      </c>
      <c r="AC83" s="68">
        <v>0</v>
      </c>
      <c r="AD83" s="241">
        <v>0</v>
      </c>
      <c r="AE83" s="68">
        <v>66980</v>
      </c>
      <c r="AF83" s="68">
        <v>189149</v>
      </c>
      <c r="AG83" s="68">
        <v>0</v>
      </c>
      <c r="AH83" s="68">
        <v>77172</v>
      </c>
      <c r="AI83" s="68">
        <v>333301</v>
      </c>
      <c r="AJ83" s="91">
        <f t="shared" si="9"/>
        <v>0</v>
      </c>
      <c r="AK83" s="68">
        <v>187860</v>
      </c>
      <c r="AL83" s="68">
        <v>45265</v>
      </c>
      <c r="AM83" s="68">
        <v>117571</v>
      </c>
      <c r="AN83" s="68">
        <v>350696</v>
      </c>
      <c r="AO83" s="68">
        <v>0</v>
      </c>
      <c r="AP83" s="68">
        <v>0</v>
      </c>
      <c r="AQ83" s="111">
        <f t="shared" si="10"/>
        <v>0</v>
      </c>
      <c r="AR83" s="209">
        <v>55641</v>
      </c>
      <c r="AS83" s="68">
        <v>0</v>
      </c>
      <c r="AT83" s="68">
        <v>11339</v>
      </c>
      <c r="AU83" s="91">
        <f t="shared" si="12"/>
        <v>66980</v>
      </c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</row>
    <row r="84" spans="1:66" x14ac:dyDescent="0.2">
      <c r="A84" s="14">
        <v>902022042</v>
      </c>
      <c r="B84" t="str">
        <f>VLOOKUP($A84,[2]LibPAS!$A$2:$AO$476,2,FALSE)</f>
        <v>CARNEGIE LIBRARY OF MCKEESPORT</v>
      </c>
      <c r="C84" s="95"/>
      <c r="D84" s="153" t="s">
        <v>1441</v>
      </c>
      <c r="E84" s="153" t="s">
        <v>229</v>
      </c>
      <c r="F84" s="153" t="s">
        <v>332</v>
      </c>
      <c r="G84" s="96"/>
      <c r="H84" s="96"/>
      <c r="I84" s="153" t="s">
        <v>1452</v>
      </c>
      <c r="J84" s="237">
        <v>54956</v>
      </c>
      <c r="K84" s="237">
        <v>10928</v>
      </c>
      <c r="L84" s="57">
        <v>65</v>
      </c>
      <c r="M84" s="57">
        <v>2.5714299999999999</v>
      </c>
      <c r="N84" s="57">
        <v>0</v>
      </c>
      <c r="O84" s="98">
        <f t="shared" si="8"/>
        <v>2.5714299999999999</v>
      </c>
      <c r="P84" s="245">
        <v>0</v>
      </c>
      <c r="Q84" s="57">
        <v>12.8</v>
      </c>
      <c r="R84" s="57">
        <v>1.14286</v>
      </c>
      <c r="S84" s="98">
        <f t="shared" si="11"/>
        <v>16.514289999999999</v>
      </c>
      <c r="T84" s="259">
        <v>99813</v>
      </c>
      <c r="U84" s="237">
        <v>83558</v>
      </c>
      <c r="V84" s="237">
        <v>348491</v>
      </c>
      <c r="W84" s="237">
        <v>125</v>
      </c>
      <c r="X84" s="237">
        <v>265</v>
      </c>
      <c r="Y84" s="237">
        <v>123714</v>
      </c>
      <c r="Z84" s="237">
        <v>61696</v>
      </c>
      <c r="AA84" s="237">
        <v>36739</v>
      </c>
      <c r="AB84" s="68">
        <v>0</v>
      </c>
      <c r="AC84" s="68">
        <v>0</v>
      </c>
      <c r="AD84" s="68">
        <v>0</v>
      </c>
      <c r="AE84" s="68">
        <v>258533</v>
      </c>
      <c r="AF84" s="68">
        <v>362686</v>
      </c>
      <c r="AG84" s="68">
        <v>30000</v>
      </c>
      <c r="AH84" s="68">
        <v>169999</v>
      </c>
      <c r="AI84" s="68">
        <v>791218</v>
      </c>
      <c r="AJ84" s="91">
        <f t="shared" si="9"/>
        <v>0</v>
      </c>
      <c r="AK84" s="68">
        <v>473462</v>
      </c>
      <c r="AL84" s="68">
        <v>94786</v>
      </c>
      <c r="AM84" s="68">
        <v>218488</v>
      </c>
      <c r="AN84" s="68">
        <v>786736</v>
      </c>
      <c r="AO84" s="68">
        <v>0</v>
      </c>
      <c r="AP84" s="68">
        <v>0</v>
      </c>
      <c r="AQ84" s="111">
        <f t="shared" si="10"/>
        <v>0</v>
      </c>
      <c r="AR84" s="209">
        <v>181028</v>
      </c>
      <c r="AS84" s="68">
        <v>0</v>
      </c>
      <c r="AT84" s="68">
        <v>77505</v>
      </c>
      <c r="AU84" s="91">
        <f t="shared" si="12"/>
        <v>258533</v>
      </c>
      <c r="AW84"/>
      <c r="AX84" s="47"/>
      <c r="AZ84" s="68"/>
      <c r="BA84" s="68"/>
      <c r="BB84" s="47"/>
      <c r="BD84" s="47"/>
      <c r="BE84" s="47"/>
      <c r="BF84" s="68"/>
      <c r="BG84" s="68"/>
      <c r="BH84" s="68"/>
      <c r="BJ84" s="68"/>
      <c r="BK84" s="47"/>
      <c r="BL84" s="47"/>
      <c r="BM84" s="47"/>
      <c r="BN84" s="47"/>
    </row>
    <row r="85" spans="1:66" s="255" customFormat="1" x14ac:dyDescent="0.2">
      <c r="A85" s="254">
        <v>902022617</v>
      </c>
      <c r="B85" s="255" t="str">
        <f>VLOOKUP($A85,[2]LibPAS!$A$2:$AO$476,2,FALSE)</f>
        <v>CARNEGIE LIBRARY OF PITTSBURGH</v>
      </c>
      <c r="C85" s="256"/>
      <c r="D85" s="257" t="s">
        <v>1441</v>
      </c>
      <c r="E85" s="257" t="s">
        <v>229</v>
      </c>
      <c r="F85" s="257" t="s">
        <v>332</v>
      </c>
      <c r="G85" s="258"/>
      <c r="H85" s="258"/>
      <c r="I85" s="257" t="s">
        <v>1452</v>
      </c>
      <c r="J85" s="259">
        <v>402422</v>
      </c>
      <c r="K85" s="259">
        <v>205622</v>
      </c>
      <c r="L85" s="260">
        <v>60</v>
      </c>
      <c r="M85" s="260">
        <v>128.34666999999999</v>
      </c>
      <c r="N85" s="260">
        <v>0</v>
      </c>
      <c r="O85" s="260">
        <f t="shared" si="8"/>
        <v>128.34666999999999</v>
      </c>
      <c r="P85" s="261">
        <v>0</v>
      </c>
      <c r="Q85" s="260">
        <v>255.33332999999999</v>
      </c>
      <c r="R85" s="260">
        <v>19.226669999999999</v>
      </c>
      <c r="S85" s="260">
        <f t="shared" si="11"/>
        <v>402.90666999999996</v>
      </c>
      <c r="T85" s="259">
        <v>2350050</v>
      </c>
      <c r="U85" s="259">
        <v>1292669</v>
      </c>
      <c r="V85" s="259">
        <v>348491</v>
      </c>
      <c r="W85" s="259">
        <v>814</v>
      </c>
      <c r="X85" s="259">
        <v>497</v>
      </c>
      <c r="Y85" s="259">
        <v>4333757</v>
      </c>
      <c r="Z85" s="237">
        <v>430572</v>
      </c>
      <c r="AA85" s="237">
        <v>564985</v>
      </c>
      <c r="AB85" s="262">
        <v>0</v>
      </c>
      <c r="AC85" s="262">
        <v>24378</v>
      </c>
      <c r="AD85" s="262">
        <v>0</v>
      </c>
      <c r="AE85" s="262">
        <v>5472719</v>
      </c>
      <c r="AF85" s="262">
        <v>25721637</v>
      </c>
      <c r="AG85" s="262">
        <v>0</v>
      </c>
      <c r="AH85" s="262">
        <v>4517214</v>
      </c>
      <c r="AI85" s="262">
        <v>35735948</v>
      </c>
      <c r="AJ85" s="262">
        <f t="shared" si="9"/>
        <v>0</v>
      </c>
      <c r="AK85" s="262">
        <v>20370954</v>
      </c>
      <c r="AL85" s="262">
        <v>4779146</v>
      </c>
      <c r="AM85" s="262">
        <v>8468105</v>
      </c>
      <c r="AN85" s="262">
        <v>33618205</v>
      </c>
      <c r="AO85" s="262">
        <v>9378</v>
      </c>
      <c r="AP85" s="262">
        <v>0</v>
      </c>
      <c r="AQ85" s="263">
        <f t="shared" si="10"/>
        <v>9378</v>
      </c>
      <c r="AR85" s="262">
        <v>3281291</v>
      </c>
      <c r="AS85" s="264" t="s">
        <v>1032</v>
      </c>
      <c r="AT85" s="262">
        <v>2137136</v>
      </c>
      <c r="AU85" s="262">
        <f t="shared" si="12"/>
        <v>5418427</v>
      </c>
      <c r="AV85" s="262"/>
      <c r="AW85" s="265"/>
      <c r="AX85" s="265"/>
      <c r="AY85" s="265"/>
      <c r="AZ85" s="265"/>
      <c r="BA85" s="265"/>
      <c r="BB85" s="265"/>
      <c r="BC85" s="265"/>
      <c r="BD85" s="265"/>
      <c r="BE85" s="265"/>
      <c r="BF85" s="262"/>
      <c r="BG85" s="262"/>
      <c r="BH85" s="262"/>
      <c r="BI85" s="262"/>
      <c r="BJ85" s="262"/>
      <c r="BK85" s="265"/>
      <c r="BL85" s="265"/>
      <c r="BM85" s="265"/>
      <c r="BN85" s="265"/>
    </row>
    <row r="86" spans="1:66" x14ac:dyDescent="0.2">
      <c r="A86" s="14">
        <v>908110273</v>
      </c>
      <c r="B86" t="str">
        <f>VLOOKUP($A86,[2]LibPAS!$A$2:$AO$476,2,FALSE)</f>
        <v>CARROLLTOWN PUBLIC LIBRARY</v>
      </c>
      <c r="C86" s="95"/>
      <c r="D86" s="153" t="s">
        <v>1445</v>
      </c>
      <c r="E86" s="153" t="s">
        <v>126</v>
      </c>
      <c r="F86" s="153" t="s">
        <v>536</v>
      </c>
      <c r="G86" s="96"/>
      <c r="H86" s="96"/>
      <c r="I86" s="153" t="s">
        <v>1462</v>
      </c>
      <c r="J86" s="237">
        <v>853</v>
      </c>
      <c r="K86" s="237">
        <v>819</v>
      </c>
      <c r="L86" s="57">
        <v>35</v>
      </c>
      <c r="M86" s="57">
        <v>0</v>
      </c>
      <c r="N86" s="57">
        <v>0</v>
      </c>
      <c r="O86" s="98">
        <f t="shared" si="8"/>
        <v>0</v>
      </c>
      <c r="P86" s="245">
        <v>0.68571000000000004</v>
      </c>
      <c r="Q86" s="57">
        <v>0.31429000000000001</v>
      </c>
      <c r="R86" s="57">
        <v>0</v>
      </c>
      <c r="S86" s="98">
        <f t="shared" si="11"/>
        <v>1</v>
      </c>
      <c r="T86" s="259">
        <v>8116</v>
      </c>
      <c r="U86" s="237">
        <v>7581</v>
      </c>
      <c r="V86" s="237">
        <v>2410</v>
      </c>
      <c r="W86" s="237">
        <v>34</v>
      </c>
      <c r="X86" s="237">
        <v>0</v>
      </c>
      <c r="Y86" s="237">
        <v>13544</v>
      </c>
      <c r="Z86" s="237">
        <v>90</v>
      </c>
      <c r="AA86" s="237">
        <v>14</v>
      </c>
      <c r="AB86" s="68">
        <v>6101</v>
      </c>
      <c r="AC86" s="68">
        <v>6101</v>
      </c>
      <c r="AD86" s="68">
        <v>0</v>
      </c>
      <c r="AE86" s="68">
        <v>8379</v>
      </c>
      <c r="AF86" s="68">
        <v>14284</v>
      </c>
      <c r="AG86" s="68">
        <v>500</v>
      </c>
      <c r="AH86" s="68">
        <v>28301</v>
      </c>
      <c r="AI86" s="68">
        <v>57065</v>
      </c>
      <c r="AJ86" s="91">
        <f t="shared" si="9"/>
        <v>6101</v>
      </c>
      <c r="AK86" s="68">
        <v>27279</v>
      </c>
      <c r="AL86" s="68">
        <v>6178</v>
      </c>
      <c r="AM86" s="68">
        <v>18154</v>
      </c>
      <c r="AN86" s="68">
        <v>51611</v>
      </c>
      <c r="AO86" s="68">
        <v>0</v>
      </c>
      <c r="AP86" s="68">
        <v>6101</v>
      </c>
      <c r="AQ86" s="111">
        <f t="shared" si="10"/>
        <v>6101</v>
      </c>
      <c r="AR86" s="209">
        <v>8379</v>
      </c>
      <c r="AS86" s="68">
        <v>0</v>
      </c>
      <c r="AT86" s="68">
        <v>0</v>
      </c>
      <c r="AU86" s="91">
        <f t="shared" si="12"/>
        <v>8379</v>
      </c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</row>
    <row r="87" spans="1:66" x14ac:dyDescent="0.2">
      <c r="A87" s="14">
        <v>910140033</v>
      </c>
      <c r="B87" t="str">
        <f>VLOOKUP($A87,[2]LibPAS!$A$2:$AO$476,2,FALSE)</f>
        <v>CENTRE CO LIB &amp; HIST MUSEUM</v>
      </c>
      <c r="C87" s="95"/>
      <c r="D87" s="153" t="s">
        <v>1445</v>
      </c>
      <c r="E87" s="153" t="s">
        <v>102</v>
      </c>
      <c r="F87" s="153" t="s">
        <v>673</v>
      </c>
      <c r="G87" s="96"/>
      <c r="H87" s="96"/>
      <c r="I87" s="153" t="s">
        <v>1470</v>
      </c>
      <c r="J87" s="237">
        <v>61894</v>
      </c>
      <c r="K87" s="237">
        <v>16300</v>
      </c>
      <c r="L87" s="57">
        <v>53</v>
      </c>
      <c r="M87" s="57">
        <v>2</v>
      </c>
      <c r="N87" s="57">
        <v>0</v>
      </c>
      <c r="O87" s="98">
        <f t="shared" si="8"/>
        <v>2</v>
      </c>
      <c r="P87" s="245">
        <v>1</v>
      </c>
      <c r="Q87" s="57">
        <v>15.71429</v>
      </c>
      <c r="R87" s="57">
        <v>1.5714300000000001</v>
      </c>
      <c r="S87" s="98">
        <f t="shared" si="11"/>
        <v>20.285719999999998</v>
      </c>
      <c r="T87" s="259">
        <v>114619</v>
      </c>
      <c r="U87" s="237">
        <v>97905</v>
      </c>
      <c r="V87" s="237">
        <v>15266</v>
      </c>
      <c r="W87" s="237">
        <v>62</v>
      </c>
      <c r="X87" s="237">
        <v>0</v>
      </c>
      <c r="Y87" s="237">
        <v>239053</v>
      </c>
      <c r="Z87" s="237">
        <v>16098</v>
      </c>
      <c r="AA87" s="237">
        <v>11425</v>
      </c>
      <c r="AB87" s="68">
        <v>0</v>
      </c>
      <c r="AC87" s="68">
        <v>0</v>
      </c>
      <c r="AD87" s="68">
        <v>0</v>
      </c>
      <c r="AE87" s="68">
        <v>228915</v>
      </c>
      <c r="AF87" s="68">
        <v>390775</v>
      </c>
      <c r="AG87" s="68">
        <v>0</v>
      </c>
      <c r="AH87" s="68">
        <v>157913</v>
      </c>
      <c r="AI87" s="68">
        <v>777603</v>
      </c>
      <c r="AJ87" s="91">
        <f t="shared" si="9"/>
        <v>0</v>
      </c>
      <c r="AK87" s="68">
        <v>612086</v>
      </c>
      <c r="AL87" s="68">
        <v>73970</v>
      </c>
      <c r="AM87" s="68">
        <v>161437</v>
      </c>
      <c r="AN87" s="68">
        <v>847493</v>
      </c>
      <c r="AO87" s="68">
        <v>0</v>
      </c>
      <c r="AP87" s="68">
        <v>0</v>
      </c>
      <c r="AQ87" s="111">
        <f t="shared" si="10"/>
        <v>0</v>
      </c>
      <c r="AR87" s="209">
        <v>228915</v>
      </c>
      <c r="AS87" s="68">
        <v>0</v>
      </c>
      <c r="AT87" s="68">
        <v>0</v>
      </c>
      <c r="AU87" s="91">
        <f t="shared" si="12"/>
        <v>228915</v>
      </c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J87" s="68"/>
      <c r="BK87" s="47"/>
      <c r="BL87" s="47"/>
      <c r="BM87" s="47"/>
      <c r="BN87" s="47"/>
    </row>
    <row r="88" spans="1:66" x14ac:dyDescent="0.2">
      <c r="A88" s="14">
        <v>910140053</v>
      </c>
      <c r="B88" t="str">
        <f>VLOOKUP($A88,[2]LibPAS!$A$2:$AO$476,2,FALSE)</f>
        <v>CENTRE SYS ADMIN UNIT</v>
      </c>
      <c r="C88" s="95"/>
      <c r="D88" s="153" t="s">
        <v>1445</v>
      </c>
      <c r="E88" s="153" t="s">
        <v>102</v>
      </c>
      <c r="F88" s="153" t="s">
        <v>673</v>
      </c>
      <c r="G88" s="96"/>
      <c r="H88" s="96"/>
      <c r="I88" s="153" t="s">
        <v>1470</v>
      </c>
      <c r="J88" s="237">
        <v>0</v>
      </c>
      <c r="K88" s="237">
        <v>0</v>
      </c>
      <c r="L88" s="57">
        <v>0</v>
      </c>
      <c r="M88" s="57">
        <v>0</v>
      </c>
      <c r="N88" s="57">
        <v>0</v>
      </c>
      <c r="O88" s="98">
        <f t="shared" si="8"/>
        <v>0</v>
      </c>
      <c r="P88" s="245">
        <v>0</v>
      </c>
      <c r="Q88" s="57">
        <v>0</v>
      </c>
      <c r="R88" s="57">
        <v>0</v>
      </c>
      <c r="S88" s="98">
        <f t="shared" si="11"/>
        <v>0</v>
      </c>
      <c r="T88" s="259">
        <v>0</v>
      </c>
      <c r="U88" s="237">
        <v>0</v>
      </c>
      <c r="V88" s="237">
        <v>0</v>
      </c>
      <c r="W88" s="237">
        <v>0</v>
      </c>
      <c r="X88" s="237">
        <v>0</v>
      </c>
      <c r="Y88" s="237">
        <v>0</v>
      </c>
      <c r="Z88" s="237">
        <v>0</v>
      </c>
      <c r="AA88" s="237">
        <v>0</v>
      </c>
      <c r="AB88" s="68">
        <v>0</v>
      </c>
      <c r="AC88" s="68">
        <v>0</v>
      </c>
      <c r="AD88" s="68">
        <v>0</v>
      </c>
      <c r="AE88" s="68">
        <v>70825</v>
      </c>
      <c r="AF88" s="68">
        <v>10000</v>
      </c>
      <c r="AG88" s="68">
        <v>0</v>
      </c>
      <c r="AH88" s="68">
        <v>12644</v>
      </c>
      <c r="AI88" s="68">
        <v>93469</v>
      </c>
      <c r="AJ88" s="91">
        <f t="shared" si="9"/>
        <v>0</v>
      </c>
      <c r="AK88" s="68">
        <v>0</v>
      </c>
      <c r="AL88" s="68">
        <v>84341</v>
      </c>
      <c r="AM88" s="68">
        <v>3412</v>
      </c>
      <c r="AN88" s="68">
        <v>87753</v>
      </c>
      <c r="AO88" s="68">
        <v>0</v>
      </c>
      <c r="AP88" s="68">
        <v>0</v>
      </c>
      <c r="AQ88" s="111">
        <f t="shared" si="10"/>
        <v>0</v>
      </c>
      <c r="AR88" s="209">
        <v>70825</v>
      </c>
      <c r="AS88" s="68">
        <v>0</v>
      </c>
      <c r="AT88" s="68">
        <v>0</v>
      </c>
      <c r="AU88" s="91">
        <f t="shared" si="12"/>
        <v>70825</v>
      </c>
      <c r="AX88" s="47"/>
      <c r="AY88" s="47"/>
      <c r="AZ88" s="68"/>
      <c r="BA88" s="68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</row>
    <row r="89" spans="1:66" x14ac:dyDescent="0.2">
      <c r="A89" s="14">
        <v>901630993</v>
      </c>
      <c r="B89" t="str">
        <f>VLOOKUP($A89,[2]LibPAS!$A$2:$AO$476,2,FALSE)</f>
        <v>CHARTIERS-HOUSTON COM LIBRARY</v>
      </c>
      <c r="C89" s="95"/>
      <c r="D89" s="153" t="s">
        <v>1441</v>
      </c>
      <c r="E89" s="153" t="s">
        <v>737</v>
      </c>
      <c r="F89" s="153" t="s">
        <v>737</v>
      </c>
      <c r="G89" s="96"/>
      <c r="H89" s="96"/>
      <c r="I89" s="153" t="s">
        <v>1459</v>
      </c>
      <c r="J89" s="237">
        <v>9114</v>
      </c>
      <c r="K89" s="237">
        <v>3033</v>
      </c>
      <c r="L89" s="57">
        <v>40</v>
      </c>
      <c r="M89" s="57">
        <v>1</v>
      </c>
      <c r="N89" s="57">
        <v>0</v>
      </c>
      <c r="O89" s="98">
        <f t="shared" si="8"/>
        <v>1</v>
      </c>
      <c r="P89" s="245">
        <v>0</v>
      </c>
      <c r="Q89" s="57">
        <v>1.5714300000000001</v>
      </c>
      <c r="R89" s="57">
        <v>0.22857</v>
      </c>
      <c r="S89" s="98">
        <f t="shared" si="11"/>
        <v>2.8000000000000003</v>
      </c>
      <c r="T89" s="259">
        <v>38334</v>
      </c>
      <c r="U89" s="237">
        <v>35621</v>
      </c>
      <c r="V89" s="237">
        <v>7096</v>
      </c>
      <c r="W89" s="237">
        <v>10</v>
      </c>
      <c r="X89" s="237">
        <v>0</v>
      </c>
      <c r="Y89" s="237">
        <v>21794</v>
      </c>
      <c r="Z89" s="237">
        <v>100</v>
      </c>
      <c r="AA89" s="237">
        <v>80</v>
      </c>
      <c r="AB89" s="68">
        <v>0</v>
      </c>
      <c r="AC89" s="68">
        <v>0</v>
      </c>
      <c r="AD89" s="68">
        <v>0</v>
      </c>
      <c r="AE89" s="68">
        <v>35720</v>
      </c>
      <c r="AF89" s="68">
        <v>41650</v>
      </c>
      <c r="AG89" s="68">
        <v>12000</v>
      </c>
      <c r="AH89" s="68">
        <v>57826</v>
      </c>
      <c r="AI89" s="68">
        <v>135196</v>
      </c>
      <c r="AJ89" s="91">
        <f t="shared" si="9"/>
        <v>0</v>
      </c>
      <c r="AK89" s="68">
        <v>63361</v>
      </c>
      <c r="AL89" s="68">
        <v>13599</v>
      </c>
      <c r="AM89" s="68">
        <v>28042</v>
      </c>
      <c r="AN89" s="68">
        <v>105002</v>
      </c>
      <c r="AO89" s="68">
        <v>0</v>
      </c>
      <c r="AP89" s="68">
        <v>0</v>
      </c>
      <c r="AQ89" s="111">
        <f t="shared" si="10"/>
        <v>0</v>
      </c>
      <c r="AR89" s="209">
        <v>35720</v>
      </c>
      <c r="AS89" s="68">
        <v>0</v>
      </c>
      <c r="AT89" s="68">
        <v>0</v>
      </c>
      <c r="AU89" s="91">
        <f t="shared" si="12"/>
        <v>35720</v>
      </c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68"/>
    </row>
    <row r="90" spans="1:66" x14ac:dyDescent="0.2">
      <c r="A90" s="14">
        <v>923460154</v>
      </c>
      <c r="B90" t="str">
        <f>VLOOKUP($A90,[2]LibPAS!$A$2:$AO$476,2,FALSE)</f>
        <v>CHELTENHAM TWNSHP LIB SYSTEM</v>
      </c>
      <c r="C90" s="95"/>
      <c r="D90" s="153" t="s">
        <v>1440</v>
      </c>
      <c r="E90" s="153" t="s">
        <v>12</v>
      </c>
      <c r="F90" s="153" t="s">
        <v>162</v>
      </c>
      <c r="G90" s="96"/>
      <c r="H90" s="96"/>
      <c r="I90" s="153">
        <v>0</v>
      </c>
      <c r="J90" s="237">
        <v>36793</v>
      </c>
      <c r="K90" s="237">
        <v>15650</v>
      </c>
      <c r="L90" s="57">
        <v>55</v>
      </c>
      <c r="M90" s="57">
        <v>8.7733299999999996</v>
      </c>
      <c r="N90" s="57">
        <v>0</v>
      </c>
      <c r="O90" s="98">
        <f t="shared" si="8"/>
        <v>8.7733299999999996</v>
      </c>
      <c r="P90" s="245">
        <v>0</v>
      </c>
      <c r="Q90" s="57">
        <v>17.36</v>
      </c>
      <c r="R90" s="57">
        <v>0.77332999999999996</v>
      </c>
      <c r="S90" s="98">
        <f t="shared" si="11"/>
        <v>26.906660000000002</v>
      </c>
      <c r="T90" s="259">
        <v>762449</v>
      </c>
      <c r="U90" s="237">
        <v>127274</v>
      </c>
      <c r="V90" s="237">
        <v>249431</v>
      </c>
      <c r="W90" s="237">
        <v>160</v>
      </c>
      <c r="X90" s="237">
        <v>109</v>
      </c>
      <c r="Y90" s="237">
        <v>385228</v>
      </c>
      <c r="Z90" s="237">
        <v>45903</v>
      </c>
      <c r="AA90" s="237">
        <v>49914</v>
      </c>
      <c r="AB90" s="68">
        <v>0</v>
      </c>
      <c r="AC90" s="68">
        <v>367</v>
      </c>
      <c r="AD90" s="68">
        <v>0</v>
      </c>
      <c r="AE90" s="68">
        <v>130413</v>
      </c>
      <c r="AF90" s="68">
        <v>1633500</v>
      </c>
      <c r="AG90" s="68">
        <v>0</v>
      </c>
      <c r="AH90" s="68">
        <v>199416</v>
      </c>
      <c r="AI90" s="68">
        <v>1963696</v>
      </c>
      <c r="AJ90" s="91">
        <f t="shared" si="9"/>
        <v>0</v>
      </c>
      <c r="AK90" s="68">
        <v>1343828</v>
      </c>
      <c r="AL90" s="68">
        <v>254530</v>
      </c>
      <c r="AM90" s="68">
        <v>314917</v>
      </c>
      <c r="AN90" s="68">
        <v>1913275</v>
      </c>
      <c r="AO90" s="68">
        <v>367</v>
      </c>
      <c r="AP90" s="68">
        <v>0</v>
      </c>
      <c r="AQ90" s="111">
        <f t="shared" si="10"/>
        <v>367</v>
      </c>
      <c r="AR90" s="209">
        <v>121913</v>
      </c>
      <c r="AS90" s="68">
        <v>0</v>
      </c>
      <c r="AT90" s="68">
        <v>32</v>
      </c>
      <c r="AU90" s="91">
        <f t="shared" si="12"/>
        <v>121945</v>
      </c>
      <c r="AX90" s="47"/>
      <c r="AZ90" s="68"/>
      <c r="BA90" s="68"/>
      <c r="BB90" s="47"/>
      <c r="BC90" s="68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</row>
    <row r="91" spans="1:66" x14ac:dyDescent="0.2">
      <c r="A91" s="14">
        <v>924150063</v>
      </c>
      <c r="B91" t="str">
        <f>VLOOKUP($A91,[2]LibPAS!$A$2:$AO$476,2,FALSE)</f>
        <v>CHESTER COUNTY LIBRARY</v>
      </c>
      <c r="C91" s="95"/>
      <c r="D91" s="153" t="s">
        <v>1440</v>
      </c>
      <c r="E91" s="153" t="s">
        <v>951</v>
      </c>
      <c r="F91" s="153" t="s">
        <v>951</v>
      </c>
      <c r="G91" s="96"/>
      <c r="H91" s="96"/>
      <c r="I91" s="153" t="s">
        <v>1458</v>
      </c>
      <c r="J91" s="237">
        <v>78350</v>
      </c>
      <c r="K91" s="237">
        <v>58588</v>
      </c>
      <c r="L91" s="57">
        <v>68.5</v>
      </c>
      <c r="M91" s="57">
        <v>26.68571</v>
      </c>
      <c r="N91" s="57">
        <v>0</v>
      </c>
      <c r="O91" s="98">
        <f t="shared" si="8"/>
        <v>26.68571</v>
      </c>
      <c r="P91" s="245">
        <v>1.14286</v>
      </c>
      <c r="Q91" s="57">
        <v>68.257140000000007</v>
      </c>
      <c r="R91" s="57">
        <v>9.9428599999999996</v>
      </c>
      <c r="S91" s="98">
        <f t="shared" si="11"/>
        <v>106.02857</v>
      </c>
      <c r="T91" s="259">
        <v>429603</v>
      </c>
      <c r="U91" s="237">
        <v>376742</v>
      </c>
      <c r="V91" s="237">
        <v>30357</v>
      </c>
      <c r="W91" s="237">
        <v>315</v>
      </c>
      <c r="X91" s="237">
        <v>46</v>
      </c>
      <c r="Y91" s="237">
        <v>1619779</v>
      </c>
      <c r="Z91" s="237">
        <v>4255</v>
      </c>
      <c r="AA91" s="237">
        <v>2192</v>
      </c>
      <c r="AB91" s="68">
        <v>3844</v>
      </c>
      <c r="AC91" s="68">
        <v>44160</v>
      </c>
      <c r="AD91" s="68">
        <v>0</v>
      </c>
      <c r="AE91" s="68">
        <v>1129209</v>
      </c>
      <c r="AF91" s="68">
        <v>5559106</v>
      </c>
      <c r="AG91" s="68">
        <v>0</v>
      </c>
      <c r="AH91" s="68">
        <v>507296</v>
      </c>
      <c r="AI91" s="68">
        <v>7239771</v>
      </c>
      <c r="AJ91" s="91">
        <f t="shared" si="9"/>
        <v>3844</v>
      </c>
      <c r="AK91" s="68">
        <v>4822186</v>
      </c>
      <c r="AL91" s="68">
        <v>1020385</v>
      </c>
      <c r="AM91" s="68">
        <v>1578491</v>
      </c>
      <c r="AN91" s="68">
        <v>7421062</v>
      </c>
      <c r="AO91" s="68">
        <v>39346</v>
      </c>
      <c r="AP91" s="68">
        <v>3844</v>
      </c>
      <c r="AQ91" s="111">
        <f t="shared" si="10"/>
        <v>43190</v>
      </c>
      <c r="AR91" s="209">
        <v>1167110</v>
      </c>
      <c r="AS91" s="68">
        <v>0</v>
      </c>
      <c r="AT91" s="68">
        <v>0</v>
      </c>
      <c r="AU91" s="91">
        <f t="shared" si="12"/>
        <v>1167110</v>
      </c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</row>
    <row r="92" spans="1:66" x14ac:dyDescent="0.2">
      <c r="A92" s="14">
        <v>924152045</v>
      </c>
      <c r="B92" t="str">
        <f>VLOOKUP($A92,[2]LibPAS!$A$2:$AO$476,2,FALSE)</f>
        <v>CHESTER SPRINGS LIBRARY</v>
      </c>
      <c r="C92" s="95"/>
      <c r="D92" s="153" t="s">
        <v>1440</v>
      </c>
      <c r="E92" s="153" t="s">
        <v>951</v>
      </c>
      <c r="F92" s="153" t="s">
        <v>951</v>
      </c>
      <c r="G92" s="96"/>
      <c r="H92" s="96"/>
      <c r="I92" s="153" t="s">
        <v>1458</v>
      </c>
      <c r="J92" s="237">
        <v>9115</v>
      </c>
      <c r="K92" s="237">
        <v>1048</v>
      </c>
      <c r="L92" s="57">
        <v>50</v>
      </c>
      <c r="M92" s="57">
        <v>2</v>
      </c>
      <c r="N92" s="57">
        <v>0</v>
      </c>
      <c r="O92" s="98">
        <f t="shared" si="8"/>
        <v>2</v>
      </c>
      <c r="P92" s="245">
        <v>0</v>
      </c>
      <c r="Q92" s="57">
        <v>1.2</v>
      </c>
      <c r="R92" s="57">
        <v>0.2</v>
      </c>
      <c r="S92" s="98">
        <f t="shared" si="11"/>
        <v>3.4000000000000004</v>
      </c>
      <c r="T92" s="259">
        <v>16330</v>
      </c>
      <c r="U92" s="237">
        <v>13267</v>
      </c>
      <c r="V92" s="237">
        <v>30357</v>
      </c>
      <c r="W92" s="237">
        <v>22</v>
      </c>
      <c r="X92" s="237">
        <v>45</v>
      </c>
      <c r="Y92" s="237">
        <v>41464</v>
      </c>
      <c r="Z92" s="237">
        <v>48</v>
      </c>
      <c r="AA92" s="237">
        <v>17</v>
      </c>
      <c r="AB92" s="68">
        <v>0</v>
      </c>
      <c r="AC92" s="68">
        <v>0</v>
      </c>
      <c r="AD92" s="68">
        <v>0</v>
      </c>
      <c r="AE92" s="68">
        <v>20219</v>
      </c>
      <c r="AF92" s="68">
        <v>132559</v>
      </c>
      <c r="AG92" s="68">
        <v>0</v>
      </c>
      <c r="AH92" s="68">
        <v>60967</v>
      </c>
      <c r="AI92" s="68">
        <v>213745</v>
      </c>
      <c r="AJ92" s="91">
        <f t="shared" si="9"/>
        <v>0</v>
      </c>
      <c r="AK92" s="68">
        <v>128229</v>
      </c>
      <c r="AL92" s="68">
        <v>24646</v>
      </c>
      <c r="AM92" s="68">
        <v>54865</v>
      </c>
      <c r="AN92" s="68">
        <v>207740</v>
      </c>
      <c r="AO92" s="68">
        <v>0</v>
      </c>
      <c r="AP92" s="68">
        <v>0</v>
      </c>
      <c r="AQ92" s="111">
        <f t="shared" si="10"/>
        <v>0</v>
      </c>
      <c r="AR92" s="209">
        <v>20219</v>
      </c>
      <c r="AS92" s="68">
        <v>0</v>
      </c>
      <c r="AT92" s="68">
        <v>0</v>
      </c>
      <c r="AU92" s="91">
        <f t="shared" si="12"/>
        <v>20219</v>
      </c>
      <c r="AW92" s="47"/>
      <c r="AX92" s="47"/>
      <c r="AZ92" s="68"/>
      <c r="BA92" s="68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</row>
    <row r="93" spans="1:66" x14ac:dyDescent="0.2">
      <c r="A93" s="14">
        <v>901630813</v>
      </c>
      <c r="B93" t="str">
        <f>VLOOKUP($A93,[2]LibPAS!$A$2:$AO$476,2,FALSE)</f>
        <v>CITIZENS LIBRARY</v>
      </c>
      <c r="C93" s="95"/>
      <c r="D93" s="153" t="s">
        <v>1441</v>
      </c>
      <c r="E93" s="153" t="s">
        <v>737</v>
      </c>
      <c r="F93" s="153" t="s">
        <v>737</v>
      </c>
      <c r="G93" s="96"/>
      <c r="H93" s="96"/>
      <c r="I93" s="153" t="s">
        <v>1459</v>
      </c>
      <c r="J93" s="237">
        <v>54719</v>
      </c>
      <c r="K93" s="237">
        <v>20704</v>
      </c>
      <c r="L93" s="57">
        <v>55</v>
      </c>
      <c r="M93" s="57">
        <v>6</v>
      </c>
      <c r="N93" s="57">
        <v>0</v>
      </c>
      <c r="O93" s="98">
        <f t="shared" si="8"/>
        <v>6</v>
      </c>
      <c r="P93" s="245">
        <v>0</v>
      </c>
      <c r="Q93" s="57">
        <v>11.571429999999999</v>
      </c>
      <c r="R93" s="57">
        <v>0</v>
      </c>
      <c r="S93" s="98">
        <f t="shared" si="11"/>
        <v>17.571429999999999</v>
      </c>
      <c r="T93" s="259">
        <v>117138</v>
      </c>
      <c r="U93" s="237">
        <v>109680</v>
      </c>
      <c r="V93" s="237">
        <v>7096</v>
      </c>
      <c r="W93" s="237">
        <v>240</v>
      </c>
      <c r="X93" s="237">
        <v>0</v>
      </c>
      <c r="Y93" s="237">
        <v>113095</v>
      </c>
      <c r="Z93" s="237">
        <v>974</v>
      </c>
      <c r="AA93" s="237">
        <v>707</v>
      </c>
      <c r="AB93" s="68">
        <v>0</v>
      </c>
      <c r="AC93" s="68">
        <v>0</v>
      </c>
      <c r="AD93" s="68">
        <v>0</v>
      </c>
      <c r="AE93" s="68">
        <v>216963</v>
      </c>
      <c r="AF93" s="68">
        <v>113079</v>
      </c>
      <c r="AG93" s="68">
        <v>29500</v>
      </c>
      <c r="AH93" s="68">
        <v>156771</v>
      </c>
      <c r="AI93" s="68">
        <v>486813</v>
      </c>
      <c r="AJ93" s="91">
        <f t="shared" si="9"/>
        <v>0</v>
      </c>
      <c r="AK93" s="68">
        <v>691736</v>
      </c>
      <c r="AL93" s="68">
        <v>53847</v>
      </c>
      <c r="AM93" s="68">
        <v>129968</v>
      </c>
      <c r="AN93" s="68">
        <v>875551</v>
      </c>
      <c r="AO93" s="252" t="s">
        <v>1032</v>
      </c>
      <c r="AP93" s="252" t="s">
        <v>1032</v>
      </c>
      <c r="AQ93" s="111">
        <f t="shared" si="10"/>
        <v>0</v>
      </c>
      <c r="AR93" s="209">
        <v>216963</v>
      </c>
      <c r="AS93" s="252" t="s">
        <v>1032</v>
      </c>
      <c r="AT93" s="241" t="s">
        <v>1032</v>
      </c>
      <c r="AU93" s="91">
        <f t="shared" si="12"/>
        <v>216963</v>
      </c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</row>
    <row r="94" spans="1:66" x14ac:dyDescent="0.2">
      <c r="A94" s="14">
        <v>902020692</v>
      </c>
      <c r="B94" t="str">
        <f>VLOOKUP($A94,[2]LibPAS!$A$2:$AO$476,2,FALSE)</f>
        <v>CLAIRTON PUBLIC LIBRARY</v>
      </c>
      <c r="C94" s="95"/>
      <c r="D94" s="153" t="s">
        <v>1441</v>
      </c>
      <c r="E94" s="153" t="s">
        <v>229</v>
      </c>
      <c r="F94" s="153" t="s">
        <v>332</v>
      </c>
      <c r="G94" s="96"/>
      <c r="H94" s="96"/>
      <c r="I94" s="153" t="s">
        <v>1452</v>
      </c>
      <c r="J94" s="237">
        <v>6796</v>
      </c>
      <c r="K94" s="238">
        <v>2059</v>
      </c>
      <c r="L94" s="57">
        <v>46</v>
      </c>
      <c r="M94" s="57">
        <v>0.25</v>
      </c>
      <c r="N94" s="57">
        <v>0</v>
      </c>
      <c r="O94" s="98">
        <f t="shared" si="8"/>
        <v>0.25</v>
      </c>
      <c r="P94" s="245">
        <v>1</v>
      </c>
      <c r="Q94" s="57">
        <v>3.15</v>
      </c>
      <c r="R94" s="57">
        <v>0</v>
      </c>
      <c r="S94" s="98">
        <f t="shared" si="11"/>
        <v>4.4000000000000004</v>
      </c>
      <c r="T94" s="293">
        <v>30192</v>
      </c>
      <c r="U94" s="237">
        <v>27679</v>
      </c>
      <c r="V94" s="237">
        <v>384491</v>
      </c>
      <c r="W94" s="237">
        <v>78</v>
      </c>
      <c r="X94" s="238">
        <v>265</v>
      </c>
      <c r="Y94" s="237">
        <v>10614</v>
      </c>
      <c r="Z94" s="237">
        <v>8301</v>
      </c>
      <c r="AA94" s="237">
        <v>3842</v>
      </c>
      <c r="AB94" s="68">
        <v>0</v>
      </c>
      <c r="AC94" s="68">
        <v>0</v>
      </c>
      <c r="AD94" s="68">
        <v>0</v>
      </c>
      <c r="AE94" s="68">
        <v>32256</v>
      </c>
      <c r="AF94" s="68">
        <v>116276</v>
      </c>
      <c r="AG94" s="68">
        <v>5000</v>
      </c>
      <c r="AH94" s="68">
        <v>20670</v>
      </c>
      <c r="AI94" s="68">
        <v>169202</v>
      </c>
      <c r="AJ94" s="91">
        <f t="shared" si="9"/>
        <v>0</v>
      </c>
      <c r="AK94" s="68">
        <v>90199</v>
      </c>
      <c r="AL94" s="68">
        <v>18877</v>
      </c>
      <c r="AM94" s="68">
        <v>47319</v>
      </c>
      <c r="AN94" s="68">
        <v>156395</v>
      </c>
      <c r="AO94" s="252" t="s">
        <v>1032</v>
      </c>
      <c r="AP94" s="252" t="s">
        <v>1032</v>
      </c>
      <c r="AQ94" s="111">
        <f t="shared" si="10"/>
        <v>0</v>
      </c>
      <c r="AR94" s="209">
        <v>15744</v>
      </c>
      <c r="AS94" s="252" t="s">
        <v>1032</v>
      </c>
      <c r="AT94" s="68">
        <v>16512</v>
      </c>
      <c r="AU94" s="91">
        <f t="shared" si="12"/>
        <v>32256</v>
      </c>
      <c r="AW94" s="47"/>
      <c r="AX94" s="47"/>
      <c r="AY94" s="47"/>
      <c r="AZ94" s="47"/>
      <c r="BA94" s="47"/>
      <c r="BB94" s="47"/>
      <c r="BC94" s="47"/>
      <c r="BD94" s="47"/>
      <c r="BE94" s="47"/>
      <c r="BF94" s="68"/>
      <c r="BG94" s="68"/>
      <c r="BH94" s="68"/>
      <c r="BJ94" s="68"/>
      <c r="BK94" s="47"/>
      <c r="BL94" s="47"/>
      <c r="BM94" s="47"/>
      <c r="BN94" s="47"/>
    </row>
    <row r="95" spans="1:66" x14ac:dyDescent="0.2">
      <c r="A95" s="14">
        <v>906160185</v>
      </c>
      <c r="B95" t="str">
        <f>VLOOKUP($A95,[2]LibPAS!$A$2:$AO$476,2,FALSE)</f>
        <v>CLARION FREE LIBRARY</v>
      </c>
      <c r="C95" s="95"/>
      <c r="D95" s="153" t="s">
        <v>1442</v>
      </c>
      <c r="E95" s="153" t="s">
        <v>118</v>
      </c>
      <c r="F95" s="153" t="s">
        <v>508</v>
      </c>
      <c r="G95" s="96"/>
      <c r="H95" s="96"/>
      <c r="I95" s="153" t="s">
        <v>1471</v>
      </c>
      <c r="J95" s="237">
        <v>20821</v>
      </c>
      <c r="K95" s="237">
        <v>10781</v>
      </c>
      <c r="L95" s="57">
        <v>59</v>
      </c>
      <c r="M95" s="57">
        <v>1.4285699999999999</v>
      </c>
      <c r="N95" s="57">
        <v>0</v>
      </c>
      <c r="O95" s="98">
        <f t="shared" si="8"/>
        <v>1.4285699999999999</v>
      </c>
      <c r="P95" s="245">
        <v>3.1428600000000002</v>
      </c>
      <c r="Q95" s="57">
        <v>3.7142900000000001</v>
      </c>
      <c r="R95" s="57">
        <v>0.8</v>
      </c>
      <c r="S95" s="98">
        <f t="shared" si="11"/>
        <v>9.085720000000002</v>
      </c>
      <c r="T95" s="259">
        <v>69008</v>
      </c>
      <c r="U95" s="237">
        <v>62593</v>
      </c>
      <c r="V95" s="237">
        <v>1916</v>
      </c>
      <c r="W95" s="237">
        <v>75</v>
      </c>
      <c r="X95" s="237">
        <v>63</v>
      </c>
      <c r="Y95" s="237">
        <v>106666</v>
      </c>
      <c r="Z95" s="237">
        <v>584</v>
      </c>
      <c r="AA95" s="237">
        <v>295</v>
      </c>
      <c r="AB95" s="68">
        <v>4771</v>
      </c>
      <c r="AC95" s="68">
        <v>4771</v>
      </c>
      <c r="AD95" s="68">
        <v>0</v>
      </c>
      <c r="AE95" s="68">
        <v>56377</v>
      </c>
      <c r="AF95" s="68">
        <v>53735</v>
      </c>
      <c r="AG95" s="68">
        <v>0</v>
      </c>
      <c r="AH95" s="68">
        <v>160078</v>
      </c>
      <c r="AI95" s="68">
        <v>274961</v>
      </c>
      <c r="AJ95" s="91">
        <f t="shared" si="9"/>
        <v>4771</v>
      </c>
      <c r="AK95" s="68">
        <v>133624</v>
      </c>
      <c r="AL95" s="68">
        <v>26863</v>
      </c>
      <c r="AM95" s="68">
        <v>65328</v>
      </c>
      <c r="AN95" s="68">
        <v>225815</v>
      </c>
      <c r="AO95" s="68">
        <v>0</v>
      </c>
      <c r="AP95" s="68">
        <v>4771</v>
      </c>
      <c r="AQ95" s="111">
        <f t="shared" si="10"/>
        <v>4771</v>
      </c>
      <c r="AR95" s="209">
        <v>56377</v>
      </c>
      <c r="AS95" s="68">
        <v>0</v>
      </c>
      <c r="AT95" s="68">
        <v>0</v>
      </c>
      <c r="AU95" s="91">
        <f t="shared" si="12"/>
        <v>56377</v>
      </c>
      <c r="AW95" s="47"/>
      <c r="AX95" s="47"/>
      <c r="AY95" s="47"/>
      <c r="AZ95" s="47"/>
      <c r="BA95" s="47"/>
      <c r="BB95" s="47"/>
      <c r="BC95" s="47"/>
      <c r="BD95" s="47"/>
      <c r="BE95" s="47"/>
      <c r="BF95" s="68"/>
      <c r="BG95" s="68"/>
      <c r="BH95" s="68"/>
      <c r="BJ95" s="68"/>
      <c r="BK95" s="47"/>
      <c r="BL95" s="47"/>
      <c r="BM95" s="47"/>
      <c r="BN95" s="47"/>
    </row>
    <row r="96" spans="1:66" x14ac:dyDescent="0.2">
      <c r="A96" s="14">
        <v>906160153</v>
      </c>
      <c r="B96" t="str">
        <f>VLOOKUP($A96,[2]LibPAS!$A$2:$AO$476,2,FALSE)</f>
        <v>CLARION SYS ADMIN UNIT</v>
      </c>
      <c r="C96" s="95"/>
      <c r="D96" s="153" t="s">
        <v>1442</v>
      </c>
      <c r="E96" s="153" t="s">
        <v>118</v>
      </c>
      <c r="F96" s="153" t="s">
        <v>508</v>
      </c>
      <c r="G96" s="96"/>
      <c r="H96" s="96"/>
      <c r="I96" s="153" t="s">
        <v>1471</v>
      </c>
      <c r="J96" s="237">
        <v>0</v>
      </c>
      <c r="K96" s="241" t="s">
        <v>1032</v>
      </c>
      <c r="L96" s="57">
        <v>20</v>
      </c>
      <c r="M96" s="57">
        <v>0</v>
      </c>
      <c r="N96" s="57">
        <v>0</v>
      </c>
      <c r="O96" s="98">
        <f t="shared" si="8"/>
        <v>0</v>
      </c>
      <c r="P96" s="245">
        <v>0</v>
      </c>
      <c r="Q96" s="57">
        <v>0</v>
      </c>
      <c r="R96" s="57">
        <v>0</v>
      </c>
      <c r="S96" s="98">
        <f t="shared" si="11"/>
        <v>0</v>
      </c>
      <c r="T96" s="259">
        <v>859</v>
      </c>
      <c r="U96" s="237">
        <v>0</v>
      </c>
      <c r="V96" s="237">
        <v>0</v>
      </c>
      <c r="W96" s="237">
        <v>0</v>
      </c>
      <c r="X96" s="237">
        <v>0</v>
      </c>
      <c r="Y96" s="237">
        <v>0</v>
      </c>
      <c r="Z96" s="237">
        <v>0</v>
      </c>
      <c r="AA96" s="237">
        <v>0</v>
      </c>
      <c r="AB96" s="68">
        <v>0</v>
      </c>
      <c r="AC96" s="68">
        <v>0</v>
      </c>
      <c r="AD96" s="68">
        <v>0</v>
      </c>
      <c r="AE96" s="68">
        <v>28978</v>
      </c>
      <c r="AF96" s="68">
        <v>18917</v>
      </c>
      <c r="AG96" s="241" t="s">
        <v>1032</v>
      </c>
      <c r="AH96" s="68">
        <v>369</v>
      </c>
      <c r="AI96" s="68">
        <v>48264</v>
      </c>
      <c r="AJ96" s="91">
        <f t="shared" si="9"/>
        <v>0</v>
      </c>
      <c r="AK96" s="68">
        <v>30512</v>
      </c>
      <c r="AL96" s="68">
        <v>12931</v>
      </c>
      <c r="AM96" s="68">
        <v>4269</v>
      </c>
      <c r="AN96" s="68">
        <v>47712</v>
      </c>
      <c r="AO96" s="68">
        <v>0</v>
      </c>
      <c r="AP96" s="68">
        <v>0</v>
      </c>
      <c r="AQ96" s="111">
        <f t="shared" si="10"/>
        <v>0</v>
      </c>
      <c r="AR96" s="209">
        <v>28978</v>
      </c>
      <c r="AS96" s="68">
        <v>0</v>
      </c>
      <c r="AT96" s="68">
        <v>0</v>
      </c>
      <c r="AU96" s="91">
        <f t="shared" si="12"/>
        <v>28978</v>
      </c>
      <c r="AW96" s="47"/>
      <c r="AX96" s="47"/>
      <c r="AZ96" s="68"/>
      <c r="BA96" s="68"/>
      <c r="BB96" s="47"/>
      <c r="BC96" s="68"/>
      <c r="BD96" s="47"/>
      <c r="BE96" s="47"/>
      <c r="BF96" s="68"/>
      <c r="BG96" s="68"/>
      <c r="BH96" s="68"/>
      <c r="BJ96" s="68"/>
      <c r="BK96" s="47"/>
      <c r="BL96" s="47"/>
      <c r="BM96" s="47"/>
      <c r="BN96" s="47"/>
    </row>
    <row r="97" spans="1:66" x14ac:dyDescent="0.2">
      <c r="A97" s="14">
        <v>908070305</v>
      </c>
      <c r="B97" t="str">
        <f>VLOOKUP($A97,[2]LibPAS!$A$2:$AO$476,2,FALSE)</f>
        <v>CLAYSBURG AREA PUB LIBRARY INC</v>
      </c>
      <c r="C97" s="95"/>
      <c r="D97" s="153" t="s">
        <v>1445</v>
      </c>
      <c r="E97" s="153" t="s">
        <v>354</v>
      </c>
      <c r="F97" s="153" t="s">
        <v>275</v>
      </c>
      <c r="G97" s="96"/>
      <c r="H97" s="96"/>
      <c r="I97" s="153" t="s">
        <v>1454</v>
      </c>
      <c r="J97" s="237">
        <v>6979</v>
      </c>
      <c r="K97" s="237">
        <v>2247</v>
      </c>
      <c r="L97" s="57">
        <v>36</v>
      </c>
      <c r="M97" s="57">
        <v>0</v>
      </c>
      <c r="N97" s="57">
        <v>0</v>
      </c>
      <c r="O97" s="98">
        <f t="shared" si="8"/>
        <v>0</v>
      </c>
      <c r="P97" s="245">
        <v>0.91429000000000005</v>
      </c>
      <c r="Q97" s="57">
        <v>1.1944399999999999</v>
      </c>
      <c r="R97" s="57">
        <v>0</v>
      </c>
      <c r="S97" s="98">
        <f t="shared" si="11"/>
        <v>2.10873</v>
      </c>
      <c r="T97" s="259">
        <v>20798</v>
      </c>
      <c r="U97" s="237">
        <v>19903</v>
      </c>
      <c r="V97" s="237">
        <v>1474</v>
      </c>
      <c r="W97" s="237">
        <v>44</v>
      </c>
      <c r="X97" s="237">
        <v>0</v>
      </c>
      <c r="Y97" s="237">
        <v>12593</v>
      </c>
      <c r="Z97" s="237">
        <v>179</v>
      </c>
      <c r="AA97" s="237">
        <v>159</v>
      </c>
      <c r="AB97" s="68">
        <v>452</v>
      </c>
      <c r="AC97" s="68">
        <v>452</v>
      </c>
      <c r="AD97" s="68">
        <v>0</v>
      </c>
      <c r="AE97" s="68">
        <v>24069</v>
      </c>
      <c r="AF97" s="68">
        <v>13100</v>
      </c>
      <c r="AG97" s="68">
        <v>0</v>
      </c>
      <c r="AH97" s="68">
        <v>32810</v>
      </c>
      <c r="AI97" s="68">
        <v>70431</v>
      </c>
      <c r="AJ97" s="91">
        <f t="shared" si="9"/>
        <v>452</v>
      </c>
      <c r="AK97" s="68">
        <v>44518</v>
      </c>
      <c r="AL97" s="68">
        <v>4470</v>
      </c>
      <c r="AM97" s="68">
        <v>22778</v>
      </c>
      <c r="AN97" s="68">
        <v>71766</v>
      </c>
      <c r="AO97" s="241" t="s">
        <v>1032</v>
      </c>
      <c r="AP97" s="68">
        <v>452</v>
      </c>
      <c r="AQ97" s="111">
        <f t="shared" si="10"/>
        <v>452</v>
      </c>
      <c r="AR97" s="209">
        <v>24069</v>
      </c>
      <c r="AS97" s="241" t="s">
        <v>1032</v>
      </c>
      <c r="AT97" s="241" t="s">
        <v>1032</v>
      </c>
      <c r="AU97" s="91">
        <f t="shared" si="12"/>
        <v>24069</v>
      </c>
      <c r="AW97" s="47"/>
      <c r="AX97" s="47"/>
      <c r="AY97" s="47"/>
      <c r="AZ97" s="47"/>
      <c r="BA97" s="47"/>
      <c r="BB97" s="47"/>
      <c r="BC97" s="47"/>
      <c r="BD97" s="47"/>
      <c r="BE97" s="47"/>
      <c r="BF97" s="68"/>
      <c r="BG97" s="68"/>
      <c r="BH97" s="68"/>
      <c r="BJ97" s="68"/>
      <c r="BK97" s="47"/>
      <c r="BL97" s="47"/>
      <c r="BM97" s="47"/>
      <c r="BN97" s="47"/>
    </row>
    <row r="98" spans="1:66" x14ac:dyDescent="0.2">
      <c r="A98" s="14">
        <v>910170513</v>
      </c>
      <c r="B98" t="str">
        <f>VLOOKUP($A98,[2]LibPAS!$A$2:$AO$476,2,FALSE)</f>
        <v>CLEARFIELD COUNTY PUBLIC LIBRARY</v>
      </c>
      <c r="C98" s="95"/>
      <c r="D98" s="153" t="s">
        <v>1445</v>
      </c>
      <c r="E98" s="153" t="s">
        <v>102</v>
      </c>
      <c r="F98" s="153" t="s">
        <v>515</v>
      </c>
      <c r="G98" s="96"/>
      <c r="H98" s="96"/>
      <c r="I98" s="153">
        <v>0</v>
      </c>
      <c r="J98" s="237">
        <v>46293</v>
      </c>
      <c r="K98" s="237">
        <v>2882</v>
      </c>
      <c r="L98" s="57">
        <v>53</v>
      </c>
      <c r="M98" s="57">
        <v>1</v>
      </c>
      <c r="N98" s="57">
        <v>0</v>
      </c>
      <c r="O98" s="98">
        <f t="shared" si="8"/>
        <v>1</v>
      </c>
      <c r="P98" s="245">
        <v>0</v>
      </c>
      <c r="Q98" s="57">
        <v>5.8</v>
      </c>
      <c r="R98" s="57">
        <v>0.34286</v>
      </c>
      <c r="S98" s="98">
        <f t="shared" si="11"/>
        <v>7.1428599999999998</v>
      </c>
      <c r="T98" s="259">
        <v>73212</v>
      </c>
      <c r="U98" s="237">
        <v>52000</v>
      </c>
      <c r="V98" s="237">
        <v>16709</v>
      </c>
      <c r="W98" s="237">
        <v>66</v>
      </c>
      <c r="X98" s="237">
        <v>0</v>
      </c>
      <c r="Y98" s="237">
        <v>86110</v>
      </c>
      <c r="Z98" s="237">
        <v>331</v>
      </c>
      <c r="AA98" s="237">
        <v>239</v>
      </c>
      <c r="AB98" s="68">
        <v>819</v>
      </c>
      <c r="AC98" s="68">
        <v>819</v>
      </c>
      <c r="AD98" s="68">
        <v>0</v>
      </c>
      <c r="AE98" s="68">
        <v>117961</v>
      </c>
      <c r="AF98" s="68">
        <v>115100</v>
      </c>
      <c r="AG98" s="68">
        <v>0</v>
      </c>
      <c r="AH98" s="68">
        <v>24815</v>
      </c>
      <c r="AI98" s="68">
        <v>258695</v>
      </c>
      <c r="AJ98" s="91">
        <f t="shared" si="9"/>
        <v>819</v>
      </c>
      <c r="AK98" s="68">
        <v>173882</v>
      </c>
      <c r="AL98" s="68">
        <v>21337</v>
      </c>
      <c r="AM98" s="68">
        <v>57730</v>
      </c>
      <c r="AN98" s="68">
        <v>252949</v>
      </c>
      <c r="AO98" s="68">
        <v>0</v>
      </c>
      <c r="AP98" s="68">
        <v>819</v>
      </c>
      <c r="AQ98" s="111">
        <f t="shared" si="10"/>
        <v>819</v>
      </c>
      <c r="AR98" s="209">
        <v>117961</v>
      </c>
      <c r="AS98" s="68">
        <v>0</v>
      </c>
      <c r="AT98" s="68">
        <v>0</v>
      </c>
      <c r="AU98" s="91">
        <f t="shared" si="12"/>
        <v>117961</v>
      </c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</row>
    <row r="99" spans="1:66" x14ac:dyDescent="0.2">
      <c r="A99" s="14">
        <v>915210033</v>
      </c>
      <c r="B99" t="str">
        <f>VLOOKUP($A99,[2]LibPAS!$A$2:$AO$476,2,FALSE)</f>
        <v>CLEVE J. FREDRICKSEN LIBRARY</v>
      </c>
      <c r="C99" s="95"/>
      <c r="D99" s="153" t="s">
        <v>340</v>
      </c>
      <c r="E99" s="153" t="s">
        <v>14</v>
      </c>
      <c r="F99" s="153" t="s">
        <v>243</v>
      </c>
      <c r="G99" s="96"/>
      <c r="H99" s="96"/>
      <c r="I99" s="153" t="s">
        <v>1455</v>
      </c>
      <c r="J99" s="237">
        <v>81763</v>
      </c>
      <c r="K99" s="237">
        <v>29413</v>
      </c>
      <c r="L99" s="57">
        <v>65</v>
      </c>
      <c r="M99" s="57">
        <v>5.36</v>
      </c>
      <c r="N99" s="57">
        <v>0</v>
      </c>
      <c r="O99" s="98">
        <f t="shared" si="8"/>
        <v>5.36</v>
      </c>
      <c r="P99" s="245">
        <v>1.76</v>
      </c>
      <c r="Q99" s="57">
        <v>19.733329999999999</v>
      </c>
      <c r="R99" s="57">
        <v>7.4933300000000003</v>
      </c>
      <c r="S99" s="98">
        <f t="shared" si="11"/>
        <v>34.34666</v>
      </c>
      <c r="T99" s="259">
        <v>159178</v>
      </c>
      <c r="U99" s="237">
        <v>105274</v>
      </c>
      <c r="V99" s="237">
        <v>10588</v>
      </c>
      <c r="W99" s="237">
        <v>146</v>
      </c>
      <c r="X99" s="241" t="s">
        <v>1032</v>
      </c>
      <c r="Y99" s="237">
        <v>781865</v>
      </c>
      <c r="Z99" s="237">
        <v>88192</v>
      </c>
      <c r="AA99" s="237">
        <v>105186</v>
      </c>
      <c r="AB99" s="68">
        <v>0</v>
      </c>
      <c r="AC99" s="68">
        <v>0</v>
      </c>
      <c r="AD99" s="68">
        <v>0</v>
      </c>
      <c r="AE99" s="68">
        <v>206648</v>
      </c>
      <c r="AF99" s="68">
        <v>827292</v>
      </c>
      <c r="AG99" s="241" t="s">
        <v>1032</v>
      </c>
      <c r="AH99" s="68">
        <v>533425</v>
      </c>
      <c r="AI99" s="68">
        <v>1567365</v>
      </c>
      <c r="AJ99" s="91">
        <f t="shared" si="9"/>
        <v>0</v>
      </c>
      <c r="AK99" s="68">
        <v>948415</v>
      </c>
      <c r="AL99" s="68">
        <v>171930</v>
      </c>
      <c r="AM99" s="68">
        <v>370322</v>
      </c>
      <c r="AN99" s="68">
        <v>1490667</v>
      </c>
      <c r="AO99" s="241" t="s">
        <v>1032</v>
      </c>
      <c r="AP99" s="241" t="s">
        <v>1032</v>
      </c>
      <c r="AQ99" s="111">
        <f t="shared" si="10"/>
        <v>0</v>
      </c>
      <c r="AR99" s="209">
        <v>206648</v>
      </c>
      <c r="AS99" s="241" t="s">
        <v>1032</v>
      </c>
      <c r="AT99" s="241" t="s">
        <v>1032</v>
      </c>
      <c r="AU99" s="91">
        <f t="shared" si="12"/>
        <v>206648</v>
      </c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</row>
    <row r="100" spans="1:66" x14ac:dyDescent="0.2">
      <c r="A100" s="14">
        <v>920450575</v>
      </c>
      <c r="B100" t="str">
        <f>VLOOKUP($A100,[2]LibPAS!$A$2:$AO$476,2,FALSE)</f>
        <v>CLYMER LIBRARY ASSOCIATION</v>
      </c>
      <c r="C100" s="95"/>
      <c r="D100" s="153" t="s">
        <v>1444</v>
      </c>
      <c r="E100" s="153" t="s">
        <v>633</v>
      </c>
      <c r="F100" s="153" t="s">
        <v>685</v>
      </c>
      <c r="G100" s="96"/>
      <c r="H100" s="96"/>
      <c r="I100" s="153">
        <v>0</v>
      </c>
      <c r="J100" s="237">
        <v>15343</v>
      </c>
      <c r="K100" s="237">
        <v>10730</v>
      </c>
      <c r="L100" s="57">
        <v>48</v>
      </c>
      <c r="M100" s="57">
        <v>1.06667</v>
      </c>
      <c r="N100" s="57">
        <v>0</v>
      </c>
      <c r="O100" s="98">
        <f t="shared" si="8"/>
        <v>1.06667</v>
      </c>
      <c r="P100" s="245">
        <v>0</v>
      </c>
      <c r="Q100" s="57">
        <v>4</v>
      </c>
      <c r="R100" s="57">
        <v>2.2400000000000002</v>
      </c>
      <c r="S100" s="98">
        <f t="shared" si="11"/>
        <v>7.3066700000000004</v>
      </c>
      <c r="T100" s="259">
        <v>44219</v>
      </c>
      <c r="U100" s="237">
        <v>38869</v>
      </c>
      <c r="V100" s="237">
        <v>3580</v>
      </c>
      <c r="W100" s="237">
        <v>40</v>
      </c>
      <c r="X100" s="237">
        <v>77</v>
      </c>
      <c r="Y100" s="237">
        <v>40184</v>
      </c>
      <c r="Z100" s="237">
        <v>286</v>
      </c>
      <c r="AA100" s="237">
        <v>338</v>
      </c>
      <c r="AB100" s="68">
        <v>0</v>
      </c>
      <c r="AC100" s="68">
        <v>0</v>
      </c>
      <c r="AD100" s="68">
        <v>0</v>
      </c>
      <c r="AE100" s="68">
        <v>36416</v>
      </c>
      <c r="AF100" s="68">
        <v>217284</v>
      </c>
      <c r="AG100" s="68">
        <v>0</v>
      </c>
      <c r="AH100" s="68">
        <v>127238</v>
      </c>
      <c r="AI100" s="68">
        <v>380938</v>
      </c>
      <c r="AJ100" s="91">
        <f t="shared" si="9"/>
        <v>0</v>
      </c>
      <c r="AK100" s="68">
        <v>159641</v>
      </c>
      <c r="AL100" s="68">
        <v>39504</v>
      </c>
      <c r="AM100" s="68">
        <v>187415</v>
      </c>
      <c r="AN100" s="68">
        <v>386560</v>
      </c>
      <c r="AO100" s="68">
        <v>0</v>
      </c>
      <c r="AP100" s="68">
        <v>0</v>
      </c>
      <c r="AQ100" s="111">
        <f t="shared" si="10"/>
        <v>0</v>
      </c>
      <c r="AR100" s="209">
        <v>36416</v>
      </c>
      <c r="AS100" s="68">
        <v>0</v>
      </c>
      <c r="AT100" s="68">
        <v>0</v>
      </c>
      <c r="AU100" s="91">
        <f t="shared" si="12"/>
        <v>36416</v>
      </c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</row>
    <row r="101" spans="1:66" x14ac:dyDescent="0.2">
      <c r="A101" s="14">
        <v>924150182</v>
      </c>
      <c r="B101" t="str">
        <f>VLOOKUP($A101,[2]LibPAS!$A$2:$AO$476,2,FALSE)</f>
        <v>COATESVILLE AREA PUBLIC LIBRARY</v>
      </c>
      <c r="C101" s="95"/>
      <c r="D101" s="153" t="s">
        <v>1440</v>
      </c>
      <c r="E101" s="153" t="s">
        <v>951</v>
      </c>
      <c r="F101" s="153" t="s">
        <v>951</v>
      </c>
      <c r="G101" s="96"/>
      <c r="H101" s="96"/>
      <c r="I101" s="153" t="s">
        <v>1458</v>
      </c>
      <c r="J101" s="237">
        <v>47991</v>
      </c>
      <c r="K101" s="237">
        <v>6328</v>
      </c>
      <c r="L101" s="57">
        <v>50</v>
      </c>
      <c r="M101" s="57">
        <v>1.31429</v>
      </c>
      <c r="N101" s="57">
        <v>0</v>
      </c>
      <c r="O101" s="98">
        <f t="shared" si="8"/>
        <v>1.31429</v>
      </c>
      <c r="P101" s="245">
        <v>0</v>
      </c>
      <c r="Q101" s="57">
        <v>4.4571399999999999</v>
      </c>
      <c r="R101" s="57">
        <v>2.0857100000000002</v>
      </c>
      <c r="S101" s="98">
        <f t="shared" si="11"/>
        <v>7.8571399999999993</v>
      </c>
      <c r="T101" s="259">
        <v>45567</v>
      </c>
      <c r="U101" s="237">
        <v>42891</v>
      </c>
      <c r="V101" s="237">
        <v>30357</v>
      </c>
      <c r="W101" s="237">
        <v>15</v>
      </c>
      <c r="X101" s="237">
        <v>45</v>
      </c>
      <c r="Y101" s="237">
        <v>52696</v>
      </c>
      <c r="Z101" s="237">
        <v>153</v>
      </c>
      <c r="AA101" s="237">
        <v>60</v>
      </c>
      <c r="AB101" s="68">
        <v>0</v>
      </c>
      <c r="AC101" s="68">
        <v>0</v>
      </c>
      <c r="AD101" s="68">
        <v>0</v>
      </c>
      <c r="AE101" s="68">
        <v>102133</v>
      </c>
      <c r="AF101" s="68">
        <v>115273</v>
      </c>
      <c r="AG101" s="68">
        <v>0</v>
      </c>
      <c r="AH101" s="68">
        <v>63540</v>
      </c>
      <c r="AI101" s="68">
        <v>280946</v>
      </c>
      <c r="AJ101" s="91">
        <f t="shared" si="9"/>
        <v>0</v>
      </c>
      <c r="AK101" s="68">
        <v>148911</v>
      </c>
      <c r="AL101" s="68">
        <v>28556</v>
      </c>
      <c r="AM101" s="68">
        <v>61737</v>
      </c>
      <c r="AN101" s="68">
        <v>239204</v>
      </c>
      <c r="AO101" s="68">
        <v>0</v>
      </c>
      <c r="AP101" s="68">
        <v>0</v>
      </c>
      <c r="AQ101" s="111">
        <f t="shared" si="10"/>
        <v>0</v>
      </c>
      <c r="AR101" s="209">
        <v>102133</v>
      </c>
      <c r="AS101" s="68">
        <v>0</v>
      </c>
      <c r="AT101" s="68">
        <v>0</v>
      </c>
      <c r="AU101" s="91">
        <f t="shared" si="12"/>
        <v>102133</v>
      </c>
      <c r="AW101" s="47"/>
      <c r="AX101" s="47"/>
      <c r="AY101" s="47"/>
      <c r="AZ101" s="47"/>
      <c r="BA101" s="47"/>
      <c r="BB101" s="47"/>
      <c r="BC101" s="47"/>
      <c r="BD101" s="47"/>
      <c r="BE101" s="47"/>
      <c r="BF101" s="68"/>
      <c r="BG101" s="68"/>
      <c r="BH101" s="68"/>
      <c r="BJ101" s="68"/>
      <c r="BK101" s="47"/>
      <c r="BL101" s="47"/>
      <c r="BM101" s="47"/>
      <c r="BN101" s="47"/>
    </row>
    <row r="102" spans="1:66" x14ac:dyDescent="0.2">
      <c r="A102" s="14">
        <v>905200243</v>
      </c>
      <c r="B102" t="str">
        <f>VLOOKUP($A102,[2]LibPAS!$A$2:$AO$476,2,FALSE)</f>
        <v>COCHRANTON AREA PUBLIC LIBRARY</v>
      </c>
      <c r="C102" s="95"/>
      <c r="D102" s="153" t="s">
        <v>1442</v>
      </c>
      <c r="E102" s="153" t="s">
        <v>177</v>
      </c>
      <c r="F102" s="153" t="s">
        <v>807</v>
      </c>
      <c r="G102" s="96"/>
      <c r="H102" s="96"/>
      <c r="I102" s="153" t="s">
        <v>1464</v>
      </c>
      <c r="J102" s="237">
        <v>5391</v>
      </c>
      <c r="K102" s="237">
        <v>2425</v>
      </c>
      <c r="L102" s="57">
        <v>36</v>
      </c>
      <c r="M102" s="57">
        <v>0.58333000000000002</v>
      </c>
      <c r="N102" s="57">
        <v>0</v>
      </c>
      <c r="O102" s="98">
        <f t="shared" si="8"/>
        <v>0.58333000000000002</v>
      </c>
      <c r="P102" s="245">
        <v>0.55556000000000005</v>
      </c>
      <c r="Q102" s="57">
        <v>0</v>
      </c>
      <c r="R102" s="57">
        <v>1.4722200000000001</v>
      </c>
      <c r="S102" s="98">
        <f t="shared" si="11"/>
        <v>2.61111</v>
      </c>
      <c r="T102" s="259">
        <v>7537</v>
      </c>
      <c r="U102" s="237">
        <v>6838</v>
      </c>
      <c r="V102" s="237">
        <v>0</v>
      </c>
      <c r="W102" s="237">
        <v>13</v>
      </c>
      <c r="X102" s="237">
        <v>0</v>
      </c>
      <c r="Y102" s="237">
        <v>8893</v>
      </c>
      <c r="Z102" s="237">
        <v>107</v>
      </c>
      <c r="AA102" s="237">
        <v>396</v>
      </c>
      <c r="AB102" s="241">
        <v>0</v>
      </c>
      <c r="AC102" s="241">
        <v>0</v>
      </c>
      <c r="AD102" s="241">
        <v>0</v>
      </c>
      <c r="AE102" s="68">
        <v>16334</v>
      </c>
      <c r="AF102" s="68">
        <v>39946</v>
      </c>
      <c r="AG102" s="241" t="s">
        <v>1032</v>
      </c>
      <c r="AH102" s="68">
        <v>7184</v>
      </c>
      <c r="AI102" s="68">
        <v>63464</v>
      </c>
      <c r="AJ102" s="91">
        <f t="shared" si="9"/>
        <v>0</v>
      </c>
      <c r="AK102" s="68">
        <v>34590</v>
      </c>
      <c r="AL102" s="68">
        <v>9827</v>
      </c>
      <c r="AM102" s="68">
        <v>15530</v>
      </c>
      <c r="AN102" s="68">
        <v>59947</v>
      </c>
      <c r="AO102" s="241" t="s">
        <v>1032</v>
      </c>
      <c r="AP102" s="241" t="s">
        <v>1032</v>
      </c>
      <c r="AQ102" s="111">
        <f t="shared" si="10"/>
        <v>0</v>
      </c>
      <c r="AR102" s="209">
        <v>16334</v>
      </c>
      <c r="AS102" s="241" t="s">
        <v>1032</v>
      </c>
      <c r="AT102" s="241" t="s">
        <v>1032</v>
      </c>
      <c r="AU102" s="91">
        <f t="shared" si="12"/>
        <v>16334</v>
      </c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</row>
    <row r="103" spans="1:66" x14ac:dyDescent="0.2">
      <c r="A103" s="14">
        <v>925230303</v>
      </c>
      <c r="B103" t="str">
        <f>VLOOKUP($A103,[2]LibPAS!$A$2:$AO$476,2,FALSE)</f>
        <v>COLLINGDALE PUBLIC LIBRARY</v>
      </c>
      <c r="C103" s="95"/>
      <c r="D103" s="153" t="s">
        <v>1440</v>
      </c>
      <c r="E103" s="153" t="s">
        <v>870</v>
      </c>
      <c r="F103" s="153" t="s">
        <v>870</v>
      </c>
      <c r="G103" s="96"/>
      <c r="H103" s="96"/>
      <c r="I103" s="153" t="s">
        <v>1457</v>
      </c>
      <c r="J103" s="237">
        <v>8786</v>
      </c>
      <c r="K103" s="237">
        <v>2702</v>
      </c>
      <c r="L103" s="57">
        <v>45</v>
      </c>
      <c r="M103" s="57">
        <v>0</v>
      </c>
      <c r="N103" s="57">
        <v>0</v>
      </c>
      <c r="O103" s="98">
        <f t="shared" si="8"/>
        <v>0</v>
      </c>
      <c r="P103" s="245">
        <v>0</v>
      </c>
      <c r="Q103" s="57">
        <v>1.7142900000000001</v>
      </c>
      <c r="R103" s="57">
        <v>0.57142999999999999</v>
      </c>
      <c r="S103" s="98">
        <f t="shared" si="11"/>
        <v>2.28572</v>
      </c>
      <c r="T103" s="259">
        <v>60065</v>
      </c>
      <c r="U103" s="237">
        <v>25387</v>
      </c>
      <c r="V103" s="237">
        <v>25356</v>
      </c>
      <c r="W103" s="237">
        <v>35</v>
      </c>
      <c r="X103" s="237">
        <v>229</v>
      </c>
      <c r="Y103" s="237">
        <v>9491</v>
      </c>
      <c r="Z103" s="237">
        <v>2943</v>
      </c>
      <c r="AA103" s="237">
        <v>873</v>
      </c>
      <c r="AB103" s="68">
        <v>7221</v>
      </c>
      <c r="AC103" s="68">
        <v>7221</v>
      </c>
      <c r="AD103" s="68">
        <v>0</v>
      </c>
      <c r="AE103" s="68">
        <v>16799</v>
      </c>
      <c r="AF103" s="68">
        <v>38583</v>
      </c>
      <c r="AG103" s="68">
        <v>1000</v>
      </c>
      <c r="AH103" s="68">
        <v>14309</v>
      </c>
      <c r="AI103" s="68">
        <v>76912</v>
      </c>
      <c r="AJ103" s="91">
        <f t="shared" si="9"/>
        <v>7221</v>
      </c>
      <c r="AK103" s="68">
        <v>64548</v>
      </c>
      <c r="AL103" s="68">
        <v>11391</v>
      </c>
      <c r="AM103" s="68">
        <v>7935</v>
      </c>
      <c r="AN103" s="68">
        <v>83874</v>
      </c>
      <c r="AO103" s="68">
        <v>0</v>
      </c>
      <c r="AP103" s="68">
        <v>7221</v>
      </c>
      <c r="AQ103" s="111">
        <f t="shared" si="10"/>
        <v>7221</v>
      </c>
      <c r="AR103" s="209">
        <v>16799</v>
      </c>
      <c r="AS103" s="68">
        <v>0</v>
      </c>
      <c r="AT103" s="68">
        <v>0</v>
      </c>
      <c r="AU103" s="91">
        <f t="shared" si="12"/>
        <v>16799</v>
      </c>
      <c r="AW103" s="47"/>
      <c r="AX103" s="47"/>
      <c r="AY103" s="47"/>
      <c r="AZ103" s="47"/>
      <c r="BA103" s="47"/>
      <c r="BB103" s="47"/>
      <c r="BC103" s="47"/>
      <c r="BD103" s="47"/>
      <c r="BE103" s="47"/>
      <c r="BF103" s="68"/>
      <c r="BG103" s="68"/>
      <c r="BH103" s="68"/>
      <c r="BJ103" s="68"/>
      <c r="BK103" s="47"/>
      <c r="BL103" s="47"/>
      <c r="BM103" s="47"/>
      <c r="BN103" s="47"/>
    </row>
    <row r="104" spans="1:66" x14ac:dyDescent="0.2">
      <c r="A104" s="14">
        <v>916190485</v>
      </c>
      <c r="B104" t="str">
        <f>VLOOKUP($A104,[2]LibPAS!$A$2:$AO$476,2,FALSE)</f>
        <v>COLUMBIA COUNTY TRAVELING LIBRARY AUTHORITY</v>
      </c>
      <c r="C104" s="95"/>
      <c r="D104" s="153" t="s">
        <v>1443</v>
      </c>
      <c r="E104" s="153" t="s">
        <v>13</v>
      </c>
      <c r="F104" s="153" t="s">
        <v>521</v>
      </c>
      <c r="G104" s="96"/>
      <c r="H104" s="96"/>
      <c r="I104" s="153">
        <v>0</v>
      </c>
      <c r="J104" s="237">
        <v>30157</v>
      </c>
      <c r="K104" s="237">
        <v>2744</v>
      </c>
      <c r="L104" s="57">
        <v>21</v>
      </c>
      <c r="M104" s="57">
        <v>1</v>
      </c>
      <c r="N104" s="57">
        <v>0</v>
      </c>
      <c r="O104" s="98">
        <f t="shared" si="8"/>
        <v>1</v>
      </c>
      <c r="P104" s="245">
        <v>0</v>
      </c>
      <c r="Q104" s="57">
        <v>1.55</v>
      </c>
      <c r="R104" s="57">
        <v>7.4999999999999997E-2</v>
      </c>
      <c r="S104" s="98">
        <f t="shared" si="11"/>
        <v>2.625</v>
      </c>
      <c r="T104" s="259">
        <v>28138</v>
      </c>
      <c r="U104" s="237">
        <v>26595</v>
      </c>
      <c r="V104" s="237">
        <v>467</v>
      </c>
      <c r="W104" s="237">
        <v>10</v>
      </c>
      <c r="X104" s="237">
        <v>0</v>
      </c>
      <c r="Y104" s="237">
        <v>41917</v>
      </c>
      <c r="Z104" s="237">
        <v>0</v>
      </c>
      <c r="AA104" s="237">
        <v>44</v>
      </c>
      <c r="AB104" s="68">
        <v>0</v>
      </c>
      <c r="AC104" s="68">
        <v>15000</v>
      </c>
      <c r="AD104" s="68">
        <v>0</v>
      </c>
      <c r="AE104" s="68">
        <v>21919</v>
      </c>
      <c r="AF104" s="68">
        <v>70052</v>
      </c>
      <c r="AG104" s="68">
        <v>0</v>
      </c>
      <c r="AH104" s="68">
        <v>50409</v>
      </c>
      <c r="AI104" s="68">
        <v>157380</v>
      </c>
      <c r="AJ104" s="91">
        <f t="shared" si="9"/>
        <v>0</v>
      </c>
      <c r="AK104" s="68">
        <v>76015</v>
      </c>
      <c r="AL104" s="68">
        <v>36134</v>
      </c>
      <c r="AM104" s="68">
        <v>69566</v>
      </c>
      <c r="AN104" s="68">
        <v>181715</v>
      </c>
      <c r="AO104" s="241" t="s">
        <v>1032</v>
      </c>
      <c r="AP104" s="68">
        <v>15000</v>
      </c>
      <c r="AQ104" s="111">
        <f t="shared" si="10"/>
        <v>15000</v>
      </c>
      <c r="AR104" s="209">
        <v>21919</v>
      </c>
      <c r="AS104" s="241" t="s">
        <v>1032</v>
      </c>
      <c r="AT104" s="241" t="s">
        <v>1032</v>
      </c>
      <c r="AU104" s="91">
        <f t="shared" si="12"/>
        <v>21919</v>
      </c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</row>
    <row r="105" spans="1:66" x14ac:dyDescent="0.2">
      <c r="A105" s="14">
        <v>913360273</v>
      </c>
      <c r="B105" t="str">
        <f>VLOOKUP($A105,[2]LibPAS!$A$2:$AO$476,2,FALSE)</f>
        <v>COLUMBIA PUBLIC LIBRARY</v>
      </c>
      <c r="C105" s="95"/>
      <c r="D105" s="153" t="s">
        <v>340</v>
      </c>
      <c r="E105" s="153" t="s">
        <v>645</v>
      </c>
      <c r="F105" s="153" t="s">
        <v>645</v>
      </c>
      <c r="G105" s="96"/>
      <c r="H105" s="96"/>
      <c r="I105" s="153" t="s">
        <v>1450</v>
      </c>
      <c r="J105" s="237">
        <v>10400</v>
      </c>
      <c r="K105" s="237">
        <v>4958</v>
      </c>
      <c r="L105" s="57">
        <v>55</v>
      </c>
      <c r="M105" s="57">
        <v>0</v>
      </c>
      <c r="N105" s="57">
        <v>0</v>
      </c>
      <c r="O105" s="98">
        <f t="shared" si="8"/>
        <v>0</v>
      </c>
      <c r="P105" s="245">
        <v>1</v>
      </c>
      <c r="Q105" s="57">
        <v>2.8</v>
      </c>
      <c r="R105" s="57">
        <v>1.17143</v>
      </c>
      <c r="S105" s="98">
        <f t="shared" si="11"/>
        <v>4.9714299999999998</v>
      </c>
      <c r="T105" s="259">
        <v>36473</v>
      </c>
      <c r="U105" s="237">
        <v>30385</v>
      </c>
      <c r="V105" s="237">
        <v>4</v>
      </c>
      <c r="W105" s="237">
        <v>40</v>
      </c>
      <c r="X105" s="237">
        <v>0</v>
      </c>
      <c r="Y105" s="237">
        <v>45384</v>
      </c>
      <c r="Z105" s="237">
        <v>6056</v>
      </c>
      <c r="AA105" s="237">
        <v>4829</v>
      </c>
      <c r="AB105" s="68">
        <v>0</v>
      </c>
      <c r="AC105" s="68">
        <v>0</v>
      </c>
      <c r="AD105" s="68">
        <v>0</v>
      </c>
      <c r="AE105" s="68">
        <v>42027</v>
      </c>
      <c r="AF105" s="68">
        <v>14862</v>
      </c>
      <c r="AG105" s="68">
        <v>0</v>
      </c>
      <c r="AH105" s="68">
        <v>27600</v>
      </c>
      <c r="AI105" s="68">
        <v>84489</v>
      </c>
      <c r="AJ105" s="91">
        <f t="shared" si="9"/>
        <v>0</v>
      </c>
      <c r="AK105" s="68">
        <v>102019</v>
      </c>
      <c r="AL105" s="68">
        <v>17465</v>
      </c>
      <c r="AM105" s="68">
        <v>43029</v>
      </c>
      <c r="AN105" s="68">
        <v>162513</v>
      </c>
      <c r="AO105" s="68">
        <v>0</v>
      </c>
      <c r="AP105" s="68">
        <v>0</v>
      </c>
      <c r="AQ105" s="111">
        <f t="shared" si="10"/>
        <v>0</v>
      </c>
      <c r="AR105" s="209">
        <v>42027</v>
      </c>
      <c r="AS105" s="68">
        <v>0</v>
      </c>
      <c r="AT105" s="68">
        <v>0</v>
      </c>
      <c r="AU105" s="91">
        <f t="shared" si="12"/>
        <v>42027</v>
      </c>
      <c r="AX105" s="47"/>
      <c r="AZ105" s="68"/>
      <c r="BA105" s="68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</row>
    <row r="106" spans="1:66" x14ac:dyDescent="0.2">
      <c r="A106" s="14">
        <v>902023303</v>
      </c>
      <c r="B106" t="str">
        <f>VLOOKUP($A106,[2]LibPAS!$A$2:$AO$476,2,FALSE)</f>
        <v>COMM LIB OF ALLEGHENY VALLEY</v>
      </c>
      <c r="C106" s="95"/>
      <c r="D106" s="153" t="s">
        <v>1441</v>
      </c>
      <c r="E106" s="153" t="s">
        <v>229</v>
      </c>
      <c r="F106" s="153" t="s">
        <v>332</v>
      </c>
      <c r="G106" s="96"/>
      <c r="H106" s="96"/>
      <c r="I106" s="153" t="s">
        <v>1452</v>
      </c>
      <c r="J106" s="237">
        <v>23284</v>
      </c>
      <c r="K106" s="238">
        <v>7558</v>
      </c>
      <c r="L106" s="57">
        <v>47</v>
      </c>
      <c r="M106" s="57">
        <v>2.2857099999999999</v>
      </c>
      <c r="N106" s="57">
        <v>0</v>
      </c>
      <c r="O106" s="98">
        <f t="shared" si="8"/>
        <v>2.2857099999999999</v>
      </c>
      <c r="P106" s="245">
        <v>7.1428599999999998</v>
      </c>
      <c r="Q106" s="57">
        <v>0.31429000000000001</v>
      </c>
      <c r="R106" s="57">
        <v>0.2</v>
      </c>
      <c r="S106" s="98">
        <f t="shared" si="11"/>
        <v>9.9428599999999996</v>
      </c>
      <c r="T106" s="259">
        <v>77356</v>
      </c>
      <c r="U106" s="237">
        <v>65695</v>
      </c>
      <c r="V106" s="237">
        <v>348491</v>
      </c>
      <c r="W106" s="237">
        <v>88</v>
      </c>
      <c r="X106" s="237">
        <v>265</v>
      </c>
      <c r="Y106" s="237">
        <v>118109</v>
      </c>
      <c r="Z106" s="237">
        <v>38643</v>
      </c>
      <c r="AA106" s="237">
        <v>38499</v>
      </c>
      <c r="AB106" s="68">
        <v>0</v>
      </c>
      <c r="AC106" s="68">
        <v>0</v>
      </c>
      <c r="AD106" s="68">
        <v>0</v>
      </c>
      <c r="AE106" s="68">
        <v>88084</v>
      </c>
      <c r="AF106" s="68">
        <v>168584</v>
      </c>
      <c r="AG106" s="68">
        <v>6000</v>
      </c>
      <c r="AH106" s="68">
        <v>76377</v>
      </c>
      <c r="AI106" s="68">
        <v>333045</v>
      </c>
      <c r="AJ106" s="91">
        <f t="shared" si="9"/>
        <v>0</v>
      </c>
      <c r="AK106" s="68">
        <v>275676</v>
      </c>
      <c r="AL106" s="68">
        <v>50649</v>
      </c>
      <c r="AM106" s="68">
        <v>118955</v>
      </c>
      <c r="AN106" s="68">
        <v>445280</v>
      </c>
      <c r="AO106" s="241" t="s">
        <v>1032</v>
      </c>
      <c r="AP106" s="241" t="s">
        <v>1032</v>
      </c>
      <c r="AQ106" s="111">
        <f t="shared" si="10"/>
        <v>0</v>
      </c>
      <c r="AR106" s="209">
        <v>75488</v>
      </c>
      <c r="AS106" s="241" t="s">
        <v>1032</v>
      </c>
      <c r="AT106" s="68">
        <v>12596</v>
      </c>
      <c r="AU106" s="91">
        <f t="shared" si="12"/>
        <v>88084</v>
      </c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</row>
    <row r="107" spans="1:66" x14ac:dyDescent="0.2">
      <c r="A107" s="14">
        <v>903020573</v>
      </c>
      <c r="B107" t="str">
        <f>VLOOKUP($A107,[2]LibPAS!$A$2:$AO$476,2,FALSE)</f>
        <v>COMM LIBRARY OF CASTLE SHANNON</v>
      </c>
      <c r="C107" s="95"/>
      <c r="D107" s="153" t="s">
        <v>1441</v>
      </c>
      <c r="E107" s="153" t="s">
        <v>229</v>
      </c>
      <c r="F107" s="153" t="s">
        <v>332</v>
      </c>
      <c r="G107" s="96"/>
      <c r="H107" s="96"/>
      <c r="I107" s="153" t="s">
        <v>1452</v>
      </c>
      <c r="J107" s="237">
        <v>8316</v>
      </c>
      <c r="K107" s="237">
        <v>2718</v>
      </c>
      <c r="L107" s="57">
        <v>53</v>
      </c>
      <c r="M107" s="57">
        <v>1.5384599999999999</v>
      </c>
      <c r="N107" s="57">
        <v>0</v>
      </c>
      <c r="O107" s="98">
        <f t="shared" si="8"/>
        <v>1.5384599999999999</v>
      </c>
      <c r="P107" s="245">
        <v>1</v>
      </c>
      <c r="Q107" s="57">
        <v>1.61538</v>
      </c>
      <c r="R107" s="57">
        <v>0</v>
      </c>
      <c r="S107" s="98">
        <f t="shared" si="11"/>
        <v>4.1538399999999998</v>
      </c>
      <c r="T107" s="259">
        <v>34739</v>
      </c>
      <c r="U107" s="237">
        <v>27597</v>
      </c>
      <c r="V107" s="237">
        <v>348491</v>
      </c>
      <c r="W107" s="237">
        <v>22</v>
      </c>
      <c r="X107" s="237">
        <v>265</v>
      </c>
      <c r="Y107" s="237">
        <v>52715</v>
      </c>
      <c r="Z107" s="237">
        <v>34501</v>
      </c>
      <c r="AA107" s="237">
        <v>14198</v>
      </c>
      <c r="AB107" s="68">
        <v>0</v>
      </c>
      <c r="AC107" s="68">
        <v>0</v>
      </c>
      <c r="AD107" s="68">
        <v>0</v>
      </c>
      <c r="AE107" s="68">
        <v>32935</v>
      </c>
      <c r="AF107" s="68">
        <v>223790</v>
      </c>
      <c r="AG107" s="68">
        <v>0</v>
      </c>
      <c r="AH107" s="68">
        <v>17034</v>
      </c>
      <c r="AI107" s="68">
        <v>273759</v>
      </c>
      <c r="AJ107" s="91">
        <f t="shared" si="9"/>
        <v>0</v>
      </c>
      <c r="AK107" s="68">
        <v>183932</v>
      </c>
      <c r="AL107" s="68">
        <v>32729</v>
      </c>
      <c r="AM107" s="68">
        <v>59046</v>
      </c>
      <c r="AN107" s="68">
        <v>275707</v>
      </c>
      <c r="AO107" s="68">
        <v>0</v>
      </c>
      <c r="AP107" s="68">
        <v>0</v>
      </c>
      <c r="AQ107" s="111">
        <f t="shared" si="10"/>
        <v>0</v>
      </c>
      <c r="AR107" s="209">
        <v>28437</v>
      </c>
      <c r="AS107" s="68">
        <v>0</v>
      </c>
      <c r="AT107" s="68">
        <v>4498</v>
      </c>
      <c r="AU107" s="91">
        <f t="shared" si="12"/>
        <v>32935</v>
      </c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</row>
    <row r="108" spans="1:66" x14ac:dyDescent="0.2">
      <c r="A108" s="14">
        <v>915500033</v>
      </c>
      <c r="B108" t="str">
        <f>VLOOKUP($A108,[2]LibPAS!$A$2:$AO$476,2,FALSE)</f>
        <v>COMMUNITY LIB OF W PERRY CO</v>
      </c>
      <c r="C108" s="95"/>
      <c r="D108" s="153" t="s">
        <v>340</v>
      </c>
      <c r="E108" s="153" t="s">
        <v>14</v>
      </c>
      <c r="F108" s="153" t="s">
        <v>905</v>
      </c>
      <c r="G108" s="96"/>
      <c r="H108" s="96"/>
      <c r="I108" s="153">
        <v>0</v>
      </c>
      <c r="J108" s="237">
        <v>3038</v>
      </c>
      <c r="K108" s="237">
        <v>685</v>
      </c>
      <c r="L108" s="57">
        <v>27</v>
      </c>
      <c r="M108" s="57">
        <v>0</v>
      </c>
      <c r="N108" s="57">
        <v>0</v>
      </c>
      <c r="O108" s="98">
        <f t="shared" si="8"/>
        <v>0</v>
      </c>
      <c r="P108" s="245">
        <v>0.77142999999999995</v>
      </c>
      <c r="Q108" s="57">
        <v>0</v>
      </c>
      <c r="R108" s="57">
        <v>0.42857000000000001</v>
      </c>
      <c r="S108" s="98">
        <f t="shared" si="11"/>
        <v>1.2</v>
      </c>
      <c r="T108" s="259">
        <v>11841</v>
      </c>
      <c r="U108" s="237">
        <v>10891</v>
      </c>
      <c r="V108" s="237">
        <v>17735</v>
      </c>
      <c r="W108" s="237">
        <v>22</v>
      </c>
      <c r="X108" s="237">
        <v>0</v>
      </c>
      <c r="Y108" s="237">
        <v>10174</v>
      </c>
      <c r="Z108" s="237">
        <v>420</v>
      </c>
      <c r="AA108" s="237">
        <v>1205</v>
      </c>
      <c r="AB108" s="68">
        <v>0</v>
      </c>
      <c r="AC108" s="68">
        <v>0</v>
      </c>
      <c r="AD108" s="68">
        <v>0</v>
      </c>
      <c r="AE108" s="68">
        <v>5817</v>
      </c>
      <c r="AF108" s="68">
        <v>1000</v>
      </c>
      <c r="AG108" s="68">
        <v>0</v>
      </c>
      <c r="AH108" s="68">
        <v>22154</v>
      </c>
      <c r="AI108" s="68">
        <v>28971</v>
      </c>
      <c r="AJ108" s="91">
        <f t="shared" si="9"/>
        <v>0</v>
      </c>
      <c r="AK108" s="68">
        <v>14094</v>
      </c>
      <c r="AL108" s="68">
        <v>5931</v>
      </c>
      <c r="AM108" s="68">
        <v>10930</v>
      </c>
      <c r="AN108" s="68">
        <v>30955</v>
      </c>
      <c r="AO108" s="68">
        <v>0</v>
      </c>
      <c r="AP108" s="68">
        <v>0</v>
      </c>
      <c r="AQ108" s="111">
        <f t="shared" si="10"/>
        <v>0</v>
      </c>
      <c r="AR108" s="209">
        <v>5817</v>
      </c>
      <c r="AS108" s="68">
        <v>0</v>
      </c>
      <c r="AT108" s="68">
        <v>0</v>
      </c>
      <c r="AU108" s="91">
        <f t="shared" si="12"/>
        <v>5817</v>
      </c>
      <c r="AW108" s="47"/>
      <c r="AX108" s="47"/>
      <c r="AZ108" s="68"/>
      <c r="BA108" s="68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</row>
    <row r="109" spans="1:66" x14ac:dyDescent="0.2">
      <c r="A109" s="14">
        <v>919640665</v>
      </c>
      <c r="B109" t="str">
        <f>VLOOKUP($A109,[2]LibPAS!$A$2:$AO$476,2,FALSE)</f>
        <v>COMMUNITY LIBRARY OF LAKE &amp; SALEM TOWNSHIPS</v>
      </c>
      <c r="C109" s="95"/>
      <c r="D109" s="153" t="s">
        <v>957</v>
      </c>
      <c r="E109" s="153" t="s">
        <v>957</v>
      </c>
      <c r="F109" s="153" t="s">
        <v>219</v>
      </c>
      <c r="G109" s="96"/>
      <c r="H109" s="96"/>
      <c r="I109" s="153" t="s">
        <v>1466</v>
      </c>
      <c r="J109" s="237">
        <v>9540</v>
      </c>
      <c r="K109" s="238">
        <v>2161</v>
      </c>
      <c r="L109" s="57">
        <v>39</v>
      </c>
      <c r="M109" s="57">
        <v>0</v>
      </c>
      <c r="N109" s="57">
        <v>0</v>
      </c>
      <c r="O109" s="98">
        <f t="shared" si="8"/>
        <v>0</v>
      </c>
      <c r="P109" s="245">
        <v>0.65</v>
      </c>
      <c r="Q109" s="57">
        <v>0.55000000000000004</v>
      </c>
      <c r="R109" s="57">
        <v>1.95</v>
      </c>
      <c r="S109" s="98">
        <f t="shared" si="11"/>
        <v>3.1500000000000004</v>
      </c>
      <c r="T109" s="293">
        <v>18813</v>
      </c>
      <c r="U109" s="238">
        <v>16131</v>
      </c>
      <c r="V109" s="238">
        <v>824</v>
      </c>
      <c r="W109" s="238">
        <v>23</v>
      </c>
      <c r="X109" s="238">
        <v>0</v>
      </c>
      <c r="Y109" s="237">
        <v>27710</v>
      </c>
      <c r="Z109" s="237">
        <v>47</v>
      </c>
      <c r="AA109" s="237">
        <v>834</v>
      </c>
      <c r="AB109" s="68">
        <v>348</v>
      </c>
      <c r="AC109" s="68">
        <v>348</v>
      </c>
      <c r="AD109" s="68">
        <v>0</v>
      </c>
      <c r="AE109" s="68">
        <v>24047</v>
      </c>
      <c r="AF109" s="68">
        <v>42062</v>
      </c>
      <c r="AG109" s="68">
        <v>0</v>
      </c>
      <c r="AH109" s="68">
        <v>43862</v>
      </c>
      <c r="AI109" s="68">
        <v>110319</v>
      </c>
      <c r="AJ109" s="91">
        <f t="shared" si="9"/>
        <v>348</v>
      </c>
      <c r="AK109" s="68">
        <v>42888</v>
      </c>
      <c r="AL109" s="68">
        <v>11726</v>
      </c>
      <c r="AM109" s="68">
        <v>44759</v>
      </c>
      <c r="AN109" s="68">
        <v>99373</v>
      </c>
      <c r="AO109" s="241" t="s">
        <v>1032</v>
      </c>
      <c r="AP109" s="68">
        <v>348</v>
      </c>
      <c r="AQ109" s="111">
        <f t="shared" si="10"/>
        <v>348</v>
      </c>
      <c r="AR109" s="209">
        <v>24047</v>
      </c>
      <c r="AS109" s="241" t="s">
        <v>1032</v>
      </c>
      <c r="AT109" s="241" t="s">
        <v>1032</v>
      </c>
      <c r="AU109" s="91">
        <f t="shared" si="12"/>
        <v>24047</v>
      </c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</row>
    <row r="110" spans="1:66" x14ac:dyDescent="0.2">
      <c r="A110" s="14">
        <v>904431052</v>
      </c>
      <c r="B110" t="str">
        <f>VLOOKUP($A110,[2]LibPAS!$A$2:$AO$476,2,FALSE)</f>
        <v>COMMUNITY LIBRARY OF THE SHENANGO VALLEY</v>
      </c>
      <c r="C110" s="95"/>
      <c r="D110" s="153" t="s">
        <v>1442</v>
      </c>
      <c r="E110" s="153" t="s">
        <v>405</v>
      </c>
      <c r="F110" s="153" t="s">
        <v>680</v>
      </c>
      <c r="G110" s="96"/>
      <c r="H110" s="96"/>
      <c r="I110" s="153">
        <v>0</v>
      </c>
      <c r="J110" s="237">
        <v>35122</v>
      </c>
      <c r="K110" s="237">
        <v>9977</v>
      </c>
      <c r="L110" s="57">
        <v>54</v>
      </c>
      <c r="M110" s="57">
        <v>3</v>
      </c>
      <c r="N110" s="57">
        <v>0</v>
      </c>
      <c r="O110" s="98">
        <f t="shared" si="8"/>
        <v>3</v>
      </c>
      <c r="P110" s="245">
        <v>0.625</v>
      </c>
      <c r="Q110" s="57">
        <v>6.25</v>
      </c>
      <c r="R110" s="57">
        <v>3.3</v>
      </c>
      <c r="S110" s="98">
        <f t="shared" si="11"/>
        <v>13.175000000000001</v>
      </c>
      <c r="T110" s="259">
        <v>99951</v>
      </c>
      <c r="U110" s="237">
        <v>87516</v>
      </c>
      <c r="V110" s="237">
        <v>4848</v>
      </c>
      <c r="W110" s="237">
        <v>80</v>
      </c>
      <c r="X110" s="237">
        <v>0</v>
      </c>
      <c r="Y110" s="237">
        <v>71415</v>
      </c>
      <c r="Z110" s="237">
        <v>436</v>
      </c>
      <c r="AA110" s="237">
        <v>1448</v>
      </c>
      <c r="AB110" s="68">
        <v>6278</v>
      </c>
      <c r="AC110" s="68">
        <v>6278</v>
      </c>
      <c r="AD110" s="68">
        <v>0</v>
      </c>
      <c r="AE110" s="68">
        <v>120480</v>
      </c>
      <c r="AF110" s="68">
        <v>191903</v>
      </c>
      <c r="AG110" s="68">
        <v>0</v>
      </c>
      <c r="AH110" s="68">
        <v>187104</v>
      </c>
      <c r="AI110" s="68">
        <v>505765</v>
      </c>
      <c r="AJ110" s="91">
        <f t="shared" si="9"/>
        <v>6278</v>
      </c>
      <c r="AK110" s="68">
        <v>308060</v>
      </c>
      <c r="AL110" s="68">
        <v>66347</v>
      </c>
      <c r="AM110" s="68">
        <v>114843</v>
      </c>
      <c r="AN110" s="68">
        <v>489250</v>
      </c>
      <c r="AO110" s="68">
        <v>0</v>
      </c>
      <c r="AP110" s="68">
        <v>6278</v>
      </c>
      <c r="AQ110" s="111">
        <f t="shared" si="10"/>
        <v>6278</v>
      </c>
      <c r="AR110" s="209">
        <v>117080</v>
      </c>
      <c r="AS110" s="68">
        <v>0</v>
      </c>
      <c r="AT110" s="68">
        <v>3400</v>
      </c>
      <c r="AU110" s="91">
        <f t="shared" si="12"/>
        <v>120480</v>
      </c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</row>
    <row r="111" spans="1:66" x14ac:dyDescent="0.2">
      <c r="A111" s="14">
        <v>902022465</v>
      </c>
      <c r="B111" t="str">
        <f>VLOOKUP($A111,[2]LibPAS!$A$2:$AO$476,2,FALSE)</f>
        <v>COOPER-SIEGEL COMMUNITY LIBRARY</v>
      </c>
      <c r="C111" s="95"/>
      <c r="D111" s="153" t="s">
        <v>1441</v>
      </c>
      <c r="E111" s="153" t="s">
        <v>229</v>
      </c>
      <c r="F111" s="153" t="s">
        <v>332</v>
      </c>
      <c r="G111" s="96"/>
      <c r="H111" s="96"/>
      <c r="I111" s="153" t="s">
        <v>1452</v>
      </c>
      <c r="J111" s="237">
        <v>28727</v>
      </c>
      <c r="K111" s="237">
        <v>8962</v>
      </c>
      <c r="L111" s="57">
        <v>55</v>
      </c>
      <c r="M111" s="57">
        <v>7.6</v>
      </c>
      <c r="N111" s="57">
        <v>0</v>
      </c>
      <c r="O111" s="98">
        <f t="shared" si="8"/>
        <v>7.6</v>
      </c>
      <c r="P111" s="245">
        <v>2</v>
      </c>
      <c r="Q111" s="57">
        <v>5.8133299999999997</v>
      </c>
      <c r="R111" s="57">
        <v>0.48</v>
      </c>
      <c r="S111" s="98">
        <f t="shared" si="11"/>
        <v>15.893329999999999</v>
      </c>
      <c r="T111" s="259">
        <v>77934</v>
      </c>
      <c r="U111" s="237">
        <v>64095</v>
      </c>
      <c r="V111" s="237">
        <v>348491</v>
      </c>
      <c r="W111" s="237">
        <v>123</v>
      </c>
      <c r="X111" s="238">
        <v>265</v>
      </c>
      <c r="Y111" s="237">
        <v>252623</v>
      </c>
      <c r="Z111" s="237">
        <v>50085</v>
      </c>
      <c r="AA111" s="237">
        <v>57262</v>
      </c>
      <c r="AB111" s="68">
        <v>0</v>
      </c>
      <c r="AC111" s="68">
        <v>0</v>
      </c>
      <c r="AD111" s="68">
        <v>0</v>
      </c>
      <c r="AE111" s="68">
        <v>109903</v>
      </c>
      <c r="AF111" s="68">
        <v>616080</v>
      </c>
      <c r="AG111" s="68">
        <v>0</v>
      </c>
      <c r="AH111" s="68">
        <v>848346</v>
      </c>
      <c r="AI111" s="68">
        <v>1574329</v>
      </c>
      <c r="AJ111" s="91">
        <f t="shared" si="9"/>
        <v>0</v>
      </c>
      <c r="AK111" s="68">
        <v>694366</v>
      </c>
      <c r="AL111" s="68">
        <v>106746</v>
      </c>
      <c r="AM111" s="68">
        <v>244166</v>
      </c>
      <c r="AN111" s="68">
        <v>1045278</v>
      </c>
      <c r="AO111" s="68">
        <v>0</v>
      </c>
      <c r="AP111" s="68">
        <v>0</v>
      </c>
      <c r="AQ111" s="111">
        <f t="shared" si="10"/>
        <v>0</v>
      </c>
      <c r="AR111" s="209">
        <v>94363</v>
      </c>
      <c r="AS111" s="68">
        <v>0</v>
      </c>
      <c r="AT111" s="68">
        <v>15540</v>
      </c>
      <c r="AU111" s="91">
        <f t="shared" si="12"/>
        <v>109903</v>
      </c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J111" s="68"/>
      <c r="BK111" s="47"/>
      <c r="BL111" s="47"/>
      <c r="BM111" s="47"/>
      <c r="BN111" s="47"/>
    </row>
    <row r="112" spans="1:66" x14ac:dyDescent="0.2">
      <c r="A112" s="14">
        <v>906610213</v>
      </c>
      <c r="B112" t="str">
        <f>VLOOKUP($A112,[2]LibPAS!$A$2:$AO$476,2,FALSE)</f>
        <v>COOPERSTOWN PUBLIC LIBRARY</v>
      </c>
      <c r="C112" s="95"/>
      <c r="D112" s="153" t="s">
        <v>1442</v>
      </c>
      <c r="E112" s="153" t="s">
        <v>118</v>
      </c>
      <c r="F112" s="153" t="s">
        <v>456</v>
      </c>
      <c r="G112" s="96"/>
      <c r="H112" s="96"/>
      <c r="I112" s="153">
        <v>0</v>
      </c>
      <c r="J112" s="239">
        <v>4167</v>
      </c>
      <c r="K112" s="239">
        <v>532</v>
      </c>
      <c r="L112" s="176">
        <v>30</v>
      </c>
      <c r="M112" s="176">
        <v>0</v>
      </c>
      <c r="N112" s="176">
        <v>0</v>
      </c>
      <c r="O112" s="98">
        <f t="shared" si="8"/>
        <v>0</v>
      </c>
      <c r="P112" s="245">
        <v>1</v>
      </c>
      <c r="Q112" s="176">
        <v>0.28571000000000002</v>
      </c>
      <c r="R112" s="176">
        <v>0.28571000000000002</v>
      </c>
      <c r="S112" s="98">
        <f t="shared" si="11"/>
        <v>1.5714199999999998</v>
      </c>
      <c r="T112" s="293">
        <v>14027</v>
      </c>
      <c r="U112" s="239">
        <v>13570</v>
      </c>
      <c r="V112" s="239">
        <v>1879</v>
      </c>
      <c r="W112" s="239">
        <v>24</v>
      </c>
      <c r="X112" s="239">
        <v>0</v>
      </c>
      <c r="Y112" s="237">
        <v>5410</v>
      </c>
      <c r="Z112" s="237">
        <v>153</v>
      </c>
      <c r="AA112" s="237">
        <v>162</v>
      </c>
      <c r="AB112" s="178">
        <v>0</v>
      </c>
      <c r="AC112" s="178">
        <v>0</v>
      </c>
      <c r="AD112" s="178">
        <v>0</v>
      </c>
      <c r="AE112" s="178">
        <v>7479</v>
      </c>
      <c r="AF112" s="178">
        <v>16500</v>
      </c>
      <c r="AG112" s="178">
        <v>1000</v>
      </c>
      <c r="AH112" s="178">
        <v>11032</v>
      </c>
      <c r="AI112" s="178">
        <v>35011</v>
      </c>
      <c r="AJ112" s="91">
        <f t="shared" si="9"/>
        <v>0</v>
      </c>
      <c r="AK112" s="178">
        <v>17620</v>
      </c>
      <c r="AL112" s="178">
        <v>8413</v>
      </c>
      <c r="AM112" s="178">
        <v>9599</v>
      </c>
      <c r="AN112" s="178">
        <v>35632</v>
      </c>
      <c r="AO112" s="178">
        <v>0</v>
      </c>
      <c r="AP112" s="178">
        <v>0</v>
      </c>
      <c r="AQ112" s="111">
        <f t="shared" si="10"/>
        <v>0</v>
      </c>
      <c r="AR112" s="209">
        <v>7479</v>
      </c>
      <c r="AS112" s="178">
        <v>0</v>
      </c>
      <c r="AT112" s="178">
        <v>0</v>
      </c>
      <c r="AU112" s="91">
        <f t="shared" si="12"/>
        <v>7479</v>
      </c>
      <c r="AW112" s="47"/>
      <c r="AX112" s="47"/>
      <c r="AY112" s="47"/>
      <c r="AZ112" s="47"/>
      <c r="BA112" s="47"/>
      <c r="BB112" s="47"/>
      <c r="BC112" s="47"/>
      <c r="BD112" s="47"/>
      <c r="BE112" s="47"/>
      <c r="BF112" s="68"/>
      <c r="BG112" s="68"/>
      <c r="BH112" s="68"/>
      <c r="BJ112" s="68"/>
      <c r="BK112" s="47"/>
      <c r="BL112" s="47"/>
      <c r="BM112" s="47"/>
      <c r="BN112" s="47"/>
    </row>
    <row r="113" spans="1:66" x14ac:dyDescent="0.2">
      <c r="A113" s="14">
        <v>921390153</v>
      </c>
      <c r="B113" t="str">
        <f>VLOOKUP($A113,[2]LibPAS!$A$2:$AO$476,2,FALSE)</f>
        <v>COPLAY PUBLIC LIBRARY</v>
      </c>
      <c r="C113" s="95"/>
      <c r="D113" s="153" t="s">
        <v>1444</v>
      </c>
      <c r="E113" s="153" t="s">
        <v>353</v>
      </c>
      <c r="F113" s="153" t="s">
        <v>618</v>
      </c>
      <c r="G113" s="96"/>
      <c r="H113" s="96"/>
      <c r="I113" s="153">
        <v>0</v>
      </c>
      <c r="J113" s="237">
        <v>3192</v>
      </c>
      <c r="K113" s="237">
        <v>1891</v>
      </c>
      <c r="L113" s="57">
        <v>50</v>
      </c>
      <c r="M113" s="57">
        <v>0.28571000000000002</v>
      </c>
      <c r="N113" s="57">
        <v>0</v>
      </c>
      <c r="O113" s="98">
        <f t="shared" si="8"/>
        <v>0.28571000000000002</v>
      </c>
      <c r="P113" s="245">
        <v>0.82857000000000003</v>
      </c>
      <c r="Q113" s="57">
        <v>2.0285700000000002</v>
      </c>
      <c r="R113" s="57">
        <v>8.5709999999999995E-2</v>
      </c>
      <c r="S113" s="98">
        <f t="shared" si="11"/>
        <v>3.2285600000000003</v>
      </c>
      <c r="T113" s="259">
        <v>18040</v>
      </c>
      <c r="U113" s="237">
        <v>15084</v>
      </c>
      <c r="V113" s="237">
        <v>5675</v>
      </c>
      <c r="W113" s="237">
        <v>38</v>
      </c>
      <c r="X113" s="237">
        <v>130</v>
      </c>
      <c r="Y113" s="237">
        <v>8825</v>
      </c>
      <c r="Z113" s="237">
        <v>0</v>
      </c>
      <c r="AA113" s="237">
        <v>41</v>
      </c>
      <c r="AB113" s="68">
        <v>0</v>
      </c>
      <c r="AC113" s="68">
        <v>0</v>
      </c>
      <c r="AD113" s="68">
        <v>0</v>
      </c>
      <c r="AE113" s="68">
        <v>12408</v>
      </c>
      <c r="AF113" s="68">
        <v>73584</v>
      </c>
      <c r="AG113" s="241" t="s">
        <v>1032</v>
      </c>
      <c r="AH113" s="68">
        <v>16369</v>
      </c>
      <c r="AI113" s="68">
        <v>102361</v>
      </c>
      <c r="AJ113" s="91">
        <f t="shared" si="9"/>
        <v>0</v>
      </c>
      <c r="AK113" s="68">
        <v>63290</v>
      </c>
      <c r="AL113" s="68">
        <v>11293</v>
      </c>
      <c r="AM113" s="68">
        <v>19101</v>
      </c>
      <c r="AN113" s="68">
        <v>93684</v>
      </c>
      <c r="AO113" s="68">
        <v>0</v>
      </c>
      <c r="AP113" s="68">
        <v>0</v>
      </c>
      <c r="AQ113" s="111">
        <f t="shared" si="10"/>
        <v>0</v>
      </c>
      <c r="AR113" s="209">
        <v>12408</v>
      </c>
      <c r="AS113" s="68">
        <v>0</v>
      </c>
      <c r="AT113" s="68">
        <v>0</v>
      </c>
      <c r="AU113" s="91">
        <f t="shared" si="12"/>
        <v>12408</v>
      </c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</row>
    <row r="114" spans="1:66" x14ac:dyDescent="0.2">
      <c r="A114" s="14">
        <v>902020753</v>
      </c>
      <c r="B114" t="str">
        <f>VLOOKUP($A114,[2]LibPAS!$A$2:$AO$476,2,FALSE)</f>
        <v>CORAOPOLIS MEMORIAL LIBRARY</v>
      </c>
      <c r="C114" s="95"/>
      <c r="D114" s="153" t="s">
        <v>1441</v>
      </c>
      <c r="E114" s="153" t="s">
        <v>229</v>
      </c>
      <c r="F114" s="153" t="s">
        <v>332</v>
      </c>
      <c r="G114" s="96"/>
      <c r="H114" s="96"/>
      <c r="I114" s="153" t="s">
        <v>1452</v>
      </c>
      <c r="J114" s="237">
        <v>6761</v>
      </c>
      <c r="K114" s="237">
        <v>2855</v>
      </c>
      <c r="L114" s="57">
        <v>54</v>
      </c>
      <c r="M114" s="57">
        <v>1.2</v>
      </c>
      <c r="N114" s="57">
        <v>0</v>
      </c>
      <c r="O114" s="98">
        <f t="shared" si="8"/>
        <v>1.2</v>
      </c>
      <c r="P114" s="245">
        <v>1</v>
      </c>
      <c r="Q114" s="57">
        <v>1.9</v>
      </c>
      <c r="R114" s="57">
        <v>0</v>
      </c>
      <c r="S114" s="98">
        <f t="shared" si="11"/>
        <v>4.0999999999999996</v>
      </c>
      <c r="T114" s="259">
        <v>37064</v>
      </c>
      <c r="U114" s="237">
        <v>29972</v>
      </c>
      <c r="V114" s="237">
        <v>348491</v>
      </c>
      <c r="W114" s="237">
        <v>42</v>
      </c>
      <c r="X114" s="237">
        <v>265</v>
      </c>
      <c r="Y114" s="237">
        <v>49771</v>
      </c>
      <c r="Z114" s="237">
        <v>35588</v>
      </c>
      <c r="AA114" s="237">
        <v>16935</v>
      </c>
      <c r="AB114" s="68">
        <v>0</v>
      </c>
      <c r="AC114" s="68">
        <v>0</v>
      </c>
      <c r="AD114" s="68">
        <v>0</v>
      </c>
      <c r="AE114" s="68">
        <v>27944</v>
      </c>
      <c r="AF114" s="68">
        <v>167912</v>
      </c>
      <c r="AG114" s="241" t="s">
        <v>1032</v>
      </c>
      <c r="AH114" s="68">
        <v>18776</v>
      </c>
      <c r="AI114" s="68">
        <v>214632</v>
      </c>
      <c r="AJ114" s="91">
        <f t="shared" si="9"/>
        <v>0</v>
      </c>
      <c r="AK114" s="68">
        <v>84901</v>
      </c>
      <c r="AL114" s="68">
        <v>51375</v>
      </c>
      <c r="AM114" s="68">
        <v>59539</v>
      </c>
      <c r="AN114" s="68">
        <v>195815</v>
      </c>
      <c r="AO114" s="241" t="s">
        <v>1032</v>
      </c>
      <c r="AP114" s="241" t="s">
        <v>1032</v>
      </c>
      <c r="AQ114" s="111">
        <f t="shared" si="10"/>
        <v>0</v>
      </c>
      <c r="AR114" s="209">
        <v>24287</v>
      </c>
      <c r="AS114" s="241" t="s">
        <v>1032</v>
      </c>
      <c r="AT114" s="68">
        <v>3657</v>
      </c>
      <c r="AU114" s="91">
        <f t="shared" si="12"/>
        <v>27944</v>
      </c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</row>
    <row r="115" spans="1:66" x14ac:dyDescent="0.2">
      <c r="A115" s="14">
        <v>905250152</v>
      </c>
      <c r="B115" t="str">
        <f>VLOOKUP($A115,[2]LibPAS!$A$2:$AO$476,2,FALSE)</f>
        <v>CORRY PUBLIC LIBRARY</v>
      </c>
      <c r="C115" s="95"/>
      <c r="D115" s="153" t="s">
        <v>1442</v>
      </c>
      <c r="E115" s="153" t="s">
        <v>177</v>
      </c>
      <c r="F115" s="153" t="s">
        <v>177</v>
      </c>
      <c r="G115" s="96"/>
      <c r="H115" s="96"/>
      <c r="I115" s="153">
        <v>0</v>
      </c>
      <c r="J115" s="237">
        <v>11963</v>
      </c>
      <c r="K115" s="237">
        <v>8553</v>
      </c>
      <c r="L115" s="57">
        <v>53</v>
      </c>
      <c r="M115" s="57">
        <v>1</v>
      </c>
      <c r="N115" s="57">
        <v>0</v>
      </c>
      <c r="O115" s="98">
        <f t="shared" si="8"/>
        <v>1</v>
      </c>
      <c r="P115" s="245">
        <v>0</v>
      </c>
      <c r="Q115" s="57">
        <v>6.0526299999999997</v>
      </c>
      <c r="R115" s="57">
        <v>0.13158</v>
      </c>
      <c r="S115" s="98">
        <f t="shared" si="11"/>
        <v>7.1842099999999993</v>
      </c>
      <c r="T115" s="259">
        <v>74303</v>
      </c>
      <c r="U115" s="237">
        <v>66041</v>
      </c>
      <c r="V115" s="237">
        <v>1</v>
      </c>
      <c r="W115" s="237">
        <v>94</v>
      </c>
      <c r="X115" s="237">
        <v>0</v>
      </c>
      <c r="Y115" s="237">
        <v>75847</v>
      </c>
      <c r="Z115" s="237">
        <v>8073</v>
      </c>
      <c r="AA115" s="237">
        <v>6443</v>
      </c>
      <c r="AB115" s="68">
        <v>0</v>
      </c>
      <c r="AC115" s="68">
        <v>0</v>
      </c>
      <c r="AD115" s="68">
        <v>0</v>
      </c>
      <c r="AE115" s="68">
        <v>39933</v>
      </c>
      <c r="AF115" s="68">
        <v>242867</v>
      </c>
      <c r="AG115" s="68">
        <v>197225</v>
      </c>
      <c r="AH115" s="68">
        <v>41090</v>
      </c>
      <c r="AI115" s="68">
        <v>323890</v>
      </c>
      <c r="AJ115" s="91">
        <f t="shared" si="9"/>
        <v>0</v>
      </c>
      <c r="AK115" s="68">
        <v>189708</v>
      </c>
      <c r="AL115" s="68">
        <v>47678</v>
      </c>
      <c r="AM115" s="68">
        <v>80460</v>
      </c>
      <c r="AN115" s="68">
        <v>317846</v>
      </c>
      <c r="AO115" s="241" t="s">
        <v>1032</v>
      </c>
      <c r="AP115" s="241" t="s">
        <v>1032</v>
      </c>
      <c r="AQ115" s="111">
        <f t="shared" si="10"/>
        <v>0</v>
      </c>
      <c r="AR115" s="209">
        <v>39933</v>
      </c>
      <c r="AS115" s="241" t="s">
        <v>1032</v>
      </c>
      <c r="AT115" s="241" t="s">
        <v>1032</v>
      </c>
      <c r="AU115" s="91">
        <f t="shared" si="12"/>
        <v>39933</v>
      </c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</row>
    <row r="116" spans="1:66" x14ac:dyDescent="0.2">
      <c r="A116" s="14">
        <v>909530183</v>
      </c>
      <c r="B116" t="str">
        <f>VLOOKUP($A116,[2]LibPAS!$A$2:$AO$476,2,FALSE)</f>
        <v>COUDERSPORT PUBLIC LIBRARY</v>
      </c>
      <c r="C116" s="95"/>
      <c r="D116" s="153" t="s">
        <v>1443</v>
      </c>
      <c r="E116" s="153" t="s">
        <v>13</v>
      </c>
      <c r="F116" s="153" t="s">
        <v>623</v>
      </c>
      <c r="G116" s="96"/>
      <c r="H116" s="96"/>
      <c r="I116" s="153" t="s">
        <v>1467</v>
      </c>
      <c r="J116" s="237">
        <v>5943</v>
      </c>
      <c r="K116" s="237">
        <v>3989</v>
      </c>
      <c r="L116" s="57">
        <v>65</v>
      </c>
      <c r="M116" s="57">
        <v>1</v>
      </c>
      <c r="N116" s="57">
        <v>0</v>
      </c>
      <c r="O116" s="98">
        <f t="shared" si="8"/>
        <v>1</v>
      </c>
      <c r="P116" s="245">
        <v>0</v>
      </c>
      <c r="Q116" s="57">
        <v>0.9</v>
      </c>
      <c r="R116" s="57">
        <v>7.4999999999999997E-2</v>
      </c>
      <c r="S116" s="98">
        <f t="shared" si="11"/>
        <v>1.9749999999999999</v>
      </c>
      <c r="T116" s="259">
        <v>28598</v>
      </c>
      <c r="U116" s="237">
        <v>26652</v>
      </c>
      <c r="V116" s="237">
        <v>0</v>
      </c>
      <c r="W116" s="237">
        <v>125</v>
      </c>
      <c r="X116" s="237">
        <v>0</v>
      </c>
      <c r="Y116" s="237">
        <v>34270</v>
      </c>
      <c r="Z116" s="237">
        <v>28</v>
      </c>
      <c r="AA116" s="237">
        <v>242</v>
      </c>
      <c r="AB116" s="68">
        <v>0</v>
      </c>
      <c r="AC116" s="68">
        <v>0</v>
      </c>
      <c r="AD116" s="68">
        <v>0</v>
      </c>
      <c r="AE116" s="68">
        <v>14697</v>
      </c>
      <c r="AF116" s="68">
        <v>47386</v>
      </c>
      <c r="AG116" s="68">
        <v>2500</v>
      </c>
      <c r="AH116" s="68">
        <v>52152</v>
      </c>
      <c r="AI116" s="68">
        <v>114235</v>
      </c>
      <c r="AJ116" s="91">
        <f t="shared" si="9"/>
        <v>0</v>
      </c>
      <c r="AK116" s="68">
        <v>70956</v>
      </c>
      <c r="AL116" s="68">
        <v>24558</v>
      </c>
      <c r="AM116" s="68">
        <v>25066</v>
      </c>
      <c r="AN116" s="68">
        <v>120580</v>
      </c>
      <c r="AO116" s="68">
        <v>0</v>
      </c>
      <c r="AP116" s="68">
        <v>0</v>
      </c>
      <c r="AQ116" s="111">
        <f t="shared" si="10"/>
        <v>0</v>
      </c>
      <c r="AR116" s="209">
        <v>14697</v>
      </c>
      <c r="AS116" s="68">
        <v>0</v>
      </c>
      <c r="AT116" s="68">
        <v>0</v>
      </c>
      <c r="AU116" s="91">
        <f t="shared" si="12"/>
        <v>14697</v>
      </c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</row>
    <row r="117" spans="1:66" x14ac:dyDescent="0.2">
      <c r="A117" s="14">
        <v>902020783</v>
      </c>
      <c r="B117" t="str">
        <f>VLOOKUP($A117,[2]LibPAS!$A$2:$AO$476,2,FALSE)</f>
        <v>CRAFTON PUBLIC LIBRARY</v>
      </c>
      <c r="C117" s="95"/>
      <c r="D117" s="153" t="s">
        <v>1441</v>
      </c>
      <c r="E117" s="153" t="s">
        <v>229</v>
      </c>
      <c r="F117" s="153" t="s">
        <v>332</v>
      </c>
      <c r="G117" s="96"/>
      <c r="H117" s="96"/>
      <c r="I117" s="153" t="s">
        <v>1452</v>
      </c>
      <c r="J117" s="237">
        <v>5951</v>
      </c>
      <c r="K117" s="237">
        <v>3172</v>
      </c>
      <c r="L117" s="57">
        <v>47</v>
      </c>
      <c r="M117" s="57">
        <v>1.7749999999999999</v>
      </c>
      <c r="N117" s="57">
        <v>0</v>
      </c>
      <c r="O117" s="98">
        <f t="shared" si="8"/>
        <v>1.7749999999999999</v>
      </c>
      <c r="P117" s="245">
        <v>0</v>
      </c>
      <c r="Q117" s="57">
        <v>2.35</v>
      </c>
      <c r="R117" s="57">
        <v>0.15</v>
      </c>
      <c r="S117" s="98">
        <f t="shared" si="11"/>
        <v>4.2750000000000004</v>
      </c>
      <c r="T117" s="259">
        <v>23867</v>
      </c>
      <c r="U117" s="237">
        <v>20174</v>
      </c>
      <c r="V117" s="238">
        <v>348491</v>
      </c>
      <c r="W117" s="237">
        <v>55</v>
      </c>
      <c r="X117" s="237">
        <v>265</v>
      </c>
      <c r="Y117" s="237">
        <v>54333</v>
      </c>
      <c r="Z117" s="237">
        <v>12674</v>
      </c>
      <c r="AA117" s="237">
        <v>22204</v>
      </c>
      <c r="AB117" s="68">
        <v>0</v>
      </c>
      <c r="AC117" s="68">
        <v>0</v>
      </c>
      <c r="AD117" s="68">
        <v>0</v>
      </c>
      <c r="AE117" s="68">
        <v>24197</v>
      </c>
      <c r="AF117" s="68">
        <v>136282</v>
      </c>
      <c r="AG117" s="241" t="s">
        <v>1032</v>
      </c>
      <c r="AH117" s="68">
        <v>38936</v>
      </c>
      <c r="AI117" s="68">
        <v>199415</v>
      </c>
      <c r="AJ117" s="91">
        <f t="shared" si="9"/>
        <v>0</v>
      </c>
      <c r="AK117" s="68">
        <v>116354</v>
      </c>
      <c r="AL117" s="68">
        <v>22835</v>
      </c>
      <c r="AM117" s="68">
        <v>51116</v>
      </c>
      <c r="AN117" s="68">
        <v>190305</v>
      </c>
      <c r="AO117" s="241" t="s">
        <v>1032</v>
      </c>
      <c r="AP117" s="241" t="s">
        <v>1032</v>
      </c>
      <c r="AQ117" s="111">
        <f t="shared" si="10"/>
        <v>0</v>
      </c>
      <c r="AR117" s="209">
        <v>20977</v>
      </c>
      <c r="AS117" s="241" t="s">
        <v>1032</v>
      </c>
      <c r="AT117" s="68">
        <v>3220</v>
      </c>
      <c r="AU117" s="91">
        <f t="shared" si="12"/>
        <v>24197</v>
      </c>
      <c r="AW117"/>
      <c r="AX117" s="47"/>
      <c r="AZ117" s="68"/>
      <c r="BA117" s="68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</row>
    <row r="118" spans="1:66" x14ac:dyDescent="0.2">
      <c r="A118" s="14">
        <v>904100575</v>
      </c>
      <c r="B118" t="str">
        <f>VLOOKUP($A118,[2]LibPAS!$A$2:$AO$476,2,FALSE)</f>
        <v>CRANBERRY PUBLIC LIBRARY</v>
      </c>
      <c r="C118" s="95"/>
      <c r="D118" s="153" t="s">
        <v>1442</v>
      </c>
      <c r="E118" s="153" t="s">
        <v>405</v>
      </c>
      <c r="F118" s="153" t="s">
        <v>288</v>
      </c>
      <c r="G118" s="96"/>
      <c r="H118" s="96"/>
      <c r="I118" s="153" t="s">
        <v>1469</v>
      </c>
      <c r="J118" s="237">
        <v>30985</v>
      </c>
      <c r="K118" s="237">
        <v>28370</v>
      </c>
      <c r="L118" s="57">
        <v>56</v>
      </c>
      <c r="M118" s="57">
        <v>5</v>
      </c>
      <c r="N118" s="57">
        <v>0</v>
      </c>
      <c r="O118" s="98">
        <f t="shared" si="8"/>
        <v>5</v>
      </c>
      <c r="P118" s="245">
        <v>0</v>
      </c>
      <c r="Q118" s="57">
        <v>6.35</v>
      </c>
      <c r="R118" s="57">
        <v>1.2749999999999999</v>
      </c>
      <c r="S118" s="98">
        <f t="shared" si="11"/>
        <v>12.625</v>
      </c>
      <c r="T118" s="259">
        <v>87006</v>
      </c>
      <c r="U118" s="237">
        <v>77798</v>
      </c>
      <c r="V118" s="237">
        <v>4848</v>
      </c>
      <c r="W118" s="237">
        <v>75</v>
      </c>
      <c r="X118" s="237">
        <v>96</v>
      </c>
      <c r="Y118" s="237">
        <v>275004</v>
      </c>
      <c r="Z118" s="237">
        <v>1024</v>
      </c>
      <c r="AA118" s="237">
        <v>742</v>
      </c>
      <c r="AB118" s="68">
        <v>0</v>
      </c>
      <c r="AC118" s="68">
        <v>5521</v>
      </c>
      <c r="AD118" s="68">
        <v>0</v>
      </c>
      <c r="AE118" s="68">
        <v>97838</v>
      </c>
      <c r="AF118" s="68">
        <v>433624</v>
      </c>
      <c r="AG118" s="68">
        <v>0</v>
      </c>
      <c r="AH118" s="68">
        <v>99757</v>
      </c>
      <c r="AI118" s="68">
        <v>636740</v>
      </c>
      <c r="AJ118" s="91">
        <f t="shared" si="9"/>
        <v>0</v>
      </c>
      <c r="AK118" s="68">
        <v>419528</v>
      </c>
      <c r="AL118" s="68">
        <v>68478</v>
      </c>
      <c r="AM118" s="68">
        <v>99902</v>
      </c>
      <c r="AN118" s="68">
        <v>587908</v>
      </c>
      <c r="AO118" s="68">
        <v>3418</v>
      </c>
      <c r="AP118" s="68">
        <v>0</v>
      </c>
      <c r="AQ118" s="111">
        <f t="shared" si="10"/>
        <v>3418</v>
      </c>
      <c r="AR118" s="209">
        <v>97838</v>
      </c>
      <c r="AS118" s="68">
        <v>0</v>
      </c>
      <c r="AT118" s="68">
        <v>0</v>
      </c>
      <c r="AU118" s="91">
        <f t="shared" si="12"/>
        <v>97838</v>
      </c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69"/>
      <c r="BJ118" s="69"/>
      <c r="BK118" s="49"/>
      <c r="BL118" s="47"/>
      <c r="BM118" s="47"/>
      <c r="BN118" s="47"/>
    </row>
    <row r="119" spans="1:66" x14ac:dyDescent="0.2">
      <c r="A119" s="14">
        <v>905200365</v>
      </c>
      <c r="B119" t="str">
        <f>VLOOKUP($A119,[2]LibPAS!$A$2:$AO$476,2,FALSE)</f>
        <v>CRAWFORD SYS ADMIN UNIT</v>
      </c>
      <c r="C119" s="95"/>
      <c r="D119" s="153" t="s">
        <v>1442</v>
      </c>
      <c r="E119" s="153" t="s">
        <v>177</v>
      </c>
      <c r="F119" s="153" t="s">
        <v>807</v>
      </c>
      <c r="G119" s="96"/>
      <c r="H119" s="96"/>
      <c r="I119" s="153" t="s">
        <v>1464</v>
      </c>
      <c r="J119" s="237">
        <v>0</v>
      </c>
      <c r="K119" s="237">
        <v>36291</v>
      </c>
      <c r="L119" s="57">
        <v>60</v>
      </c>
      <c r="M119" s="57">
        <v>0</v>
      </c>
      <c r="N119" s="57">
        <v>0</v>
      </c>
      <c r="O119" s="98">
        <f t="shared" si="8"/>
        <v>0</v>
      </c>
      <c r="P119" s="245">
        <v>0</v>
      </c>
      <c r="Q119" s="57">
        <v>0</v>
      </c>
      <c r="R119" s="57">
        <v>0</v>
      </c>
      <c r="S119" s="98">
        <f t="shared" si="11"/>
        <v>0</v>
      </c>
      <c r="T119" s="259">
        <v>2687</v>
      </c>
      <c r="U119" s="237">
        <v>0</v>
      </c>
      <c r="V119" s="237">
        <v>1298</v>
      </c>
      <c r="W119" s="237">
        <v>0</v>
      </c>
      <c r="X119" s="237">
        <v>0</v>
      </c>
      <c r="Y119" s="237">
        <v>8921</v>
      </c>
      <c r="Z119" s="237">
        <v>0</v>
      </c>
      <c r="AA119" s="237">
        <v>0</v>
      </c>
      <c r="AB119" s="241">
        <v>0</v>
      </c>
      <c r="AC119" s="68">
        <v>0</v>
      </c>
      <c r="AD119" s="241">
        <v>0</v>
      </c>
      <c r="AE119" s="68">
        <v>13890</v>
      </c>
      <c r="AF119" s="68">
        <v>44716</v>
      </c>
      <c r="AG119" s="68">
        <v>0</v>
      </c>
      <c r="AH119" s="68">
        <v>8424</v>
      </c>
      <c r="AI119" s="68">
        <v>67030</v>
      </c>
      <c r="AJ119" s="91">
        <f t="shared" si="9"/>
        <v>0</v>
      </c>
      <c r="AK119" s="68">
        <v>0</v>
      </c>
      <c r="AL119" s="68">
        <v>15888</v>
      </c>
      <c r="AM119" s="68">
        <v>60324</v>
      </c>
      <c r="AN119" s="68">
        <v>76212</v>
      </c>
      <c r="AO119" s="68">
        <v>0</v>
      </c>
      <c r="AP119" s="68">
        <v>0</v>
      </c>
      <c r="AQ119" s="111">
        <f t="shared" si="10"/>
        <v>0</v>
      </c>
      <c r="AR119" s="209">
        <v>13890</v>
      </c>
      <c r="AS119" s="68">
        <v>0</v>
      </c>
      <c r="AT119" s="68">
        <v>0</v>
      </c>
      <c r="AU119" s="91">
        <f t="shared" si="12"/>
        <v>13890</v>
      </c>
      <c r="AW119" s="47"/>
      <c r="AX119" s="47"/>
      <c r="AY119" s="47"/>
      <c r="AZ119" s="47"/>
      <c r="BA119" s="47"/>
      <c r="BB119" s="47"/>
      <c r="BC119" s="47"/>
      <c r="BD119" s="47"/>
      <c r="BE119" s="47"/>
      <c r="BF119" s="68"/>
      <c r="BG119" s="68"/>
      <c r="BH119" s="68"/>
      <c r="BI119" s="47"/>
      <c r="BJ119" s="47"/>
      <c r="BK119" s="47"/>
      <c r="BL119" s="47"/>
      <c r="BM119" s="47"/>
      <c r="BN119" s="47"/>
    </row>
    <row r="120" spans="1:66" x14ac:dyDescent="0.2">
      <c r="A120" s="14">
        <v>908110453</v>
      </c>
      <c r="B120" t="str">
        <f>VLOOKUP($A120,[2]LibPAS!$A$2:$AO$476,2,FALSE)</f>
        <v>CRESSON PUBLIC LIBRARY</v>
      </c>
      <c r="C120" s="95"/>
      <c r="D120" s="153" t="s">
        <v>1445</v>
      </c>
      <c r="E120" s="153" t="s">
        <v>126</v>
      </c>
      <c r="F120" s="153" t="s">
        <v>536</v>
      </c>
      <c r="G120" s="96"/>
      <c r="H120" s="96"/>
      <c r="I120" s="153" t="s">
        <v>1462</v>
      </c>
      <c r="J120" s="237">
        <v>1711</v>
      </c>
      <c r="K120" s="237">
        <v>1943</v>
      </c>
      <c r="L120" s="57">
        <v>35</v>
      </c>
      <c r="M120" s="57">
        <v>0</v>
      </c>
      <c r="N120" s="57">
        <v>0</v>
      </c>
      <c r="O120" s="98">
        <f t="shared" si="8"/>
        <v>0</v>
      </c>
      <c r="P120" s="245">
        <v>0.88571</v>
      </c>
      <c r="Q120" s="57">
        <v>0</v>
      </c>
      <c r="R120" s="57">
        <v>0.28571000000000002</v>
      </c>
      <c r="S120" s="98">
        <f t="shared" si="11"/>
        <v>1.1714199999999999</v>
      </c>
      <c r="T120" s="259">
        <v>11693</v>
      </c>
      <c r="U120" s="237">
        <v>10710</v>
      </c>
      <c r="V120" s="238">
        <v>2410</v>
      </c>
      <c r="W120" s="237">
        <v>36</v>
      </c>
      <c r="X120" s="237">
        <v>0</v>
      </c>
      <c r="Y120" s="237">
        <v>10293</v>
      </c>
      <c r="Z120" s="237">
        <v>148</v>
      </c>
      <c r="AA120" s="237">
        <v>86</v>
      </c>
      <c r="AB120" s="68">
        <v>0</v>
      </c>
      <c r="AC120" s="68">
        <v>0</v>
      </c>
      <c r="AD120" s="68">
        <v>0</v>
      </c>
      <c r="AE120" s="68">
        <v>8897</v>
      </c>
      <c r="AF120" s="68">
        <v>17834</v>
      </c>
      <c r="AG120" s="68">
        <v>1000</v>
      </c>
      <c r="AH120" s="68">
        <v>16428</v>
      </c>
      <c r="AI120" s="68">
        <v>43159</v>
      </c>
      <c r="AJ120" s="91">
        <f t="shared" si="9"/>
        <v>0</v>
      </c>
      <c r="AK120" s="68">
        <v>22432</v>
      </c>
      <c r="AL120" s="68">
        <v>10633</v>
      </c>
      <c r="AM120" s="68">
        <v>15533</v>
      </c>
      <c r="AN120" s="68">
        <v>48598</v>
      </c>
      <c r="AO120" s="68">
        <v>0</v>
      </c>
      <c r="AP120" s="68">
        <v>0</v>
      </c>
      <c r="AQ120" s="111">
        <f t="shared" si="10"/>
        <v>0</v>
      </c>
      <c r="AR120" s="209">
        <v>8897</v>
      </c>
      <c r="AS120" s="68">
        <v>0</v>
      </c>
      <c r="AT120" s="68">
        <v>0</v>
      </c>
      <c r="AU120" s="91">
        <f t="shared" si="12"/>
        <v>8897</v>
      </c>
      <c r="AW120" s="47"/>
      <c r="AX120" s="47"/>
      <c r="AZ120" s="68"/>
      <c r="BA120" s="68"/>
      <c r="BB120" s="47"/>
      <c r="BC120" s="68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68"/>
    </row>
    <row r="121" spans="1:66" x14ac:dyDescent="0.2">
      <c r="A121" s="14">
        <v>915210274</v>
      </c>
      <c r="B121" t="str">
        <f>VLOOKUP($A121,[2]LibPAS!$A$2:$AO$476,2,FALSE)</f>
        <v>CUMBERLAND SYS ADMIN UNIT</v>
      </c>
      <c r="C121" s="95"/>
      <c r="D121" s="153" t="s">
        <v>340</v>
      </c>
      <c r="E121" s="153" t="s">
        <v>14</v>
      </c>
      <c r="F121" s="153" t="s">
        <v>243</v>
      </c>
      <c r="G121" s="96"/>
      <c r="H121" s="96"/>
      <c r="I121" s="153" t="s">
        <v>1455</v>
      </c>
      <c r="J121" s="237">
        <v>0</v>
      </c>
      <c r="K121" s="237">
        <v>1110</v>
      </c>
      <c r="L121" s="57">
        <v>43</v>
      </c>
      <c r="M121" s="57">
        <v>6.8</v>
      </c>
      <c r="N121" s="57">
        <v>0</v>
      </c>
      <c r="O121" s="98">
        <f t="shared" si="8"/>
        <v>6.8</v>
      </c>
      <c r="P121" s="245">
        <v>0</v>
      </c>
      <c r="Q121" s="57">
        <v>6.82667</v>
      </c>
      <c r="R121" s="57">
        <v>0.16</v>
      </c>
      <c r="S121" s="98">
        <f t="shared" si="11"/>
        <v>13.786670000000001</v>
      </c>
      <c r="T121" s="259">
        <v>22732</v>
      </c>
      <c r="U121" s="237">
        <v>6915</v>
      </c>
      <c r="V121" s="237">
        <v>10588</v>
      </c>
      <c r="W121" s="237">
        <v>11</v>
      </c>
      <c r="X121" s="241" t="s">
        <v>1032</v>
      </c>
      <c r="Y121" s="237">
        <v>5119</v>
      </c>
      <c r="Z121" s="237">
        <v>353</v>
      </c>
      <c r="AA121" s="237">
        <v>4707</v>
      </c>
      <c r="AB121" s="68">
        <v>0</v>
      </c>
      <c r="AC121" s="68">
        <v>44467</v>
      </c>
      <c r="AD121" s="68">
        <v>0</v>
      </c>
      <c r="AE121" s="68">
        <v>357434</v>
      </c>
      <c r="AF121" s="68">
        <v>1175082</v>
      </c>
      <c r="AG121" s="68">
        <v>0</v>
      </c>
      <c r="AH121" s="68">
        <v>47699</v>
      </c>
      <c r="AI121" s="68">
        <v>1624682</v>
      </c>
      <c r="AJ121" s="91">
        <f t="shared" si="9"/>
        <v>0</v>
      </c>
      <c r="AK121" s="68">
        <v>844716</v>
      </c>
      <c r="AL121" s="68">
        <v>299701</v>
      </c>
      <c r="AM121" s="68">
        <v>369038</v>
      </c>
      <c r="AN121" s="68">
        <v>1513455</v>
      </c>
      <c r="AO121" s="68">
        <v>44467</v>
      </c>
      <c r="AP121" s="241" t="s">
        <v>1032</v>
      </c>
      <c r="AQ121" s="111">
        <f t="shared" si="10"/>
        <v>44467</v>
      </c>
      <c r="AR121" s="209">
        <v>357434</v>
      </c>
      <c r="AS121" s="241" t="s">
        <v>1032</v>
      </c>
      <c r="AT121" s="241" t="s">
        <v>1032</v>
      </c>
      <c r="AU121" s="91">
        <f t="shared" si="12"/>
        <v>357434</v>
      </c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</row>
    <row r="122" spans="1:66" x14ac:dyDescent="0.2">
      <c r="A122" s="14">
        <v>919350333</v>
      </c>
      <c r="B122" t="str">
        <f>VLOOKUP($A122,[2]LibPAS!$A$2:$AO$476,2,FALSE)</f>
        <v>DALTON COMMUNITY LIBRARY</v>
      </c>
      <c r="C122" s="95"/>
      <c r="D122" s="153" t="s">
        <v>957</v>
      </c>
      <c r="E122" s="153" t="s">
        <v>957</v>
      </c>
      <c r="F122" s="153" t="s">
        <v>554</v>
      </c>
      <c r="G122" s="96"/>
      <c r="H122" s="96"/>
      <c r="I122" s="153" t="s">
        <v>1447</v>
      </c>
      <c r="J122" s="237">
        <v>1836</v>
      </c>
      <c r="K122" s="237">
        <v>540</v>
      </c>
      <c r="L122" s="57">
        <v>41</v>
      </c>
      <c r="M122" s="57">
        <v>1</v>
      </c>
      <c r="N122" s="57">
        <v>0</v>
      </c>
      <c r="O122" s="98">
        <f t="shared" si="8"/>
        <v>1</v>
      </c>
      <c r="P122" s="245">
        <v>0</v>
      </c>
      <c r="Q122" s="57">
        <v>1.17143</v>
      </c>
      <c r="R122" s="57">
        <v>0</v>
      </c>
      <c r="S122" s="98">
        <f t="shared" si="11"/>
        <v>2.17143</v>
      </c>
      <c r="T122" s="259">
        <v>26110</v>
      </c>
      <c r="U122" s="237">
        <v>20688</v>
      </c>
      <c r="V122" s="237">
        <v>3609</v>
      </c>
      <c r="W122" s="237">
        <v>30</v>
      </c>
      <c r="X122" s="237">
        <v>71</v>
      </c>
      <c r="Y122" s="237">
        <v>18368</v>
      </c>
      <c r="Z122" s="237">
        <v>254</v>
      </c>
      <c r="AA122" s="237">
        <v>41</v>
      </c>
      <c r="AB122" s="68">
        <v>0</v>
      </c>
      <c r="AC122" s="68">
        <v>640</v>
      </c>
      <c r="AD122" s="68">
        <v>0</v>
      </c>
      <c r="AE122" s="68">
        <v>20020</v>
      </c>
      <c r="AF122" s="68">
        <v>104294</v>
      </c>
      <c r="AG122" s="68">
        <v>0</v>
      </c>
      <c r="AH122" s="68">
        <v>30535</v>
      </c>
      <c r="AI122" s="68">
        <v>155489</v>
      </c>
      <c r="AJ122" s="91">
        <f t="shared" si="9"/>
        <v>0</v>
      </c>
      <c r="AK122" s="68">
        <v>99434</v>
      </c>
      <c r="AL122" s="68">
        <v>15602</v>
      </c>
      <c r="AM122" s="68">
        <v>43232</v>
      </c>
      <c r="AN122" s="68">
        <v>158268</v>
      </c>
      <c r="AO122" s="68">
        <v>0</v>
      </c>
      <c r="AP122" s="68">
        <v>0</v>
      </c>
      <c r="AQ122" s="111">
        <f t="shared" si="10"/>
        <v>0</v>
      </c>
      <c r="AR122" s="209">
        <v>20020</v>
      </c>
      <c r="AS122" s="68">
        <v>0</v>
      </c>
      <c r="AT122" s="68">
        <v>0</v>
      </c>
      <c r="AU122" s="91">
        <f t="shared" si="12"/>
        <v>20020</v>
      </c>
      <c r="AW122"/>
      <c r="AX122" s="47"/>
      <c r="AZ122" s="68"/>
      <c r="BA122" s="68"/>
      <c r="BB122" s="47"/>
      <c r="BC122" s="68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</row>
    <row r="123" spans="1:66" x14ac:dyDescent="0.2">
      <c r="A123" s="14">
        <v>925230424</v>
      </c>
      <c r="B123" t="str">
        <f>VLOOKUP($A123,[2]LibPAS!$A$2:$AO$476,2,FALSE)</f>
        <v>DARBY LIBRARY</v>
      </c>
      <c r="C123" s="95"/>
      <c r="D123" s="153" t="s">
        <v>1440</v>
      </c>
      <c r="E123" s="153" t="s">
        <v>870</v>
      </c>
      <c r="F123" s="153" t="s">
        <v>870</v>
      </c>
      <c r="G123" s="96"/>
      <c r="H123" s="96"/>
      <c r="I123" s="153" t="s">
        <v>1457</v>
      </c>
      <c r="J123" s="237">
        <v>10687</v>
      </c>
      <c r="K123" s="237">
        <v>7466</v>
      </c>
      <c r="L123" s="57">
        <v>46</v>
      </c>
      <c r="M123" s="57">
        <v>0</v>
      </c>
      <c r="N123" s="57">
        <v>0</v>
      </c>
      <c r="O123" s="98">
        <f t="shared" si="8"/>
        <v>0</v>
      </c>
      <c r="P123" s="245">
        <v>0.57142999999999999</v>
      </c>
      <c r="Q123" s="57">
        <v>2.2857099999999999</v>
      </c>
      <c r="R123" s="57">
        <v>0</v>
      </c>
      <c r="S123" s="98">
        <f t="shared" si="11"/>
        <v>2.8571399999999998</v>
      </c>
      <c r="T123" s="259">
        <v>17235</v>
      </c>
      <c r="U123" s="237">
        <v>16472</v>
      </c>
      <c r="V123" s="237">
        <v>25356</v>
      </c>
      <c r="W123" s="237">
        <v>10</v>
      </c>
      <c r="X123" s="237">
        <v>229</v>
      </c>
      <c r="Y123" s="237">
        <v>5580</v>
      </c>
      <c r="Z123" s="237">
        <v>136</v>
      </c>
      <c r="AA123" s="237">
        <v>159</v>
      </c>
      <c r="AB123" s="68">
        <v>15132</v>
      </c>
      <c r="AC123" s="68">
        <v>15132</v>
      </c>
      <c r="AD123" s="68">
        <v>0</v>
      </c>
      <c r="AE123" s="68">
        <v>20345</v>
      </c>
      <c r="AF123" s="68">
        <v>40468</v>
      </c>
      <c r="AG123" s="68">
        <v>0</v>
      </c>
      <c r="AH123" s="68">
        <v>21599</v>
      </c>
      <c r="AI123" s="68">
        <v>97544</v>
      </c>
      <c r="AJ123" s="91">
        <f t="shared" si="9"/>
        <v>15132</v>
      </c>
      <c r="AK123" s="68">
        <v>73363</v>
      </c>
      <c r="AL123" s="68">
        <v>8844</v>
      </c>
      <c r="AM123" s="68">
        <v>22274</v>
      </c>
      <c r="AN123" s="68">
        <v>104481</v>
      </c>
      <c r="AO123" s="241" t="s">
        <v>1032</v>
      </c>
      <c r="AP123" s="68">
        <v>15132</v>
      </c>
      <c r="AQ123" s="111">
        <f t="shared" si="10"/>
        <v>15132</v>
      </c>
      <c r="AR123" s="209">
        <v>20345</v>
      </c>
      <c r="AS123" s="241" t="s">
        <v>1032</v>
      </c>
      <c r="AT123" s="241" t="s">
        <v>1032</v>
      </c>
      <c r="AU123" s="91">
        <f t="shared" si="12"/>
        <v>20345</v>
      </c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</row>
    <row r="124" spans="1:66" x14ac:dyDescent="0.2">
      <c r="A124" s="14">
        <v>915220302</v>
      </c>
      <c r="B124" t="str">
        <f>VLOOKUP($A124,[2]LibPAS!$A$2:$AO$476,2,FALSE)</f>
        <v>DAUPHIN COUNTY LIBRARY SYSTEM</v>
      </c>
      <c r="C124" s="95"/>
      <c r="D124" s="153" t="s">
        <v>340</v>
      </c>
      <c r="E124" s="153" t="s">
        <v>14</v>
      </c>
      <c r="F124" s="153" t="s">
        <v>866</v>
      </c>
      <c r="G124" s="96"/>
      <c r="H124" s="96"/>
      <c r="I124" s="153">
        <v>0</v>
      </c>
      <c r="J124" s="237">
        <v>234520</v>
      </c>
      <c r="K124" s="237">
        <v>146546</v>
      </c>
      <c r="L124" s="57">
        <v>65</v>
      </c>
      <c r="M124" s="57">
        <v>20</v>
      </c>
      <c r="N124" s="57">
        <v>0</v>
      </c>
      <c r="O124" s="98">
        <f t="shared" si="8"/>
        <v>20</v>
      </c>
      <c r="P124" s="245">
        <v>1.0133300000000001</v>
      </c>
      <c r="Q124" s="57">
        <v>99.28</v>
      </c>
      <c r="R124" s="57">
        <v>3.73333</v>
      </c>
      <c r="S124" s="98">
        <f t="shared" si="11"/>
        <v>124.02665999999999</v>
      </c>
      <c r="T124" s="259">
        <v>419212</v>
      </c>
      <c r="U124" s="237">
        <v>258525</v>
      </c>
      <c r="V124" s="237">
        <v>48137</v>
      </c>
      <c r="W124" s="237">
        <v>260</v>
      </c>
      <c r="X124" s="237">
        <v>11</v>
      </c>
      <c r="Y124" s="237">
        <v>1244201</v>
      </c>
      <c r="Z124" s="237">
        <v>5400</v>
      </c>
      <c r="AA124" s="237">
        <v>6901</v>
      </c>
      <c r="AB124" s="68">
        <v>0</v>
      </c>
      <c r="AC124" s="68">
        <v>8055</v>
      </c>
      <c r="AD124" s="68">
        <v>0</v>
      </c>
      <c r="AE124" s="68">
        <v>1360630</v>
      </c>
      <c r="AF124" s="68">
        <v>4640670</v>
      </c>
      <c r="AG124" s="241" t="s">
        <v>1032</v>
      </c>
      <c r="AH124" s="68">
        <v>699510</v>
      </c>
      <c r="AI124" s="68">
        <v>6708865</v>
      </c>
      <c r="AJ124" s="91">
        <f t="shared" si="9"/>
        <v>0</v>
      </c>
      <c r="AK124" s="68">
        <v>4573881</v>
      </c>
      <c r="AL124" s="68">
        <v>891149</v>
      </c>
      <c r="AM124" s="68">
        <v>1443481</v>
      </c>
      <c r="AN124" s="68">
        <v>6908511</v>
      </c>
      <c r="AO124" s="68">
        <v>8055</v>
      </c>
      <c r="AP124" s="241" t="s">
        <v>1032</v>
      </c>
      <c r="AQ124" s="111">
        <f t="shared" si="10"/>
        <v>8055</v>
      </c>
      <c r="AR124" s="209">
        <v>1360630</v>
      </c>
      <c r="AS124" s="241" t="s">
        <v>1032</v>
      </c>
      <c r="AT124" s="241" t="s">
        <v>1032</v>
      </c>
      <c r="AU124" s="91">
        <f t="shared" si="12"/>
        <v>1360630</v>
      </c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</row>
    <row r="125" spans="1:66" x14ac:dyDescent="0.2">
      <c r="A125" s="14">
        <v>916490812</v>
      </c>
      <c r="B125" t="str">
        <f>VLOOKUP($A125,[2]LibPAS!$A$2:$AO$476,2,FALSE)</f>
        <v>DEGENSTEIN COMMUNITY LIBRARY</v>
      </c>
      <c r="C125" s="95"/>
      <c r="D125" s="153" t="s">
        <v>1443</v>
      </c>
      <c r="E125" s="153" t="s">
        <v>13</v>
      </c>
      <c r="F125" s="153" t="s">
        <v>898</v>
      </c>
      <c r="G125" s="96"/>
      <c r="H125" s="96"/>
      <c r="I125" s="153">
        <v>0</v>
      </c>
      <c r="J125" s="237">
        <v>18267</v>
      </c>
      <c r="K125" s="237">
        <v>5266</v>
      </c>
      <c r="L125" s="57">
        <v>47</v>
      </c>
      <c r="M125" s="57">
        <v>1.0133300000000001</v>
      </c>
      <c r="N125" s="57">
        <v>0</v>
      </c>
      <c r="O125" s="98">
        <f t="shared" si="8"/>
        <v>1.0133300000000001</v>
      </c>
      <c r="P125" s="245">
        <v>0</v>
      </c>
      <c r="Q125" s="57">
        <v>5.52</v>
      </c>
      <c r="R125" s="57">
        <v>0.42666999999999999</v>
      </c>
      <c r="S125" s="98">
        <f t="shared" si="11"/>
        <v>6.9599999999999991</v>
      </c>
      <c r="T125" s="259">
        <v>68467</v>
      </c>
      <c r="U125" s="237">
        <v>61871</v>
      </c>
      <c r="V125" s="237">
        <v>1359</v>
      </c>
      <c r="W125" s="237">
        <v>67</v>
      </c>
      <c r="X125" s="237">
        <v>0</v>
      </c>
      <c r="Y125" s="237">
        <v>63509</v>
      </c>
      <c r="Z125" s="237">
        <v>197</v>
      </c>
      <c r="AA125" s="237">
        <v>285</v>
      </c>
      <c r="AB125" s="68">
        <v>0</v>
      </c>
      <c r="AC125" s="68">
        <v>0</v>
      </c>
      <c r="AD125" s="68">
        <v>6641</v>
      </c>
      <c r="AE125" s="68">
        <v>56413</v>
      </c>
      <c r="AF125" s="68">
        <v>18365</v>
      </c>
      <c r="AG125" s="68">
        <v>3750</v>
      </c>
      <c r="AH125" s="68">
        <v>271394</v>
      </c>
      <c r="AI125" s="68">
        <v>346172</v>
      </c>
      <c r="AJ125" s="91">
        <f t="shared" si="9"/>
        <v>6641</v>
      </c>
      <c r="AK125" s="68">
        <v>250980</v>
      </c>
      <c r="AL125" s="68">
        <v>37728</v>
      </c>
      <c r="AM125" s="68">
        <v>89759</v>
      </c>
      <c r="AN125" s="68">
        <v>378467</v>
      </c>
      <c r="AO125" s="241" t="s">
        <v>1032</v>
      </c>
      <c r="AP125" s="241" t="s">
        <v>1032</v>
      </c>
      <c r="AQ125" s="111">
        <f t="shared" si="10"/>
        <v>0</v>
      </c>
      <c r="AR125" s="209">
        <v>49772</v>
      </c>
      <c r="AS125" s="241" t="s">
        <v>1032</v>
      </c>
      <c r="AT125" s="68">
        <v>6641</v>
      </c>
      <c r="AU125" s="91">
        <f t="shared" si="12"/>
        <v>56413</v>
      </c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J125" s="68"/>
      <c r="BK125" s="47"/>
      <c r="BL125" s="47"/>
      <c r="BM125" s="47"/>
      <c r="BN125" s="47"/>
    </row>
    <row r="126" spans="1:66" x14ac:dyDescent="0.2">
      <c r="A126" s="14">
        <v>925230095</v>
      </c>
      <c r="B126" t="str">
        <f>VLOOKUP($A126,[2]LibPAS!$A$2:$AO$476,2,FALSE)</f>
        <v>DELAWARE SYS ADMIN UNIT</v>
      </c>
      <c r="C126" s="95"/>
      <c r="D126" s="153" t="s">
        <v>1440</v>
      </c>
      <c r="E126" s="153" t="s">
        <v>870</v>
      </c>
      <c r="F126" s="153" t="s">
        <v>870</v>
      </c>
      <c r="G126" s="96"/>
      <c r="H126" s="96"/>
      <c r="I126" s="153" t="s">
        <v>1457</v>
      </c>
      <c r="J126" s="237">
        <v>96298</v>
      </c>
      <c r="K126" s="237">
        <v>30659</v>
      </c>
      <c r="L126" s="57">
        <v>40</v>
      </c>
      <c r="M126" s="57">
        <v>5</v>
      </c>
      <c r="N126" s="57">
        <v>0</v>
      </c>
      <c r="O126" s="98">
        <f t="shared" si="8"/>
        <v>5</v>
      </c>
      <c r="P126" s="245">
        <v>0</v>
      </c>
      <c r="Q126" s="57">
        <v>13</v>
      </c>
      <c r="R126" s="57">
        <v>0.42857000000000001</v>
      </c>
      <c r="S126" s="98">
        <f t="shared" si="11"/>
        <v>18.428570000000001</v>
      </c>
      <c r="T126" s="259">
        <v>38739</v>
      </c>
      <c r="U126" s="237">
        <v>2249</v>
      </c>
      <c r="V126" s="237">
        <v>25356</v>
      </c>
      <c r="W126" s="237">
        <v>37</v>
      </c>
      <c r="X126" s="237">
        <v>229</v>
      </c>
      <c r="Y126" s="237">
        <v>260727</v>
      </c>
      <c r="Z126" s="237">
        <v>2374</v>
      </c>
      <c r="AA126" s="237">
        <v>1009</v>
      </c>
      <c r="AB126" s="68">
        <v>0</v>
      </c>
      <c r="AC126" s="68">
        <v>0</v>
      </c>
      <c r="AD126" s="68">
        <v>0</v>
      </c>
      <c r="AE126" s="68">
        <v>896491</v>
      </c>
      <c r="AF126" s="68">
        <v>1379956</v>
      </c>
      <c r="AG126" s="68">
        <v>0</v>
      </c>
      <c r="AH126" s="68">
        <v>157528</v>
      </c>
      <c r="AI126" s="68">
        <v>2433975</v>
      </c>
      <c r="AJ126" s="91">
        <f t="shared" si="9"/>
        <v>0</v>
      </c>
      <c r="AK126" s="68">
        <v>1009957</v>
      </c>
      <c r="AL126" s="68">
        <v>812246</v>
      </c>
      <c r="AM126" s="68">
        <v>560210</v>
      </c>
      <c r="AN126" s="68">
        <v>2382413</v>
      </c>
      <c r="AO126" s="241" t="s">
        <v>1032</v>
      </c>
      <c r="AP126" s="241" t="s">
        <v>1032</v>
      </c>
      <c r="AQ126" s="111">
        <f t="shared" si="10"/>
        <v>0</v>
      </c>
      <c r="AR126" s="209">
        <v>976333</v>
      </c>
      <c r="AS126" s="68">
        <v>0</v>
      </c>
      <c r="AT126" s="68">
        <v>0</v>
      </c>
      <c r="AU126" s="91">
        <f t="shared" si="12"/>
        <v>976333</v>
      </c>
      <c r="AW126" s="47"/>
      <c r="AX126" s="47"/>
      <c r="AY126" s="47"/>
      <c r="AZ126" s="47"/>
      <c r="BA126" s="47"/>
      <c r="BB126" s="47"/>
      <c r="BC126" s="47"/>
      <c r="BD126" s="47"/>
      <c r="BE126" s="47"/>
      <c r="BF126" s="68"/>
      <c r="BG126" s="68"/>
      <c r="BH126" s="68"/>
      <c r="BI126" s="47"/>
      <c r="BJ126" s="47"/>
      <c r="BK126" s="47"/>
      <c r="BL126" s="47"/>
      <c r="BM126" s="47"/>
      <c r="BN126" s="47"/>
    </row>
    <row r="127" spans="1:66" x14ac:dyDescent="0.2">
      <c r="A127" s="14">
        <v>907650273</v>
      </c>
      <c r="B127" t="str">
        <f>VLOOKUP($A127,[2]LibPAS!$A$2:$AO$476,2,FALSE)</f>
        <v>DELMONT PUBLIC LIBRARY</v>
      </c>
      <c r="C127" s="95"/>
      <c r="D127" s="153" t="s">
        <v>1441</v>
      </c>
      <c r="E127" s="153" t="s">
        <v>806</v>
      </c>
      <c r="F127" s="153" t="s">
        <v>806</v>
      </c>
      <c r="G127" s="96"/>
      <c r="H127" s="96"/>
      <c r="I127" s="153" t="s">
        <v>1448</v>
      </c>
      <c r="J127" s="237">
        <v>3697</v>
      </c>
      <c r="K127" s="237">
        <v>2485</v>
      </c>
      <c r="L127" s="57">
        <v>43</v>
      </c>
      <c r="M127" s="57">
        <v>0</v>
      </c>
      <c r="N127" s="57">
        <v>0</v>
      </c>
      <c r="O127" s="98">
        <f t="shared" si="8"/>
        <v>0</v>
      </c>
      <c r="P127" s="245">
        <v>0.71428999999999998</v>
      </c>
      <c r="Q127" s="57">
        <v>1.3428599999999999</v>
      </c>
      <c r="R127" s="57">
        <v>1.3714299999999999</v>
      </c>
      <c r="S127" s="98">
        <f t="shared" si="11"/>
        <v>3.4285800000000002</v>
      </c>
      <c r="T127" s="259">
        <v>23143</v>
      </c>
      <c r="U127" s="237">
        <v>21004</v>
      </c>
      <c r="V127" s="237">
        <v>131</v>
      </c>
      <c r="W127" s="237">
        <v>14</v>
      </c>
      <c r="X127" s="237">
        <v>0</v>
      </c>
      <c r="Y127" s="237">
        <v>35419</v>
      </c>
      <c r="Z127" s="237">
        <v>4645</v>
      </c>
      <c r="AA127" s="237">
        <v>6268</v>
      </c>
      <c r="AB127" s="68">
        <v>0</v>
      </c>
      <c r="AC127" s="68">
        <v>0</v>
      </c>
      <c r="AD127" s="68">
        <v>0</v>
      </c>
      <c r="AE127" s="68">
        <v>15871</v>
      </c>
      <c r="AF127" s="68">
        <v>5839</v>
      </c>
      <c r="AG127" s="68">
        <v>0</v>
      </c>
      <c r="AH127" s="68">
        <v>61246</v>
      </c>
      <c r="AI127" s="68">
        <v>82956</v>
      </c>
      <c r="AJ127" s="91">
        <f t="shared" si="9"/>
        <v>0</v>
      </c>
      <c r="AK127" s="68">
        <v>30500</v>
      </c>
      <c r="AL127" s="68">
        <v>7153</v>
      </c>
      <c r="AM127" s="68">
        <v>21044</v>
      </c>
      <c r="AN127" s="68">
        <v>58697</v>
      </c>
      <c r="AO127" s="68">
        <v>0</v>
      </c>
      <c r="AP127" s="68">
        <v>0</v>
      </c>
      <c r="AQ127" s="111">
        <f t="shared" si="10"/>
        <v>0</v>
      </c>
      <c r="AR127" s="209">
        <v>15871</v>
      </c>
      <c r="AS127" s="68">
        <v>0</v>
      </c>
      <c r="AT127" s="68">
        <v>0</v>
      </c>
      <c r="AU127" s="91">
        <f t="shared" si="12"/>
        <v>15871</v>
      </c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</row>
    <row r="128" spans="1:66" x14ac:dyDescent="0.2">
      <c r="A128" s="14">
        <v>912670243</v>
      </c>
      <c r="B128" t="str">
        <f>VLOOKUP($A128,[2]LibPAS!$A$2:$AO$476,2,FALSE)</f>
        <v>DILLSBURG AREA PUBLIC LIBRARY</v>
      </c>
      <c r="C128" s="95"/>
      <c r="D128" s="153" t="s">
        <v>340</v>
      </c>
      <c r="E128" s="153" t="s">
        <v>479</v>
      </c>
      <c r="F128" s="153" t="s">
        <v>479</v>
      </c>
      <c r="G128" s="96"/>
      <c r="H128" s="96"/>
      <c r="I128" s="153" t="s">
        <v>1446</v>
      </c>
      <c r="J128" s="237">
        <v>21073</v>
      </c>
      <c r="K128" s="237">
        <v>12740</v>
      </c>
      <c r="L128" s="57">
        <v>45</v>
      </c>
      <c r="M128" s="57">
        <v>0.75</v>
      </c>
      <c r="N128" s="57">
        <v>0</v>
      </c>
      <c r="O128" s="98">
        <f t="shared" si="8"/>
        <v>0.75</v>
      </c>
      <c r="P128" s="245">
        <v>0</v>
      </c>
      <c r="Q128" s="57">
        <v>2.5750000000000002</v>
      </c>
      <c r="R128" s="57">
        <v>1.3</v>
      </c>
      <c r="S128" s="98">
        <f t="shared" si="11"/>
        <v>4.625</v>
      </c>
      <c r="T128" s="259">
        <v>30848</v>
      </c>
      <c r="U128" s="237">
        <v>28217</v>
      </c>
      <c r="V128" s="237">
        <v>0</v>
      </c>
      <c r="W128" s="237">
        <v>22</v>
      </c>
      <c r="X128" s="237">
        <v>0</v>
      </c>
      <c r="Y128" s="237">
        <v>89171</v>
      </c>
      <c r="Z128" s="237">
        <v>10258</v>
      </c>
      <c r="AA128" s="237">
        <v>8096</v>
      </c>
      <c r="AB128" s="68">
        <v>0</v>
      </c>
      <c r="AC128" s="68">
        <v>0</v>
      </c>
      <c r="AD128" s="68">
        <v>0</v>
      </c>
      <c r="AE128" s="68">
        <v>40818</v>
      </c>
      <c r="AF128" s="68">
        <v>52254</v>
      </c>
      <c r="AG128" s="68">
        <v>0</v>
      </c>
      <c r="AH128" s="68">
        <v>164527</v>
      </c>
      <c r="AI128" s="68">
        <v>257599</v>
      </c>
      <c r="AJ128" s="91">
        <f t="shared" si="9"/>
        <v>0</v>
      </c>
      <c r="AK128" s="68">
        <v>86443</v>
      </c>
      <c r="AL128" s="68">
        <v>27602</v>
      </c>
      <c r="AM128" s="68">
        <v>61703</v>
      </c>
      <c r="AN128" s="68">
        <v>175748</v>
      </c>
      <c r="AO128" s="68">
        <v>0</v>
      </c>
      <c r="AP128" s="68">
        <v>0</v>
      </c>
      <c r="AQ128" s="111">
        <f t="shared" si="10"/>
        <v>0</v>
      </c>
      <c r="AR128" s="209">
        <v>40818</v>
      </c>
      <c r="AS128" s="68">
        <v>0</v>
      </c>
      <c r="AT128" s="68">
        <v>0</v>
      </c>
      <c r="AU128" s="91">
        <f t="shared" si="12"/>
        <v>40818</v>
      </c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</row>
    <row r="129" spans="1:66" x14ac:dyDescent="0.2">
      <c r="A129" s="14">
        <v>921130213</v>
      </c>
      <c r="B129" t="str">
        <f>VLOOKUP($A129,[2]LibPAS!$A$2:$AO$476,2,FALSE)</f>
        <v>DIMMICK MEMORIAL LIBRARY</v>
      </c>
      <c r="C129" s="95"/>
      <c r="D129" s="153" t="s">
        <v>1444</v>
      </c>
      <c r="E129" s="153" t="s">
        <v>353</v>
      </c>
      <c r="F129" s="153" t="s">
        <v>669</v>
      </c>
      <c r="G129" s="96"/>
      <c r="H129" s="96"/>
      <c r="I129" s="153">
        <v>0</v>
      </c>
      <c r="J129" s="237">
        <v>19646</v>
      </c>
      <c r="K129" s="237">
        <v>5298</v>
      </c>
      <c r="L129" s="57">
        <v>51</v>
      </c>
      <c r="M129" s="57">
        <v>1</v>
      </c>
      <c r="N129" s="57">
        <v>0</v>
      </c>
      <c r="O129" s="98">
        <f t="shared" si="8"/>
        <v>1</v>
      </c>
      <c r="P129" s="245">
        <v>0</v>
      </c>
      <c r="Q129" s="57">
        <v>2.9142899999999998</v>
      </c>
      <c r="R129" s="57">
        <v>0.14285999999999999</v>
      </c>
      <c r="S129" s="98">
        <f t="shared" si="11"/>
        <v>4.05715</v>
      </c>
      <c r="T129" s="259">
        <v>26473</v>
      </c>
      <c r="U129" s="237">
        <v>22834</v>
      </c>
      <c r="V129" s="237">
        <v>5675</v>
      </c>
      <c r="W129" s="237">
        <v>55</v>
      </c>
      <c r="X129" s="237">
        <v>130</v>
      </c>
      <c r="Y129" s="237">
        <v>29487</v>
      </c>
      <c r="Z129" s="237">
        <v>534</v>
      </c>
      <c r="AA129" s="237">
        <v>302</v>
      </c>
      <c r="AB129" s="68">
        <v>0</v>
      </c>
      <c r="AC129" s="68">
        <v>0</v>
      </c>
      <c r="AD129" s="68">
        <v>0</v>
      </c>
      <c r="AE129" s="68">
        <v>30069</v>
      </c>
      <c r="AF129" s="68">
        <v>41500</v>
      </c>
      <c r="AG129" s="68">
        <v>20000</v>
      </c>
      <c r="AH129" s="68">
        <v>50203</v>
      </c>
      <c r="AI129" s="68">
        <v>121772</v>
      </c>
      <c r="AJ129" s="91">
        <f t="shared" si="9"/>
        <v>0</v>
      </c>
      <c r="AK129" s="68">
        <v>110896</v>
      </c>
      <c r="AL129" s="68">
        <v>29874</v>
      </c>
      <c r="AM129" s="68">
        <v>63310</v>
      </c>
      <c r="AN129" s="68">
        <v>204080</v>
      </c>
      <c r="AO129" s="241" t="s">
        <v>1032</v>
      </c>
      <c r="AP129" s="241" t="s">
        <v>1032</v>
      </c>
      <c r="AQ129" s="111">
        <f t="shared" si="10"/>
        <v>0</v>
      </c>
      <c r="AR129" s="209">
        <v>30069</v>
      </c>
      <c r="AS129" s="241" t="s">
        <v>1032</v>
      </c>
      <c r="AT129" s="241" t="s">
        <v>1032</v>
      </c>
      <c r="AU129" s="91">
        <f t="shared" si="12"/>
        <v>30069</v>
      </c>
      <c r="AW129" s="47"/>
      <c r="AX129" s="47"/>
      <c r="AZ129" s="68"/>
      <c r="BA129" s="68"/>
      <c r="BB129" s="47"/>
      <c r="BC129" s="47"/>
      <c r="BD129" s="47"/>
      <c r="BE129" s="47"/>
      <c r="BF129" s="47"/>
      <c r="BG129" s="47"/>
      <c r="BH129" s="47"/>
      <c r="BJ129" s="68"/>
      <c r="BK129" s="47"/>
      <c r="BL129" s="47"/>
      <c r="BM129" s="47"/>
      <c r="BN129" s="47"/>
    </row>
    <row r="130" spans="1:66" x14ac:dyDescent="0.2">
      <c r="A130" s="14">
        <v>901630663</v>
      </c>
      <c r="B130" t="str">
        <f>VLOOKUP($A130,[2]LibPAS!$A$2:$AO$476,2,FALSE)</f>
        <v>DONORA PUBLIC LIBRARY</v>
      </c>
      <c r="C130" s="95"/>
      <c r="D130" s="153" t="s">
        <v>1441</v>
      </c>
      <c r="E130" s="153" t="s">
        <v>737</v>
      </c>
      <c r="F130" s="153" t="s">
        <v>737</v>
      </c>
      <c r="G130" s="96"/>
      <c r="H130" s="96"/>
      <c r="I130" s="153" t="s">
        <v>1459</v>
      </c>
      <c r="J130" s="237">
        <v>9727</v>
      </c>
      <c r="K130" s="237">
        <v>1928</v>
      </c>
      <c r="L130" s="57">
        <v>45</v>
      </c>
      <c r="M130" s="57">
        <v>0</v>
      </c>
      <c r="N130" s="57">
        <v>0</v>
      </c>
      <c r="O130" s="98">
        <f t="shared" si="8"/>
        <v>0</v>
      </c>
      <c r="P130" s="245">
        <v>0</v>
      </c>
      <c r="Q130" s="57">
        <v>2.7428599999999999</v>
      </c>
      <c r="R130" s="57">
        <v>0.57142999999999999</v>
      </c>
      <c r="S130" s="98">
        <f t="shared" si="11"/>
        <v>3.3142899999999997</v>
      </c>
      <c r="T130" s="259">
        <v>38374</v>
      </c>
      <c r="U130" s="237">
        <v>36891</v>
      </c>
      <c r="V130" s="237">
        <v>7096</v>
      </c>
      <c r="W130" s="237">
        <v>9</v>
      </c>
      <c r="X130" s="237">
        <v>0</v>
      </c>
      <c r="Y130" s="237">
        <v>5033</v>
      </c>
      <c r="Z130" s="237">
        <v>2</v>
      </c>
      <c r="AA130" s="237">
        <v>0</v>
      </c>
      <c r="AB130" s="68">
        <v>0</v>
      </c>
      <c r="AC130" s="68">
        <v>0</v>
      </c>
      <c r="AD130" s="68">
        <v>0</v>
      </c>
      <c r="AE130" s="68">
        <v>36993</v>
      </c>
      <c r="AF130" s="68">
        <v>10998</v>
      </c>
      <c r="AG130" s="68">
        <v>0</v>
      </c>
      <c r="AH130" s="68">
        <v>45783</v>
      </c>
      <c r="AI130" s="68">
        <v>93774</v>
      </c>
      <c r="AJ130" s="91">
        <f t="shared" si="9"/>
        <v>0</v>
      </c>
      <c r="AK130" s="68">
        <v>51871</v>
      </c>
      <c r="AL130" s="68">
        <v>6494</v>
      </c>
      <c r="AM130" s="68">
        <v>53528</v>
      </c>
      <c r="AN130" s="68">
        <v>111893</v>
      </c>
      <c r="AO130" s="68">
        <v>0</v>
      </c>
      <c r="AP130" s="68">
        <v>0</v>
      </c>
      <c r="AQ130" s="111">
        <f t="shared" si="10"/>
        <v>0</v>
      </c>
      <c r="AR130" s="209">
        <v>36993</v>
      </c>
      <c r="AS130" s="68">
        <v>0</v>
      </c>
      <c r="AT130" s="68">
        <v>0</v>
      </c>
      <c r="AU130" s="91">
        <f t="shared" si="12"/>
        <v>36993</v>
      </c>
      <c r="AW130" s="47"/>
      <c r="AX130" s="47"/>
      <c r="AZ130" s="68"/>
      <c r="BA130" s="68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</row>
    <row r="131" spans="1:66" x14ac:dyDescent="0.2">
      <c r="A131" s="14">
        <v>902020843</v>
      </c>
      <c r="B131" t="str">
        <f>VLOOKUP($A131,[2]LibPAS!$A$2:$AO$476,2,FALSE)</f>
        <v>DORMONT PUBLIC LIBRARY</v>
      </c>
      <c r="C131" s="95"/>
      <c r="D131" s="153" t="s">
        <v>1441</v>
      </c>
      <c r="E131" s="153" t="s">
        <v>229</v>
      </c>
      <c r="F131" s="153" t="s">
        <v>332</v>
      </c>
      <c r="G131" s="96"/>
      <c r="H131" s="96"/>
      <c r="I131" s="153" t="s">
        <v>1452</v>
      </c>
      <c r="J131" s="237">
        <v>8593</v>
      </c>
      <c r="K131" s="237">
        <v>2651</v>
      </c>
      <c r="L131" s="57">
        <v>64</v>
      </c>
      <c r="M131" s="57">
        <v>0</v>
      </c>
      <c r="N131" s="57">
        <v>0</v>
      </c>
      <c r="O131" s="98">
        <f t="shared" si="8"/>
        <v>0</v>
      </c>
      <c r="P131" s="245">
        <v>1</v>
      </c>
      <c r="Q131" s="57">
        <v>4.1142899999999996</v>
      </c>
      <c r="R131" s="57">
        <v>0</v>
      </c>
      <c r="S131" s="98">
        <f t="shared" si="11"/>
        <v>5.1142899999999996</v>
      </c>
      <c r="T131" s="259">
        <v>33997</v>
      </c>
      <c r="U131" s="237">
        <v>29856</v>
      </c>
      <c r="V131" s="237">
        <v>348491</v>
      </c>
      <c r="W131" s="237">
        <v>29</v>
      </c>
      <c r="X131" s="237">
        <v>265</v>
      </c>
      <c r="Y131" s="237">
        <v>57874</v>
      </c>
      <c r="Z131" s="237">
        <v>23029</v>
      </c>
      <c r="AA131" s="237">
        <v>17803</v>
      </c>
      <c r="AB131" s="68">
        <v>0</v>
      </c>
      <c r="AC131" s="68">
        <v>0</v>
      </c>
      <c r="AD131" s="68">
        <v>0</v>
      </c>
      <c r="AE131" s="68">
        <v>35408</v>
      </c>
      <c r="AF131" s="68">
        <v>166393</v>
      </c>
      <c r="AG131" s="68">
        <v>0</v>
      </c>
      <c r="AH131" s="68">
        <v>69075</v>
      </c>
      <c r="AI131" s="68">
        <v>270876</v>
      </c>
      <c r="AJ131" s="91">
        <f t="shared" si="9"/>
        <v>0</v>
      </c>
      <c r="AK131" s="68">
        <v>167932</v>
      </c>
      <c r="AL131" s="68">
        <v>38010</v>
      </c>
      <c r="AM131" s="68">
        <v>65649</v>
      </c>
      <c r="AN131" s="68">
        <v>271591</v>
      </c>
      <c r="AO131" s="241" t="s">
        <v>1032</v>
      </c>
      <c r="AP131" s="241" t="s">
        <v>1032</v>
      </c>
      <c r="AQ131" s="111">
        <f t="shared" si="10"/>
        <v>0</v>
      </c>
      <c r="AR131" s="209">
        <v>30760</v>
      </c>
      <c r="AS131" s="241" t="s">
        <v>1032</v>
      </c>
      <c r="AT131" s="68">
        <v>4648</v>
      </c>
      <c r="AU131" s="91">
        <f t="shared" si="12"/>
        <v>35408</v>
      </c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</row>
    <row r="132" spans="1:66" x14ac:dyDescent="0.2">
      <c r="A132" s="14">
        <v>924150213</v>
      </c>
      <c r="B132" t="str">
        <f>VLOOKUP($A132,[2]LibPAS!$A$2:$AO$476,2,FALSE)</f>
        <v>DOWNINGTOWN LIBRARY COMPANY</v>
      </c>
      <c r="C132" s="95"/>
      <c r="D132" s="153" t="s">
        <v>1440</v>
      </c>
      <c r="E132" s="153" t="s">
        <v>951</v>
      </c>
      <c r="F132" s="153" t="s">
        <v>951</v>
      </c>
      <c r="G132" s="96"/>
      <c r="H132" s="96"/>
      <c r="I132" s="153" t="s">
        <v>1458</v>
      </c>
      <c r="J132" s="237">
        <v>43124</v>
      </c>
      <c r="K132" s="237">
        <v>6219</v>
      </c>
      <c r="L132" s="57">
        <v>59</v>
      </c>
      <c r="M132" s="57">
        <v>1</v>
      </c>
      <c r="N132" s="57">
        <v>0</v>
      </c>
      <c r="O132" s="98">
        <f t="shared" ref="O132:O193" si="13">SUM(M132:N132)</f>
        <v>1</v>
      </c>
      <c r="P132" s="245">
        <v>0</v>
      </c>
      <c r="Q132" s="57">
        <v>6.1428599999999998</v>
      </c>
      <c r="R132" s="57">
        <v>0</v>
      </c>
      <c r="S132" s="98">
        <f t="shared" si="11"/>
        <v>7.1428599999999998</v>
      </c>
      <c r="T132" s="259">
        <v>32510</v>
      </c>
      <c r="U132" s="237">
        <v>30290</v>
      </c>
      <c r="V132" s="237">
        <v>30357</v>
      </c>
      <c r="W132" s="237">
        <v>47</v>
      </c>
      <c r="X132" s="237">
        <v>45</v>
      </c>
      <c r="Y132" s="237">
        <v>179088</v>
      </c>
      <c r="Z132" s="237">
        <v>40</v>
      </c>
      <c r="AA132" s="237">
        <v>229</v>
      </c>
      <c r="AB132" s="68">
        <v>0</v>
      </c>
      <c r="AC132" s="68">
        <v>0</v>
      </c>
      <c r="AD132" s="68">
        <v>0</v>
      </c>
      <c r="AE132" s="68">
        <v>71865</v>
      </c>
      <c r="AF132" s="68">
        <v>107117</v>
      </c>
      <c r="AG132" s="68">
        <v>0</v>
      </c>
      <c r="AH132" s="68">
        <v>142694</v>
      </c>
      <c r="AI132" s="68">
        <v>321676</v>
      </c>
      <c r="AJ132" s="91">
        <f t="shared" ref="AJ132:AJ193" si="14">AB132+AD132</f>
        <v>0</v>
      </c>
      <c r="AK132" s="68">
        <v>257314</v>
      </c>
      <c r="AL132" s="68">
        <v>55028</v>
      </c>
      <c r="AM132" s="68">
        <v>148688</v>
      </c>
      <c r="AN132" s="68">
        <v>461030</v>
      </c>
      <c r="AO132" s="68">
        <v>0</v>
      </c>
      <c r="AP132" s="68">
        <v>0</v>
      </c>
      <c r="AQ132" s="111">
        <f t="shared" ref="AQ132:AQ193" si="15">SUM(AO132:AP132)</f>
        <v>0</v>
      </c>
      <c r="AR132" s="209">
        <v>71865</v>
      </c>
      <c r="AS132" s="68">
        <v>0</v>
      </c>
      <c r="AT132" s="68">
        <v>0</v>
      </c>
      <c r="AU132" s="91">
        <f t="shared" si="12"/>
        <v>71865</v>
      </c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</row>
    <row r="133" spans="1:66" x14ac:dyDescent="0.2">
      <c r="A133" s="14">
        <v>917410903</v>
      </c>
      <c r="B133" t="str">
        <f>VLOOKUP($A133,[2]LibPAS!$A$2:$AO$476,2,FALSE)</f>
        <v>DR WILLIAM B KONKLE MEM LIB</v>
      </c>
      <c r="C133" s="95"/>
      <c r="D133" s="153" t="s">
        <v>1443</v>
      </c>
      <c r="E133" s="153" t="s">
        <v>13</v>
      </c>
      <c r="F133" s="153" t="s">
        <v>532</v>
      </c>
      <c r="G133" s="96"/>
      <c r="H133" s="96"/>
      <c r="I133" s="153" t="s">
        <v>1472</v>
      </c>
      <c r="J133" s="237">
        <v>7407</v>
      </c>
      <c r="K133" s="237">
        <v>3130</v>
      </c>
      <c r="L133" s="57">
        <v>53</v>
      </c>
      <c r="M133" s="57">
        <v>0</v>
      </c>
      <c r="N133" s="57">
        <v>0</v>
      </c>
      <c r="O133" s="98">
        <f t="shared" si="13"/>
        <v>0</v>
      </c>
      <c r="P133" s="245">
        <v>1.08571</v>
      </c>
      <c r="Q133" s="57">
        <v>2.2571400000000001</v>
      </c>
      <c r="R133" s="57">
        <v>0</v>
      </c>
      <c r="S133" s="98">
        <f t="shared" si="11"/>
        <v>3.3428500000000003</v>
      </c>
      <c r="T133" s="259">
        <v>22915</v>
      </c>
      <c r="U133" s="237">
        <v>21686</v>
      </c>
      <c r="V133" s="237">
        <v>409</v>
      </c>
      <c r="W133" s="237">
        <v>55</v>
      </c>
      <c r="X133" s="237">
        <v>0</v>
      </c>
      <c r="Y133" s="237">
        <v>41951</v>
      </c>
      <c r="Z133" s="237">
        <v>44</v>
      </c>
      <c r="AA133" s="237">
        <v>88</v>
      </c>
      <c r="AB133" s="68">
        <v>0</v>
      </c>
      <c r="AC133" s="68">
        <v>0</v>
      </c>
      <c r="AD133" s="68">
        <v>0</v>
      </c>
      <c r="AE133" s="68">
        <v>25642</v>
      </c>
      <c r="AF133" s="68">
        <v>56097</v>
      </c>
      <c r="AG133" s="68">
        <v>0</v>
      </c>
      <c r="AH133" s="68">
        <v>23493</v>
      </c>
      <c r="AI133" s="68">
        <v>105232</v>
      </c>
      <c r="AJ133" s="91">
        <f t="shared" si="14"/>
        <v>0</v>
      </c>
      <c r="AK133" s="68">
        <v>79243</v>
      </c>
      <c r="AL133" s="68">
        <v>17219</v>
      </c>
      <c r="AM133" s="68">
        <v>16337</v>
      </c>
      <c r="AN133" s="68">
        <v>112799</v>
      </c>
      <c r="AO133" s="68">
        <v>0</v>
      </c>
      <c r="AP133" s="68">
        <v>0</v>
      </c>
      <c r="AQ133" s="111">
        <f t="shared" si="15"/>
        <v>0</v>
      </c>
      <c r="AR133" s="209">
        <v>25642</v>
      </c>
      <c r="AS133" s="68">
        <v>0</v>
      </c>
      <c r="AT133" s="68">
        <v>0</v>
      </c>
      <c r="AU133" s="91">
        <f t="shared" si="12"/>
        <v>25642</v>
      </c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J133" s="68"/>
      <c r="BK133" s="47"/>
      <c r="BL133" s="47"/>
      <c r="BM133" s="47"/>
      <c r="BN133" s="47"/>
    </row>
    <row r="134" spans="1:66" x14ac:dyDescent="0.2">
      <c r="A134" s="14">
        <v>906170572</v>
      </c>
      <c r="B134" t="str">
        <f>VLOOKUP($A134,[2]LibPAS!$A$2:$AO$476,2,FALSE)</f>
        <v>DUBOIS PUBLIC LIBRARY</v>
      </c>
      <c r="C134" s="95"/>
      <c r="D134" s="153" t="s">
        <v>1445</v>
      </c>
      <c r="E134" s="153" t="s">
        <v>102</v>
      </c>
      <c r="F134" s="153" t="s">
        <v>515</v>
      </c>
      <c r="G134" s="96"/>
      <c r="H134" s="96"/>
      <c r="I134" s="153">
        <v>0</v>
      </c>
      <c r="J134" s="237">
        <v>18419</v>
      </c>
      <c r="K134" s="237">
        <v>7904</v>
      </c>
      <c r="L134" s="57">
        <v>56</v>
      </c>
      <c r="M134" s="57">
        <v>1</v>
      </c>
      <c r="N134" s="57">
        <v>0</v>
      </c>
      <c r="O134" s="98">
        <f t="shared" si="13"/>
        <v>1</v>
      </c>
      <c r="P134" s="245">
        <v>1</v>
      </c>
      <c r="Q134" s="57">
        <v>3.625</v>
      </c>
      <c r="R134" s="57">
        <v>1.2</v>
      </c>
      <c r="S134" s="98">
        <f t="shared" si="11"/>
        <v>6.8250000000000002</v>
      </c>
      <c r="T134" s="259">
        <v>43261</v>
      </c>
      <c r="U134" s="237">
        <v>40854</v>
      </c>
      <c r="V134" s="237">
        <v>15266</v>
      </c>
      <c r="W134" s="237">
        <v>42</v>
      </c>
      <c r="X134" s="237">
        <v>0</v>
      </c>
      <c r="Y134" s="237">
        <v>49089</v>
      </c>
      <c r="Z134" s="237">
        <v>266</v>
      </c>
      <c r="AA134" s="237">
        <v>622</v>
      </c>
      <c r="AB134" s="68">
        <v>0</v>
      </c>
      <c r="AC134" s="68">
        <v>0</v>
      </c>
      <c r="AD134" s="68">
        <v>0</v>
      </c>
      <c r="AE134" s="68">
        <v>61467</v>
      </c>
      <c r="AF134" s="68">
        <v>144264</v>
      </c>
      <c r="AG134" s="68">
        <v>0</v>
      </c>
      <c r="AH134" s="68">
        <v>63666</v>
      </c>
      <c r="AI134" s="68">
        <v>269397</v>
      </c>
      <c r="AJ134" s="91">
        <f t="shared" si="14"/>
        <v>0</v>
      </c>
      <c r="AK134" s="68">
        <v>170990</v>
      </c>
      <c r="AL134" s="68">
        <v>29319</v>
      </c>
      <c r="AM134" s="68">
        <v>35214</v>
      </c>
      <c r="AN134" s="68">
        <v>235523</v>
      </c>
      <c r="AO134" s="68">
        <v>0</v>
      </c>
      <c r="AP134" s="68">
        <v>0</v>
      </c>
      <c r="AQ134" s="111">
        <f t="shared" si="15"/>
        <v>0</v>
      </c>
      <c r="AR134" s="209">
        <v>61467</v>
      </c>
      <c r="AS134" s="68">
        <v>0</v>
      </c>
      <c r="AT134" s="68">
        <v>0</v>
      </c>
      <c r="AU134" s="91">
        <f t="shared" si="12"/>
        <v>61467</v>
      </c>
      <c r="AW134" s="47"/>
      <c r="AX134" s="47"/>
      <c r="AZ134" s="68"/>
      <c r="BA134" s="68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</row>
    <row r="135" spans="1:66" x14ac:dyDescent="0.2">
      <c r="A135" s="14">
        <v>912010303</v>
      </c>
      <c r="B135" t="str">
        <f>VLOOKUP($A135,[2]LibPAS!$A$2:$AO$476,2,FALSE)</f>
        <v>EAST BERLIN COMMUNITY LIBRARY</v>
      </c>
      <c r="C135" s="95"/>
      <c r="D135" s="153" t="s">
        <v>340</v>
      </c>
      <c r="E135" s="153" t="s">
        <v>479</v>
      </c>
      <c r="F135" s="153" t="s">
        <v>160</v>
      </c>
      <c r="G135" s="96"/>
      <c r="H135" s="96"/>
      <c r="I135" s="153" t="s">
        <v>1449</v>
      </c>
      <c r="J135" s="237">
        <v>9831</v>
      </c>
      <c r="K135" s="237">
        <v>8259</v>
      </c>
      <c r="L135" s="57">
        <v>46</v>
      </c>
      <c r="M135" s="57">
        <v>1</v>
      </c>
      <c r="N135" s="57">
        <v>0</v>
      </c>
      <c r="O135" s="98">
        <f t="shared" si="13"/>
        <v>1</v>
      </c>
      <c r="P135" s="245">
        <v>0</v>
      </c>
      <c r="Q135" s="57">
        <v>2.875</v>
      </c>
      <c r="R135" s="57">
        <v>0.85</v>
      </c>
      <c r="S135" s="98">
        <f t="shared" ref="S135:S197" si="16">SUM(O135:R135)</f>
        <v>4.7249999999999996</v>
      </c>
      <c r="T135" s="259">
        <v>28227</v>
      </c>
      <c r="U135" s="237">
        <v>22188</v>
      </c>
      <c r="V135" s="237">
        <v>-1</v>
      </c>
      <c r="W135" s="237">
        <v>49</v>
      </c>
      <c r="X135" s="237">
        <v>0</v>
      </c>
      <c r="Y135" s="237">
        <v>111337</v>
      </c>
      <c r="Z135" s="237">
        <v>14022</v>
      </c>
      <c r="AA135" s="237">
        <v>12505</v>
      </c>
      <c r="AB135" s="68">
        <v>0</v>
      </c>
      <c r="AC135" s="68">
        <v>0</v>
      </c>
      <c r="AD135" s="68">
        <v>0</v>
      </c>
      <c r="AE135" s="68">
        <v>26702</v>
      </c>
      <c r="AF135" s="68">
        <v>115368</v>
      </c>
      <c r="AG135" s="68">
        <v>600</v>
      </c>
      <c r="AH135" s="68">
        <v>132038</v>
      </c>
      <c r="AI135" s="68">
        <v>274108</v>
      </c>
      <c r="AJ135" s="91">
        <f t="shared" si="14"/>
        <v>0</v>
      </c>
      <c r="AK135" s="68">
        <v>130037</v>
      </c>
      <c r="AL135" s="68">
        <v>30141</v>
      </c>
      <c r="AM135" s="68">
        <v>140195</v>
      </c>
      <c r="AN135" s="68">
        <v>300373</v>
      </c>
      <c r="AO135" s="68">
        <v>0</v>
      </c>
      <c r="AP135" s="68">
        <v>0</v>
      </c>
      <c r="AQ135" s="111">
        <f t="shared" si="15"/>
        <v>0</v>
      </c>
      <c r="AR135" s="209">
        <v>26702</v>
      </c>
      <c r="AS135" s="68">
        <v>0</v>
      </c>
      <c r="AT135" s="68">
        <v>0</v>
      </c>
      <c r="AU135" s="91">
        <f t="shared" ref="AU135:AU197" si="17">SUM(AR135:AT135)</f>
        <v>26702</v>
      </c>
      <c r="AW135" s="47"/>
      <c r="AX135" s="47"/>
      <c r="AZ135" s="68"/>
      <c r="BA135" s="68"/>
      <c r="BB135" s="47"/>
      <c r="BC135" s="68"/>
      <c r="BD135" s="47"/>
      <c r="BE135" s="47"/>
      <c r="BF135" s="47"/>
      <c r="BG135" s="47"/>
      <c r="BH135" s="47"/>
      <c r="BJ135" s="68"/>
      <c r="BK135" s="47"/>
      <c r="BL135" s="47"/>
      <c r="BM135" s="47"/>
      <c r="BN135" s="47"/>
    </row>
    <row r="136" spans="1:66" x14ac:dyDescent="0.2">
      <c r="A136" s="14">
        <v>913361263</v>
      </c>
      <c r="B136" t="str">
        <f>VLOOKUP($A136,[2]LibPAS!$A$2:$AO$476,2,FALSE)</f>
        <v>EASTERN LANCASTER COUNTY LIB</v>
      </c>
      <c r="C136" s="95"/>
      <c r="D136" s="153" t="s">
        <v>340</v>
      </c>
      <c r="E136" s="153" t="s">
        <v>645</v>
      </c>
      <c r="F136" s="153" t="s">
        <v>645</v>
      </c>
      <c r="G136" s="96"/>
      <c r="H136" s="96"/>
      <c r="I136" s="153" t="s">
        <v>1450</v>
      </c>
      <c r="J136" s="237">
        <v>24952</v>
      </c>
      <c r="K136" s="237">
        <v>7324</v>
      </c>
      <c r="L136" s="57">
        <v>51</v>
      </c>
      <c r="M136" s="57">
        <v>1</v>
      </c>
      <c r="N136" s="57">
        <v>0</v>
      </c>
      <c r="O136" s="98">
        <f t="shared" si="13"/>
        <v>1</v>
      </c>
      <c r="P136" s="245">
        <v>0</v>
      </c>
      <c r="Q136" s="57">
        <v>2.7250000000000001</v>
      </c>
      <c r="R136" s="57">
        <v>0.625</v>
      </c>
      <c r="S136" s="98">
        <f t="shared" si="16"/>
        <v>4.3499999999999996</v>
      </c>
      <c r="T136" s="259">
        <v>45304</v>
      </c>
      <c r="U136" s="237">
        <v>39116</v>
      </c>
      <c r="V136" s="238">
        <v>14</v>
      </c>
      <c r="W136" s="237">
        <v>50</v>
      </c>
      <c r="X136" s="238">
        <v>0</v>
      </c>
      <c r="Y136" s="237">
        <v>181013</v>
      </c>
      <c r="Z136" s="237">
        <v>10490</v>
      </c>
      <c r="AA136" s="237">
        <v>13335</v>
      </c>
      <c r="AB136" s="68">
        <v>591</v>
      </c>
      <c r="AC136" s="68">
        <v>591</v>
      </c>
      <c r="AD136" s="68">
        <v>0</v>
      </c>
      <c r="AE136" s="68">
        <v>51475</v>
      </c>
      <c r="AF136" s="68">
        <v>44784</v>
      </c>
      <c r="AG136" s="241" t="s">
        <v>1032</v>
      </c>
      <c r="AH136" s="68">
        <v>165786</v>
      </c>
      <c r="AI136" s="68">
        <v>262636</v>
      </c>
      <c r="AJ136" s="91">
        <f t="shared" si="14"/>
        <v>591</v>
      </c>
      <c r="AK136" s="68">
        <v>168115</v>
      </c>
      <c r="AL136" s="68">
        <v>31336</v>
      </c>
      <c r="AM136" s="68">
        <v>60553</v>
      </c>
      <c r="AN136" s="68">
        <v>260004</v>
      </c>
      <c r="AO136" s="241" t="s">
        <v>1032</v>
      </c>
      <c r="AP136" s="241" t="s">
        <v>1032</v>
      </c>
      <c r="AQ136" s="111">
        <f t="shared" si="15"/>
        <v>0</v>
      </c>
      <c r="AR136" s="209">
        <v>51475</v>
      </c>
      <c r="AS136" s="241" t="s">
        <v>1032</v>
      </c>
      <c r="AT136" s="241" t="s">
        <v>1032</v>
      </c>
      <c r="AU136" s="91">
        <f t="shared" si="17"/>
        <v>51475</v>
      </c>
      <c r="AW136" s="47"/>
      <c r="AX136" s="47"/>
      <c r="AY136" s="47"/>
      <c r="AZ136" s="47"/>
      <c r="BA136" s="47"/>
      <c r="BB136" s="47"/>
      <c r="BC136" s="47"/>
      <c r="BD136" s="47"/>
      <c r="BE136" s="47"/>
      <c r="BF136" s="68"/>
      <c r="BG136" s="68"/>
      <c r="BH136" s="68"/>
      <c r="BI136" s="47"/>
      <c r="BJ136" s="47"/>
      <c r="BK136" s="47"/>
      <c r="BL136" s="47"/>
      <c r="BM136" s="47"/>
      <c r="BN136" s="47"/>
    </row>
    <row r="137" spans="1:66" x14ac:dyDescent="0.2">
      <c r="A137" s="14">
        <v>920450543</v>
      </c>
      <c r="B137" t="str">
        <f>VLOOKUP($A137,[2]LibPAS!$A$2:$AO$476,2,FALSE)</f>
        <v>EASTERN MONROE PUBLIC LIBRARY</v>
      </c>
      <c r="C137" s="95"/>
      <c r="D137" s="153" t="s">
        <v>1444</v>
      </c>
      <c r="E137" s="153" t="s">
        <v>633</v>
      </c>
      <c r="F137" s="153" t="s">
        <v>685</v>
      </c>
      <c r="G137" s="96"/>
      <c r="H137" s="96"/>
      <c r="I137" s="153">
        <v>0</v>
      </c>
      <c r="J137" s="237">
        <v>89474</v>
      </c>
      <c r="K137" s="237">
        <v>36952</v>
      </c>
      <c r="L137" s="57">
        <v>69</v>
      </c>
      <c r="M137" s="57">
        <v>10</v>
      </c>
      <c r="N137" s="57">
        <v>0.98667000000000005</v>
      </c>
      <c r="O137" s="98">
        <f t="shared" si="13"/>
        <v>10.98667</v>
      </c>
      <c r="P137" s="245">
        <v>0.98667000000000005</v>
      </c>
      <c r="Q137" s="57">
        <v>20.34667</v>
      </c>
      <c r="R137" s="57">
        <v>1.3333299999999999</v>
      </c>
      <c r="S137" s="98">
        <f t="shared" si="16"/>
        <v>33.653339999999993</v>
      </c>
      <c r="T137" s="259">
        <v>218392</v>
      </c>
      <c r="U137" s="237">
        <v>196905</v>
      </c>
      <c r="V137" s="237">
        <v>61631</v>
      </c>
      <c r="W137" s="237">
        <v>247</v>
      </c>
      <c r="X137" s="237">
        <v>77</v>
      </c>
      <c r="Y137" s="237">
        <v>363371</v>
      </c>
      <c r="Z137" s="237">
        <v>967</v>
      </c>
      <c r="AA137" s="237">
        <v>448</v>
      </c>
      <c r="AB137" s="68">
        <v>0</v>
      </c>
      <c r="AC137" s="68">
        <v>5625</v>
      </c>
      <c r="AD137" s="68">
        <v>0</v>
      </c>
      <c r="AE137" s="68">
        <v>407404</v>
      </c>
      <c r="AF137" s="68">
        <v>1271032</v>
      </c>
      <c r="AG137" s="68">
        <v>0</v>
      </c>
      <c r="AH137" s="68">
        <v>224769</v>
      </c>
      <c r="AI137" s="68">
        <v>1908830</v>
      </c>
      <c r="AJ137" s="91">
        <f t="shared" si="14"/>
        <v>0</v>
      </c>
      <c r="AK137" s="68">
        <v>1381503</v>
      </c>
      <c r="AL137" s="68">
        <v>256813</v>
      </c>
      <c r="AM137" s="68">
        <v>902237</v>
      </c>
      <c r="AN137" s="68">
        <v>2540553</v>
      </c>
      <c r="AO137" s="68">
        <v>10881</v>
      </c>
      <c r="AP137" s="241" t="s">
        <v>1032</v>
      </c>
      <c r="AQ137" s="111">
        <f t="shared" si="15"/>
        <v>10881</v>
      </c>
      <c r="AR137" s="209">
        <v>407404</v>
      </c>
      <c r="AS137" s="241" t="s">
        <v>1032</v>
      </c>
      <c r="AT137" s="241" t="s">
        <v>1032</v>
      </c>
      <c r="AU137" s="91">
        <f t="shared" si="17"/>
        <v>407404</v>
      </c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</row>
    <row r="138" spans="1:66" x14ac:dyDescent="0.2">
      <c r="A138" s="14">
        <v>920480302</v>
      </c>
      <c r="B138" t="str">
        <f>VLOOKUP($A138,[2]LibPAS!$A$2:$AO$476,2,FALSE)</f>
        <v>EASTON AREA PUBLIC LIBRARY</v>
      </c>
      <c r="C138" s="95"/>
      <c r="D138" s="153" t="s">
        <v>1444</v>
      </c>
      <c r="E138" s="153" t="s">
        <v>633</v>
      </c>
      <c r="F138" s="153" t="s">
        <v>890</v>
      </c>
      <c r="G138" s="96"/>
      <c r="H138" s="96"/>
      <c r="I138" s="153">
        <v>0</v>
      </c>
      <c r="J138" s="237">
        <v>65313</v>
      </c>
      <c r="K138" s="237">
        <v>30299</v>
      </c>
      <c r="L138" s="57">
        <v>65</v>
      </c>
      <c r="M138" s="57">
        <v>4.32</v>
      </c>
      <c r="N138" s="57">
        <v>2</v>
      </c>
      <c r="O138" s="98">
        <f t="shared" si="13"/>
        <v>6.32</v>
      </c>
      <c r="P138" s="245">
        <v>0</v>
      </c>
      <c r="Q138" s="57">
        <v>28.48</v>
      </c>
      <c r="R138" s="57">
        <v>0</v>
      </c>
      <c r="S138" s="98">
        <f t="shared" si="16"/>
        <v>34.799999999999997</v>
      </c>
      <c r="T138" s="259">
        <v>185636</v>
      </c>
      <c r="U138" s="237">
        <v>164550</v>
      </c>
      <c r="V138" s="237">
        <v>3421</v>
      </c>
      <c r="W138" s="237">
        <v>180</v>
      </c>
      <c r="X138" s="237">
        <v>107</v>
      </c>
      <c r="Y138" s="237">
        <v>301887</v>
      </c>
      <c r="Z138" s="237">
        <v>1819</v>
      </c>
      <c r="AA138" s="237">
        <v>1912</v>
      </c>
      <c r="AB138" s="68">
        <v>0</v>
      </c>
      <c r="AC138" s="68">
        <v>3000</v>
      </c>
      <c r="AD138" s="68">
        <v>0</v>
      </c>
      <c r="AE138" s="68">
        <v>359646</v>
      </c>
      <c r="AF138" s="68">
        <v>1467924</v>
      </c>
      <c r="AG138" s="68">
        <v>1467924</v>
      </c>
      <c r="AH138" s="68">
        <v>118673</v>
      </c>
      <c r="AI138" s="68">
        <v>1949243</v>
      </c>
      <c r="AJ138" s="91">
        <f t="shared" si="14"/>
        <v>0</v>
      </c>
      <c r="AK138" s="68">
        <v>1404414</v>
      </c>
      <c r="AL138" s="68">
        <v>276979</v>
      </c>
      <c r="AM138" s="68">
        <v>311517</v>
      </c>
      <c r="AN138" s="68">
        <v>1992910</v>
      </c>
      <c r="AO138" s="68">
        <v>3000</v>
      </c>
      <c r="AP138" s="241" t="s">
        <v>1032</v>
      </c>
      <c r="AQ138" s="111">
        <f t="shared" si="15"/>
        <v>3000</v>
      </c>
      <c r="AR138" s="209">
        <v>359646</v>
      </c>
      <c r="AS138" s="241" t="s">
        <v>1032</v>
      </c>
      <c r="AT138" s="241" t="s">
        <v>1032</v>
      </c>
      <c r="AU138" s="91">
        <f t="shared" si="17"/>
        <v>359646</v>
      </c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</row>
    <row r="139" spans="1:66" x14ac:dyDescent="0.2">
      <c r="A139" s="14">
        <v>924150605</v>
      </c>
      <c r="B139" t="str">
        <f>VLOOKUP($A139,[2]LibPAS!$A$2:$AO$476,2,FALSE)</f>
        <v>EASTTOWN LIBRARY &amp; INFO CENTER</v>
      </c>
      <c r="C139" s="95"/>
      <c r="D139" s="153" t="s">
        <v>1440</v>
      </c>
      <c r="E139" s="153" t="s">
        <v>951</v>
      </c>
      <c r="F139" s="153" t="s">
        <v>951</v>
      </c>
      <c r="G139" s="96"/>
      <c r="H139" s="96"/>
      <c r="I139" s="153" t="s">
        <v>1458</v>
      </c>
      <c r="J139" s="237">
        <v>10477</v>
      </c>
      <c r="K139" s="237">
        <v>7755</v>
      </c>
      <c r="L139" s="57">
        <v>65</v>
      </c>
      <c r="M139" s="57">
        <v>5.1142899999999996</v>
      </c>
      <c r="N139" s="57">
        <v>0.42857000000000001</v>
      </c>
      <c r="O139" s="98">
        <f t="shared" si="13"/>
        <v>5.5428599999999992</v>
      </c>
      <c r="P139" s="245">
        <v>1</v>
      </c>
      <c r="Q139" s="57">
        <v>8.8857099999999996</v>
      </c>
      <c r="R139" s="57">
        <v>0.94286000000000003</v>
      </c>
      <c r="S139" s="98">
        <f t="shared" si="16"/>
        <v>16.37143</v>
      </c>
      <c r="T139" s="259">
        <v>50582</v>
      </c>
      <c r="U139" s="237">
        <v>43871</v>
      </c>
      <c r="V139" s="237">
        <v>30357</v>
      </c>
      <c r="W139" s="237">
        <v>73</v>
      </c>
      <c r="X139" s="237">
        <v>45</v>
      </c>
      <c r="Y139" s="237">
        <v>311673</v>
      </c>
      <c r="Z139" s="237">
        <v>335</v>
      </c>
      <c r="AA139" s="237">
        <v>218</v>
      </c>
      <c r="AB139" s="68">
        <v>0</v>
      </c>
      <c r="AC139" s="68">
        <v>0</v>
      </c>
      <c r="AD139" s="68">
        <v>0</v>
      </c>
      <c r="AE139" s="68">
        <v>63757</v>
      </c>
      <c r="AF139" s="68">
        <v>758424</v>
      </c>
      <c r="AG139" s="68">
        <v>0</v>
      </c>
      <c r="AH139" s="68">
        <v>196416</v>
      </c>
      <c r="AI139" s="68">
        <v>1018597</v>
      </c>
      <c r="AJ139" s="91">
        <f t="shared" si="14"/>
        <v>0</v>
      </c>
      <c r="AK139" s="68">
        <v>720800</v>
      </c>
      <c r="AL139" s="68">
        <v>158779</v>
      </c>
      <c r="AM139" s="68">
        <v>198290</v>
      </c>
      <c r="AN139" s="68">
        <v>1077869</v>
      </c>
      <c r="AO139" s="68">
        <v>0</v>
      </c>
      <c r="AP139" s="68">
        <v>0</v>
      </c>
      <c r="AQ139" s="111">
        <f t="shared" si="15"/>
        <v>0</v>
      </c>
      <c r="AR139" s="209">
        <v>63757</v>
      </c>
      <c r="AS139" s="68">
        <v>0</v>
      </c>
      <c r="AT139" s="68">
        <v>0</v>
      </c>
      <c r="AU139" s="91">
        <f t="shared" si="17"/>
        <v>63757</v>
      </c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</row>
    <row r="140" spans="1:66" x14ac:dyDescent="0.2">
      <c r="A140" s="14">
        <v>908110723</v>
      </c>
      <c r="B140" t="str">
        <f>VLOOKUP($A140,[2]LibPAS!$A$2:$AO$476,2,FALSE)</f>
        <v>EBENSBURG FREE PUBLIC LIBRARY</v>
      </c>
      <c r="C140" s="95"/>
      <c r="D140" s="153" t="s">
        <v>1445</v>
      </c>
      <c r="E140" s="153" t="s">
        <v>126</v>
      </c>
      <c r="F140" s="153" t="s">
        <v>536</v>
      </c>
      <c r="G140" s="96"/>
      <c r="H140" s="96"/>
      <c r="I140" s="153" t="s">
        <v>1462</v>
      </c>
      <c r="J140" s="237">
        <v>3351</v>
      </c>
      <c r="K140" s="237">
        <v>2415</v>
      </c>
      <c r="L140" s="57">
        <v>35</v>
      </c>
      <c r="M140" s="57">
        <v>0</v>
      </c>
      <c r="N140" s="57">
        <v>0</v>
      </c>
      <c r="O140" s="98">
        <f t="shared" si="13"/>
        <v>0</v>
      </c>
      <c r="P140" s="245">
        <v>0.88571</v>
      </c>
      <c r="Q140" s="57">
        <v>0.6</v>
      </c>
      <c r="R140" s="57">
        <v>0.42857000000000001</v>
      </c>
      <c r="S140" s="98">
        <f t="shared" si="16"/>
        <v>1.9142800000000002</v>
      </c>
      <c r="T140" s="259">
        <v>27517</v>
      </c>
      <c r="U140" s="237">
        <v>25312</v>
      </c>
      <c r="V140" s="237">
        <v>2410</v>
      </c>
      <c r="W140" s="237">
        <v>60</v>
      </c>
      <c r="X140" s="237">
        <v>0</v>
      </c>
      <c r="Y140" s="237">
        <v>27339</v>
      </c>
      <c r="Z140" s="237">
        <v>250</v>
      </c>
      <c r="AA140" s="237">
        <v>116</v>
      </c>
      <c r="AB140" s="68">
        <v>0</v>
      </c>
      <c r="AC140" s="68">
        <v>0</v>
      </c>
      <c r="AD140" s="68">
        <v>0</v>
      </c>
      <c r="AE140" s="68">
        <v>13844</v>
      </c>
      <c r="AF140" s="68">
        <v>19184</v>
      </c>
      <c r="AG140" s="68">
        <v>0</v>
      </c>
      <c r="AH140" s="68">
        <v>55307</v>
      </c>
      <c r="AI140" s="68">
        <v>88335</v>
      </c>
      <c r="AJ140" s="91">
        <f t="shared" si="14"/>
        <v>0</v>
      </c>
      <c r="AK140" s="68">
        <v>32949</v>
      </c>
      <c r="AL140" s="68">
        <v>12890</v>
      </c>
      <c r="AM140" s="68">
        <v>34113</v>
      </c>
      <c r="AN140" s="68">
        <v>79952</v>
      </c>
      <c r="AO140" s="68">
        <v>0</v>
      </c>
      <c r="AP140" s="68">
        <v>0</v>
      </c>
      <c r="AQ140" s="111">
        <f t="shared" si="15"/>
        <v>0</v>
      </c>
      <c r="AR140" s="209">
        <v>13844</v>
      </c>
      <c r="AS140" s="68">
        <v>0</v>
      </c>
      <c r="AT140" s="68">
        <v>0</v>
      </c>
      <c r="AU140" s="91">
        <f t="shared" si="17"/>
        <v>13844</v>
      </c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</row>
    <row r="141" spans="1:66" x14ac:dyDescent="0.2">
      <c r="A141" s="14">
        <v>906160813</v>
      </c>
      <c r="B141" t="str">
        <f>VLOOKUP($A141,[2]LibPAS!$A$2:$AO$476,2,FALSE)</f>
        <v>ECCLES LESHER MEMORIAL LIBRARY</v>
      </c>
      <c r="C141" s="95"/>
      <c r="D141" s="153" t="s">
        <v>1442</v>
      </c>
      <c r="E141" s="153" t="s">
        <v>118</v>
      </c>
      <c r="F141" s="153" t="s">
        <v>508</v>
      </c>
      <c r="G141" s="96"/>
      <c r="H141" s="96"/>
      <c r="I141" s="153" t="s">
        <v>1471</v>
      </c>
      <c r="J141" s="237">
        <v>5319</v>
      </c>
      <c r="K141" s="237">
        <v>2871</v>
      </c>
      <c r="L141" s="57">
        <v>45</v>
      </c>
      <c r="M141" s="57">
        <v>1</v>
      </c>
      <c r="N141" s="57">
        <v>0</v>
      </c>
      <c r="O141" s="98">
        <f t="shared" si="13"/>
        <v>1</v>
      </c>
      <c r="P141" s="245">
        <v>1</v>
      </c>
      <c r="Q141" s="57">
        <v>0.57142999999999999</v>
      </c>
      <c r="R141" s="57">
        <v>0</v>
      </c>
      <c r="S141" s="98">
        <f t="shared" si="16"/>
        <v>2.5714299999999999</v>
      </c>
      <c r="T141" s="259">
        <v>21811</v>
      </c>
      <c r="U141" s="237">
        <v>19281</v>
      </c>
      <c r="V141" s="237">
        <v>1879</v>
      </c>
      <c r="W141" s="237">
        <v>30</v>
      </c>
      <c r="X141" s="237">
        <v>0</v>
      </c>
      <c r="Y141" s="237">
        <v>13562</v>
      </c>
      <c r="Z141" s="237">
        <v>216</v>
      </c>
      <c r="AA141" s="237">
        <v>33</v>
      </c>
      <c r="AB141" s="68">
        <v>0</v>
      </c>
      <c r="AC141" s="68">
        <v>0</v>
      </c>
      <c r="AD141" s="68">
        <v>0</v>
      </c>
      <c r="AE141" s="68">
        <v>19097</v>
      </c>
      <c r="AF141" s="68">
        <v>5942</v>
      </c>
      <c r="AG141" s="68">
        <v>150</v>
      </c>
      <c r="AH141" s="68">
        <v>99280</v>
      </c>
      <c r="AI141" s="68">
        <v>124319</v>
      </c>
      <c r="AJ141" s="91">
        <f t="shared" si="14"/>
        <v>0</v>
      </c>
      <c r="AK141" s="68">
        <v>71827</v>
      </c>
      <c r="AL141" s="68">
        <v>12237</v>
      </c>
      <c r="AM141" s="68">
        <v>43199</v>
      </c>
      <c r="AN141" s="68">
        <v>127263</v>
      </c>
      <c r="AO141" s="68">
        <v>0</v>
      </c>
      <c r="AP141" s="68">
        <v>0</v>
      </c>
      <c r="AQ141" s="111">
        <f t="shared" si="15"/>
        <v>0</v>
      </c>
      <c r="AR141" s="209">
        <v>19097</v>
      </c>
      <c r="AS141" s="68">
        <v>0</v>
      </c>
      <c r="AT141" s="68">
        <v>0</v>
      </c>
      <c r="AU141" s="91">
        <f t="shared" si="17"/>
        <v>19097</v>
      </c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68"/>
    </row>
    <row r="142" spans="1:66" x14ac:dyDescent="0.2">
      <c r="A142" s="14">
        <v>913360723</v>
      </c>
      <c r="B142" t="str">
        <f>VLOOKUP($A142,[2]LibPAS!$A$2:$AO$476,2,FALSE)</f>
        <v>ELIZABETHTOWN PUBLIC LIBRARY</v>
      </c>
      <c r="C142" s="95"/>
      <c r="D142" s="153" t="s">
        <v>340</v>
      </c>
      <c r="E142" s="153" t="s">
        <v>645</v>
      </c>
      <c r="F142" s="153" t="s">
        <v>645</v>
      </c>
      <c r="G142" s="96"/>
      <c r="H142" s="96"/>
      <c r="I142" s="153" t="s">
        <v>1450</v>
      </c>
      <c r="J142" s="237">
        <v>30404</v>
      </c>
      <c r="K142" s="237">
        <v>15803</v>
      </c>
      <c r="L142" s="57">
        <v>52</v>
      </c>
      <c r="M142" s="57">
        <v>2.625</v>
      </c>
      <c r="N142" s="57">
        <v>0</v>
      </c>
      <c r="O142" s="98">
        <f t="shared" si="13"/>
        <v>2.625</v>
      </c>
      <c r="P142" s="245">
        <v>1.125</v>
      </c>
      <c r="Q142" s="57">
        <v>5.375</v>
      </c>
      <c r="R142" s="57">
        <v>3.95</v>
      </c>
      <c r="S142" s="98">
        <f t="shared" si="16"/>
        <v>13.074999999999999</v>
      </c>
      <c r="T142" s="259">
        <v>71005</v>
      </c>
      <c r="U142" s="237">
        <v>56556</v>
      </c>
      <c r="V142" s="237">
        <v>35</v>
      </c>
      <c r="W142" s="237">
        <v>60</v>
      </c>
      <c r="X142" s="237">
        <v>4</v>
      </c>
      <c r="Y142" s="237">
        <v>228321</v>
      </c>
      <c r="Z142" s="237">
        <v>25573</v>
      </c>
      <c r="AA142" s="237">
        <v>16831</v>
      </c>
      <c r="AB142" s="68">
        <v>0</v>
      </c>
      <c r="AC142" s="68">
        <v>0</v>
      </c>
      <c r="AD142" s="68">
        <v>0</v>
      </c>
      <c r="AE142" s="68">
        <v>78313</v>
      </c>
      <c r="AF142" s="68">
        <v>119178</v>
      </c>
      <c r="AG142" s="241" t="s">
        <v>1032</v>
      </c>
      <c r="AH142" s="68">
        <v>292500</v>
      </c>
      <c r="AI142" s="68">
        <v>489991</v>
      </c>
      <c r="AJ142" s="91">
        <f t="shared" si="14"/>
        <v>0</v>
      </c>
      <c r="AK142" s="68">
        <v>291405</v>
      </c>
      <c r="AL142" s="68">
        <v>37675</v>
      </c>
      <c r="AM142" s="68">
        <v>145984</v>
      </c>
      <c r="AN142" s="68">
        <v>475064</v>
      </c>
      <c r="AO142" s="252" t="s">
        <v>1032</v>
      </c>
      <c r="AP142" s="252" t="s">
        <v>1032</v>
      </c>
      <c r="AQ142" s="111">
        <f t="shared" si="15"/>
        <v>0</v>
      </c>
      <c r="AR142" s="209">
        <v>78313</v>
      </c>
      <c r="AS142" s="252" t="s">
        <v>1032</v>
      </c>
      <c r="AT142" s="252" t="s">
        <v>1032</v>
      </c>
      <c r="AU142" s="91">
        <f t="shared" si="17"/>
        <v>78313</v>
      </c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</row>
    <row r="143" spans="1:66" x14ac:dyDescent="0.2">
      <c r="A143" s="14">
        <v>917590363</v>
      </c>
      <c r="B143" t="str">
        <f>VLOOKUP($A143,[2]LibPAS!$A$2:$AO$476,2,FALSE)</f>
        <v>ELKLAND AREA COMMUNITY LIBRARY</v>
      </c>
      <c r="C143" s="95"/>
      <c r="D143" s="153" t="s">
        <v>1443</v>
      </c>
      <c r="E143" s="153" t="s">
        <v>13</v>
      </c>
      <c r="F143" s="153" t="s">
        <v>382</v>
      </c>
      <c r="G143" s="96"/>
      <c r="H143" s="96"/>
      <c r="I143" s="153" t="s">
        <v>1467</v>
      </c>
      <c r="J143" s="237">
        <v>3688</v>
      </c>
      <c r="K143" s="237">
        <v>610</v>
      </c>
      <c r="L143" s="57">
        <v>45</v>
      </c>
      <c r="M143" s="57">
        <v>0</v>
      </c>
      <c r="N143" s="57">
        <v>0</v>
      </c>
      <c r="O143" s="98">
        <f t="shared" si="13"/>
        <v>0</v>
      </c>
      <c r="P143" s="245">
        <v>0.68571000000000004</v>
      </c>
      <c r="Q143" s="57">
        <v>0.85714000000000001</v>
      </c>
      <c r="R143" s="57">
        <v>0</v>
      </c>
      <c r="S143" s="98">
        <f t="shared" si="16"/>
        <v>1.5428500000000001</v>
      </c>
      <c r="T143" s="259">
        <v>15265</v>
      </c>
      <c r="U143" s="237">
        <v>13840</v>
      </c>
      <c r="V143" s="237">
        <v>0</v>
      </c>
      <c r="W143" s="237">
        <v>19</v>
      </c>
      <c r="X143" s="237">
        <v>0</v>
      </c>
      <c r="Y143" s="237">
        <v>6668</v>
      </c>
      <c r="Z143" s="237">
        <v>3</v>
      </c>
      <c r="AA143" s="237">
        <v>0</v>
      </c>
      <c r="AB143" s="68">
        <v>0</v>
      </c>
      <c r="AC143" s="68">
        <v>0</v>
      </c>
      <c r="AD143" s="68">
        <v>0</v>
      </c>
      <c r="AE143" s="68">
        <v>14192</v>
      </c>
      <c r="AF143" s="68">
        <v>17410</v>
      </c>
      <c r="AG143" s="68">
        <v>0</v>
      </c>
      <c r="AH143" s="68">
        <v>28445</v>
      </c>
      <c r="AI143" s="68">
        <v>60047</v>
      </c>
      <c r="AJ143" s="91">
        <f t="shared" si="14"/>
        <v>0</v>
      </c>
      <c r="AK143" s="68">
        <v>48345</v>
      </c>
      <c r="AL143" s="68">
        <v>6425</v>
      </c>
      <c r="AM143" s="68">
        <v>19527</v>
      </c>
      <c r="AN143" s="68">
        <v>74297</v>
      </c>
      <c r="AO143" s="241" t="s">
        <v>1032</v>
      </c>
      <c r="AP143" s="241" t="s">
        <v>1032</v>
      </c>
      <c r="AQ143" s="111">
        <f t="shared" si="15"/>
        <v>0</v>
      </c>
      <c r="AR143" s="209">
        <v>14192</v>
      </c>
      <c r="AS143" s="241" t="s">
        <v>1032</v>
      </c>
      <c r="AT143" s="241" t="s">
        <v>1032</v>
      </c>
      <c r="AU143" s="91">
        <f t="shared" si="17"/>
        <v>14192</v>
      </c>
      <c r="AX143" s="47"/>
      <c r="AZ143" s="68"/>
      <c r="BA143" s="68"/>
      <c r="BB143" s="47"/>
      <c r="BC143" s="68"/>
      <c r="BD143" s="47"/>
      <c r="BE143" s="47"/>
      <c r="BF143" s="47"/>
      <c r="BG143" s="47"/>
      <c r="BH143" s="47"/>
      <c r="BJ143" s="68"/>
      <c r="BK143" s="47"/>
      <c r="BL143" s="47"/>
      <c r="BM143" s="47"/>
      <c r="BN143" s="47"/>
    </row>
    <row r="144" spans="1:66" x14ac:dyDescent="0.2">
      <c r="A144" s="14">
        <v>904370093</v>
      </c>
      <c r="B144" t="str">
        <f>VLOOKUP($A144,[2]LibPAS!$A$2:$AO$476,2,FALSE)</f>
        <v>ELLWOOD CITY AREA PUB LIBRARY</v>
      </c>
      <c r="C144" s="95"/>
      <c r="D144" s="153" t="s">
        <v>1442</v>
      </c>
      <c r="E144" s="153" t="s">
        <v>405</v>
      </c>
      <c r="F144" s="153" t="s">
        <v>452</v>
      </c>
      <c r="G144" s="96"/>
      <c r="H144" s="96"/>
      <c r="I144" s="153" t="s">
        <v>1473</v>
      </c>
      <c r="J144" s="237">
        <v>17581</v>
      </c>
      <c r="K144" s="237">
        <v>15755</v>
      </c>
      <c r="L144" s="57">
        <v>53</v>
      </c>
      <c r="M144" s="57">
        <v>0</v>
      </c>
      <c r="N144" s="57">
        <v>0</v>
      </c>
      <c r="O144" s="98">
        <f t="shared" si="13"/>
        <v>0</v>
      </c>
      <c r="P144" s="245">
        <v>1.82857</v>
      </c>
      <c r="Q144" s="57">
        <v>5.1428599999999998</v>
      </c>
      <c r="R144" s="57">
        <v>0.4</v>
      </c>
      <c r="S144" s="98">
        <f t="shared" si="16"/>
        <v>7.3714300000000001</v>
      </c>
      <c r="T144" s="259">
        <v>67082</v>
      </c>
      <c r="U144" s="237">
        <v>64950</v>
      </c>
      <c r="V144" s="237">
        <v>4848</v>
      </c>
      <c r="W144" s="237">
        <v>114</v>
      </c>
      <c r="X144" s="237">
        <v>0</v>
      </c>
      <c r="Y144" s="237">
        <v>175886</v>
      </c>
      <c r="Z144" s="237">
        <v>599</v>
      </c>
      <c r="AA144" s="237">
        <v>5275</v>
      </c>
      <c r="AB144" s="68">
        <v>0</v>
      </c>
      <c r="AC144" s="68">
        <v>0</v>
      </c>
      <c r="AD144" s="68">
        <v>0</v>
      </c>
      <c r="AE144" s="68">
        <v>56718</v>
      </c>
      <c r="AF144" s="68">
        <v>53600</v>
      </c>
      <c r="AG144" s="68">
        <v>27500</v>
      </c>
      <c r="AH144" s="68">
        <v>82588</v>
      </c>
      <c r="AI144" s="68">
        <v>192906</v>
      </c>
      <c r="AJ144" s="91">
        <f t="shared" si="14"/>
        <v>0</v>
      </c>
      <c r="AK144" s="68">
        <v>194787</v>
      </c>
      <c r="AL144" s="68">
        <v>44425</v>
      </c>
      <c r="AM144" s="68">
        <v>82690</v>
      </c>
      <c r="AN144" s="68">
        <v>321902</v>
      </c>
      <c r="AO144" s="68">
        <v>0</v>
      </c>
      <c r="AP144" s="68">
        <v>0</v>
      </c>
      <c r="AQ144" s="111">
        <f t="shared" si="15"/>
        <v>0</v>
      </c>
      <c r="AR144" s="209">
        <v>56718</v>
      </c>
      <c r="AS144" s="68">
        <v>0</v>
      </c>
      <c r="AT144" s="68">
        <v>0</v>
      </c>
      <c r="AU144" s="91">
        <f t="shared" si="17"/>
        <v>56718</v>
      </c>
      <c r="AW144" s="47"/>
      <c r="AX144" s="47"/>
      <c r="AY144" s="47"/>
      <c r="AZ144" s="47"/>
      <c r="BA144" s="47"/>
      <c r="BB144" s="47"/>
      <c r="BC144" s="47"/>
      <c r="BD144" s="47"/>
      <c r="BE144" s="47"/>
      <c r="BF144" s="68"/>
      <c r="BG144" s="68"/>
      <c r="BH144" s="68"/>
      <c r="BI144" s="47"/>
      <c r="BJ144" s="47"/>
      <c r="BK144" s="47"/>
      <c r="BL144" s="47"/>
      <c r="BM144" s="47"/>
      <c r="BN144" s="47"/>
    </row>
    <row r="145" spans="1:66" x14ac:dyDescent="0.2">
      <c r="A145" s="14">
        <v>921390183</v>
      </c>
      <c r="B145" t="str">
        <f>VLOOKUP($A145,[2]LibPAS!$A$2:$AO$476,2,FALSE)</f>
        <v>EMMAUS PUBLIC LIBRARY</v>
      </c>
      <c r="C145" s="95"/>
      <c r="D145" s="153" t="s">
        <v>1444</v>
      </c>
      <c r="E145" s="153" t="s">
        <v>353</v>
      </c>
      <c r="F145" s="153" t="s">
        <v>618</v>
      </c>
      <c r="G145" s="96"/>
      <c r="H145" s="96"/>
      <c r="I145" s="153">
        <v>0</v>
      </c>
      <c r="J145" s="237">
        <v>21577</v>
      </c>
      <c r="K145" s="237">
        <v>13530</v>
      </c>
      <c r="L145" s="57">
        <v>51</v>
      </c>
      <c r="M145" s="57">
        <v>2</v>
      </c>
      <c r="N145" s="57">
        <v>2</v>
      </c>
      <c r="O145" s="98">
        <f t="shared" si="13"/>
        <v>4</v>
      </c>
      <c r="P145" s="245">
        <v>0</v>
      </c>
      <c r="Q145" s="57">
        <v>2</v>
      </c>
      <c r="R145" s="57">
        <v>1.5142899999999999</v>
      </c>
      <c r="S145" s="98">
        <f t="shared" si="16"/>
        <v>7.5142899999999999</v>
      </c>
      <c r="T145" s="259">
        <v>92656</v>
      </c>
      <c r="U145" s="237">
        <v>85001</v>
      </c>
      <c r="V145" s="237">
        <v>5675</v>
      </c>
      <c r="W145" s="237">
        <v>62</v>
      </c>
      <c r="X145" s="237">
        <v>130</v>
      </c>
      <c r="Y145" s="237">
        <v>95425</v>
      </c>
      <c r="Z145" s="237">
        <v>346</v>
      </c>
      <c r="AA145" s="237">
        <v>386</v>
      </c>
      <c r="AB145" s="68">
        <v>0</v>
      </c>
      <c r="AC145" s="68">
        <v>0</v>
      </c>
      <c r="AD145" s="68">
        <v>0</v>
      </c>
      <c r="AE145" s="68">
        <v>65697</v>
      </c>
      <c r="AF145" s="68">
        <v>161226</v>
      </c>
      <c r="AG145" s="68">
        <v>0</v>
      </c>
      <c r="AH145" s="68">
        <v>117275</v>
      </c>
      <c r="AI145" s="68">
        <v>344198</v>
      </c>
      <c r="AJ145" s="91">
        <f t="shared" si="14"/>
        <v>0</v>
      </c>
      <c r="AK145" s="68">
        <v>209401</v>
      </c>
      <c r="AL145" s="68">
        <v>44652</v>
      </c>
      <c r="AM145" s="68">
        <v>83043</v>
      </c>
      <c r="AN145" s="68">
        <v>337096</v>
      </c>
      <c r="AO145" s="241" t="s">
        <v>1032</v>
      </c>
      <c r="AP145" s="241" t="s">
        <v>1032</v>
      </c>
      <c r="AQ145" s="111">
        <f t="shared" si="15"/>
        <v>0</v>
      </c>
      <c r="AR145" s="209">
        <v>65696</v>
      </c>
      <c r="AS145" s="241" t="s">
        <v>1032</v>
      </c>
      <c r="AT145" s="241" t="s">
        <v>1032</v>
      </c>
      <c r="AU145" s="91">
        <f t="shared" si="17"/>
        <v>65696</v>
      </c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J145" s="68"/>
      <c r="BK145" s="47"/>
      <c r="BL145" s="47"/>
      <c r="BM145" s="47"/>
      <c r="BN145" s="47"/>
    </row>
    <row r="146" spans="1:66" x14ac:dyDescent="0.2">
      <c r="A146" s="14">
        <v>913360753</v>
      </c>
      <c r="B146" t="str">
        <f>VLOOKUP($A146,[2]LibPAS!$A$2:$AO$476,2,FALSE)</f>
        <v>EPHRATA PUBLIC LIBRARY</v>
      </c>
      <c r="C146" s="95"/>
      <c r="D146" s="153" t="s">
        <v>340</v>
      </c>
      <c r="E146" s="153" t="s">
        <v>645</v>
      </c>
      <c r="F146" s="153" t="s">
        <v>645</v>
      </c>
      <c r="G146" s="96"/>
      <c r="H146" s="96"/>
      <c r="I146" s="153" t="s">
        <v>1450</v>
      </c>
      <c r="J146" s="237">
        <v>32978</v>
      </c>
      <c r="K146" s="237">
        <v>24921</v>
      </c>
      <c r="L146" s="57">
        <v>48</v>
      </c>
      <c r="M146" s="57">
        <v>4.875</v>
      </c>
      <c r="N146" s="57">
        <v>0</v>
      </c>
      <c r="O146" s="98">
        <f t="shared" si="13"/>
        <v>4.875</v>
      </c>
      <c r="P146" s="245">
        <v>0</v>
      </c>
      <c r="Q146" s="57">
        <v>10.85</v>
      </c>
      <c r="R146" s="57">
        <v>0.97499999999999998</v>
      </c>
      <c r="S146" s="98">
        <f t="shared" si="16"/>
        <v>16.7</v>
      </c>
      <c r="T146" s="259">
        <v>115864</v>
      </c>
      <c r="U146" s="237">
        <v>84277</v>
      </c>
      <c r="V146" s="237">
        <v>918</v>
      </c>
      <c r="W146" s="237">
        <v>94</v>
      </c>
      <c r="X146" s="237">
        <v>0</v>
      </c>
      <c r="Y146" s="237">
        <v>560994</v>
      </c>
      <c r="Z146" s="237">
        <v>39891</v>
      </c>
      <c r="AA146" s="237">
        <v>26948</v>
      </c>
      <c r="AB146" s="68">
        <v>0</v>
      </c>
      <c r="AC146" s="68">
        <v>0</v>
      </c>
      <c r="AD146" s="68">
        <v>870</v>
      </c>
      <c r="AE146" s="68">
        <v>156157</v>
      </c>
      <c r="AF146" s="68">
        <v>141197</v>
      </c>
      <c r="AG146" s="68">
        <v>5000</v>
      </c>
      <c r="AH146" s="68">
        <v>706660</v>
      </c>
      <c r="AI146" s="68">
        <v>1004014</v>
      </c>
      <c r="AJ146" s="91">
        <f t="shared" si="14"/>
        <v>870</v>
      </c>
      <c r="AK146" s="68">
        <v>665973</v>
      </c>
      <c r="AL146" s="68">
        <v>94167</v>
      </c>
      <c r="AM146" s="68">
        <v>352747</v>
      </c>
      <c r="AN146" s="68">
        <v>1112887</v>
      </c>
      <c r="AO146" s="241" t="s">
        <v>1032</v>
      </c>
      <c r="AP146" s="241" t="s">
        <v>1032</v>
      </c>
      <c r="AQ146" s="111">
        <f t="shared" si="15"/>
        <v>0</v>
      </c>
      <c r="AR146" s="209">
        <v>155287</v>
      </c>
      <c r="AS146" s="241" t="s">
        <v>1032</v>
      </c>
      <c r="AT146" s="68">
        <v>870</v>
      </c>
      <c r="AU146" s="91">
        <f t="shared" si="17"/>
        <v>156157</v>
      </c>
      <c r="AW146" s="47"/>
      <c r="AX146" s="47"/>
      <c r="AY146" s="47"/>
      <c r="AZ146" s="47"/>
      <c r="BA146" s="47"/>
      <c r="BB146" s="47"/>
      <c r="BC146" s="47"/>
      <c r="BD146" s="47"/>
      <c r="BE146" s="47"/>
      <c r="BF146" s="68"/>
      <c r="BG146" s="68"/>
      <c r="BH146" s="68"/>
      <c r="BI146" s="47"/>
      <c r="BJ146" s="47"/>
      <c r="BK146" s="47"/>
      <c r="BL146" s="47"/>
      <c r="BM146" s="47"/>
      <c r="BN146" s="47"/>
    </row>
    <row r="147" spans="1:66" x14ac:dyDescent="0.2">
      <c r="A147" s="14">
        <v>905250332</v>
      </c>
      <c r="B147" t="str">
        <f>VLOOKUP($A147,[2]LibPAS!$A$2:$AO$476,2,FALSE)</f>
        <v>ERIE COUNTY PUBLIC LIBRARY</v>
      </c>
      <c r="C147" s="95"/>
      <c r="D147" s="153" t="s">
        <v>1442</v>
      </c>
      <c r="E147" s="153" t="s">
        <v>177</v>
      </c>
      <c r="F147" s="153" t="s">
        <v>177</v>
      </c>
      <c r="G147" s="96"/>
      <c r="H147" s="96"/>
      <c r="I147" s="153">
        <v>0</v>
      </c>
      <c r="J147" s="237">
        <v>245988</v>
      </c>
      <c r="K147" s="237">
        <v>100822</v>
      </c>
      <c r="L147" s="57">
        <v>66</v>
      </c>
      <c r="M147" s="57">
        <v>15.06667</v>
      </c>
      <c r="N147" s="57">
        <v>0</v>
      </c>
      <c r="O147" s="98">
        <f t="shared" si="13"/>
        <v>15.06667</v>
      </c>
      <c r="P147" s="245">
        <v>1.0133300000000001</v>
      </c>
      <c r="Q147" s="57">
        <v>60.72</v>
      </c>
      <c r="R147" s="57">
        <v>0</v>
      </c>
      <c r="S147" s="98">
        <f t="shared" si="16"/>
        <v>76.8</v>
      </c>
      <c r="T147" s="259">
        <v>348525</v>
      </c>
      <c r="U147" s="237">
        <v>279406</v>
      </c>
      <c r="V147" s="237">
        <v>4663</v>
      </c>
      <c r="W147" s="237">
        <v>370</v>
      </c>
      <c r="X147" s="237">
        <v>0</v>
      </c>
      <c r="Y147" s="237">
        <v>1275973</v>
      </c>
      <c r="Z147" s="237">
        <v>33682</v>
      </c>
      <c r="AA147" s="237">
        <v>28673</v>
      </c>
      <c r="AB147" s="68">
        <v>0</v>
      </c>
      <c r="AC147" s="68">
        <v>0</v>
      </c>
      <c r="AD147" s="68">
        <v>0</v>
      </c>
      <c r="AE147" s="68">
        <v>1393963</v>
      </c>
      <c r="AF147" s="68">
        <v>5091026</v>
      </c>
      <c r="AG147" s="68">
        <v>2445</v>
      </c>
      <c r="AH147" s="68">
        <v>239727</v>
      </c>
      <c r="AI147" s="68">
        <v>6724716</v>
      </c>
      <c r="AJ147" s="91">
        <f t="shared" si="14"/>
        <v>0</v>
      </c>
      <c r="AK147" s="68">
        <v>4300581</v>
      </c>
      <c r="AL147" s="68">
        <v>797706</v>
      </c>
      <c r="AM147" s="68">
        <v>1686090</v>
      </c>
      <c r="AN147" s="68">
        <v>6784377</v>
      </c>
      <c r="AO147" s="241" t="s">
        <v>1032</v>
      </c>
      <c r="AP147" s="241" t="s">
        <v>1032</v>
      </c>
      <c r="AQ147" s="111">
        <f t="shared" si="15"/>
        <v>0</v>
      </c>
      <c r="AR147" s="209">
        <v>1451032</v>
      </c>
      <c r="AS147" s="241" t="s">
        <v>1032</v>
      </c>
      <c r="AT147" s="68">
        <v>675</v>
      </c>
      <c r="AU147" s="91">
        <f t="shared" si="17"/>
        <v>1451707</v>
      </c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</row>
    <row r="148" spans="1:66" x14ac:dyDescent="0.2">
      <c r="A148" s="14">
        <v>901300753</v>
      </c>
      <c r="B148" t="str">
        <f>VLOOKUP($A148,[2]LibPAS!$A$2:$AO$476,2,FALSE)</f>
        <v>EVA K BOWLBY PUBLIC LIBRARY</v>
      </c>
      <c r="C148" s="95"/>
      <c r="D148" s="153" t="s">
        <v>1441</v>
      </c>
      <c r="E148" s="153" t="s">
        <v>737</v>
      </c>
      <c r="F148" s="153" t="s">
        <v>568</v>
      </c>
      <c r="G148" s="96"/>
      <c r="H148" s="96"/>
      <c r="I148" s="153" t="s">
        <v>161</v>
      </c>
      <c r="J148" s="237">
        <v>26468</v>
      </c>
      <c r="K148" s="237">
        <v>4441</v>
      </c>
      <c r="L148" s="57">
        <v>52</v>
      </c>
      <c r="M148" s="57">
        <v>1</v>
      </c>
      <c r="N148" s="57">
        <v>0</v>
      </c>
      <c r="O148" s="98">
        <f t="shared" si="13"/>
        <v>1</v>
      </c>
      <c r="P148" s="245">
        <v>0.68571000000000004</v>
      </c>
      <c r="Q148" s="57">
        <v>6.4285699999999997</v>
      </c>
      <c r="R148" s="57">
        <v>2.7428599999999999</v>
      </c>
      <c r="S148" s="98">
        <f t="shared" si="16"/>
        <v>10.857139999999999</v>
      </c>
      <c r="T148" s="259">
        <v>58816</v>
      </c>
      <c r="U148" s="237">
        <v>52289</v>
      </c>
      <c r="V148" s="237">
        <v>118009</v>
      </c>
      <c r="W148" s="237">
        <v>83</v>
      </c>
      <c r="X148" s="237">
        <v>29</v>
      </c>
      <c r="Y148" s="237">
        <v>58477</v>
      </c>
      <c r="Z148" s="237">
        <v>206</v>
      </c>
      <c r="AA148" s="237">
        <v>208</v>
      </c>
      <c r="AB148" s="68">
        <v>0</v>
      </c>
      <c r="AC148" s="68">
        <v>0</v>
      </c>
      <c r="AD148" s="68">
        <v>5028</v>
      </c>
      <c r="AE148" s="68">
        <v>82833</v>
      </c>
      <c r="AF148" s="68">
        <v>58748</v>
      </c>
      <c r="AG148" s="68">
        <v>0</v>
      </c>
      <c r="AH148" s="68">
        <v>103560</v>
      </c>
      <c r="AI148" s="68">
        <v>245141</v>
      </c>
      <c r="AJ148" s="91">
        <f t="shared" si="14"/>
        <v>5028</v>
      </c>
      <c r="AK148" s="68">
        <v>259692</v>
      </c>
      <c r="AL148" s="68">
        <v>45311</v>
      </c>
      <c r="AM148" s="68">
        <v>104009</v>
      </c>
      <c r="AN148" s="68">
        <v>409012</v>
      </c>
      <c r="AO148" s="68">
        <v>0</v>
      </c>
      <c r="AP148" s="68">
        <v>0</v>
      </c>
      <c r="AQ148" s="111">
        <f t="shared" si="15"/>
        <v>0</v>
      </c>
      <c r="AR148" s="209">
        <v>77805</v>
      </c>
      <c r="AS148" s="68">
        <v>0</v>
      </c>
      <c r="AT148" s="68">
        <v>5028</v>
      </c>
      <c r="AU148" s="91">
        <f t="shared" si="17"/>
        <v>82833</v>
      </c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14"/>
      <c r="BM148" s="14"/>
      <c r="BN148" s="14"/>
    </row>
    <row r="149" spans="1:66" x14ac:dyDescent="0.2">
      <c r="A149" s="14">
        <v>904100693</v>
      </c>
      <c r="B149" t="str">
        <f>VLOOKUP($A149,[2]LibPAS!$A$2:$AO$476,2,FALSE)</f>
        <v>EVANS CITY PUBLIC LIBRARY</v>
      </c>
      <c r="C149" s="95"/>
      <c r="D149" s="153" t="s">
        <v>1442</v>
      </c>
      <c r="E149" s="153" t="s">
        <v>405</v>
      </c>
      <c r="F149" s="153" t="s">
        <v>288</v>
      </c>
      <c r="G149" s="96"/>
      <c r="H149" s="96"/>
      <c r="I149" s="153" t="s">
        <v>1469</v>
      </c>
      <c r="J149" s="237">
        <v>4758</v>
      </c>
      <c r="K149" s="237">
        <v>2779</v>
      </c>
      <c r="L149" s="57">
        <v>39</v>
      </c>
      <c r="M149" s="57">
        <v>0</v>
      </c>
      <c r="N149" s="57">
        <v>0</v>
      </c>
      <c r="O149" s="98">
        <f t="shared" si="13"/>
        <v>0</v>
      </c>
      <c r="P149" s="245">
        <v>1.0256400000000001</v>
      </c>
      <c r="Q149" s="57">
        <v>1.5384599999999999</v>
      </c>
      <c r="R149" s="57">
        <v>0.20513000000000001</v>
      </c>
      <c r="S149" s="98">
        <f t="shared" si="16"/>
        <v>2.7692299999999999</v>
      </c>
      <c r="T149" s="259">
        <v>24766</v>
      </c>
      <c r="U149" s="237">
        <v>23266</v>
      </c>
      <c r="V149" s="237">
        <v>4848</v>
      </c>
      <c r="W149" s="237">
        <v>37</v>
      </c>
      <c r="X149" s="237">
        <v>96</v>
      </c>
      <c r="Y149" s="237">
        <v>22463</v>
      </c>
      <c r="Z149" s="237">
        <v>139</v>
      </c>
      <c r="AA149" s="237">
        <v>138</v>
      </c>
      <c r="AB149" s="68">
        <v>0</v>
      </c>
      <c r="AC149" s="68">
        <v>0</v>
      </c>
      <c r="AD149" s="68">
        <v>0</v>
      </c>
      <c r="AE149" s="68">
        <v>20036</v>
      </c>
      <c r="AF149" s="68">
        <v>24650</v>
      </c>
      <c r="AG149" s="68">
        <v>0</v>
      </c>
      <c r="AH149" s="68">
        <v>51054</v>
      </c>
      <c r="AI149" s="68">
        <v>95740</v>
      </c>
      <c r="AJ149" s="91">
        <f t="shared" si="14"/>
        <v>0</v>
      </c>
      <c r="AK149" s="68">
        <v>54791</v>
      </c>
      <c r="AL149" s="68">
        <v>10999</v>
      </c>
      <c r="AM149" s="68">
        <v>49567</v>
      </c>
      <c r="AN149" s="68">
        <v>115357</v>
      </c>
      <c r="AO149" s="68">
        <v>0</v>
      </c>
      <c r="AP149" s="68">
        <v>0</v>
      </c>
      <c r="AQ149" s="111">
        <f t="shared" si="15"/>
        <v>0</v>
      </c>
      <c r="AR149" s="209">
        <v>20036</v>
      </c>
      <c r="AS149" s="68">
        <v>0</v>
      </c>
      <c r="AT149" s="68">
        <v>0</v>
      </c>
      <c r="AU149" s="91">
        <f t="shared" si="17"/>
        <v>20036</v>
      </c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14"/>
      <c r="BJ149" s="14"/>
      <c r="BK149" s="14"/>
      <c r="BL149" s="47"/>
      <c r="BM149" s="47"/>
      <c r="BN149" s="47"/>
    </row>
    <row r="150" spans="1:66" x14ac:dyDescent="0.2">
      <c r="A150" s="14">
        <v>908050303</v>
      </c>
      <c r="B150" t="str">
        <f>VLOOKUP($A150,[2]LibPAS!$A$2:$AO$476,2,FALSE)</f>
        <v>EVERETT FREE LIBRARY</v>
      </c>
      <c r="C150" s="95"/>
      <c r="D150" s="153" t="s">
        <v>1445</v>
      </c>
      <c r="E150" s="153" t="s">
        <v>354</v>
      </c>
      <c r="F150" s="153" t="s">
        <v>392</v>
      </c>
      <c r="G150" s="96"/>
      <c r="H150" s="96"/>
      <c r="I150" s="153" t="s">
        <v>1463</v>
      </c>
      <c r="J150" s="237">
        <v>13359</v>
      </c>
      <c r="K150" s="237">
        <v>2016</v>
      </c>
      <c r="L150" s="57">
        <v>45</v>
      </c>
      <c r="M150" s="57">
        <v>0.22222</v>
      </c>
      <c r="N150" s="57">
        <v>0</v>
      </c>
      <c r="O150" s="98">
        <f t="shared" si="13"/>
        <v>0.22222</v>
      </c>
      <c r="P150" s="245">
        <v>1.88889</v>
      </c>
      <c r="Q150" s="57">
        <v>1.3333299999999999</v>
      </c>
      <c r="R150" s="57">
        <v>0.58333000000000002</v>
      </c>
      <c r="S150" s="98">
        <f t="shared" si="16"/>
        <v>4.0277700000000003</v>
      </c>
      <c r="T150" s="259">
        <v>28832</v>
      </c>
      <c r="U150" s="237">
        <v>27108</v>
      </c>
      <c r="V150" s="237">
        <v>1506</v>
      </c>
      <c r="W150" s="237">
        <v>15</v>
      </c>
      <c r="X150" s="237">
        <v>0</v>
      </c>
      <c r="Y150" s="237">
        <v>18348</v>
      </c>
      <c r="Z150" s="237">
        <v>115</v>
      </c>
      <c r="AA150" s="237">
        <v>102</v>
      </c>
      <c r="AB150" s="68">
        <v>30528</v>
      </c>
      <c r="AC150" s="68">
        <v>30528</v>
      </c>
      <c r="AD150" s="68">
        <v>0</v>
      </c>
      <c r="AE150" s="68">
        <v>42579</v>
      </c>
      <c r="AF150" s="68">
        <v>39191</v>
      </c>
      <c r="AG150" s="68">
        <v>0</v>
      </c>
      <c r="AH150" s="68">
        <v>60226</v>
      </c>
      <c r="AI150" s="68">
        <v>172524</v>
      </c>
      <c r="AJ150" s="91">
        <f t="shared" si="14"/>
        <v>30528</v>
      </c>
      <c r="AK150" s="68">
        <v>106028</v>
      </c>
      <c r="AL150" s="68">
        <v>10825</v>
      </c>
      <c r="AM150" s="68">
        <v>64778</v>
      </c>
      <c r="AN150" s="68">
        <v>181631</v>
      </c>
      <c r="AO150" s="68">
        <v>0</v>
      </c>
      <c r="AP150" s="68">
        <v>30528</v>
      </c>
      <c r="AQ150" s="111">
        <f t="shared" si="15"/>
        <v>30528</v>
      </c>
      <c r="AR150" s="209">
        <v>42579</v>
      </c>
      <c r="AS150" s="68">
        <v>0</v>
      </c>
      <c r="AT150" s="68">
        <v>0</v>
      </c>
      <c r="AU150" s="91">
        <f t="shared" si="17"/>
        <v>42579</v>
      </c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47"/>
      <c r="BJ150" s="47"/>
      <c r="BK150" s="47"/>
      <c r="BL150" s="47"/>
      <c r="BM150" s="47"/>
      <c r="BN150" s="47"/>
    </row>
    <row r="151" spans="1:66" x14ac:dyDescent="0.2">
      <c r="A151" s="14">
        <v>914060605</v>
      </c>
      <c r="B151" t="str">
        <f>VLOOKUP($A151,[2]LibPAS!$A$2:$AO$476,2,FALSE)</f>
        <v>EXETER COMMUNITY LIBRARY</v>
      </c>
      <c r="C151" s="95"/>
      <c r="D151" s="153" t="s">
        <v>1444</v>
      </c>
      <c r="E151" s="153" t="s">
        <v>120</v>
      </c>
      <c r="F151" s="153" t="s">
        <v>11</v>
      </c>
      <c r="G151" s="96"/>
      <c r="H151" s="96"/>
      <c r="I151" s="153" t="s">
        <v>1465</v>
      </c>
      <c r="J151" s="237">
        <v>27359</v>
      </c>
      <c r="K151" s="237">
        <v>9433</v>
      </c>
      <c r="L151" s="57">
        <v>47</v>
      </c>
      <c r="M151" s="57">
        <v>0</v>
      </c>
      <c r="N151" s="57">
        <v>1</v>
      </c>
      <c r="O151" s="98">
        <f t="shared" si="13"/>
        <v>1</v>
      </c>
      <c r="P151" s="245">
        <v>1</v>
      </c>
      <c r="Q151" s="57">
        <v>5.3</v>
      </c>
      <c r="R151" s="57">
        <v>0.5</v>
      </c>
      <c r="S151" s="98">
        <f t="shared" si="16"/>
        <v>7.8</v>
      </c>
      <c r="T151" s="259">
        <v>58588</v>
      </c>
      <c r="U151" s="237">
        <v>44265</v>
      </c>
      <c r="V151" s="237">
        <v>236989</v>
      </c>
      <c r="W151" s="237">
        <v>46</v>
      </c>
      <c r="X151" s="237">
        <v>0</v>
      </c>
      <c r="Y151" s="237">
        <v>256498</v>
      </c>
      <c r="Z151" s="237">
        <v>26029</v>
      </c>
      <c r="AA151" s="237">
        <v>35272</v>
      </c>
      <c r="AB151" s="68">
        <v>0</v>
      </c>
      <c r="AC151" s="68">
        <v>9037</v>
      </c>
      <c r="AD151" s="68">
        <v>3813</v>
      </c>
      <c r="AE151" s="68">
        <v>128679</v>
      </c>
      <c r="AF151" s="68">
        <v>222073</v>
      </c>
      <c r="AG151" s="68">
        <v>0</v>
      </c>
      <c r="AH151" s="68">
        <v>134235</v>
      </c>
      <c r="AI151" s="68">
        <v>494024</v>
      </c>
      <c r="AJ151" s="91">
        <f t="shared" si="14"/>
        <v>3813</v>
      </c>
      <c r="AK151" s="68">
        <v>257884</v>
      </c>
      <c r="AL151" s="68">
        <v>77580</v>
      </c>
      <c r="AM151" s="68">
        <v>146750</v>
      </c>
      <c r="AN151" s="68">
        <v>482214</v>
      </c>
      <c r="AO151" s="68">
        <v>9999</v>
      </c>
      <c r="AP151" s="68">
        <v>0</v>
      </c>
      <c r="AQ151" s="111">
        <f t="shared" si="15"/>
        <v>9999</v>
      </c>
      <c r="AR151" s="209">
        <v>114866</v>
      </c>
      <c r="AS151" s="68">
        <v>0</v>
      </c>
      <c r="AT151" s="68">
        <v>10000</v>
      </c>
      <c r="AU151" s="91">
        <f t="shared" si="17"/>
        <v>124866</v>
      </c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J151" s="68"/>
      <c r="BK151" s="47"/>
      <c r="BL151" s="47"/>
      <c r="BM151" s="47"/>
      <c r="BN151" s="47"/>
    </row>
    <row r="152" spans="1:66" x14ac:dyDescent="0.2">
      <c r="A152" s="14">
        <v>904370033</v>
      </c>
      <c r="B152" t="str">
        <f>VLOOKUP($A152,[2]LibPAS!$A$2:$AO$476,2,FALSE)</f>
        <v>F D CAMPBELL MEMORIAL LIBRARY</v>
      </c>
      <c r="C152" s="95"/>
      <c r="D152" s="153" t="s">
        <v>1442</v>
      </c>
      <c r="E152" s="153" t="s">
        <v>405</v>
      </c>
      <c r="F152" s="153" t="s">
        <v>452</v>
      </c>
      <c r="G152" s="96"/>
      <c r="H152" s="96"/>
      <c r="I152" s="153" t="s">
        <v>1473</v>
      </c>
      <c r="J152" s="237">
        <v>8334</v>
      </c>
      <c r="K152" s="237">
        <v>1002</v>
      </c>
      <c r="L152" s="57">
        <v>46</v>
      </c>
      <c r="M152" s="57">
        <v>0</v>
      </c>
      <c r="N152" s="57">
        <v>0</v>
      </c>
      <c r="O152" s="98">
        <f t="shared" si="13"/>
        <v>0</v>
      </c>
      <c r="P152" s="245">
        <v>1.0133300000000001</v>
      </c>
      <c r="Q152" s="57">
        <v>0.8</v>
      </c>
      <c r="R152" s="57">
        <v>0</v>
      </c>
      <c r="S152" s="98">
        <f t="shared" si="16"/>
        <v>1.8133300000000001</v>
      </c>
      <c r="T152" s="259">
        <v>17348</v>
      </c>
      <c r="U152" s="237">
        <v>16414</v>
      </c>
      <c r="V152" s="237">
        <v>4848</v>
      </c>
      <c r="W152" s="237">
        <v>22</v>
      </c>
      <c r="X152" s="237">
        <v>0</v>
      </c>
      <c r="Y152" s="237">
        <v>16050</v>
      </c>
      <c r="Z152" s="237">
        <v>233</v>
      </c>
      <c r="AA152" s="237">
        <v>568</v>
      </c>
      <c r="AB152" s="68">
        <v>5757</v>
      </c>
      <c r="AC152" s="68">
        <v>5757</v>
      </c>
      <c r="AD152" s="68">
        <v>0</v>
      </c>
      <c r="AE152" s="68">
        <v>24579</v>
      </c>
      <c r="AF152" s="68">
        <v>40706</v>
      </c>
      <c r="AG152" s="241" t="s">
        <v>1032</v>
      </c>
      <c r="AH152" s="68">
        <v>5062</v>
      </c>
      <c r="AI152" s="68">
        <v>76104</v>
      </c>
      <c r="AJ152" s="91">
        <f t="shared" si="14"/>
        <v>5757</v>
      </c>
      <c r="AK152" s="68">
        <v>45270</v>
      </c>
      <c r="AL152" s="68">
        <v>15895</v>
      </c>
      <c r="AM152" s="68">
        <v>12952</v>
      </c>
      <c r="AN152" s="68">
        <v>74117</v>
      </c>
      <c r="AO152" s="241" t="s">
        <v>1032</v>
      </c>
      <c r="AP152" s="68">
        <v>5757</v>
      </c>
      <c r="AQ152" s="111">
        <f t="shared" si="15"/>
        <v>5757</v>
      </c>
      <c r="AR152" s="209">
        <v>24579</v>
      </c>
      <c r="AS152" s="241" t="s">
        <v>1032</v>
      </c>
      <c r="AT152" s="241" t="s">
        <v>1032</v>
      </c>
      <c r="AU152" s="91">
        <f t="shared" si="17"/>
        <v>24579</v>
      </c>
      <c r="AW152" s="47"/>
      <c r="AX152" s="47"/>
      <c r="AY152" s="47"/>
      <c r="AZ152" s="47"/>
      <c r="BA152" s="47"/>
      <c r="BB152" s="47"/>
      <c r="BC152" s="47"/>
      <c r="BD152" s="47"/>
      <c r="BE152" s="47"/>
      <c r="BF152" s="68"/>
      <c r="BG152" s="68"/>
      <c r="BH152" s="68"/>
      <c r="BI152" s="47"/>
      <c r="BJ152" s="47"/>
      <c r="BK152" s="47"/>
      <c r="BL152" s="47"/>
      <c r="BM152" s="47"/>
      <c r="BN152" s="47"/>
    </row>
    <row r="153" spans="1:66" x14ac:dyDescent="0.2">
      <c r="A153" s="14">
        <v>902021984</v>
      </c>
      <c r="B153" t="str">
        <f>VLOOKUP($A153,[2]LibPAS!$A$2:$AO$476,2,FALSE)</f>
        <v>F.O.R. STO-ROX LIBRARY</v>
      </c>
      <c r="C153" s="95"/>
      <c r="D153" s="153" t="s">
        <v>1441</v>
      </c>
      <c r="E153" s="153" t="s">
        <v>229</v>
      </c>
      <c r="F153" s="153" t="s">
        <v>332</v>
      </c>
      <c r="G153" s="96"/>
      <c r="H153" s="96"/>
      <c r="I153" s="153" t="s">
        <v>1452</v>
      </c>
      <c r="J153" s="237">
        <v>12466</v>
      </c>
      <c r="K153" s="238">
        <v>2368</v>
      </c>
      <c r="L153" s="57">
        <v>32</v>
      </c>
      <c r="M153" s="57">
        <v>1.5</v>
      </c>
      <c r="N153" s="57">
        <v>0</v>
      </c>
      <c r="O153" s="98">
        <f t="shared" si="13"/>
        <v>1.5</v>
      </c>
      <c r="P153" s="245">
        <v>0</v>
      </c>
      <c r="Q153" s="57">
        <v>1</v>
      </c>
      <c r="R153" s="57">
        <v>0</v>
      </c>
      <c r="S153" s="98">
        <f t="shared" si="16"/>
        <v>2.5</v>
      </c>
      <c r="T153" s="259">
        <v>6826</v>
      </c>
      <c r="U153" s="237">
        <v>5546</v>
      </c>
      <c r="V153" s="237">
        <v>348491</v>
      </c>
      <c r="W153" s="237">
        <v>18</v>
      </c>
      <c r="X153" s="237">
        <v>265</v>
      </c>
      <c r="Y153" s="237">
        <v>15048</v>
      </c>
      <c r="Z153" s="237">
        <v>1586</v>
      </c>
      <c r="AA153" s="237">
        <v>6291</v>
      </c>
      <c r="AB153" s="68">
        <v>0</v>
      </c>
      <c r="AC153" s="68">
        <v>0</v>
      </c>
      <c r="AD153" s="68">
        <v>0</v>
      </c>
      <c r="AE153" s="68">
        <v>26101</v>
      </c>
      <c r="AF153" s="68">
        <v>77910</v>
      </c>
      <c r="AG153" s="68">
        <v>0</v>
      </c>
      <c r="AH153" s="68">
        <v>6347</v>
      </c>
      <c r="AI153" s="68">
        <v>110358</v>
      </c>
      <c r="AJ153" s="91">
        <f t="shared" si="14"/>
        <v>0</v>
      </c>
      <c r="AK153" s="68">
        <v>76629</v>
      </c>
      <c r="AL153" s="68">
        <v>3720</v>
      </c>
      <c r="AM153" s="68">
        <v>34051</v>
      </c>
      <c r="AN153" s="68">
        <v>114400</v>
      </c>
      <c r="AO153" s="241" t="s">
        <v>1032</v>
      </c>
      <c r="AP153" s="241" t="s">
        <v>1032</v>
      </c>
      <c r="AQ153" s="111">
        <f t="shared" si="15"/>
        <v>0</v>
      </c>
      <c r="AR153" s="209">
        <v>19358</v>
      </c>
      <c r="AS153" s="241" t="s">
        <v>1032</v>
      </c>
      <c r="AT153" s="68">
        <v>6743</v>
      </c>
      <c r="AU153" s="91">
        <f t="shared" si="17"/>
        <v>26101</v>
      </c>
      <c r="AW153" s="47"/>
      <c r="AX153" s="47"/>
      <c r="AY153" s="47"/>
      <c r="AZ153" s="47"/>
      <c r="BA153" s="47"/>
      <c r="BB153" s="47"/>
      <c r="BC153" s="47"/>
      <c r="BD153" s="47"/>
      <c r="BE153" s="47"/>
      <c r="BF153" s="68"/>
      <c r="BG153" s="68"/>
      <c r="BH153" s="68"/>
      <c r="BI153" s="47"/>
      <c r="BJ153" s="47"/>
      <c r="BK153" s="47"/>
      <c r="BL153" s="47"/>
      <c r="BM153" s="47"/>
      <c r="BN153" s="47"/>
    </row>
    <row r="154" spans="1:66" x14ac:dyDescent="0.2">
      <c r="A154" s="14">
        <v>914060633</v>
      </c>
      <c r="B154" t="str">
        <f>VLOOKUP($A154,[2]LibPAS!$A$2:$AO$476,2,FALSE)</f>
        <v>FLEETWOOD AREA PUBLIC LIBRARY</v>
      </c>
      <c r="C154" s="95"/>
      <c r="D154" s="153" t="s">
        <v>1444</v>
      </c>
      <c r="E154" s="153" t="s">
        <v>120</v>
      </c>
      <c r="F154" s="153" t="s">
        <v>11</v>
      </c>
      <c r="G154" s="96"/>
      <c r="H154" s="96"/>
      <c r="I154" s="153" t="s">
        <v>1465</v>
      </c>
      <c r="J154" s="237">
        <v>16608</v>
      </c>
      <c r="K154" s="237">
        <v>2484</v>
      </c>
      <c r="L154" s="57">
        <v>51</v>
      </c>
      <c r="M154" s="57">
        <v>0.85714000000000001</v>
      </c>
      <c r="N154" s="57">
        <v>0</v>
      </c>
      <c r="O154" s="98">
        <f t="shared" si="13"/>
        <v>0.85714000000000001</v>
      </c>
      <c r="P154" s="245">
        <v>0</v>
      </c>
      <c r="Q154" s="57">
        <v>1.6285700000000001</v>
      </c>
      <c r="R154" s="57">
        <v>0.57142999999999999</v>
      </c>
      <c r="S154" s="98">
        <f t="shared" si="16"/>
        <v>3.05714</v>
      </c>
      <c r="T154" s="259">
        <v>26798</v>
      </c>
      <c r="U154" s="237">
        <v>22539</v>
      </c>
      <c r="V154" s="237">
        <v>236989</v>
      </c>
      <c r="W154" s="237">
        <v>32</v>
      </c>
      <c r="X154" s="237">
        <v>0</v>
      </c>
      <c r="Y154" s="237">
        <v>52982</v>
      </c>
      <c r="Z154" s="237">
        <v>11039</v>
      </c>
      <c r="AA154" s="237">
        <v>13591</v>
      </c>
      <c r="AB154" s="68">
        <v>0</v>
      </c>
      <c r="AC154" s="68">
        <v>0</v>
      </c>
      <c r="AD154" s="68">
        <v>0</v>
      </c>
      <c r="AE154" s="68">
        <v>24243</v>
      </c>
      <c r="AF154" s="68">
        <v>95728</v>
      </c>
      <c r="AG154" s="241" t="s">
        <v>1032</v>
      </c>
      <c r="AH154" s="68">
        <v>35122</v>
      </c>
      <c r="AI154" s="68">
        <v>155093</v>
      </c>
      <c r="AJ154" s="91">
        <f t="shared" si="14"/>
        <v>0</v>
      </c>
      <c r="AK154" s="68">
        <v>75553</v>
      </c>
      <c r="AL154" s="68">
        <v>21069</v>
      </c>
      <c r="AM154" s="68">
        <v>49692</v>
      </c>
      <c r="AN154" s="68">
        <v>146314</v>
      </c>
      <c r="AO154" s="241" t="s">
        <v>1032</v>
      </c>
      <c r="AP154" s="241" t="s">
        <v>1032</v>
      </c>
      <c r="AQ154" s="111">
        <f t="shared" si="15"/>
        <v>0</v>
      </c>
      <c r="AR154" s="209">
        <v>22243</v>
      </c>
      <c r="AS154" s="241" t="s">
        <v>1032</v>
      </c>
      <c r="AT154" s="68">
        <v>2000</v>
      </c>
      <c r="AU154" s="91">
        <f t="shared" si="17"/>
        <v>24243</v>
      </c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</row>
    <row r="155" spans="1:66" x14ac:dyDescent="0.2">
      <c r="A155" s="14">
        <v>901300063</v>
      </c>
      <c r="B155" t="str">
        <f>VLOOKUP($A155,[2]LibPAS!$A$2:$AO$476,2,FALSE)</f>
        <v>FLENNIKEN PUBLIC LIBRARY</v>
      </c>
      <c r="C155" s="95"/>
      <c r="D155" s="153" t="s">
        <v>1441</v>
      </c>
      <c r="E155" s="153" t="s">
        <v>737</v>
      </c>
      <c r="F155" s="153" t="s">
        <v>568</v>
      </c>
      <c r="G155" s="96"/>
      <c r="H155" s="96"/>
      <c r="I155" s="153" t="s">
        <v>161</v>
      </c>
      <c r="J155" s="238">
        <v>12218</v>
      </c>
      <c r="K155" s="238">
        <v>6219</v>
      </c>
      <c r="L155" s="57">
        <v>50</v>
      </c>
      <c r="M155" s="57">
        <v>0</v>
      </c>
      <c r="N155" s="57">
        <v>0</v>
      </c>
      <c r="O155" s="98">
        <f t="shared" si="13"/>
        <v>0</v>
      </c>
      <c r="P155" s="245">
        <v>1</v>
      </c>
      <c r="Q155" s="57">
        <v>2.2857099999999999</v>
      </c>
      <c r="R155" s="57">
        <v>0.42857000000000001</v>
      </c>
      <c r="S155" s="98">
        <f t="shared" si="16"/>
        <v>3.71428</v>
      </c>
      <c r="T155" s="293">
        <v>35781</v>
      </c>
      <c r="U155" s="238">
        <v>32099</v>
      </c>
      <c r="V155" s="238">
        <v>76604</v>
      </c>
      <c r="W155" s="238">
        <v>36</v>
      </c>
      <c r="X155" s="238">
        <v>2707</v>
      </c>
      <c r="Y155" s="237">
        <v>32102</v>
      </c>
      <c r="Z155" s="237">
        <v>114</v>
      </c>
      <c r="AA155" s="237">
        <v>97</v>
      </c>
      <c r="AB155" s="68">
        <v>10243</v>
      </c>
      <c r="AC155" s="68">
        <v>10243</v>
      </c>
      <c r="AD155" s="68">
        <v>0</v>
      </c>
      <c r="AE155" s="68">
        <v>51870</v>
      </c>
      <c r="AF155" s="68">
        <v>46168</v>
      </c>
      <c r="AG155" s="68">
        <v>0</v>
      </c>
      <c r="AH155" s="68">
        <v>73503</v>
      </c>
      <c r="AI155" s="68">
        <v>181784</v>
      </c>
      <c r="AJ155" s="91">
        <f t="shared" si="14"/>
        <v>10243</v>
      </c>
      <c r="AK155" s="68">
        <v>107538</v>
      </c>
      <c r="AL155" s="68">
        <v>37654</v>
      </c>
      <c r="AM155" s="68">
        <v>77434</v>
      </c>
      <c r="AN155" s="68">
        <v>222626</v>
      </c>
      <c r="AO155" s="252" t="s">
        <v>1032</v>
      </c>
      <c r="AP155" s="68">
        <v>10243</v>
      </c>
      <c r="AQ155" s="111">
        <f t="shared" si="15"/>
        <v>10243</v>
      </c>
      <c r="AR155" s="209">
        <v>51870</v>
      </c>
      <c r="AS155" s="252" t="s">
        <v>1032</v>
      </c>
      <c r="AT155" s="252" t="s">
        <v>1032</v>
      </c>
      <c r="AU155" s="91">
        <f t="shared" si="17"/>
        <v>51870</v>
      </c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</row>
    <row r="156" spans="1:66" x14ac:dyDescent="0.2">
      <c r="A156" s="14">
        <v>928030393</v>
      </c>
      <c r="B156" t="str">
        <f>VLOOKUP($A156,[2]LibPAS!$A$2:$AO$476,2,FALSE)</f>
        <v>FORD CITY PUBLIC LIBRARY</v>
      </c>
      <c r="C156" s="95"/>
      <c r="D156" s="153" t="s">
        <v>1442</v>
      </c>
      <c r="E156" s="153" t="s">
        <v>405</v>
      </c>
      <c r="F156" s="153" t="s">
        <v>594</v>
      </c>
      <c r="G156" s="96"/>
      <c r="H156" s="96"/>
      <c r="I156" s="153">
        <v>0</v>
      </c>
      <c r="J156" s="237">
        <v>2991</v>
      </c>
      <c r="K156" s="237">
        <v>2529</v>
      </c>
      <c r="L156" s="57">
        <v>45</v>
      </c>
      <c r="M156" s="57">
        <v>0</v>
      </c>
      <c r="N156" s="57">
        <v>0</v>
      </c>
      <c r="O156" s="98">
        <f t="shared" si="13"/>
        <v>0</v>
      </c>
      <c r="P156" s="245">
        <v>1</v>
      </c>
      <c r="Q156" s="57">
        <v>1.4</v>
      </c>
      <c r="R156" s="57">
        <v>0.34286</v>
      </c>
      <c r="S156" s="98">
        <f t="shared" si="16"/>
        <v>2.7428599999999999</v>
      </c>
      <c r="T156" s="259">
        <v>18737</v>
      </c>
      <c r="U156" s="237">
        <v>13980</v>
      </c>
      <c r="V156" s="237">
        <v>4848</v>
      </c>
      <c r="W156" s="237">
        <v>30</v>
      </c>
      <c r="X156" s="237">
        <v>0</v>
      </c>
      <c r="Y156" s="237">
        <v>13357</v>
      </c>
      <c r="Z156" s="237">
        <v>146</v>
      </c>
      <c r="AA156" s="237">
        <v>249</v>
      </c>
      <c r="AB156" s="241">
        <v>0</v>
      </c>
      <c r="AC156" s="68">
        <v>0</v>
      </c>
      <c r="AD156" s="241">
        <v>0</v>
      </c>
      <c r="AE156" s="68">
        <v>14043</v>
      </c>
      <c r="AF156" s="68">
        <v>29871</v>
      </c>
      <c r="AG156" s="68">
        <v>0</v>
      </c>
      <c r="AH156" s="68">
        <v>35653</v>
      </c>
      <c r="AI156" s="68">
        <v>79567</v>
      </c>
      <c r="AJ156" s="91">
        <f t="shared" si="14"/>
        <v>0</v>
      </c>
      <c r="AK156" s="68">
        <v>52719</v>
      </c>
      <c r="AL156" s="68">
        <v>15202</v>
      </c>
      <c r="AM156" s="68">
        <v>27476</v>
      </c>
      <c r="AN156" s="68">
        <v>95397</v>
      </c>
      <c r="AO156" s="68">
        <v>0</v>
      </c>
      <c r="AP156" s="68">
        <v>0</v>
      </c>
      <c r="AQ156" s="111">
        <f t="shared" si="15"/>
        <v>0</v>
      </c>
      <c r="AR156" s="209">
        <v>14043</v>
      </c>
      <c r="AS156" s="68">
        <v>0</v>
      </c>
      <c r="AT156" s="68">
        <v>0</v>
      </c>
      <c r="AU156" s="91">
        <f t="shared" si="17"/>
        <v>14043</v>
      </c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68"/>
    </row>
    <row r="157" spans="1:66" x14ac:dyDescent="0.2">
      <c r="A157" s="14">
        <v>906160303</v>
      </c>
      <c r="B157" t="str">
        <f>VLOOKUP($A157,[2]LibPAS!$A$2:$AO$476,2,FALSE)</f>
        <v>FOXBURG FREE LIBRARY ASSOC</v>
      </c>
      <c r="C157" s="95"/>
      <c r="D157" s="153" t="s">
        <v>1442</v>
      </c>
      <c r="E157" s="153" t="s">
        <v>118</v>
      </c>
      <c r="F157" s="153" t="s">
        <v>508</v>
      </c>
      <c r="G157" s="96"/>
      <c r="H157" s="96"/>
      <c r="I157" s="153" t="s">
        <v>1471</v>
      </c>
      <c r="J157" s="237">
        <v>5114</v>
      </c>
      <c r="K157" s="237">
        <v>875</v>
      </c>
      <c r="L157" s="57">
        <v>45</v>
      </c>
      <c r="M157" s="57">
        <v>0</v>
      </c>
      <c r="N157" s="57">
        <v>0</v>
      </c>
      <c r="O157" s="98">
        <f t="shared" si="13"/>
        <v>0</v>
      </c>
      <c r="P157" s="245">
        <v>1</v>
      </c>
      <c r="Q157" s="57">
        <v>0.57142999999999999</v>
      </c>
      <c r="R157" s="57">
        <v>0</v>
      </c>
      <c r="S157" s="98">
        <f t="shared" si="16"/>
        <v>1.5714299999999999</v>
      </c>
      <c r="T157" s="259">
        <v>15872</v>
      </c>
      <c r="U157" s="237">
        <v>14850</v>
      </c>
      <c r="V157" s="237">
        <v>1879</v>
      </c>
      <c r="W157" s="237">
        <v>16</v>
      </c>
      <c r="X157" s="237">
        <v>66</v>
      </c>
      <c r="Y157" s="237">
        <v>14048</v>
      </c>
      <c r="Z157" s="237">
        <v>64</v>
      </c>
      <c r="AA157" s="237">
        <v>271</v>
      </c>
      <c r="AB157" s="68">
        <v>0</v>
      </c>
      <c r="AC157" s="68">
        <v>2348</v>
      </c>
      <c r="AD157" s="68">
        <v>0</v>
      </c>
      <c r="AE157" s="68">
        <v>15008</v>
      </c>
      <c r="AF157" s="68">
        <v>5784</v>
      </c>
      <c r="AG157" s="68">
        <v>600</v>
      </c>
      <c r="AH157" s="68">
        <v>27394</v>
      </c>
      <c r="AI157" s="68">
        <v>50534</v>
      </c>
      <c r="AJ157" s="91">
        <f t="shared" si="14"/>
        <v>0</v>
      </c>
      <c r="AK157" s="68">
        <v>48468</v>
      </c>
      <c r="AL157" s="68">
        <v>9890</v>
      </c>
      <c r="AM157" s="68">
        <v>13960</v>
      </c>
      <c r="AN157" s="68">
        <v>72318</v>
      </c>
      <c r="AO157" s="68">
        <v>0</v>
      </c>
      <c r="AP157" s="68">
        <v>0</v>
      </c>
      <c r="AQ157" s="111">
        <f t="shared" si="15"/>
        <v>0</v>
      </c>
      <c r="AR157" s="209">
        <v>15008</v>
      </c>
      <c r="AS157" s="68">
        <v>0</v>
      </c>
      <c r="AT157" s="68">
        <v>0</v>
      </c>
      <c r="AU157" s="91">
        <f t="shared" si="17"/>
        <v>15008</v>
      </c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J157" s="68"/>
      <c r="BK157" s="47"/>
      <c r="BL157" s="47"/>
      <c r="BM157" s="47"/>
      <c r="BN157" s="47"/>
    </row>
    <row r="158" spans="1:66" x14ac:dyDescent="0.2">
      <c r="A158" s="14">
        <v>929540545</v>
      </c>
      <c r="B158" t="str">
        <f>VLOOKUP($A158,[2]LibPAS!$A$2:$AO$476,2,FALSE)</f>
        <v>FRACKVILLE FREE PUBLIC LIBRARY</v>
      </c>
      <c r="C158" s="95"/>
      <c r="D158" s="153" t="s">
        <v>957</v>
      </c>
      <c r="E158" s="153" t="s">
        <v>368</v>
      </c>
      <c r="F158" s="153" t="s">
        <v>630</v>
      </c>
      <c r="G158" s="96"/>
      <c r="H158" s="96"/>
      <c r="I158" s="153">
        <v>0</v>
      </c>
      <c r="J158" s="237">
        <v>9029</v>
      </c>
      <c r="K158" s="237">
        <v>1561</v>
      </c>
      <c r="L158" s="57">
        <v>45</v>
      </c>
      <c r="M158" s="57">
        <v>0</v>
      </c>
      <c r="N158" s="57">
        <v>0</v>
      </c>
      <c r="O158" s="98">
        <f t="shared" si="13"/>
        <v>0</v>
      </c>
      <c r="P158" s="245">
        <v>0.71428999999999998</v>
      </c>
      <c r="Q158" s="57">
        <v>1.88571</v>
      </c>
      <c r="R158" s="57">
        <v>0</v>
      </c>
      <c r="S158" s="98">
        <f t="shared" si="16"/>
        <v>2.6</v>
      </c>
      <c r="T158" s="259">
        <v>19557</v>
      </c>
      <c r="U158" s="237">
        <v>17737</v>
      </c>
      <c r="V158" s="237">
        <v>509</v>
      </c>
      <c r="W158" s="237">
        <v>30</v>
      </c>
      <c r="X158" s="237">
        <v>0</v>
      </c>
      <c r="Y158" s="237">
        <v>10363</v>
      </c>
      <c r="Z158" s="237">
        <v>37</v>
      </c>
      <c r="AA158" s="237">
        <v>44</v>
      </c>
      <c r="AB158" s="241">
        <v>0</v>
      </c>
      <c r="AC158" s="68">
        <v>0</v>
      </c>
      <c r="AD158" s="241">
        <v>0</v>
      </c>
      <c r="AE158" s="68">
        <v>26688</v>
      </c>
      <c r="AF158" s="68">
        <v>19506</v>
      </c>
      <c r="AG158" s="68">
        <v>6580</v>
      </c>
      <c r="AH158" s="68">
        <v>53220</v>
      </c>
      <c r="AI158" s="68">
        <v>99414</v>
      </c>
      <c r="AJ158" s="91">
        <f t="shared" si="14"/>
        <v>0</v>
      </c>
      <c r="AK158" s="68">
        <v>41261</v>
      </c>
      <c r="AL158" s="68">
        <v>12370</v>
      </c>
      <c r="AM158" s="68">
        <v>41143</v>
      </c>
      <c r="AN158" s="68">
        <v>94774</v>
      </c>
      <c r="AO158" s="68">
        <v>0</v>
      </c>
      <c r="AP158" s="68">
        <v>0</v>
      </c>
      <c r="AQ158" s="111">
        <f t="shared" si="15"/>
        <v>0</v>
      </c>
      <c r="AR158" s="209">
        <v>26688</v>
      </c>
      <c r="AS158" s="68">
        <v>0</v>
      </c>
      <c r="AT158" s="68">
        <v>0</v>
      </c>
      <c r="AU158" s="91">
        <f t="shared" si="17"/>
        <v>26688</v>
      </c>
      <c r="AW158" s="47"/>
      <c r="AX158" s="47"/>
      <c r="AZ158" s="68"/>
      <c r="BA158" s="68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</row>
    <row r="159" spans="1:66" x14ac:dyDescent="0.2">
      <c r="A159" s="14">
        <v>901630273</v>
      </c>
      <c r="B159" t="str">
        <f>VLOOKUP($A159,[2]LibPAS!$A$2:$AO$476,2,FALSE)</f>
        <v>FRANK SARRIS PUBLIC LIBRARY</v>
      </c>
      <c r="C159" s="95"/>
      <c r="D159" s="153" t="s">
        <v>1441</v>
      </c>
      <c r="E159" s="153" t="s">
        <v>737</v>
      </c>
      <c r="F159" s="153" t="s">
        <v>737</v>
      </c>
      <c r="G159" s="96"/>
      <c r="H159" s="96"/>
      <c r="I159" s="153" t="s">
        <v>1459</v>
      </c>
      <c r="J159" s="237">
        <v>33671</v>
      </c>
      <c r="K159" s="237">
        <v>11512</v>
      </c>
      <c r="L159" s="57">
        <v>54</v>
      </c>
      <c r="M159" s="57">
        <v>2.4285700000000001</v>
      </c>
      <c r="N159" s="57">
        <v>0</v>
      </c>
      <c r="O159" s="98">
        <f t="shared" si="13"/>
        <v>2.4285700000000001</v>
      </c>
      <c r="P159" s="245">
        <v>0</v>
      </c>
      <c r="Q159" s="57">
        <v>8.4285700000000006</v>
      </c>
      <c r="R159" s="57">
        <v>0.85714000000000001</v>
      </c>
      <c r="S159" s="98">
        <f t="shared" si="16"/>
        <v>11.71428</v>
      </c>
      <c r="T159" s="259">
        <v>62694</v>
      </c>
      <c r="U159" s="237">
        <v>58409</v>
      </c>
      <c r="V159" s="237">
        <v>23105</v>
      </c>
      <c r="W159" s="237">
        <v>19</v>
      </c>
      <c r="X159" s="237">
        <v>31</v>
      </c>
      <c r="Y159" s="237">
        <v>117085</v>
      </c>
      <c r="Z159" s="237">
        <v>248</v>
      </c>
      <c r="AA159" s="237">
        <v>145</v>
      </c>
      <c r="AB159" s="68">
        <v>2055</v>
      </c>
      <c r="AC159" s="68">
        <v>2055</v>
      </c>
      <c r="AD159" s="68">
        <v>0</v>
      </c>
      <c r="AE159" s="68">
        <v>63196</v>
      </c>
      <c r="AF159" s="68">
        <v>268464</v>
      </c>
      <c r="AG159" s="68">
        <v>122594</v>
      </c>
      <c r="AH159" s="68">
        <v>281492</v>
      </c>
      <c r="AI159" s="68">
        <v>615207</v>
      </c>
      <c r="AJ159" s="91">
        <f t="shared" si="14"/>
        <v>2055</v>
      </c>
      <c r="AK159" s="68">
        <v>238651</v>
      </c>
      <c r="AL159" s="68">
        <v>54109</v>
      </c>
      <c r="AM159" s="68">
        <v>134099</v>
      </c>
      <c r="AN159" s="68">
        <v>426859</v>
      </c>
      <c r="AO159" s="68">
        <v>0</v>
      </c>
      <c r="AP159" s="68">
        <v>2055</v>
      </c>
      <c r="AQ159" s="111">
        <f t="shared" si="15"/>
        <v>2055</v>
      </c>
      <c r="AR159" s="209">
        <v>63196</v>
      </c>
      <c r="AS159" s="241" t="s">
        <v>1032</v>
      </c>
      <c r="AT159" s="241" t="s">
        <v>1032</v>
      </c>
      <c r="AU159" s="91">
        <f t="shared" si="17"/>
        <v>63196</v>
      </c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J159" s="68"/>
      <c r="BK159" s="47"/>
      <c r="BL159" s="47"/>
      <c r="BM159" s="47"/>
      <c r="BN159" s="47"/>
    </row>
    <row r="160" spans="1:66" x14ac:dyDescent="0.2">
      <c r="A160" s="14">
        <v>906610332</v>
      </c>
      <c r="B160" t="str">
        <f>VLOOKUP($A160,[2]LibPAS!$A$2:$AO$476,2,FALSE)</f>
        <v>FRANKLIN PUBLIC LIBRARY</v>
      </c>
      <c r="C160" s="95"/>
      <c r="D160" s="153" t="s">
        <v>1442</v>
      </c>
      <c r="E160" s="153" t="s">
        <v>118</v>
      </c>
      <c r="F160" s="153" t="s">
        <v>456</v>
      </c>
      <c r="G160" s="96"/>
      <c r="H160" s="96"/>
      <c r="I160" s="153">
        <v>0</v>
      </c>
      <c r="J160" s="239">
        <v>21577</v>
      </c>
      <c r="K160" s="239">
        <v>8482</v>
      </c>
      <c r="L160" s="176">
        <v>53</v>
      </c>
      <c r="M160" s="176">
        <v>2.2857099999999999</v>
      </c>
      <c r="N160" s="176">
        <v>0</v>
      </c>
      <c r="O160" s="98">
        <f t="shared" si="13"/>
        <v>2.2857099999999999</v>
      </c>
      <c r="P160" s="245">
        <v>0.68571000000000004</v>
      </c>
      <c r="Q160" s="176">
        <v>2.88571</v>
      </c>
      <c r="R160" s="176">
        <v>0.71428999999999998</v>
      </c>
      <c r="S160" s="98">
        <f t="shared" si="16"/>
        <v>6.5714199999999998</v>
      </c>
      <c r="T160" s="293">
        <v>45687</v>
      </c>
      <c r="U160" s="239">
        <v>42144</v>
      </c>
      <c r="V160" s="239">
        <v>1488</v>
      </c>
      <c r="W160" s="239">
        <v>40</v>
      </c>
      <c r="X160" s="239">
        <v>63</v>
      </c>
      <c r="Y160" s="237">
        <v>11972</v>
      </c>
      <c r="Z160" s="237">
        <v>37</v>
      </c>
      <c r="AA160" s="237">
        <v>167</v>
      </c>
      <c r="AB160" s="178">
        <v>0</v>
      </c>
      <c r="AC160" s="178">
        <v>0</v>
      </c>
      <c r="AD160" s="178">
        <v>0</v>
      </c>
      <c r="AE160" s="178">
        <v>65708</v>
      </c>
      <c r="AF160" s="178">
        <v>0</v>
      </c>
      <c r="AG160" s="178">
        <v>0</v>
      </c>
      <c r="AH160" s="178">
        <v>30709</v>
      </c>
      <c r="AI160" s="178">
        <v>96417</v>
      </c>
      <c r="AJ160" s="91">
        <f t="shared" si="14"/>
        <v>0</v>
      </c>
      <c r="AK160" s="178">
        <v>32119</v>
      </c>
      <c r="AL160" s="178">
        <v>4867</v>
      </c>
      <c r="AM160" s="178">
        <v>42568</v>
      </c>
      <c r="AN160" s="178">
        <v>79554</v>
      </c>
      <c r="AO160" s="178">
        <v>0</v>
      </c>
      <c r="AP160" s="178">
        <v>0</v>
      </c>
      <c r="AQ160" s="111">
        <f t="shared" si="15"/>
        <v>0</v>
      </c>
      <c r="AR160" s="209">
        <v>65708</v>
      </c>
      <c r="AS160" s="178">
        <v>0</v>
      </c>
      <c r="AT160" s="178">
        <v>0</v>
      </c>
      <c r="AU160" s="91">
        <f t="shared" si="17"/>
        <v>65708</v>
      </c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</row>
    <row r="161" spans="1:66" x14ac:dyDescent="0.2">
      <c r="A161" s="14">
        <v>912280035</v>
      </c>
      <c r="B161" t="str">
        <f>VLOOKUP($A161,[2]LibPAS!$A$2:$AO$476,2,FALSE)</f>
        <v>FRANKLIN SYS ADMIN UNIT</v>
      </c>
      <c r="C161" s="95"/>
      <c r="D161" s="153" t="s">
        <v>340</v>
      </c>
      <c r="E161" s="153" t="s">
        <v>121</v>
      </c>
      <c r="F161" s="153" t="s">
        <v>607</v>
      </c>
      <c r="G161" s="96"/>
      <c r="H161" s="96"/>
      <c r="I161" s="153" t="s">
        <v>1451</v>
      </c>
      <c r="J161" s="237">
        <v>129725</v>
      </c>
      <c r="K161" s="238">
        <v>56811</v>
      </c>
      <c r="L161" s="57">
        <v>66</v>
      </c>
      <c r="M161" s="57">
        <v>6.9428599999999996</v>
      </c>
      <c r="N161" s="57">
        <v>1.7142900000000001</v>
      </c>
      <c r="O161" s="98">
        <f t="shared" si="13"/>
        <v>8.6571499999999997</v>
      </c>
      <c r="P161" s="245">
        <v>0.51429000000000002</v>
      </c>
      <c r="Q161" s="57">
        <v>30.485710000000001</v>
      </c>
      <c r="R161" s="57">
        <v>5.7140000000000003E-2</v>
      </c>
      <c r="S161" s="98">
        <f t="shared" si="16"/>
        <v>39.714289999999998</v>
      </c>
      <c r="T161" s="293">
        <v>245258</v>
      </c>
      <c r="U161" s="238">
        <v>222735</v>
      </c>
      <c r="V161" s="238">
        <v>3986</v>
      </c>
      <c r="W161" s="238">
        <v>166</v>
      </c>
      <c r="X161" s="238">
        <v>3</v>
      </c>
      <c r="Y161" s="237">
        <v>352080</v>
      </c>
      <c r="Z161" s="237">
        <v>2960</v>
      </c>
      <c r="AA161" s="237">
        <v>6257</v>
      </c>
      <c r="AB161" s="68">
        <v>0</v>
      </c>
      <c r="AC161" s="68">
        <v>0</v>
      </c>
      <c r="AD161" s="68">
        <v>0</v>
      </c>
      <c r="AE161" s="68">
        <v>559176</v>
      </c>
      <c r="AF161" s="68">
        <v>1299389</v>
      </c>
      <c r="AG161" s="68">
        <v>0</v>
      </c>
      <c r="AH161" s="68">
        <v>628503</v>
      </c>
      <c r="AI161" s="68">
        <v>2487068</v>
      </c>
      <c r="AJ161" s="91">
        <f t="shared" si="14"/>
        <v>0</v>
      </c>
      <c r="AK161" s="68">
        <v>1322715</v>
      </c>
      <c r="AL161" s="68">
        <v>232717</v>
      </c>
      <c r="AM161" s="68">
        <v>1301321</v>
      </c>
      <c r="AN161" s="68">
        <v>2856753</v>
      </c>
      <c r="AO161" s="68">
        <v>0</v>
      </c>
      <c r="AP161" s="68">
        <v>0</v>
      </c>
      <c r="AQ161" s="111">
        <f t="shared" si="15"/>
        <v>0</v>
      </c>
      <c r="AR161" s="209">
        <v>559176</v>
      </c>
      <c r="AS161" s="68">
        <v>288226</v>
      </c>
      <c r="AT161" s="68">
        <v>0</v>
      </c>
      <c r="AU161" s="91">
        <f t="shared" si="17"/>
        <v>847402</v>
      </c>
      <c r="AW161" s="47"/>
      <c r="AX161" s="47"/>
      <c r="AZ161" s="68"/>
      <c r="BA161" s="68"/>
      <c r="BB161" s="47"/>
      <c r="BC161" s="47"/>
      <c r="BD161" s="47"/>
      <c r="BE161" s="47"/>
      <c r="BF161" s="68"/>
      <c r="BG161" s="68"/>
      <c r="BH161" s="68"/>
      <c r="BJ161" s="68"/>
      <c r="BK161" s="47"/>
      <c r="BL161" s="47"/>
      <c r="BM161" s="47"/>
      <c r="BN161" s="47"/>
    </row>
    <row r="162" spans="1:66" x14ac:dyDescent="0.2">
      <c r="A162" s="14">
        <v>901630913</v>
      </c>
      <c r="B162" t="str">
        <f>VLOOKUP($A162,[2]LibPAS!$A$2:$AO$476,2,FALSE)</f>
        <v>FREDERICKTOWN AREA PUBLIC LIBRARY</v>
      </c>
      <c r="C162" s="95"/>
      <c r="D162" s="153" t="s">
        <v>1441</v>
      </c>
      <c r="E162" s="153" t="s">
        <v>737</v>
      </c>
      <c r="F162" s="153" t="s">
        <v>737</v>
      </c>
      <c r="G162" s="96"/>
      <c r="H162" s="96"/>
      <c r="I162" s="153" t="s">
        <v>1459</v>
      </c>
      <c r="J162" s="237">
        <v>6805</v>
      </c>
      <c r="K162" s="237">
        <v>1578</v>
      </c>
      <c r="L162" s="57">
        <v>46</v>
      </c>
      <c r="M162" s="57">
        <v>0</v>
      </c>
      <c r="N162" s="57">
        <v>0</v>
      </c>
      <c r="O162" s="98">
        <f t="shared" si="13"/>
        <v>0</v>
      </c>
      <c r="P162" s="245">
        <v>0.74285999999999996</v>
      </c>
      <c r="Q162" s="57">
        <v>1.31429</v>
      </c>
      <c r="R162" s="57">
        <v>0</v>
      </c>
      <c r="S162" s="98">
        <f t="shared" si="16"/>
        <v>2.05715</v>
      </c>
      <c r="T162" s="259">
        <v>16174</v>
      </c>
      <c r="U162" s="237">
        <v>15018</v>
      </c>
      <c r="V162" s="237">
        <v>6186</v>
      </c>
      <c r="W162" s="237">
        <v>16</v>
      </c>
      <c r="X162" s="237">
        <v>0</v>
      </c>
      <c r="Y162" s="237">
        <v>9228</v>
      </c>
      <c r="Z162" s="237">
        <v>89</v>
      </c>
      <c r="AA162" s="237">
        <v>345</v>
      </c>
      <c r="AB162" s="68">
        <v>0</v>
      </c>
      <c r="AC162" s="68">
        <v>0</v>
      </c>
      <c r="AD162" s="68">
        <v>0</v>
      </c>
      <c r="AE162" s="68">
        <v>17188</v>
      </c>
      <c r="AF162" s="68">
        <v>25852</v>
      </c>
      <c r="AG162" s="68">
        <v>1500</v>
      </c>
      <c r="AH162" s="68">
        <v>34552</v>
      </c>
      <c r="AI162" s="68">
        <v>77592</v>
      </c>
      <c r="AJ162" s="91">
        <f t="shared" si="14"/>
        <v>0</v>
      </c>
      <c r="AK162" s="68">
        <v>50102</v>
      </c>
      <c r="AL162" s="68">
        <v>11684</v>
      </c>
      <c r="AM162" s="68">
        <v>27176</v>
      </c>
      <c r="AN162" s="68">
        <v>88962</v>
      </c>
      <c r="AO162" s="241" t="s">
        <v>1032</v>
      </c>
      <c r="AP162" s="241" t="s">
        <v>1032</v>
      </c>
      <c r="AQ162" s="111">
        <f t="shared" si="15"/>
        <v>0</v>
      </c>
      <c r="AR162" s="209">
        <v>17188</v>
      </c>
      <c r="AS162" s="241" t="s">
        <v>1032</v>
      </c>
      <c r="AT162" s="241" t="s">
        <v>1032</v>
      </c>
      <c r="AU162" s="91">
        <f t="shared" si="17"/>
        <v>17188</v>
      </c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J162" s="68"/>
      <c r="BK162" s="47"/>
      <c r="BL162" s="47"/>
      <c r="BM162" s="47"/>
      <c r="BN162" s="47"/>
    </row>
    <row r="163" spans="1:66" x14ac:dyDescent="0.2">
      <c r="A163" s="14">
        <v>922090935</v>
      </c>
      <c r="B163" t="str">
        <f>VLOOKUP($A163,[2]LibPAS!$A$2:$AO$476,2,FALSE)</f>
        <v>FREE LIB OF NORTHAMPTON TWP</v>
      </c>
      <c r="C163" s="95"/>
      <c r="D163" s="153" t="s">
        <v>1440</v>
      </c>
      <c r="E163" s="153" t="s">
        <v>181</v>
      </c>
      <c r="F163" s="153" t="s">
        <v>78</v>
      </c>
      <c r="G163" s="96"/>
      <c r="H163" s="96"/>
      <c r="I163" s="153" t="s">
        <v>1468</v>
      </c>
      <c r="J163" s="237">
        <v>39726</v>
      </c>
      <c r="K163" s="237">
        <v>21505</v>
      </c>
      <c r="L163" s="57">
        <v>55</v>
      </c>
      <c r="M163" s="57">
        <v>5.3333300000000001</v>
      </c>
      <c r="N163" s="57">
        <v>0</v>
      </c>
      <c r="O163" s="98">
        <f t="shared" si="13"/>
        <v>5.3333300000000001</v>
      </c>
      <c r="P163" s="245">
        <v>1.06667</v>
      </c>
      <c r="Q163" s="57">
        <v>6.32</v>
      </c>
      <c r="R163" s="57">
        <v>2.2400000000000002</v>
      </c>
      <c r="S163" s="98">
        <f t="shared" si="16"/>
        <v>14.96</v>
      </c>
      <c r="T163" s="259">
        <v>122895</v>
      </c>
      <c r="U163" s="237">
        <v>105461</v>
      </c>
      <c r="V163" s="237">
        <v>48523</v>
      </c>
      <c r="W163" s="237">
        <v>153</v>
      </c>
      <c r="X163" s="237">
        <v>130</v>
      </c>
      <c r="Y163" s="237">
        <v>276674</v>
      </c>
      <c r="Z163" s="237">
        <v>32104</v>
      </c>
      <c r="AA163" s="237">
        <v>22383</v>
      </c>
      <c r="AB163" s="68">
        <v>0</v>
      </c>
      <c r="AC163" s="68">
        <v>0</v>
      </c>
      <c r="AD163" s="68">
        <v>0</v>
      </c>
      <c r="AE163" s="68">
        <v>118000</v>
      </c>
      <c r="AF163" s="68">
        <v>920073</v>
      </c>
      <c r="AG163" s="68">
        <v>0</v>
      </c>
      <c r="AH163" s="68">
        <v>67797</v>
      </c>
      <c r="AI163" s="68">
        <v>1105870</v>
      </c>
      <c r="AJ163" s="91">
        <f t="shared" si="14"/>
        <v>0</v>
      </c>
      <c r="AK163" s="68">
        <v>709617</v>
      </c>
      <c r="AL163" s="68">
        <v>121448</v>
      </c>
      <c r="AM163" s="68">
        <v>113993</v>
      </c>
      <c r="AN163" s="68">
        <v>945058</v>
      </c>
      <c r="AO163" s="68">
        <v>0</v>
      </c>
      <c r="AP163" s="68">
        <v>0</v>
      </c>
      <c r="AQ163" s="111">
        <f t="shared" si="15"/>
        <v>0</v>
      </c>
      <c r="AR163" s="209">
        <v>118000</v>
      </c>
      <c r="AS163" s="68">
        <v>0</v>
      </c>
      <c r="AT163" s="68">
        <v>0</v>
      </c>
      <c r="AU163" s="91">
        <f t="shared" si="17"/>
        <v>118000</v>
      </c>
      <c r="AW163" s="47"/>
      <c r="AX163" s="47"/>
      <c r="AZ163" s="68"/>
      <c r="BA163" s="68"/>
      <c r="BB163" s="47"/>
      <c r="BC163" s="68"/>
      <c r="BD163" s="47"/>
      <c r="BE163" s="47"/>
      <c r="BF163" s="68"/>
      <c r="BG163" s="68"/>
      <c r="BH163" s="68"/>
      <c r="BI163" s="47"/>
      <c r="BJ163" s="47"/>
      <c r="BK163" s="47"/>
      <c r="BL163" s="47"/>
      <c r="BM163" s="47"/>
      <c r="BN163" s="47"/>
    </row>
    <row r="164" spans="1:66" x14ac:dyDescent="0.2">
      <c r="A164" s="14">
        <v>922090813</v>
      </c>
      <c r="B164" t="str">
        <f>VLOOKUP($A164,[2]LibPAS!$A$2:$AO$476,2,FALSE)</f>
        <v>FREE LIBRARY OF NEW HOPE &amp; SOLEBURY</v>
      </c>
      <c r="C164" s="95"/>
      <c r="D164" s="153" t="s">
        <v>1440</v>
      </c>
      <c r="E164" s="153" t="s">
        <v>181</v>
      </c>
      <c r="F164" s="153" t="s">
        <v>78</v>
      </c>
      <c r="G164" s="96"/>
      <c r="H164" s="96"/>
      <c r="I164" s="153" t="s">
        <v>1468</v>
      </c>
      <c r="J164" s="237">
        <v>11220</v>
      </c>
      <c r="K164" s="237">
        <v>4734</v>
      </c>
      <c r="L164" s="57">
        <v>48</v>
      </c>
      <c r="M164" s="57">
        <v>1.5789500000000001</v>
      </c>
      <c r="N164" s="57">
        <v>0</v>
      </c>
      <c r="O164" s="98">
        <f t="shared" si="13"/>
        <v>1.5789500000000001</v>
      </c>
      <c r="P164" s="245">
        <v>0</v>
      </c>
      <c r="Q164" s="57">
        <v>2</v>
      </c>
      <c r="R164" s="57">
        <v>0.68420999999999998</v>
      </c>
      <c r="S164" s="98">
        <f t="shared" si="16"/>
        <v>4.2631600000000001</v>
      </c>
      <c r="T164" s="259">
        <v>21072</v>
      </c>
      <c r="U164" s="237">
        <v>16605</v>
      </c>
      <c r="V164" s="237">
        <v>48523</v>
      </c>
      <c r="W164" s="237">
        <v>49</v>
      </c>
      <c r="X164" s="237">
        <v>130</v>
      </c>
      <c r="Y164" s="237">
        <v>58234</v>
      </c>
      <c r="Z164" s="237">
        <v>9679</v>
      </c>
      <c r="AA164" s="237">
        <v>11589</v>
      </c>
      <c r="AB164" s="68">
        <v>0</v>
      </c>
      <c r="AC164" s="68">
        <v>0</v>
      </c>
      <c r="AD164" s="68">
        <v>0</v>
      </c>
      <c r="AE164" s="68">
        <v>29232</v>
      </c>
      <c r="AF164" s="68">
        <v>130652</v>
      </c>
      <c r="AG164" s="68">
        <v>0</v>
      </c>
      <c r="AH164" s="68">
        <v>253209</v>
      </c>
      <c r="AI164" s="68">
        <v>413093</v>
      </c>
      <c r="AJ164" s="91">
        <f t="shared" si="14"/>
        <v>0</v>
      </c>
      <c r="AK164" s="68">
        <v>150614</v>
      </c>
      <c r="AL164" s="68">
        <v>36421</v>
      </c>
      <c r="AM164" s="68">
        <v>92067</v>
      </c>
      <c r="AN164" s="68">
        <v>279102</v>
      </c>
      <c r="AO164" s="68">
        <v>0</v>
      </c>
      <c r="AP164" s="68">
        <v>0</v>
      </c>
      <c r="AQ164" s="111">
        <f t="shared" si="15"/>
        <v>0</v>
      </c>
      <c r="AR164" s="209">
        <v>29323</v>
      </c>
      <c r="AS164" s="241" t="s">
        <v>1032</v>
      </c>
      <c r="AT164" s="241" t="s">
        <v>1032</v>
      </c>
      <c r="AU164" s="91">
        <f t="shared" si="17"/>
        <v>29323</v>
      </c>
      <c r="AW164" s="47"/>
      <c r="AX164" s="47"/>
      <c r="AY164" s="47"/>
      <c r="AZ164" s="47"/>
      <c r="BA164" s="47"/>
      <c r="BB164" s="47"/>
      <c r="BC164" s="47"/>
      <c r="BD164" s="47"/>
      <c r="BE164" s="47"/>
      <c r="BF164" s="68"/>
      <c r="BG164" s="68"/>
      <c r="BH164" s="68"/>
      <c r="BJ164" s="68"/>
      <c r="BK164" s="47"/>
      <c r="BL164" s="47"/>
      <c r="BM164" s="47"/>
      <c r="BN164" s="47"/>
    </row>
    <row r="165" spans="1:66" s="172" customFormat="1" x14ac:dyDescent="0.2">
      <c r="A165" s="171">
        <v>926510006</v>
      </c>
      <c r="B165" s="172" t="str">
        <f>VLOOKUP($A165,[2]LibPAS!$A$2:$AO$476,2,FALSE)</f>
        <v>Free Library Of Philadelphia</v>
      </c>
      <c r="C165" s="173"/>
      <c r="D165" s="174" t="s">
        <v>1440</v>
      </c>
      <c r="E165" s="174" t="s">
        <v>910</v>
      </c>
      <c r="F165" s="174" t="s">
        <v>910</v>
      </c>
      <c r="G165" s="175"/>
      <c r="H165" s="175"/>
      <c r="I165" s="174">
        <v>0</v>
      </c>
      <c r="J165" s="239">
        <v>1526006</v>
      </c>
      <c r="K165" s="239">
        <v>749494</v>
      </c>
      <c r="L165" s="176">
        <v>69</v>
      </c>
      <c r="M165" s="176">
        <v>226</v>
      </c>
      <c r="N165" s="176">
        <v>0</v>
      </c>
      <c r="O165" s="176">
        <f t="shared" si="13"/>
        <v>226</v>
      </c>
      <c r="P165" s="246">
        <v>0</v>
      </c>
      <c r="Q165" s="176">
        <v>475</v>
      </c>
      <c r="R165" s="176">
        <v>14.875</v>
      </c>
      <c r="S165" s="176">
        <f t="shared" si="16"/>
        <v>715.875</v>
      </c>
      <c r="T165" s="293">
        <v>3000124</v>
      </c>
      <c r="U165" s="239">
        <v>2371663</v>
      </c>
      <c r="V165" s="239">
        <v>410645</v>
      </c>
      <c r="W165" s="239">
        <v>743</v>
      </c>
      <c r="X165" s="239">
        <v>3774</v>
      </c>
      <c r="Y165" s="237">
        <v>5287088</v>
      </c>
      <c r="Z165" s="237">
        <v>6975</v>
      </c>
      <c r="AA165" s="237">
        <v>9269</v>
      </c>
      <c r="AB165" s="240">
        <v>0</v>
      </c>
      <c r="AC165" s="178">
        <v>369136</v>
      </c>
      <c r="AD165" s="240">
        <v>0</v>
      </c>
      <c r="AE165" s="178">
        <v>7802758</v>
      </c>
      <c r="AF165" s="178">
        <v>83996662</v>
      </c>
      <c r="AG165" s="178">
        <v>0</v>
      </c>
      <c r="AH165" s="178">
        <v>3741762</v>
      </c>
      <c r="AI165" s="178">
        <v>95910318</v>
      </c>
      <c r="AJ165" s="178">
        <f t="shared" si="14"/>
        <v>0</v>
      </c>
      <c r="AK165" s="178">
        <v>74105537</v>
      </c>
      <c r="AL165" s="178">
        <v>4945158</v>
      </c>
      <c r="AM165" s="178">
        <v>17710108</v>
      </c>
      <c r="AN165" s="178">
        <v>96760803</v>
      </c>
      <c r="AO165" s="240" t="s">
        <v>1032</v>
      </c>
      <c r="AP165" s="240" t="s">
        <v>1032</v>
      </c>
      <c r="AQ165" s="179">
        <f t="shared" si="15"/>
        <v>0</v>
      </c>
      <c r="AR165" s="253" t="s">
        <v>1032</v>
      </c>
      <c r="AS165" s="240" t="s">
        <v>1032</v>
      </c>
      <c r="AT165" s="240" t="s">
        <v>1032</v>
      </c>
      <c r="AU165" s="178">
        <f t="shared" si="17"/>
        <v>0</v>
      </c>
      <c r="AV165" s="178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</row>
    <row r="166" spans="1:66" x14ac:dyDescent="0.2">
      <c r="A166" s="14">
        <v>923461324</v>
      </c>
      <c r="B166" t="str">
        <f>VLOOKUP($A166,[2]LibPAS!$A$2:$AO$476,2,FALSE)</f>
        <v>FREE LIBRARY OF SPRINGFIELD TOWNSHIP</v>
      </c>
      <c r="C166" s="95"/>
      <c r="D166" s="153" t="s">
        <v>1440</v>
      </c>
      <c r="E166" s="153" t="s">
        <v>12</v>
      </c>
      <c r="F166" s="153" t="s">
        <v>162</v>
      </c>
      <c r="G166" s="96"/>
      <c r="H166" s="96"/>
      <c r="I166" s="153">
        <v>0</v>
      </c>
      <c r="J166" s="237">
        <v>19418</v>
      </c>
      <c r="K166" s="237">
        <v>12631</v>
      </c>
      <c r="L166" s="57">
        <v>66</v>
      </c>
      <c r="M166" s="57">
        <v>4.5789499999999999</v>
      </c>
      <c r="N166" s="57">
        <v>0</v>
      </c>
      <c r="O166" s="98">
        <f t="shared" si="13"/>
        <v>4.5789499999999999</v>
      </c>
      <c r="P166" s="245">
        <v>4</v>
      </c>
      <c r="Q166" s="57">
        <v>4.7368399999999999</v>
      </c>
      <c r="R166" s="57">
        <v>0.5</v>
      </c>
      <c r="S166" s="98">
        <f t="shared" si="16"/>
        <v>13.81579</v>
      </c>
      <c r="T166" s="259">
        <v>54827</v>
      </c>
      <c r="U166" s="237">
        <v>49531</v>
      </c>
      <c r="V166" s="237">
        <v>18971</v>
      </c>
      <c r="W166" s="237">
        <v>63</v>
      </c>
      <c r="X166" s="237">
        <v>109</v>
      </c>
      <c r="Y166" s="237">
        <v>190302</v>
      </c>
      <c r="Z166" s="237">
        <v>17727</v>
      </c>
      <c r="AA166" s="237">
        <v>29583</v>
      </c>
      <c r="AB166" s="68">
        <v>0</v>
      </c>
      <c r="AC166" s="68">
        <v>0</v>
      </c>
      <c r="AD166" s="68">
        <v>0</v>
      </c>
      <c r="AE166" s="68">
        <v>62439</v>
      </c>
      <c r="AF166" s="68">
        <v>869891</v>
      </c>
      <c r="AG166" s="68">
        <v>0</v>
      </c>
      <c r="AH166" s="68">
        <v>12596</v>
      </c>
      <c r="AI166" s="68">
        <v>944926</v>
      </c>
      <c r="AJ166" s="91">
        <f t="shared" si="14"/>
        <v>0</v>
      </c>
      <c r="AK166" s="68">
        <v>776461</v>
      </c>
      <c r="AL166" s="68">
        <v>127364</v>
      </c>
      <c r="AM166" s="68">
        <v>41101</v>
      </c>
      <c r="AN166" s="68">
        <v>944926</v>
      </c>
      <c r="AO166" s="241" t="s">
        <v>1032</v>
      </c>
      <c r="AP166" s="241" t="s">
        <v>1032</v>
      </c>
      <c r="AQ166" s="111">
        <f t="shared" si="15"/>
        <v>0</v>
      </c>
      <c r="AR166" s="209">
        <v>62439</v>
      </c>
      <c r="AS166" s="241" t="s">
        <v>1032</v>
      </c>
      <c r="AT166" s="241" t="s">
        <v>1032</v>
      </c>
      <c r="AU166" s="91">
        <f t="shared" si="17"/>
        <v>62439</v>
      </c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</row>
    <row r="167" spans="1:66" x14ac:dyDescent="0.2">
      <c r="A167" s="14">
        <v>909420344</v>
      </c>
      <c r="B167" t="str">
        <f>VLOOKUP($A167,[2]LibPAS!$A$2:$AO$476,2,FALSE)</f>
        <v>FRIENDS MEMORIAL LIBRARY</v>
      </c>
      <c r="C167" s="95"/>
      <c r="D167" s="153" t="s">
        <v>1442</v>
      </c>
      <c r="E167" s="153" t="s">
        <v>855</v>
      </c>
      <c r="F167" s="153" t="s">
        <v>856</v>
      </c>
      <c r="G167" s="96"/>
      <c r="H167" s="96"/>
      <c r="I167" s="153">
        <v>0</v>
      </c>
      <c r="J167" s="237">
        <v>5380</v>
      </c>
      <c r="K167" s="237">
        <v>4362</v>
      </c>
      <c r="L167" s="57">
        <v>26</v>
      </c>
      <c r="M167" s="57">
        <v>0</v>
      </c>
      <c r="N167" s="57">
        <v>0</v>
      </c>
      <c r="O167" s="98">
        <f t="shared" si="13"/>
        <v>0</v>
      </c>
      <c r="P167" s="245">
        <v>0.71428999999999998</v>
      </c>
      <c r="Q167" s="57">
        <v>0.42857000000000001</v>
      </c>
      <c r="R167" s="57">
        <v>0.57142999999999999</v>
      </c>
      <c r="S167" s="98">
        <f t="shared" si="16"/>
        <v>1.7142900000000001</v>
      </c>
      <c r="T167" s="259">
        <v>14771</v>
      </c>
      <c r="U167" s="237">
        <v>14315</v>
      </c>
      <c r="V167" s="237">
        <v>5697</v>
      </c>
      <c r="W167" s="237">
        <v>30</v>
      </c>
      <c r="X167" s="237">
        <v>0</v>
      </c>
      <c r="Y167" s="237">
        <v>10138</v>
      </c>
      <c r="Z167" s="237">
        <v>130</v>
      </c>
      <c r="AA167" s="237">
        <v>293</v>
      </c>
      <c r="AB167" s="68">
        <v>0</v>
      </c>
      <c r="AC167" s="68">
        <v>0</v>
      </c>
      <c r="AD167" s="68">
        <v>0</v>
      </c>
      <c r="AE167" s="68">
        <v>9565</v>
      </c>
      <c r="AF167" s="68">
        <v>11850</v>
      </c>
      <c r="AG167" s="241" t="s">
        <v>1032</v>
      </c>
      <c r="AH167" s="68">
        <v>46613</v>
      </c>
      <c r="AI167" s="68">
        <v>68028</v>
      </c>
      <c r="AJ167" s="91">
        <f t="shared" si="14"/>
        <v>0</v>
      </c>
      <c r="AK167" s="68">
        <v>31745</v>
      </c>
      <c r="AL167" s="68">
        <v>10015</v>
      </c>
      <c r="AM167" s="68">
        <v>33878</v>
      </c>
      <c r="AN167" s="68">
        <v>75638</v>
      </c>
      <c r="AO167" s="241" t="s">
        <v>1032</v>
      </c>
      <c r="AP167" s="241" t="s">
        <v>1032</v>
      </c>
      <c r="AQ167" s="111">
        <f t="shared" si="15"/>
        <v>0</v>
      </c>
      <c r="AR167" s="209">
        <v>9565</v>
      </c>
      <c r="AS167" s="241" t="s">
        <v>1032</v>
      </c>
      <c r="AT167" s="241" t="s">
        <v>1032</v>
      </c>
      <c r="AU167" s="91">
        <f t="shared" si="17"/>
        <v>9565</v>
      </c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</row>
    <row r="168" spans="1:66" x14ac:dyDescent="0.2">
      <c r="A168" s="14">
        <v>911290213</v>
      </c>
      <c r="B168" t="str">
        <f>VLOOKUP($A168,[2]LibPAS!$A$2:$AO$476,2,FALSE)</f>
        <v>FULTON COUNTY LIBRARY</v>
      </c>
      <c r="C168" s="95"/>
      <c r="D168" s="153" t="s">
        <v>340</v>
      </c>
      <c r="E168" s="153" t="s">
        <v>121</v>
      </c>
      <c r="F168" s="153" t="s">
        <v>610</v>
      </c>
      <c r="G168" s="96"/>
      <c r="H168" s="96"/>
      <c r="I168" s="153">
        <v>0</v>
      </c>
      <c r="J168" s="237">
        <v>14845</v>
      </c>
      <c r="K168" s="238">
        <v>10499</v>
      </c>
      <c r="L168" s="57">
        <v>55</v>
      </c>
      <c r="M168" s="57">
        <v>0</v>
      </c>
      <c r="N168" s="57">
        <v>1.0133300000000001</v>
      </c>
      <c r="O168" s="98">
        <f t="shared" si="13"/>
        <v>1.0133300000000001</v>
      </c>
      <c r="P168" s="245">
        <v>0</v>
      </c>
      <c r="Q168" s="57">
        <v>4.24</v>
      </c>
      <c r="R168" s="57">
        <v>1.06667</v>
      </c>
      <c r="S168" s="98">
        <f t="shared" si="16"/>
        <v>6.32</v>
      </c>
      <c r="T168" s="259">
        <v>68971</v>
      </c>
      <c r="U168" s="237">
        <v>56820</v>
      </c>
      <c r="V168" s="237">
        <v>4265</v>
      </c>
      <c r="W168" s="237">
        <v>85</v>
      </c>
      <c r="X168" s="237">
        <v>1</v>
      </c>
      <c r="Y168" s="237">
        <v>80063</v>
      </c>
      <c r="Z168" s="237">
        <v>9008</v>
      </c>
      <c r="AA168" s="237">
        <v>5292</v>
      </c>
      <c r="AB168" s="68">
        <v>0</v>
      </c>
      <c r="AC168" s="68">
        <v>8453</v>
      </c>
      <c r="AD168" s="68">
        <v>0</v>
      </c>
      <c r="AE168" s="68">
        <v>52555</v>
      </c>
      <c r="AF168" s="68">
        <v>18200</v>
      </c>
      <c r="AG168" s="68">
        <v>0</v>
      </c>
      <c r="AH168" s="68">
        <v>186517</v>
      </c>
      <c r="AI168" s="68">
        <v>265725</v>
      </c>
      <c r="AJ168" s="91">
        <f t="shared" si="14"/>
        <v>0</v>
      </c>
      <c r="AK168" s="68">
        <v>171420</v>
      </c>
      <c r="AL168" s="68">
        <v>49910</v>
      </c>
      <c r="AM168" s="68">
        <v>74875</v>
      </c>
      <c r="AN168" s="68">
        <v>296205</v>
      </c>
      <c r="AO168" s="68">
        <v>8000</v>
      </c>
      <c r="AP168" s="241" t="s">
        <v>1032</v>
      </c>
      <c r="AQ168" s="111">
        <f t="shared" si="15"/>
        <v>8000</v>
      </c>
      <c r="AR168" s="209">
        <v>52555</v>
      </c>
      <c r="AS168" s="241" t="s">
        <v>1032</v>
      </c>
      <c r="AT168" s="241" t="s">
        <v>1032</v>
      </c>
      <c r="AU168" s="91">
        <f t="shared" si="17"/>
        <v>52555</v>
      </c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</row>
    <row r="169" spans="1:66" x14ac:dyDescent="0.2">
      <c r="A169" s="14">
        <v>909530273</v>
      </c>
      <c r="B169" t="str">
        <f>VLOOKUP($A169,[2]LibPAS!$A$2:$AO$476,2,FALSE)</f>
        <v>GALETON PUBLIC LIBRARY</v>
      </c>
      <c r="C169" s="95"/>
      <c r="D169" s="153" t="s">
        <v>1443</v>
      </c>
      <c r="E169" s="153" t="s">
        <v>13</v>
      </c>
      <c r="F169" s="153" t="s">
        <v>623</v>
      </c>
      <c r="G169" s="96"/>
      <c r="H169" s="96"/>
      <c r="I169" s="153" t="s">
        <v>1467</v>
      </c>
      <c r="J169" s="237">
        <v>1866</v>
      </c>
      <c r="K169" s="237">
        <v>788</v>
      </c>
      <c r="L169" s="57">
        <v>37</v>
      </c>
      <c r="M169" s="57">
        <v>0</v>
      </c>
      <c r="N169" s="57">
        <v>0</v>
      </c>
      <c r="O169" s="98">
        <f t="shared" si="13"/>
        <v>0</v>
      </c>
      <c r="P169" s="245">
        <v>0.74285999999999996</v>
      </c>
      <c r="Q169" s="57">
        <v>0.31429000000000001</v>
      </c>
      <c r="R169" s="57">
        <v>0.14285999999999999</v>
      </c>
      <c r="S169" s="98">
        <f t="shared" si="16"/>
        <v>1.20001</v>
      </c>
      <c r="T169" s="259">
        <v>20044</v>
      </c>
      <c r="U169" s="237">
        <v>17577</v>
      </c>
      <c r="V169" s="237">
        <v>0</v>
      </c>
      <c r="W169" s="237">
        <v>56</v>
      </c>
      <c r="X169" s="237">
        <v>0</v>
      </c>
      <c r="Y169" s="237">
        <v>9895</v>
      </c>
      <c r="Z169" s="237">
        <v>24</v>
      </c>
      <c r="AA169" s="237">
        <v>56</v>
      </c>
      <c r="AB169" s="68">
        <v>5300</v>
      </c>
      <c r="AC169" s="68">
        <v>5300</v>
      </c>
      <c r="AD169" s="68">
        <v>0</v>
      </c>
      <c r="AE169" s="68">
        <v>9415</v>
      </c>
      <c r="AF169" s="68">
        <v>11896</v>
      </c>
      <c r="AG169" s="68">
        <v>0</v>
      </c>
      <c r="AH169" s="68">
        <v>34743</v>
      </c>
      <c r="AI169" s="68">
        <v>61354</v>
      </c>
      <c r="AJ169" s="91">
        <f t="shared" si="14"/>
        <v>5300</v>
      </c>
      <c r="AK169" s="68">
        <v>32530</v>
      </c>
      <c r="AL169" s="68">
        <v>9597</v>
      </c>
      <c r="AM169" s="68">
        <v>19885</v>
      </c>
      <c r="AN169" s="68">
        <v>62012</v>
      </c>
      <c r="AO169" s="241" t="s">
        <v>1032</v>
      </c>
      <c r="AP169" s="68">
        <v>5300</v>
      </c>
      <c r="AQ169" s="111">
        <f t="shared" si="15"/>
        <v>5300</v>
      </c>
      <c r="AR169" s="209">
        <v>9415</v>
      </c>
      <c r="AS169" s="241" t="s">
        <v>1032</v>
      </c>
      <c r="AT169" s="241" t="s">
        <v>1032</v>
      </c>
      <c r="AU169" s="91">
        <f t="shared" si="17"/>
        <v>9415</v>
      </c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</row>
    <row r="170" spans="1:66" x14ac:dyDescent="0.2">
      <c r="A170" s="14">
        <v>908110873</v>
      </c>
      <c r="B170" t="str">
        <f>VLOOKUP($A170,[2]LibPAS!$A$2:$AO$476,2,FALSE)</f>
        <v>GALLITZIN PUBLIC LIBRARY</v>
      </c>
      <c r="C170" s="95"/>
      <c r="D170" s="153" t="s">
        <v>1445</v>
      </c>
      <c r="E170" s="153" t="s">
        <v>126</v>
      </c>
      <c r="F170" s="153" t="s">
        <v>536</v>
      </c>
      <c r="G170" s="96"/>
      <c r="H170" s="96"/>
      <c r="I170" s="153" t="s">
        <v>1462</v>
      </c>
      <c r="J170" s="237">
        <v>1668</v>
      </c>
      <c r="K170" s="237">
        <v>1269</v>
      </c>
      <c r="L170" s="57">
        <v>39</v>
      </c>
      <c r="M170" s="57">
        <v>0</v>
      </c>
      <c r="N170" s="57">
        <v>0</v>
      </c>
      <c r="O170" s="98">
        <f t="shared" si="13"/>
        <v>0</v>
      </c>
      <c r="P170" s="245">
        <v>0.57142999999999999</v>
      </c>
      <c r="Q170" s="57">
        <v>0.57142999999999999</v>
      </c>
      <c r="R170" s="57">
        <v>0</v>
      </c>
      <c r="S170" s="98">
        <f t="shared" si="16"/>
        <v>1.14286</v>
      </c>
      <c r="T170" s="259">
        <v>10676</v>
      </c>
      <c r="U170" s="237">
        <v>10372</v>
      </c>
      <c r="V170" s="237">
        <v>2410</v>
      </c>
      <c r="W170" s="237">
        <v>43</v>
      </c>
      <c r="X170" s="237">
        <v>0</v>
      </c>
      <c r="Y170" s="237">
        <v>4965</v>
      </c>
      <c r="Z170" s="237">
        <v>133</v>
      </c>
      <c r="AA170" s="237">
        <v>55</v>
      </c>
      <c r="AB170" s="68">
        <v>0</v>
      </c>
      <c r="AC170" s="68">
        <v>0</v>
      </c>
      <c r="AD170" s="68">
        <v>0</v>
      </c>
      <c r="AE170" s="68">
        <v>10480</v>
      </c>
      <c r="AF170" s="68">
        <v>15484</v>
      </c>
      <c r="AG170" s="68">
        <v>1000</v>
      </c>
      <c r="AH170" s="68">
        <v>15012</v>
      </c>
      <c r="AI170" s="68">
        <v>40976</v>
      </c>
      <c r="AJ170" s="91">
        <f t="shared" si="14"/>
        <v>0</v>
      </c>
      <c r="AK170" s="68">
        <v>22729</v>
      </c>
      <c r="AL170" s="68">
        <v>8848</v>
      </c>
      <c r="AM170" s="68">
        <v>18418</v>
      </c>
      <c r="AN170" s="68">
        <v>49995</v>
      </c>
      <c r="AO170" s="68">
        <v>0</v>
      </c>
      <c r="AP170" s="68">
        <v>0</v>
      </c>
      <c r="AQ170" s="111">
        <f t="shared" si="15"/>
        <v>0</v>
      </c>
      <c r="AR170" s="209">
        <v>10480</v>
      </c>
      <c r="AS170" s="68">
        <v>0</v>
      </c>
      <c r="AT170" s="68">
        <v>0</v>
      </c>
      <c r="AU170" s="91">
        <f t="shared" si="17"/>
        <v>10480</v>
      </c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</row>
    <row r="171" spans="1:66" x14ac:dyDescent="0.2">
      <c r="A171" s="14">
        <v>909530305</v>
      </c>
      <c r="B171" t="str">
        <f>VLOOKUP($A171,[2]LibPAS!$A$2:$AO$476,2,FALSE)</f>
        <v>GENESEE AREA LIBRARY</v>
      </c>
      <c r="C171" s="95"/>
      <c r="D171" s="153" t="s">
        <v>1443</v>
      </c>
      <c r="E171" s="153" t="s">
        <v>13</v>
      </c>
      <c r="F171" s="153" t="s">
        <v>623</v>
      </c>
      <c r="G171" s="96"/>
      <c r="H171" s="96"/>
      <c r="I171" s="153" t="s">
        <v>1467</v>
      </c>
      <c r="J171" s="237">
        <v>799</v>
      </c>
      <c r="K171" s="237">
        <v>514</v>
      </c>
      <c r="L171" s="57">
        <v>28</v>
      </c>
      <c r="M171" s="57">
        <v>0</v>
      </c>
      <c r="N171" s="57">
        <v>0</v>
      </c>
      <c r="O171" s="98">
        <f t="shared" si="13"/>
        <v>0</v>
      </c>
      <c r="P171" s="245">
        <v>0.6</v>
      </c>
      <c r="Q171" s="57">
        <v>0.2</v>
      </c>
      <c r="R171" s="57">
        <v>0</v>
      </c>
      <c r="S171" s="98">
        <f t="shared" si="16"/>
        <v>0.8</v>
      </c>
      <c r="T171" s="259">
        <v>8269</v>
      </c>
      <c r="U171" s="237">
        <v>6174</v>
      </c>
      <c r="V171" s="237">
        <v>153</v>
      </c>
      <c r="W171" s="237">
        <v>18</v>
      </c>
      <c r="X171" s="237">
        <v>0</v>
      </c>
      <c r="Y171" s="237">
        <v>5057</v>
      </c>
      <c r="Z171" s="237">
        <v>54</v>
      </c>
      <c r="AA171" s="237">
        <v>28</v>
      </c>
      <c r="AB171" s="68">
        <v>0</v>
      </c>
      <c r="AC171" s="68">
        <v>0</v>
      </c>
      <c r="AD171" s="68">
        <v>0</v>
      </c>
      <c r="AE171" s="68">
        <v>6226</v>
      </c>
      <c r="AF171" s="68">
        <v>8151</v>
      </c>
      <c r="AG171" s="241" t="s">
        <v>1032</v>
      </c>
      <c r="AH171" s="68">
        <v>22123</v>
      </c>
      <c r="AI171" s="68">
        <v>36500</v>
      </c>
      <c r="AJ171" s="91">
        <f t="shared" si="14"/>
        <v>0</v>
      </c>
      <c r="AK171" s="68">
        <v>15902</v>
      </c>
      <c r="AL171" s="68">
        <v>4593</v>
      </c>
      <c r="AM171" s="68">
        <v>9262</v>
      </c>
      <c r="AN171" s="68">
        <v>29757</v>
      </c>
      <c r="AO171" s="241" t="s">
        <v>1032</v>
      </c>
      <c r="AP171" s="241" t="s">
        <v>1032</v>
      </c>
      <c r="AQ171" s="111">
        <f t="shared" si="15"/>
        <v>0</v>
      </c>
      <c r="AR171" s="209">
        <v>6226</v>
      </c>
      <c r="AS171" s="241" t="s">
        <v>1032</v>
      </c>
      <c r="AT171" s="241" t="s">
        <v>1032</v>
      </c>
      <c r="AU171" s="91">
        <f t="shared" si="17"/>
        <v>6226</v>
      </c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</row>
    <row r="172" spans="1:66" x14ac:dyDescent="0.2">
      <c r="A172" s="14">
        <v>901260633</v>
      </c>
      <c r="B172" t="str">
        <f>VLOOKUP($A172,[2]LibPAS!$A$2:$AO$476,2,FALSE)</f>
        <v>GERMAN MASONTOWN PUB LIBRARY</v>
      </c>
      <c r="C172" s="95"/>
      <c r="D172" s="153" t="s">
        <v>1441</v>
      </c>
      <c r="E172" s="153" t="s">
        <v>737</v>
      </c>
      <c r="F172" s="153" t="s">
        <v>373</v>
      </c>
      <c r="G172" s="96"/>
      <c r="H172" s="96"/>
      <c r="I172" s="153">
        <v>0</v>
      </c>
      <c r="J172" s="237">
        <v>10352</v>
      </c>
      <c r="K172" s="237">
        <v>5870</v>
      </c>
      <c r="L172" s="57">
        <v>34</v>
      </c>
      <c r="M172" s="57">
        <v>0.97143000000000002</v>
      </c>
      <c r="N172" s="57">
        <v>0</v>
      </c>
      <c r="O172" s="98">
        <f t="shared" si="13"/>
        <v>0.97143000000000002</v>
      </c>
      <c r="P172" s="245">
        <v>0</v>
      </c>
      <c r="Q172" s="57">
        <v>1.94286</v>
      </c>
      <c r="R172" s="57">
        <v>5.7140000000000003E-2</v>
      </c>
      <c r="S172" s="98">
        <f t="shared" si="16"/>
        <v>2.9714300000000002</v>
      </c>
      <c r="T172" s="259">
        <v>30247</v>
      </c>
      <c r="U172" s="237">
        <v>28689</v>
      </c>
      <c r="V172" s="237">
        <v>7096</v>
      </c>
      <c r="W172" s="237">
        <v>50</v>
      </c>
      <c r="X172" s="237">
        <v>1</v>
      </c>
      <c r="Y172" s="237">
        <v>12916</v>
      </c>
      <c r="Z172" s="237">
        <v>130</v>
      </c>
      <c r="AA172" s="237">
        <v>41</v>
      </c>
      <c r="AB172" s="68">
        <v>0</v>
      </c>
      <c r="AC172" s="68">
        <v>0</v>
      </c>
      <c r="AD172" s="68">
        <v>0</v>
      </c>
      <c r="AE172" s="68">
        <v>19836</v>
      </c>
      <c r="AF172" s="68">
        <v>30440</v>
      </c>
      <c r="AG172" s="68">
        <v>6808</v>
      </c>
      <c r="AH172" s="68">
        <v>17871</v>
      </c>
      <c r="AI172" s="68">
        <v>68147</v>
      </c>
      <c r="AJ172" s="91">
        <f t="shared" si="14"/>
        <v>0</v>
      </c>
      <c r="AK172" s="68">
        <v>59953</v>
      </c>
      <c r="AL172" s="68">
        <v>5114</v>
      </c>
      <c r="AM172" s="68">
        <v>42861</v>
      </c>
      <c r="AN172" s="68">
        <v>107928</v>
      </c>
      <c r="AO172" s="68">
        <v>0</v>
      </c>
      <c r="AP172" s="68">
        <v>0</v>
      </c>
      <c r="AQ172" s="111">
        <f t="shared" si="15"/>
        <v>0</v>
      </c>
      <c r="AR172" s="209">
        <v>19836</v>
      </c>
      <c r="AS172" s="68">
        <v>0</v>
      </c>
      <c r="AT172" s="68">
        <v>0</v>
      </c>
      <c r="AU172" s="91">
        <f t="shared" si="17"/>
        <v>19836</v>
      </c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J172" s="68"/>
      <c r="BK172" s="47"/>
      <c r="BL172" s="47"/>
      <c r="BM172" s="47"/>
      <c r="BN172" s="47"/>
    </row>
    <row r="173" spans="1:66" x14ac:dyDescent="0.2">
      <c r="A173" s="14">
        <v>912671623</v>
      </c>
      <c r="B173" t="str">
        <f>VLOOKUP($A173,[2]LibPAS!$A$2:$AO$476,2,FALSE)</f>
        <v>GLATFELTER MEMORIAL LIBRARY</v>
      </c>
      <c r="C173" s="95"/>
      <c r="D173" s="153" t="s">
        <v>340</v>
      </c>
      <c r="E173" s="153" t="s">
        <v>479</v>
      </c>
      <c r="F173" s="153" t="s">
        <v>479</v>
      </c>
      <c r="G173" s="96"/>
      <c r="H173" s="96"/>
      <c r="I173" s="153" t="s">
        <v>1446</v>
      </c>
      <c r="J173" s="237">
        <v>23101</v>
      </c>
      <c r="K173" s="237">
        <v>11530</v>
      </c>
      <c r="L173" s="57">
        <v>38</v>
      </c>
      <c r="M173" s="57">
        <v>1</v>
      </c>
      <c r="N173" s="57">
        <v>0</v>
      </c>
      <c r="O173" s="98">
        <f t="shared" si="13"/>
        <v>1</v>
      </c>
      <c r="P173" s="245">
        <v>0</v>
      </c>
      <c r="Q173" s="57">
        <v>2</v>
      </c>
      <c r="R173" s="57">
        <v>0.5</v>
      </c>
      <c r="S173" s="98">
        <f t="shared" si="16"/>
        <v>3.5</v>
      </c>
      <c r="T173" s="259">
        <v>37726</v>
      </c>
      <c r="U173" s="237">
        <v>34942</v>
      </c>
      <c r="V173" s="237">
        <v>0</v>
      </c>
      <c r="W173" s="237">
        <v>51</v>
      </c>
      <c r="X173" s="237">
        <v>0</v>
      </c>
      <c r="Y173" s="237">
        <v>76369</v>
      </c>
      <c r="Z173" s="237">
        <v>14086</v>
      </c>
      <c r="AA173" s="237">
        <v>11584</v>
      </c>
      <c r="AB173" s="68">
        <v>0</v>
      </c>
      <c r="AC173" s="68">
        <v>0</v>
      </c>
      <c r="AD173" s="68">
        <v>0</v>
      </c>
      <c r="AE173" s="68">
        <v>43148</v>
      </c>
      <c r="AF173" s="68">
        <v>45812</v>
      </c>
      <c r="AG173" s="68">
        <v>0</v>
      </c>
      <c r="AH173" s="68">
        <v>50494</v>
      </c>
      <c r="AI173" s="68">
        <v>139454</v>
      </c>
      <c r="AJ173" s="91">
        <f t="shared" si="14"/>
        <v>0</v>
      </c>
      <c r="AK173" s="68">
        <v>119054</v>
      </c>
      <c r="AL173" s="68">
        <v>22053</v>
      </c>
      <c r="AM173" s="68">
        <v>44401</v>
      </c>
      <c r="AN173" s="68">
        <v>185508</v>
      </c>
      <c r="AO173" s="68">
        <v>0</v>
      </c>
      <c r="AP173" s="68">
        <v>0</v>
      </c>
      <c r="AQ173" s="111">
        <f t="shared" si="15"/>
        <v>0</v>
      </c>
      <c r="AR173" s="209">
        <v>43148</v>
      </c>
      <c r="AS173" s="68">
        <v>0</v>
      </c>
      <c r="AT173" s="68">
        <v>0</v>
      </c>
      <c r="AU173" s="91">
        <f t="shared" si="17"/>
        <v>43148</v>
      </c>
      <c r="AW173" s="47"/>
      <c r="AX173" s="47"/>
      <c r="AY173" s="47"/>
      <c r="AZ173" s="47"/>
      <c r="BA173" s="47"/>
      <c r="BB173" s="47"/>
      <c r="BC173" s="47"/>
      <c r="BD173" s="47"/>
      <c r="BE173" s="47"/>
      <c r="BF173" s="68"/>
      <c r="BG173" s="68"/>
      <c r="BH173" s="68"/>
      <c r="BI173" s="47"/>
      <c r="BJ173" s="47"/>
      <c r="BK173" s="47"/>
      <c r="BL173" s="47"/>
      <c r="BM173" s="47"/>
      <c r="BN173" s="47"/>
    </row>
    <row r="174" spans="1:66" x14ac:dyDescent="0.2">
      <c r="A174" s="14">
        <v>925230573</v>
      </c>
      <c r="B174" t="str">
        <f>VLOOKUP($A174,[2]LibPAS!$A$2:$AO$476,2,FALSE)</f>
        <v>GLENOLDEN LIBRARY</v>
      </c>
      <c r="C174" s="95"/>
      <c r="D174" s="153" t="s">
        <v>1440</v>
      </c>
      <c r="E174" s="153" t="s">
        <v>870</v>
      </c>
      <c r="F174" s="153" t="s">
        <v>870</v>
      </c>
      <c r="G174" s="96"/>
      <c r="H174" s="96"/>
      <c r="I174" s="153" t="s">
        <v>1457</v>
      </c>
      <c r="J174" s="237">
        <v>7153</v>
      </c>
      <c r="K174" s="237">
        <v>2700</v>
      </c>
      <c r="L174" s="57">
        <v>46</v>
      </c>
      <c r="M174" s="57">
        <v>0.57142999999999999</v>
      </c>
      <c r="N174" s="57">
        <v>0</v>
      </c>
      <c r="O174" s="98">
        <f t="shared" si="13"/>
        <v>0.57142999999999999</v>
      </c>
      <c r="P174" s="245">
        <v>0.57142999999999999</v>
      </c>
      <c r="Q174" s="57">
        <v>1.5428599999999999</v>
      </c>
      <c r="R174" s="57">
        <v>0.11429</v>
      </c>
      <c r="S174" s="98">
        <f t="shared" si="16"/>
        <v>2.8000099999999999</v>
      </c>
      <c r="T174" s="259">
        <v>17598</v>
      </c>
      <c r="U174" s="237">
        <v>17005</v>
      </c>
      <c r="V174" s="237">
        <v>25356</v>
      </c>
      <c r="W174" s="237">
        <v>16</v>
      </c>
      <c r="X174" s="237">
        <v>229</v>
      </c>
      <c r="Y174" s="237">
        <v>10393</v>
      </c>
      <c r="Z174" s="237">
        <v>1404</v>
      </c>
      <c r="AA174" s="237">
        <v>1952</v>
      </c>
      <c r="AB174" s="68">
        <v>0</v>
      </c>
      <c r="AC174" s="68">
        <v>0</v>
      </c>
      <c r="AD174" s="68">
        <v>0</v>
      </c>
      <c r="AE174" s="68">
        <v>19508</v>
      </c>
      <c r="AF174" s="68">
        <v>64533</v>
      </c>
      <c r="AG174" s="68">
        <v>0</v>
      </c>
      <c r="AH174" s="68">
        <v>4713</v>
      </c>
      <c r="AI174" s="68">
        <v>88754</v>
      </c>
      <c r="AJ174" s="91">
        <f t="shared" si="14"/>
        <v>0</v>
      </c>
      <c r="AK174" s="68">
        <v>62998</v>
      </c>
      <c r="AL174" s="68">
        <v>4032</v>
      </c>
      <c r="AM174" s="68">
        <v>25098</v>
      </c>
      <c r="AN174" s="68">
        <v>92128</v>
      </c>
      <c r="AO174" s="68">
        <v>0</v>
      </c>
      <c r="AP174" s="241" t="s">
        <v>1032</v>
      </c>
      <c r="AQ174" s="111">
        <f t="shared" si="15"/>
        <v>0</v>
      </c>
      <c r="AR174" s="209">
        <v>19508</v>
      </c>
      <c r="AS174" s="68">
        <v>0</v>
      </c>
      <c r="AT174" s="68">
        <v>0</v>
      </c>
      <c r="AU174" s="91">
        <f t="shared" si="17"/>
        <v>19508</v>
      </c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</row>
    <row r="175" spans="1:66" x14ac:dyDescent="0.2">
      <c r="A175" s="14">
        <v>917080305</v>
      </c>
      <c r="B175" t="str">
        <f>VLOOKUP($A175,[2]LibPAS!$A$2:$AO$476,2,FALSE)</f>
        <v>GREEN FREE LIBRARY CANTON</v>
      </c>
      <c r="C175" s="95"/>
      <c r="D175" s="153" t="s">
        <v>1443</v>
      </c>
      <c r="E175" s="153" t="s">
        <v>13</v>
      </c>
      <c r="F175" s="153" t="s">
        <v>68</v>
      </c>
      <c r="G175" s="96"/>
      <c r="H175" s="96"/>
      <c r="I175" s="153" t="s">
        <v>1453</v>
      </c>
      <c r="J175" s="237">
        <v>6124</v>
      </c>
      <c r="K175" s="237">
        <v>1889</v>
      </c>
      <c r="L175" s="57">
        <v>37</v>
      </c>
      <c r="M175" s="57">
        <v>0</v>
      </c>
      <c r="N175" s="57">
        <v>0</v>
      </c>
      <c r="O175" s="98">
        <f t="shared" si="13"/>
        <v>0</v>
      </c>
      <c r="P175" s="245">
        <v>1</v>
      </c>
      <c r="Q175" s="57">
        <v>0.2</v>
      </c>
      <c r="R175" s="57">
        <v>0</v>
      </c>
      <c r="S175" s="98">
        <f t="shared" si="16"/>
        <v>1.2</v>
      </c>
      <c r="T175" s="259">
        <v>13936</v>
      </c>
      <c r="U175" s="237">
        <v>12876</v>
      </c>
      <c r="V175" s="237">
        <v>5</v>
      </c>
      <c r="W175" s="237">
        <v>15</v>
      </c>
      <c r="X175" s="237">
        <v>0</v>
      </c>
      <c r="Y175" s="237">
        <v>16264</v>
      </c>
      <c r="Z175" s="237">
        <v>224</v>
      </c>
      <c r="AA175" s="237">
        <v>77</v>
      </c>
      <c r="AB175" s="68">
        <v>0</v>
      </c>
      <c r="AC175" s="68">
        <v>0</v>
      </c>
      <c r="AD175" s="68">
        <v>0</v>
      </c>
      <c r="AE175" s="68">
        <v>15964</v>
      </c>
      <c r="AF175" s="68">
        <v>0</v>
      </c>
      <c r="AG175" s="68">
        <v>0</v>
      </c>
      <c r="AH175" s="68">
        <v>72272</v>
      </c>
      <c r="AI175" s="68">
        <v>88236</v>
      </c>
      <c r="AJ175" s="91">
        <f t="shared" si="14"/>
        <v>0</v>
      </c>
      <c r="AK175" s="68">
        <v>23875</v>
      </c>
      <c r="AL175" s="68">
        <v>26692</v>
      </c>
      <c r="AM175" s="68">
        <v>22705</v>
      </c>
      <c r="AN175" s="68">
        <v>73272</v>
      </c>
      <c r="AO175" s="68">
        <v>0</v>
      </c>
      <c r="AP175" s="68">
        <v>0</v>
      </c>
      <c r="AQ175" s="111">
        <f t="shared" si="15"/>
        <v>0</v>
      </c>
      <c r="AR175" s="209">
        <v>15964</v>
      </c>
      <c r="AS175" s="68">
        <v>0</v>
      </c>
      <c r="AT175" s="68">
        <v>0</v>
      </c>
      <c r="AU175" s="91">
        <f t="shared" si="17"/>
        <v>15964</v>
      </c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</row>
    <row r="176" spans="1:66" x14ac:dyDescent="0.2">
      <c r="A176" s="14">
        <v>917591143</v>
      </c>
      <c r="B176" t="str">
        <f>VLOOKUP($A176,[2]LibPAS!$A$2:$AO$476,2,FALSE)</f>
        <v>GREEN FREE LIBRARY WELLSBORO</v>
      </c>
      <c r="C176" s="95"/>
      <c r="D176" s="153" t="s">
        <v>1443</v>
      </c>
      <c r="E176" s="153" t="s">
        <v>13</v>
      </c>
      <c r="F176" s="153" t="s">
        <v>382</v>
      </c>
      <c r="G176" s="96"/>
      <c r="H176" s="96"/>
      <c r="I176" s="153" t="s">
        <v>1467</v>
      </c>
      <c r="J176" s="237">
        <v>11499</v>
      </c>
      <c r="K176" s="237">
        <v>4107</v>
      </c>
      <c r="L176" s="57">
        <v>54</v>
      </c>
      <c r="M176" s="57">
        <v>0</v>
      </c>
      <c r="N176" s="57">
        <v>1.14286</v>
      </c>
      <c r="O176" s="98">
        <f t="shared" si="13"/>
        <v>1.14286</v>
      </c>
      <c r="P176" s="245">
        <v>0</v>
      </c>
      <c r="Q176" s="57">
        <v>4.2857099999999999</v>
      </c>
      <c r="R176" s="57">
        <v>0</v>
      </c>
      <c r="S176" s="98">
        <f t="shared" si="16"/>
        <v>5.4285699999999997</v>
      </c>
      <c r="T176" s="259">
        <v>62822</v>
      </c>
      <c r="U176" s="237">
        <v>58171</v>
      </c>
      <c r="V176" s="237">
        <v>397</v>
      </c>
      <c r="W176" s="237">
        <v>57</v>
      </c>
      <c r="X176" s="237">
        <v>0</v>
      </c>
      <c r="Y176" s="237">
        <v>54265</v>
      </c>
      <c r="Z176" s="237">
        <v>199</v>
      </c>
      <c r="AA176" s="237">
        <v>46</v>
      </c>
      <c r="AB176" s="68">
        <v>0</v>
      </c>
      <c r="AC176" s="68">
        <v>0</v>
      </c>
      <c r="AD176" s="68">
        <v>0</v>
      </c>
      <c r="AE176" s="68">
        <v>35719</v>
      </c>
      <c r="AF176" s="68">
        <v>22905</v>
      </c>
      <c r="AG176" s="241" t="s">
        <v>1032</v>
      </c>
      <c r="AH176" s="68">
        <v>318179</v>
      </c>
      <c r="AI176" s="68">
        <v>376803</v>
      </c>
      <c r="AJ176" s="91">
        <f t="shared" si="14"/>
        <v>0</v>
      </c>
      <c r="AK176" s="68">
        <v>189265</v>
      </c>
      <c r="AL176" s="68">
        <v>58651</v>
      </c>
      <c r="AM176" s="68">
        <v>108584</v>
      </c>
      <c r="AN176" s="68">
        <v>356500</v>
      </c>
      <c r="AO176" s="241" t="s">
        <v>1032</v>
      </c>
      <c r="AP176" s="241" t="s">
        <v>1032</v>
      </c>
      <c r="AQ176" s="111">
        <f t="shared" si="15"/>
        <v>0</v>
      </c>
      <c r="AR176" s="209">
        <v>35719</v>
      </c>
      <c r="AS176" s="241" t="s">
        <v>1032</v>
      </c>
      <c r="AT176" s="241" t="s">
        <v>1032</v>
      </c>
      <c r="AU176" s="91">
        <f t="shared" si="17"/>
        <v>35719</v>
      </c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</row>
    <row r="177" spans="1:66" x14ac:dyDescent="0.2">
      <c r="A177" s="14">
        <v>902021473</v>
      </c>
      <c r="B177" t="str">
        <f>VLOOKUP($A177,[2]LibPAS!$A$2:$AO$476,2,FALSE)</f>
        <v>GREEN TREE PUBLIC LIBRARY</v>
      </c>
      <c r="C177" s="95"/>
      <c r="D177" s="153" t="s">
        <v>1441</v>
      </c>
      <c r="E177" s="153" t="s">
        <v>229</v>
      </c>
      <c r="F177" s="153" t="s">
        <v>332</v>
      </c>
      <c r="G177" s="96"/>
      <c r="H177" s="96"/>
      <c r="I177" s="153" t="s">
        <v>1452</v>
      </c>
      <c r="J177" s="237">
        <v>4432</v>
      </c>
      <c r="K177" s="237">
        <v>4807</v>
      </c>
      <c r="L177" s="57">
        <v>58</v>
      </c>
      <c r="M177" s="57">
        <v>2</v>
      </c>
      <c r="N177" s="57">
        <v>1</v>
      </c>
      <c r="O177" s="98">
        <f t="shared" si="13"/>
        <v>3</v>
      </c>
      <c r="P177" s="245">
        <v>0</v>
      </c>
      <c r="Q177" s="57">
        <v>2.4500000000000002</v>
      </c>
      <c r="R177" s="57">
        <v>0.1</v>
      </c>
      <c r="S177" s="98">
        <f t="shared" si="16"/>
        <v>5.55</v>
      </c>
      <c r="T177" s="259">
        <v>27465</v>
      </c>
      <c r="U177" s="237">
        <v>22964</v>
      </c>
      <c r="V177" s="237">
        <v>348491</v>
      </c>
      <c r="W177" s="237">
        <v>68</v>
      </c>
      <c r="X177" s="237">
        <v>265</v>
      </c>
      <c r="Y177" s="237">
        <v>76338</v>
      </c>
      <c r="Z177" s="237">
        <v>22729</v>
      </c>
      <c r="AA177" s="237">
        <v>20281</v>
      </c>
      <c r="AB177" s="68">
        <v>0</v>
      </c>
      <c r="AC177" s="68">
        <v>0</v>
      </c>
      <c r="AD177" s="68">
        <v>0</v>
      </c>
      <c r="AE177" s="68">
        <v>19479</v>
      </c>
      <c r="AF177" s="68">
        <v>265278</v>
      </c>
      <c r="AG177" s="68">
        <v>0</v>
      </c>
      <c r="AH177" s="68">
        <v>47831</v>
      </c>
      <c r="AI177" s="68">
        <v>332588</v>
      </c>
      <c r="AJ177" s="91">
        <f t="shared" si="14"/>
        <v>0</v>
      </c>
      <c r="AK177" s="68">
        <v>275192</v>
      </c>
      <c r="AL177" s="68">
        <v>41333</v>
      </c>
      <c r="AM177" s="68">
        <v>45964</v>
      </c>
      <c r="AN177" s="68">
        <v>362489</v>
      </c>
      <c r="AO177" s="68">
        <v>0</v>
      </c>
      <c r="AP177" s="68">
        <v>0</v>
      </c>
      <c r="AQ177" s="111">
        <f t="shared" si="15"/>
        <v>0</v>
      </c>
      <c r="AR177" s="209">
        <v>16542</v>
      </c>
      <c r="AS177" s="68">
        <v>0</v>
      </c>
      <c r="AT177" s="68">
        <v>2937</v>
      </c>
      <c r="AU177" s="91">
        <f t="shared" si="17"/>
        <v>19479</v>
      </c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</row>
    <row r="178" spans="1:66" x14ac:dyDescent="0.2">
      <c r="A178" s="14">
        <v>901300725</v>
      </c>
      <c r="B178" t="str">
        <f>VLOOKUP($A178,[2]LibPAS!$A$2:$AO$476,2,FALSE)</f>
        <v>GREENE SYS ADMIN UNIT</v>
      </c>
      <c r="C178" s="95"/>
      <c r="D178" s="153" t="s">
        <v>1441</v>
      </c>
      <c r="E178" s="153" t="s">
        <v>737</v>
      </c>
      <c r="F178" s="153" t="s">
        <v>568</v>
      </c>
      <c r="G178" s="96"/>
      <c r="H178" s="96"/>
      <c r="I178" s="153" t="s">
        <v>161</v>
      </c>
      <c r="J178" s="237">
        <v>0</v>
      </c>
      <c r="K178" s="237">
        <v>0</v>
      </c>
      <c r="L178" s="57">
        <v>0</v>
      </c>
      <c r="M178" s="57">
        <v>0.77142999999999995</v>
      </c>
      <c r="N178" s="57">
        <v>0</v>
      </c>
      <c r="O178" s="98">
        <f t="shared" si="13"/>
        <v>0.77142999999999995</v>
      </c>
      <c r="P178" s="245">
        <v>0</v>
      </c>
      <c r="Q178" s="57">
        <v>0</v>
      </c>
      <c r="R178" s="57">
        <v>0</v>
      </c>
      <c r="S178" s="98">
        <f t="shared" si="16"/>
        <v>0.77142999999999995</v>
      </c>
      <c r="T178" s="259">
        <v>0</v>
      </c>
      <c r="U178" s="237">
        <v>0</v>
      </c>
      <c r="V178" s="241" t="s">
        <v>1032</v>
      </c>
      <c r="W178" s="237">
        <v>0</v>
      </c>
      <c r="X178" s="237">
        <v>29</v>
      </c>
      <c r="Y178" s="237">
        <v>0</v>
      </c>
      <c r="Z178" s="237">
        <v>0</v>
      </c>
      <c r="AA178" s="237">
        <v>0</v>
      </c>
      <c r="AB178" s="68">
        <v>0</v>
      </c>
      <c r="AC178" s="68">
        <v>0</v>
      </c>
      <c r="AD178" s="68">
        <v>0</v>
      </c>
      <c r="AE178" s="68">
        <v>31645</v>
      </c>
      <c r="AF178" s="68">
        <v>26000</v>
      </c>
      <c r="AG178" s="68">
        <v>0</v>
      </c>
      <c r="AH178" s="68">
        <v>16052</v>
      </c>
      <c r="AI178" s="68">
        <v>73697</v>
      </c>
      <c r="AJ178" s="91">
        <f t="shared" si="14"/>
        <v>0</v>
      </c>
      <c r="AK178" s="68">
        <v>35474</v>
      </c>
      <c r="AL178" s="68">
        <v>9644</v>
      </c>
      <c r="AM178" s="68">
        <v>20750</v>
      </c>
      <c r="AN178" s="68">
        <v>65868</v>
      </c>
      <c r="AO178" s="252" t="s">
        <v>1032</v>
      </c>
      <c r="AP178" s="241" t="s">
        <v>1032</v>
      </c>
      <c r="AQ178" s="111">
        <f t="shared" si="15"/>
        <v>0</v>
      </c>
      <c r="AR178" s="209">
        <v>31645</v>
      </c>
      <c r="AS178" s="252" t="s">
        <v>1032</v>
      </c>
      <c r="AT178" s="252" t="s">
        <v>1032</v>
      </c>
      <c r="AU178" s="91">
        <f t="shared" si="17"/>
        <v>31645</v>
      </c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</row>
    <row r="179" spans="1:66" x14ac:dyDescent="0.2">
      <c r="A179" s="14">
        <v>907650572</v>
      </c>
      <c r="B179" t="str">
        <f>VLOOKUP($A179,[2]LibPAS!$A$2:$AO$476,2,FALSE)</f>
        <v>GREENSBURG HEMPFIELD AREA LIB</v>
      </c>
      <c r="C179" s="95"/>
      <c r="D179" s="153" t="s">
        <v>1441</v>
      </c>
      <c r="E179" s="153" t="s">
        <v>806</v>
      </c>
      <c r="F179" s="153" t="s">
        <v>806</v>
      </c>
      <c r="G179" s="96"/>
      <c r="H179" s="96"/>
      <c r="I179" s="153" t="s">
        <v>1448</v>
      </c>
      <c r="J179" s="237">
        <v>75481</v>
      </c>
      <c r="K179" s="237">
        <v>19557</v>
      </c>
      <c r="L179" s="57">
        <v>47</v>
      </c>
      <c r="M179" s="57">
        <v>5.1142899999999996</v>
      </c>
      <c r="N179" s="57">
        <v>0</v>
      </c>
      <c r="O179" s="98">
        <f t="shared" si="13"/>
        <v>5.1142899999999996</v>
      </c>
      <c r="P179" s="245">
        <v>0</v>
      </c>
      <c r="Q179" s="57">
        <v>8.6285699999999999</v>
      </c>
      <c r="R179" s="57">
        <v>3.4285700000000001</v>
      </c>
      <c r="S179" s="98">
        <f t="shared" si="16"/>
        <v>17.171430000000001</v>
      </c>
      <c r="T179" s="259">
        <v>116311</v>
      </c>
      <c r="U179" s="237">
        <v>92795</v>
      </c>
      <c r="V179" s="237">
        <v>1832</v>
      </c>
      <c r="W179" s="237">
        <v>50</v>
      </c>
      <c r="X179" s="237">
        <v>0</v>
      </c>
      <c r="Y179" s="237">
        <v>159893</v>
      </c>
      <c r="Z179" s="237">
        <v>15903</v>
      </c>
      <c r="AA179" s="237">
        <v>16937</v>
      </c>
      <c r="AB179" s="241">
        <v>0</v>
      </c>
      <c r="AC179" s="68">
        <v>0</v>
      </c>
      <c r="AD179" s="241">
        <v>0</v>
      </c>
      <c r="AE179" s="68">
        <v>162184</v>
      </c>
      <c r="AF179" s="68">
        <v>74458</v>
      </c>
      <c r="AG179" s="68">
        <v>10000</v>
      </c>
      <c r="AH179" s="68">
        <v>347576</v>
      </c>
      <c r="AI179" s="68">
        <v>584218</v>
      </c>
      <c r="AJ179" s="91">
        <f t="shared" si="14"/>
        <v>0</v>
      </c>
      <c r="AK179" s="68">
        <v>453397</v>
      </c>
      <c r="AL179" s="68">
        <v>80835</v>
      </c>
      <c r="AM179" s="68">
        <v>169846</v>
      </c>
      <c r="AN179" s="68">
        <v>704078</v>
      </c>
      <c r="AO179" s="68">
        <v>0</v>
      </c>
      <c r="AP179" s="68">
        <v>0</v>
      </c>
      <c r="AQ179" s="111">
        <f t="shared" si="15"/>
        <v>0</v>
      </c>
      <c r="AR179" s="209">
        <v>162184</v>
      </c>
      <c r="AS179" s="68">
        <v>0</v>
      </c>
      <c r="AT179" s="68">
        <v>0</v>
      </c>
      <c r="AU179" s="91">
        <f t="shared" si="17"/>
        <v>162184</v>
      </c>
      <c r="AW179" s="47"/>
      <c r="AX179" s="47"/>
      <c r="AZ179" s="68"/>
      <c r="BA179" s="68"/>
      <c r="BB179" s="47"/>
      <c r="BC179" s="68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</row>
    <row r="180" spans="1:66" x14ac:dyDescent="0.2">
      <c r="A180" s="14">
        <v>904430363</v>
      </c>
      <c r="B180" t="str">
        <f>VLOOKUP($A180,[2]LibPAS!$A$2:$AO$476,2,FALSE)</f>
        <v>GREENVILLE AREA PUBLIC LIBRARY</v>
      </c>
      <c r="C180" s="95"/>
      <c r="D180" s="153" t="s">
        <v>1442</v>
      </c>
      <c r="E180" s="153" t="s">
        <v>405</v>
      </c>
      <c r="F180" s="153" t="s">
        <v>680</v>
      </c>
      <c r="G180" s="96"/>
      <c r="H180" s="96"/>
      <c r="I180" s="153">
        <v>0</v>
      </c>
      <c r="J180" s="237">
        <v>10631</v>
      </c>
      <c r="K180" s="237">
        <v>2901</v>
      </c>
      <c r="L180" s="57">
        <v>45.5</v>
      </c>
      <c r="M180" s="57">
        <v>2.6052599999999999</v>
      </c>
      <c r="N180" s="57">
        <v>0</v>
      </c>
      <c r="O180" s="98">
        <f t="shared" si="13"/>
        <v>2.6052599999999999</v>
      </c>
      <c r="P180" s="245">
        <v>1</v>
      </c>
      <c r="Q180" s="57">
        <v>1.81579</v>
      </c>
      <c r="R180" s="57">
        <v>0.21052999999999999</v>
      </c>
      <c r="S180" s="98">
        <f t="shared" si="16"/>
        <v>5.6315800000000005</v>
      </c>
      <c r="T180" s="259">
        <v>48849</v>
      </c>
      <c r="U180" s="237">
        <v>45475</v>
      </c>
      <c r="V180" s="237">
        <v>4848</v>
      </c>
      <c r="W180" s="237">
        <v>61</v>
      </c>
      <c r="X180" s="237">
        <v>0</v>
      </c>
      <c r="Y180" s="237">
        <v>49317</v>
      </c>
      <c r="Z180" s="237">
        <v>197</v>
      </c>
      <c r="AA180" s="237">
        <v>590</v>
      </c>
      <c r="AB180" s="68">
        <v>0</v>
      </c>
      <c r="AC180" s="68">
        <v>0</v>
      </c>
      <c r="AD180" s="68">
        <v>407</v>
      </c>
      <c r="AE180" s="68">
        <v>34415</v>
      </c>
      <c r="AF180" s="68">
        <v>13500</v>
      </c>
      <c r="AG180" s="68">
        <v>0</v>
      </c>
      <c r="AH180" s="68">
        <v>283448</v>
      </c>
      <c r="AI180" s="68">
        <v>331363</v>
      </c>
      <c r="AJ180" s="91">
        <f t="shared" si="14"/>
        <v>407</v>
      </c>
      <c r="AK180" s="68">
        <v>196472</v>
      </c>
      <c r="AL180" s="68">
        <v>39516</v>
      </c>
      <c r="AM180" s="68">
        <v>94791</v>
      </c>
      <c r="AN180" s="68">
        <v>330779</v>
      </c>
      <c r="AO180" s="68">
        <v>0</v>
      </c>
      <c r="AP180" s="68">
        <v>0</v>
      </c>
      <c r="AQ180" s="111">
        <f t="shared" si="15"/>
        <v>0</v>
      </c>
      <c r="AR180" s="209">
        <v>34008</v>
      </c>
      <c r="AS180" s="68">
        <v>0</v>
      </c>
      <c r="AT180" s="68">
        <v>0</v>
      </c>
      <c r="AU180" s="91">
        <f t="shared" si="17"/>
        <v>34008</v>
      </c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J180" s="68"/>
      <c r="BK180" s="47"/>
      <c r="BL180" s="47"/>
      <c r="BM180" s="47"/>
      <c r="BN180" s="47"/>
    </row>
    <row r="181" spans="1:66" s="172" customFormat="1" x14ac:dyDescent="0.2">
      <c r="A181" s="171">
        <v>904430393</v>
      </c>
      <c r="B181" s="172" t="str">
        <f>VLOOKUP($A181,[2]LibPAS!$A$2:$AO$476,2,FALSE)</f>
        <v>GROVE CITY COMMUNITY LIBRARY</v>
      </c>
      <c r="C181" s="173"/>
      <c r="D181" s="174" t="s">
        <v>1442</v>
      </c>
      <c r="E181" s="174" t="s">
        <v>405</v>
      </c>
      <c r="F181" s="174" t="s">
        <v>680</v>
      </c>
      <c r="G181" s="175"/>
      <c r="H181" s="175"/>
      <c r="I181" s="174">
        <v>0</v>
      </c>
      <c r="J181" s="237">
        <v>15718</v>
      </c>
      <c r="K181" s="237">
        <v>7178</v>
      </c>
      <c r="L181" s="57">
        <v>51</v>
      </c>
      <c r="M181" s="57">
        <v>1.31429</v>
      </c>
      <c r="N181" s="57">
        <v>0</v>
      </c>
      <c r="O181" s="176">
        <f t="shared" si="13"/>
        <v>1.31429</v>
      </c>
      <c r="P181" s="246">
        <v>0</v>
      </c>
      <c r="Q181" s="57">
        <v>3.6857099999999998</v>
      </c>
      <c r="R181" s="57">
        <v>1.31429</v>
      </c>
      <c r="S181" s="176">
        <f t="shared" si="16"/>
        <v>6.3142899999999997</v>
      </c>
      <c r="T181" s="259">
        <v>82978</v>
      </c>
      <c r="U181" s="237">
        <v>16085</v>
      </c>
      <c r="V181" s="237">
        <v>4848</v>
      </c>
      <c r="W181" s="237">
        <v>64</v>
      </c>
      <c r="X181" s="237">
        <v>0</v>
      </c>
      <c r="Y181" s="237">
        <v>85738</v>
      </c>
      <c r="Z181" s="237">
        <v>299</v>
      </c>
      <c r="AA181" s="237">
        <v>2029</v>
      </c>
      <c r="AB181" s="68">
        <v>0</v>
      </c>
      <c r="AC181" s="68">
        <v>0</v>
      </c>
      <c r="AD181" s="68">
        <v>0</v>
      </c>
      <c r="AE181" s="68">
        <v>29690</v>
      </c>
      <c r="AF181" s="68">
        <v>36300</v>
      </c>
      <c r="AG181" s="68">
        <v>0</v>
      </c>
      <c r="AH181" s="68">
        <v>82489</v>
      </c>
      <c r="AI181" s="68">
        <v>148479</v>
      </c>
      <c r="AJ181" s="178">
        <f t="shared" si="14"/>
        <v>0</v>
      </c>
      <c r="AK181" s="68">
        <v>147704</v>
      </c>
      <c r="AL181" s="68">
        <v>23806</v>
      </c>
      <c r="AM181" s="68">
        <v>43114</v>
      </c>
      <c r="AN181" s="68">
        <v>214624</v>
      </c>
      <c r="AO181" s="68">
        <v>0</v>
      </c>
      <c r="AP181" s="68">
        <v>0</v>
      </c>
      <c r="AQ181" s="179">
        <f t="shared" si="15"/>
        <v>0</v>
      </c>
      <c r="AR181" s="209">
        <v>29690</v>
      </c>
      <c r="AS181" s="68">
        <v>0</v>
      </c>
      <c r="AT181" s="68">
        <v>0</v>
      </c>
      <c r="AU181" s="178">
        <f t="shared" si="17"/>
        <v>29690</v>
      </c>
      <c r="AV181" s="178"/>
      <c r="AW181" s="180"/>
      <c r="AX181" s="180"/>
      <c r="AY181" s="180"/>
      <c r="AZ181" s="180"/>
      <c r="BA181" s="180"/>
      <c r="BB181" s="180"/>
      <c r="BC181" s="180"/>
      <c r="BD181" s="180"/>
      <c r="BE181" s="180"/>
      <c r="BF181" s="178"/>
      <c r="BG181" s="178"/>
      <c r="BH181" s="178"/>
      <c r="BI181" s="180"/>
      <c r="BJ181" s="180"/>
      <c r="BK181" s="180"/>
      <c r="BL181" s="180"/>
      <c r="BM181" s="180"/>
      <c r="BN181" s="180"/>
    </row>
    <row r="182" spans="1:66" x14ac:dyDescent="0.2">
      <c r="A182" s="14">
        <v>912670693</v>
      </c>
      <c r="B182" t="str">
        <f>VLOOKUP($A182,[2]LibPAS!$A$2:$AO$476,2,FALSE)</f>
        <v>GUTHRIE MEMORIAL LIBRARY - HANOVER'S PUBLIC LIBRARY</v>
      </c>
      <c r="C182" s="95"/>
      <c r="D182" s="153" t="s">
        <v>340</v>
      </c>
      <c r="E182" s="153" t="s">
        <v>479</v>
      </c>
      <c r="F182" s="153" t="s">
        <v>479</v>
      </c>
      <c r="G182" s="96"/>
      <c r="H182" s="96"/>
      <c r="I182" s="153" t="s">
        <v>1446</v>
      </c>
      <c r="J182" s="237">
        <v>45791</v>
      </c>
      <c r="K182" s="237">
        <v>36638</v>
      </c>
      <c r="L182" s="57">
        <v>47</v>
      </c>
      <c r="M182" s="57">
        <v>1</v>
      </c>
      <c r="N182" s="57">
        <v>0</v>
      </c>
      <c r="O182" s="98">
        <f t="shared" si="13"/>
        <v>1</v>
      </c>
      <c r="P182" s="245">
        <v>0</v>
      </c>
      <c r="Q182" s="57">
        <v>10.5</v>
      </c>
      <c r="R182" s="57">
        <v>2.5</v>
      </c>
      <c r="S182" s="98">
        <f t="shared" si="16"/>
        <v>14</v>
      </c>
      <c r="T182" s="259">
        <v>101166</v>
      </c>
      <c r="U182" s="237">
        <v>92978</v>
      </c>
      <c r="V182" s="237">
        <v>0</v>
      </c>
      <c r="W182" s="237">
        <v>109</v>
      </c>
      <c r="X182" s="238">
        <v>0</v>
      </c>
      <c r="Y182" s="237">
        <v>225361</v>
      </c>
      <c r="Z182" s="237">
        <v>26213</v>
      </c>
      <c r="AA182" s="237">
        <v>19327</v>
      </c>
      <c r="AB182" s="68">
        <v>0</v>
      </c>
      <c r="AC182" s="68">
        <v>0</v>
      </c>
      <c r="AD182" s="68">
        <v>0</v>
      </c>
      <c r="AE182" s="68">
        <v>143792</v>
      </c>
      <c r="AF182" s="68">
        <v>560873</v>
      </c>
      <c r="AG182" s="68">
        <v>10000</v>
      </c>
      <c r="AH182" s="68">
        <v>314687</v>
      </c>
      <c r="AI182" s="68">
        <v>1019352</v>
      </c>
      <c r="AJ182" s="91">
        <f t="shared" si="14"/>
        <v>0</v>
      </c>
      <c r="AK182" s="68">
        <v>612702</v>
      </c>
      <c r="AL182" s="68">
        <v>72730</v>
      </c>
      <c r="AM182" s="68">
        <v>226492</v>
      </c>
      <c r="AN182" s="68">
        <v>911924</v>
      </c>
      <c r="AO182" s="68">
        <v>0</v>
      </c>
      <c r="AP182" s="68">
        <v>0</v>
      </c>
      <c r="AQ182" s="111">
        <f t="shared" si="15"/>
        <v>0</v>
      </c>
      <c r="AR182" s="209">
        <v>143792</v>
      </c>
      <c r="AS182" s="68">
        <v>0</v>
      </c>
      <c r="AT182" s="68">
        <v>0</v>
      </c>
      <c r="AU182" s="91">
        <f t="shared" si="17"/>
        <v>143792</v>
      </c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J182" s="68"/>
      <c r="BK182" s="47"/>
      <c r="BL182" s="47"/>
      <c r="BM182" s="47"/>
      <c r="BN182" s="47"/>
    </row>
    <row r="183" spans="1:66" x14ac:dyDescent="0.2">
      <c r="A183" s="14">
        <v>914060693</v>
      </c>
      <c r="B183" t="str">
        <f>VLOOKUP($A183,[2]LibPAS!$A$2:$AO$476,2,FALSE)</f>
        <v>HAMBURG PUBLIC LIBRARY</v>
      </c>
      <c r="C183" s="95"/>
      <c r="D183" s="153" t="s">
        <v>1444</v>
      </c>
      <c r="E183" s="153" t="s">
        <v>120</v>
      </c>
      <c r="F183" s="153" t="s">
        <v>11</v>
      </c>
      <c r="G183" s="96"/>
      <c r="H183" s="96"/>
      <c r="I183" s="153" t="s">
        <v>1465</v>
      </c>
      <c r="J183" s="237">
        <v>15891</v>
      </c>
      <c r="K183" s="237">
        <v>2502</v>
      </c>
      <c r="L183" s="57">
        <v>47</v>
      </c>
      <c r="M183" s="57">
        <v>1</v>
      </c>
      <c r="N183" s="57">
        <v>0</v>
      </c>
      <c r="O183" s="98">
        <f t="shared" si="13"/>
        <v>1</v>
      </c>
      <c r="P183" s="245">
        <v>1</v>
      </c>
      <c r="Q183" s="57">
        <v>0.5</v>
      </c>
      <c r="R183" s="57">
        <v>0.44444</v>
      </c>
      <c r="S183" s="98">
        <f t="shared" si="16"/>
        <v>2.9444400000000002</v>
      </c>
      <c r="T183" s="259">
        <v>17802</v>
      </c>
      <c r="U183" s="237">
        <v>13496</v>
      </c>
      <c r="V183" s="237">
        <v>236989</v>
      </c>
      <c r="W183" s="237">
        <v>48</v>
      </c>
      <c r="X183" s="237">
        <v>0</v>
      </c>
      <c r="Y183" s="237">
        <v>56879</v>
      </c>
      <c r="Z183" s="237">
        <v>8896</v>
      </c>
      <c r="AA183" s="237">
        <v>10782</v>
      </c>
      <c r="AB183" s="68">
        <v>0</v>
      </c>
      <c r="AC183" s="68">
        <v>0</v>
      </c>
      <c r="AD183" s="68">
        <v>0</v>
      </c>
      <c r="AE183" s="68">
        <v>22610</v>
      </c>
      <c r="AF183" s="68">
        <v>99910</v>
      </c>
      <c r="AG183" s="68">
        <v>5000</v>
      </c>
      <c r="AH183" s="68">
        <v>57268</v>
      </c>
      <c r="AI183" s="68">
        <v>179788</v>
      </c>
      <c r="AJ183" s="91">
        <f t="shared" si="14"/>
        <v>0</v>
      </c>
      <c r="AK183" s="68">
        <v>129073</v>
      </c>
      <c r="AL183" s="68">
        <v>33836</v>
      </c>
      <c r="AM183" s="68">
        <v>30464</v>
      </c>
      <c r="AN183" s="68">
        <v>193373</v>
      </c>
      <c r="AO183" s="241" t="s">
        <v>1032</v>
      </c>
      <c r="AP183" s="241" t="s">
        <v>1032</v>
      </c>
      <c r="AQ183" s="111">
        <f t="shared" si="15"/>
        <v>0</v>
      </c>
      <c r="AR183" s="209">
        <v>21572</v>
      </c>
      <c r="AS183" s="241" t="s">
        <v>1032</v>
      </c>
      <c r="AT183" s="68">
        <v>1038</v>
      </c>
      <c r="AU183" s="91">
        <f t="shared" si="17"/>
        <v>22610</v>
      </c>
      <c r="AW183" s="47"/>
      <c r="AX183" s="47"/>
      <c r="AY183" s="47"/>
      <c r="AZ183" s="47"/>
      <c r="BA183" s="47"/>
      <c r="BB183" s="47"/>
      <c r="BC183" s="47"/>
      <c r="BD183" s="47"/>
      <c r="BE183" s="47"/>
      <c r="BF183" s="68"/>
      <c r="BG183" s="68"/>
      <c r="BH183" s="68"/>
      <c r="BI183" s="47"/>
      <c r="BJ183" s="47"/>
      <c r="BK183" s="47"/>
      <c r="BL183" s="47"/>
      <c r="BM183" s="47"/>
      <c r="BN183" s="47"/>
    </row>
    <row r="184" spans="1:66" x14ac:dyDescent="0.2">
      <c r="A184" s="14">
        <v>909420633</v>
      </c>
      <c r="B184" t="str">
        <f>VLOOKUP($A184,[2]LibPAS!$A$2:$AO$476,2,FALSE)</f>
        <v>HAMLIN MEMORIAL LIBRARY</v>
      </c>
      <c r="C184" s="95"/>
      <c r="D184" s="153" t="s">
        <v>1442</v>
      </c>
      <c r="E184" s="153" t="s">
        <v>855</v>
      </c>
      <c r="F184" s="153" t="s">
        <v>856</v>
      </c>
      <c r="G184" s="96"/>
      <c r="H184" s="96"/>
      <c r="I184" s="153">
        <v>0</v>
      </c>
      <c r="J184" s="237">
        <v>5400</v>
      </c>
      <c r="K184" s="237">
        <v>2053</v>
      </c>
      <c r="L184" s="57">
        <v>32</v>
      </c>
      <c r="M184" s="57">
        <v>0</v>
      </c>
      <c r="N184" s="57">
        <v>0</v>
      </c>
      <c r="O184" s="98">
        <f t="shared" si="13"/>
        <v>0</v>
      </c>
      <c r="P184" s="245">
        <v>1</v>
      </c>
      <c r="Q184" s="57">
        <v>0.47367999999999999</v>
      </c>
      <c r="R184" s="57">
        <v>7.8950000000000006E-2</v>
      </c>
      <c r="S184" s="98">
        <f t="shared" si="16"/>
        <v>1.55263</v>
      </c>
      <c r="T184" s="259">
        <v>30961</v>
      </c>
      <c r="U184" s="237">
        <v>27638</v>
      </c>
      <c r="V184" s="237">
        <v>5697</v>
      </c>
      <c r="W184" s="237">
        <v>32</v>
      </c>
      <c r="X184" s="237">
        <v>0</v>
      </c>
      <c r="Y184" s="237">
        <v>20454</v>
      </c>
      <c r="Z184" s="237">
        <v>1106</v>
      </c>
      <c r="AA184" s="237">
        <v>403</v>
      </c>
      <c r="AB184" s="68">
        <v>0</v>
      </c>
      <c r="AC184" s="68">
        <v>0</v>
      </c>
      <c r="AD184" s="68">
        <v>0</v>
      </c>
      <c r="AE184" s="68">
        <v>9215</v>
      </c>
      <c r="AF184" s="68">
        <v>5218</v>
      </c>
      <c r="AG184" s="68">
        <v>300</v>
      </c>
      <c r="AH184" s="68">
        <v>65725</v>
      </c>
      <c r="AI184" s="68">
        <v>80158</v>
      </c>
      <c r="AJ184" s="91">
        <f t="shared" si="14"/>
        <v>0</v>
      </c>
      <c r="AK184" s="68">
        <v>35960</v>
      </c>
      <c r="AL184" s="68">
        <v>8705</v>
      </c>
      <c r="AM184" s="68">
        <v>30545</v>
      </c>
      <c r="AN184" s="68">
        <v>75210</v>
      </c>
      <c r="AO184" s="241" t="s">
        <v>1032</v>
      </c>
      <c r="AP184" s="241" t="s">
        <v>1032</v>
      </c>
      <c r="AQ184" s="111">
        <f t="shared" si="15"/>
        <v>0</v>
      </c>
      <c r="AR184" s="209">
        <v>9215</v>
      </c>
      <c r="AS184" s="241" t="s">
        <v>1032</v>
      </c>
      <c r="AT184" s="241" t="s">
        <v>1032</v>
      </c>
      <c r="AU184" s="91">
        <f t="shared" si="17"/>
        <v>9215</v>
      </c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</row>
    <row r="185" spans="1:66" x14ac:dyDescent="0.2">
      <c r="A185" s="14">
        <v>902021505</v>
      </c>
      <c r="B185" t="str">
        <f>VLOOKUP($A185,[2]LibPAS!$A$2:$AO$476,2,FALSE)</f>
        <v>HAMPTON COMMUNITY LIBRARY</v>
      </c>
      <c r="C185" s="95"/>
      <c r="D185" s="153" t="s">
        <v>1441</v>
      </c>
      <c r="E185" s="153" t="s">
        <v>229</v>
      </c>
      <c r="F185" s="153" t="s">
        <v>332</v>
      </c>
      <c r="G185" s="96"/>
      <c r="H185" s="96"/>
      <c r="I185" s="153" t="s">
        <v>1452</v>
      </c>
      <c r="J185" s="237">
        <v>18363</v>
      </c>
      <c r="K185" s="237">
        <v>3492</v>
      </c>
      <c r="L185" s="57">
        <v>46</v>
      </c>
      <c r="M185" s="57">
        <v>2.11429</v>
      </c>
      <c r="N185" s="57">
        <v>0</v>
      </c>
      <c r="O185" s="98">
        <f t="shared" si="13"/>
        <v>2.11429</v>
      </c>
      <c r="P185" s="245">
        <v>0.6</v>
      </c>
      <c r="Q185" s="57">
        <v>2.94286</v>
      </c>
      <c r="R185" s="57">
        <v>0.62856999999999996</v>
      </c>
      <c r="S185" s="98">
        <f t="shared" si="16"/>
        <v>6.2857199999999995</v>
      </c>
      <c r="T185" s="259">
        <v>31186</v>
      </c>
      <c r="U185" s="237">
        <v>27099</v>
      </c>
      <c r="V185" s="238">
        <v>348491</v>
      </c>
      <c r="W185" s="237">
        <v>55</v>
      </c>
      <c r="X185" s="237">
        <v>265</v>
      </c>
      <c r="Y185" s="237">
        <v>120873</v>
      </c>
      <c r="Z185" s="237">
        <v>22739</v>
      </c>
      <c r="AA185" s="237">
        <v>23056</v>
      </c>
      <c r="AB185" s="68">
        <v>0</v>
      </c>
      <c r="AC185" s="68">
        <v>0</v>
      </c>
      <c r="AD185" s="68">
        <v>0</v>
      </c>
      <c r="AE185" s="68">
        <v>34785</v>
      </c>
      <c r="AF185" s="68">
        <v>191488</v>
      </c>
      <c r="AG185" s="68">
        <v>0</v>
      </c>
      <c r="AH185" s="68">
        <v>75762</v>
      </c>
      <c r="AI185" s="68">
        <v>302035</v>
      </c>
      <c r="AJ185" s="91">
        <f t="shared" si="14"/>
        <v>0</v>
      </c>
      <c r="AK185" s="68">
        <v>121467</v>
      </c>
      <c r="AL185" s="68">
        <v>34597</v>
      </c>
      <c r="AM185" s="68">
        <v>112189</v>
      </c>
      <c r="AN185" s="68">
        <v>268253</v>
      </c>
      <c r="AO185" s="241" t="s">
        <v>1032</v>
      </c>
      <c r="AP185" s="241" t="s">
        <v>1032</v>
      </c>
      <c r="AQ185" s="111">
        <f t="shared" si="15"/>
        <v>0</v>
      </c>
      <c r="AR185" s="209">
        <v>24852</v>
      </c>
      <c r="AS185" s="68">
        <v>0</v>
      </c>
      <c r="AT185" s="68">
        <v>9933</v>
      </c>
      <c r="AU185" s="91">
        <f t="shared" si="17"/>
        <v>34785</v>
      </c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</row>
    <row r="186" spans="1:66" x14ac:dyDescent="0.2">
      <c r="A186" s="14">
        <v>908110963</v>
      </c>
      <c r="B186" t="str">
        <f>VLOOKUP($A186,[2]LibPAS!$A$2:$AO$476,2,FALSE)</f>
        <v>HASTINGS PUBLIC LIBRARY</v>
      </c>
      <c r="C186" s="95"/>
      <c r="D186" s="153" t="s">
        <v>1445</v>
      </c>
      <c r="E186" s="153" t="s">
        <v>126</v>
      </c>
      <c r="F186" s="153" t="s">
        <v>536</v>
      </c>
      <c r="G186" s="96"/>
      <c r="H186" s="96"/>
      <c r="I186" s="153" t="s">
        <v>1462</v>
      </c>
      <c r="J186" s="237">
        <v>1278</v>
      </c>
      <c r="K186" s="237">
        <v>788</v>
      </c>
      <c r="L186" s="57">
        <v>35</v>
      </c>
      <c r="M186" s="57">
        <v>0.2</v>
      </c>
      <c r="N186" s="57">
        <v>0</v>
      </c>
      <c r="O186" s="98">
        <f t="shared" si="13"/>
        <v>0.2</v>
      </c>
      <c r="P186" s="245">
        <v>0.71428999999999998</v>
      </c>
      <c r="Q186" s="57">
        <v>0.37142999999999998</v>
      </c>
      <c r="R186" s="57">
        <v>0</v>
      </c>
      <c r="S186" s="98">
        <f t="shared" si="16"/>
        <v>1.28572</v>
      </c>
      <c r="T186" s="259">
        <v>16006</v>
      </c>
      <c r="U186" s="237">
        <v>15212</v>
      </c>
      <c r="V186" s="238">
        <v>2410</v>
      </c>
      <c r="W186" s="237">
        <v>30</v>
      </c>
      <c r="X186" s="237">
        <v>0</v>
      </c>
      <c r="Y186" s="237">
        <v>4030</v>
      </c>
      <c r="Z186" s="237">
        <v>178</v>
      </c>
      <c r="AA186" s="237">
        <v>44</v>
      </c>
      <c r="AB186" s="68">
        <v>0</v>
      </c>
      <c r="AC186" s="68">
        <v>0</v>
      </c>
      <c r="AD186" s="68">
        <v>0</v>
      </c>
      <c r="AE186" s="68">
        <v>10413</v>
      </c>
      <c r="AF186" s="68">
        <v>14934</v>
      </c>
      <c r="AG186" s="68">
        <v>500</v>
      </c>
      <c r="AH186" s="68">
        <v>68313</v>
      </c>
      <c r="AI186" s="68">
        <v>93660</v>
      </c>
      <c r="AJ186" s="91">
        <f t="shared" si="14"/>
        <v>0</v>
      </c>
      <c r="AK186" s="68">
        <v>23227</v>
      </c>
      <c r="AL186" s="68">
        <v>7504</v>
      </c>
      <c r="AM186" s="68">
        <v>19184</v>
      </c>
      <c r="AN186" s="68">
        <v>49915</v>
      </c>
      <c r="AO186" s="68">
        <v>0</v>
      </c>
      <c r="AP186" s="68">
        <v>0</v>
      </c>
      <c r="AQ186" s="111">
        <f t="shared" si="15"/>
        <v>0</v>
      </c>
      <c r="AR186" s="209">
        <v>10413</v>
      </c>
      <c r="AS186" s="68">
        <v>0</v>
      </c>
      <c r="AT186" s="68">
        <v>0</v>
      </c>
      <c r="AU186" s="91">
        <f t="shared" si="17"/>
        <v>10413</v>
      </c>
      <c r="AW186" s="47"/>
      <c r="AX186" s="47"/>
      <c r="AZ186" s="68"/>
      <c r="BA186" s="68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</row>
    <row r="187" spans="1:66" x14ac:dyDescent="0.2">
      <c r="A187" s="14">
        <v>925230604</v>
      </c>
      <c r="B187" t="str">
        <f>VLOOKUP($A187,[2]LibPAS!$A$2:$AO$476,2,FALSE)</f>
        <v>HAVERFORD TOWNSHIP FREE LIBRARY ASSOCIATION</v>
      </c>
      <c r="C187" s="95"/>
      <c r="D187" s="153" t="s">
        <v>1440</v>
      </c>
      <c r="E187" s="153" t="s">
        <v>870</v>
      </c>
      <c r="F187" s="153" t="s">
        <v>870</v>
      </c>
      <c r="G187" s="96"/>
      <c r="H187" s="96"/>
      <c r="I187" s="153" t="s">
        <v>1457</v>
      </c>
      <c r="J187" s="237">
        <v>48484</v>
      </c>
      <c r="K187" s="238">
        <v>24330</v>
      </c>
      <c r="L187" s="57">
        <v>59</v>
      </c>
      <c r="M187" s="57">
        <v>6.6857100000000003</v>
      </c>
      <c r="N187" s="57">
        <v>0</v>
      </c>
      <c r="O187" s="98">
        <f t="shared" si="13"/>
        <v>6.6857100000000003</v>
      </c>
      <c r="P187" s="245">
        <v>0</v>
      </c>
      <c r="Q187" s="57">
        <v>15.97143</v>
      </c>
      <c r="R187" s="57">
        <v>1.14286</v>
      </c>
      <c r="S187" s="98">
        <f t="shared" si="16"/>
        <v>23.799999999999997</v>
      </c>
      <c r="T187" s="293">
        <v>123507</v>
      </c>
      <c r="U187" s="238">
        <v>101308</v>
      </c>
      <c r="V187" s="238">
        <v>25515</v>
      </c>
      <c r="W187" s="238">
        <v>115</v>
      </c>
      <c r="X187" s="238">
        <v>229</v>
      </c>
      <c r="Y187" s="237">
        <v>327984</v>
      </c>
      <c r="Z187" s="237">
        <v>20968</v>
      </c>
      <c r="AA187" s="237">
        <v>23511</v>
      </c>
      <c r="AB187" s="68">
        <v>0</v>
      </c>
      <c r="AC187" s="68">
        <v>787</v>
      </c>
      <c r="AD187" s="68">
        <v>0</v>
      </c>
      <c r="AE187" s="68">
        <v>155886</v>
      </c>
      <c r="AF187" s="68">
        <v>1117839</v>
      </c>
      <c r="AG187" s="68">
        <v>0</v>
      </c>
      <c r="AH187" s="68">
        <v>185874</v>
      </c>
      <c r="AI187" s="68">
        <v>1460386</v>
      </c>
      <c r="AJ187" s="91">
        <f t="shared" si="14"/>
        <v>0</v>
      </c>
      <c r="AK187" s="68">
        <v>1019483</v>
      </c>
      <c r="AL187" s="68">
        <v>143214</v>
      </c>
      <c r="AM187" s="68">
        <v>841578</v>
      </c>
      <c r="AN187" s="68">
        <v>2004275</v>
      </c>
      <c r="AO187" s="68">
        <v>787</v>
      </c>
      <c r="AP187" s="68">
        <v>0</v>
      </c>
      <c r="AQ187" s="111">
        <f t="shared" si="15"/>
        <v>787</v>
      </c>
      <c r="AR187" s="209">
        <v>155886</v>
      </c>
      <c r="AS187" s="68">
        <v>0</v>
      </c>
      <c r="AT187" s="68">
        <v>0</v>
      </c>
      <c r="AU187" s="91">
        <f t="shared" si="17"/>
        <v>155886</v>
      </c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</row>
    <row r="188" spans="1:66" x14ac:dyDescent="0.2">
      <c r="A188" s="14">
        <v>919640303</v>
      </c>
      <c r="B188" t="str">
        <f>VLOOKUP($A188,[2]LibPAS!$A$2:$AO$476,2,FALSE)</f>
        <v>HAWLEY LIBRARY</v>
      </c>
      <c r="C188" s="95"/>
      <c r="D188" s="153" t="s">
        <v>957</v>
      </c>
      <c r="E188" s="153" t="s">
        <v>957</v>
      </c>
      <c r="F188" s="153" t="s">
        <v>219</v>
      </c>
      <c r="G188" s="96"/>
      <c r="H188" s="96"/>
      <c r="I188" s="153" t="s">
        <v>1466</v>
      </c>
      <c r="J188" s="237">
        <v>6378</v>
      </c>
      <c r="K188" s="237">
        <v>2801</v>
      </c>
      <c r="L188" s="57">
        <v>29</v>
      </c>
      <c r="M188" s="57">
        <v>0</v>
      </c>
      <c r="N188" s="57">
        <v>0</v>
      </c>
      <c r="O188" s="98">
        <f t="shared" si="13"/>
        <v>0</v>
      </c>
      <c r="P188" s="245">
        <v>0.85714000000000001</v>
      </c>
      <c r="Q188" s="57">
        <v>2.2857099999999999</v>
      </c>
      <c r="R188" s="57">
        <v>5</v>
      </c>
      <c r="S188" s="98">
        <f t="shared" si="16"/>
        <v>8.1428499999999993</v>
      </c>
      <c r="T188" s="259">
        <v>27378</v>
      </c>
      <c r="U188" s="237">
        <v>25191</v>
      </c>
      <c r="V188" s="238">
        <v>824</v>
      </c>
      <c r="W188" s="237">
        <v>58</v>
      </c>
      <c r="X188" s="238">
        <v>0</v>
      </c>
      <c r="Y188" s="237">
        <v>35781</v>
      </c>
      <c r="Z188" s="237">
        <v>35</v>
      </c>
      <c r="AA188" s="237">
        <v>908</v>
      </c>
      <c r="AB188" s="68">
        <v>8468</v>
      </c>
      <c r="AC188" s="68">
        <v>8468</v>
      </c>
      <c r="AD188" s="68">
        <v>0</v>
      </c>
      <c r="AE188" s="68">
        <v>16776</v>
      </c>
      <c r="AF188" s="68">
        <v>56198</v>
      </c>
      <c r="AG188" s="68">
        <v>16490</v>
      </c>
      <c r="AH188" s="68">
        <v>59407</v>
      </c>
      <c r="AI188" s="68">
        <v>140849</v>
      </c>
      <c r="AJ188" s="91">
        <f t="shared" si="14"/>
        <v>8468</v>
      </c>
      <c r="AK188" s="68">
        <v>98056</v>
      </c>
      <c r="AL188" s="68">
        <v>12566</v>
      </c>
      <c r="AM188" s="68">
        <v>47374</v>
      </c>
      <c r="AN188" s="68">
        <v>157996</v>
      </c>
      <c r="AO188" s="241" t="s">
        <v>1032</v>
      </c>
      <c r="AP188" s="68">
        <v>8468</v>
      </c>
      <c r="AQ188" s="111">
        <f t="shared" si="15"/>
        <v>8468</v>
      </c>
      <c r="AR188" s="209">
        <v>16776</v>
      </c>
      <c r="AS188" s="241" t="s">
        <v>1032</v>
      </c>
      <c r="AT188" s="241" t="s">
        <v>1032</v>
      </c>
      <c r="AU188" s="91">
        <f t="shared" si="17"/>
        <v>16776</v>
      </c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</row>
    <row r="189" spans="1:66" x14ac:dyDescent="0.2">
      <c r="A189" s="14">
        <v>918400842</v>
      </c>
      <c r="B189" t="str">
        <f>VLOOKUP($A189,[2]LibPAS!$A$2:$AO$476,2,FALSE)</f>
        <v>HAZLETON AREA PUBLIC LIBRARY</v>
      </c>
      <c r="C189" s="95"/>
      <c r="D189" s="153" t="s">
        <v>957</v>
      </c>
      <c r="E189" s="153" t="s">
        <v>127</v>
      </c>
      <c r="F189" s="153" t="s">
        <v>775</v>
      </c>
      <c r="G189" s="96"/>
      <c r="H189" s="96"/>
      <c r="I189" s="153" t="s">
        <v>1461</v>
      </c>
      <c r="J189" s="237">
        <v>72891</v>
      </c>
      <c r="K189" s="237">
        <v>13276</v>
      </c>
      <c r="L189" s="57">
        <v>59</v>
      </c>
      <c r="M189" s="57">
        <v>2</v>
      </c>
      <c r="N189" s="57">
        <v>0</v>
      </c>
      <c r="O189" s="98">
        <f t="shared" si="13"/>
        <v>2</v>
      </c>
      <c r="P189" s="245">
        <v>2</v>
      </c>
      <c r="Q189" s="57">
        <v>16.34667</v>
      </c>
      <c r="R189" s="57">
        <v>0</v>
      </c>
      <c r="S189" s="98">
        <f t="shared" si="16"/>
        <v>20.34667</v>
      </c>
      <c r="T189" s="259">
        <v>176008</v>
      </c>
      <c r="U189" s="237">
        <v>169190</v>
      </c>
      <c r="V189" s="237">
        <v>2292</v>
      </c>
      <c r="W189" s="237">
        <v>137</v>
      </c>
      <c r="X189" s="237">
        <v>62</v>
      </c>
      <c r="Y189" s="237">
        <v>89273</v>
      </c>
      <c r="Z189" s="237">
        <v>5160</v>
      </c>
      <c r="AA189" s="237">
        <v>4207</v>
      </c>
      <c r="AB189" s="241">
        <v>0</v>
      </c>
      <c r="AC189" s="68">
        <v>0</v>
      </c>
      <c r="AD189" s="241">
        <v>0</v>
      </c>
      <c r="AE189" s="68">
        <v>221708</v>
      </c>
      <c r="AF189" s="68">
        <v>1167400</v>
      </c>
      <c r="AG189" s="68">
        <v>985484</v>
      </c>
      <c r="AH189" s="68">
        <v>65984</v>
      </c>
      <c r="AI189" s="68">
        <v>1455092</v>
      </c>
      <c r="AJ189" s="91">
        <f t="shared" si="14"/>
        <v>0</v>
      </c>
      <c r="AK189" s="68">
        <v>1017996</v>
      </c>
      <c r="AL189" s="68">
        <v>201027</v>
      </c>
      <c r="AM189" s="68">
        <v>205234</v>
      </c>
      <c r="AN189" s="68">
        <v>1424257</v>
      </c>
      <c r="AO189" s="68">
        <v>0</v>
      </c>
      <c r="AP189" s="68">
        <v>0</v>
      </c>
      <c r="AQ189" s="111">
        <f t="shared" si="15"/>
        <v>0</v>
      </c>
      <c r="AR189" s="209">
        <v>221708</v>
      </c>
      <c r="AS189" s="68">
        <v>0</v>
      </c>
      <c r="AT189" s="68">
        <v>0</v>
      </c>
      <c r="AU189" s="91">
        <f t="shared" si="17"/>
        <v>221708</v>
      </c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</row>
    <row r="190" spans="1:66" x14ac:dyDescent="0.2">
      <c r="A190" s="14">
        <v>925230874</v>
      </c>
      <c r="B190" t="str">
        <f>VLOOKUP($A190,[2]LibPAS!$A$2:$AO$476,2,FALSE)</f>
        <v>HELEN KATE FURNESS FR LIBRARY</v>
      </c>
      <c r="C190" s="95"/>
      <c r="D190" s="153" t="s">
        <v>1440</v>
      </c>
      <c r="E190" s="153" t="s">
        <v>870</v>
      </c>
      <c r="F190" s="153" t="s">
        <v>870</v>
      </c>
      <c r="G190" s="96"/>
      <c r="H190" s="96"/>
      <c r="I190" s="153" t="s">
        <v>1457</v>
      </c>
      <c r="J190" s="237">
        <v>14619</v>
      </c>
      <c r="K190" s="237">
        <v>7490</v>
      </c>
      <c r="L190" s="57">
        <v>55</v>
      </c>
      <c r="M190" s="57">
        <v>2.5</v>
      </c>
      <c r="N190" s="57">
        <v>1</v>
      </c>
      <c r="O190" s="98">
        <f t="shared" si="13"/>
        <v>3.5</v>
      </c>
      <c r="P190" s="245">
        <v>0</v>
      </c>
      <c r="Q190" s="57">
        <v>0</v>
      </c>
      <c r="R190" s="57">
        <v>1.375</v>
      </c>
      <c r="S190" s="98">
        <f t="shared" si="16"/>
        <v>4.875</v>
      </c>
      <c r="T190" s="259">
        <v>65556</v>
      </c>
      <c r="U190" s="237">
        <v>38798</v>
      </c>
      <c r="V190" s="237">
        <v>25356</v>
      </c>
      <c r="W190" s="237">
        <v>49</v>
      </c>
      <c r="X190" s="237">
        <v>229</v>
      </c>
      <c r="Y190" s="237">
        <v>77515</v>
      </c>
      <c r="Z190" s="237">
        <v>5454</v>
      </c>
      <c r="AA190" s="237">
        <v>10316</v>
      </c>
      <c r="AB190" s="68">
        <v>0</v>
      </c>
      <c r="AC190" s="68">
        <v>0</v>
      </c>
      <c r="AD190" s="68">
        <v>0</v>
      </c>
      <c r="AE190" s="68">
        <v>45774</v>
      </c>
      <c r="AF190" s="68">
        <v>129197</v>
      </c>
      <c r="AG190" s="68">
        <v>0</v>
      </c>
      <c r="AH190" s="68">
        <v>142830</v>
      </c>
      <c r="AI190" s="68">
        <v>317801</v>
      </c>
      <c r="AJ190" s="91">
        <f t="shared" si="14"/>
        <v>0</v>
      </c>
      <c r="AK190" s="68">
        <v>179415</v>
      </c>
      <c r="AL190" s="68">
        <v>36205</v>
      </c>
      <c r="AM190" s="68">
        <v>74596</v>
      </c>
      <c r="AN190" s="68">
        <v>290216</v>
      </c>
      <c r="AO190" s="68">
        <v>0</v>
      </c>
      <c r="AP190" s="68">
        <v>0</v>
      </c>
      <c r="AQ190" s="111">
        <f t="shared" si="15"/>
        <v>0</v>
      </c>
      <c r="AR190" s="209">
        <v>45774</v>
      </c>
      <c r="AS190" s="68">
        <v>0</v>
      </c>
      <c r="AT190" s="68">
        <v>0</v>
      </c>
      <c r="AU190" s="91">
        <f t="shared" si="17"/>
        <v>45774</v>
      </c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</row>
    <row r="191" spans="1:66" x14ac:dyDescent="0.2">
      <c r="A191" s="14">
        <v>920480453</v>
      </c>
      <c r="B191" t="str">
        <f>VLOOKUP($A191,[2]LibPAS!$A$2:$AO$476,2,FALSE)</f>
        <v>HELLERTOWN AREA LIBRARY</v>
      </c>
      <c r="C191" s="95"/>
      <c r="D191" s="153" t="s">
        <v>1444</v>
      </c>
      <c r="E191" s="153" t="s">
        <v>821</v>
      </c>
      <c r="F191" s="153" t="s">
        <v>890</v>
      </c>
      <c r="G191" s="96"/>
      <c r="H191" s="96"/>
      <c r="I191" s="153">
        <v>0</v>
      </c>
      <c r="J191" s="237">
        <v>16670</v>
      </c>
      <c r="K191" s="237">
        <v>6203</v>
      </c>
      <c r="L191" s="57">
        <v>47</v>
      </c>
      <c r="M191" s="57">
        <v>0</v>
      </c>
      <c r="N191" s="57">
        <v>0.98667000000000005</v>
      </c>
      <c r="O191" s="98">
        <f t="shared" si="13"/>
        <v>0.98667000000000005</v>
      </c>
      <c r="P191" s="245">
        <v>0.75</v>
      </c>
      <c r="Q191" s="57">
        <v>1.8666700000000001</v>
      </c>
      <c r="R191" s="57">
        <v>1.4666699999999999</v>
      </c>
      <c r="S191" s="98">
        <f t="shared" si="16"/>
        <v>5.0700099999999999</v>
      </c>
      <c r="T191" s="259">
        <v>44628</v>
      </c>
      <c r="U191" s="237">
        <v>38364</v>
      </c>
      <c r="V191" s="237">
        <v>2863</v>
      </c>
      <c r="W191" s="237">
        <v>52</v>
      </c>
      <c r="X191" s="237">
        <v>0</v>
      </c>
      <c r="Y191" s="237">
        <v>93993</v>
      </c>
      <c r="Z191" s="237">
        <v>0</v>
      </c>
      <c r="AA191" s="237">
        <v>541</v>
      </c>
      <c r="AB191" s="68">
        <v>0</v>
      </c>
      <c r="AC191" s="68">
        <v>0</v>
      </c>
      <c r="AD191" s="68">
        <v>0</v>
      </c>
      <c r="AE191" s="68">
        <v>32664</v>
      </c>
      <c r="AF191" s="68">
        <v>145431</v>
      </c>
      <c r="AG191" s="68">
        <v>0</v>
      </c>
      <c r="AH191" s="68">
        <v>72966</v>
      </c>
      <c r="AI191" s="68">
        <v>251061</v>
      </c>
      <c r="AJ191" s="91">
        <f t="shared" si="14"/>
        <v>0</v>
      </c>
      <c r="AK191" s="68">
        <v>128062</v>
      </c>
      <c r="AL191" s="68">
        <v>56262</v>
      </c>
      <c r="AM191" s="68">
        <v>77712</v>
      </c>
      <c r="AN191" s="68">
        <v>262036</v>
      </c>
      <c r="AO191" s="68">
        <v>0</v>
      </c>
      <c r="AP191" s="68">
        <v>0</v>
      </c>
      <c r="AQ191" s="111">
        <f t="shared" si="15"/>
        <v>0</v>
      </c>
      <c r="AR191" s="209">
        <v>32664</v>
      </c>
      <c r="AS191" s="68">
        <v>0</v>
      </c>
      <c r="AT191" s="68">
        <v>0</v>
      </c>
      <c r="AU191" s="91">
        <f t="shared" si="17"/>
        <v>32664</v>
      </c>
      <c r="AW191" s="47"/>
      <c r="AX191" s="47"/>
      <c r="AZ191" s="68"/>
      <c r="BA191" s="68"/>
      <c r="BB191" s="47"/>
      <c r="BC191" s="68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</row>
    <row r="192" spans="1:66" x14ac:dyDescent="0.2">
      <c r="A192" s="14">
        <v>901631143</v>
      </c>
      <c r="B192" t="str">
        <f>VLOOKUP($A192,[2]LibPAS!$A$2:$AO$476,2,FALSE)</f>
        <v>HERITAGE PUBLIC LIBRARY</v>
      </c>
      <c r="C192" s="95"/>
      <c r="D192" s="153" t="s">
        <v>1441</v>
      </c>
      <c r="E192" s="153" t="s">
        <v>737</v>
      </c>
      <c r="F192" s="153" t="s">
        <v>737</v>
      </c>
      <c r="G192" s="96"/>
      <c r="H192" s="96"/>
      <c r="I192" s="153" t="s">
        <v>1459</v>
      </c>
      <c r="J192" s="237">
        <v>8508</v>
      </c>
      <c r="K192" s="237">
        <v>4170</v>
      </c>
      <c r="L192" s="57">
        <v>45</v>
      </c>
      <c r="M192" s="57">
        <v>0</v>
      </c>
      <c r="N192" s="57">
        <v>0</v>
      </c>
      <c r="O192" s="98">
        <f t="shared" si="13"/>
        <v>0</v>
      </c>
      <c r="P192" s="245">
        <v>1</v>
      </c>
      <c r="Q192" s="57">
        <v>2.05714</v>
      </c>
      <c r="R192" s="57">
        <v>0.37142999999999998</v>
      </c>
      <c r="S192" s="98">
        <f t="shared" si="16"/>
        <v>3.4285700000000001</v>
      </c>
      <c r="T192" s="259">
        <v>26606</v>
      </c>
      <c r="U192" s="237">
        <v>24422</v>
      </c>
      <c r="V192" s="237">
        <v>7096</v>
      </c>
      <c r="W192" s="237">
        <v>61</v>
      </c>
      <c r="X192" s="238">
        <v>0</v>
      </c>
      <c r="Y192" s="237">
        <v>20277</v>
      </c>
      <c r="Z192" s="237">
        <v>171</v>
      </c>
      <c r="AA192" s="237">
        <v>68</v>
      </c>
      <c r="AB192" s="68">
        <v>0</v>
      </c>
      <c r="AC192" s="68">
        <v>0</v>
      </c>
      <c r="AD192" s="68">
        <v>156</v>
      </c>
      <c r="AE192" s="68">
        <v>20540</v>
      </c>
      <c r="AF192" s="68">
        <v>37409</v>
      </c>
      <c r="AG192" s="68">
        <v>0</v>
      </c>
      <c r="AH192" s="68">
        <v>49676</v>
      </c>
      <c r="AI192" s="68">
        <v>107625</v>
      </c>
      <c r="AJ192" s="91">
        <f t="shared" si="14"/>
        <v>156</v>
      </c>
      <c r="AK192" s="68">
        <v>56803</v>
      </c>
      <c r="AL192" s="68">
        <v>13144</v>
      </c>
      <c r="AM192" s="68">
        <v>28171</v>
      </c>
      <c r="AN192" s="68">
        <v>98118</v>
      </c>
      <c r="AO192" s="252" t="s">
        <v>1032</v>
      </c>
      <c r="AP192" s="252" t="s">
        <v>1032</v>
      </c>
      <c r="AQ192" s="111">
        <f t="shared" si="15"/>
        <v>0</v>
      </c>
      <c r="AR192" s="209">
        <v>20384</v>
      </c>
      <c r="AS192" s="252" t="s">
        <v>1032</v>
      </c>
      <c r="AT192" s="68">
        <v>156</v>
      </c>
      <c r="AU192" s="91">
        <f t="shared" si="17"/>
        <v>20540</v>
      </c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J192" s="68"/>
      <c r="BK192" s="47"/>
      <c r="BL192" s="47"/>
      <c r="BM192" s="47"/>
      <c r="BN192" s="47"/>
    </row>
    <row r="193" spans="1:66" x14ac:dyDescent="0.2">
      <c r="A193" s="14">
        <v>915220125</v>
      </c>
      <c r="B193" t="str">
        <f>VLOOKUP($A193,[2]LibPAS!$A$2:$AO$476,2,FALSE)</f>
        <v>HERSHEY PUBLIC LIBRARY</v>
      </c>
      <c r="C193" s="95"/>
      <c r="D193" s="153" t="s">
        <v>340</v>
      </c>
      <c r="E193" s="153" t="s">
        <v>14</v>
      </c>
      <c r="F193" s="153" t="s">
        <v>866</v>
      </c>
      <c r="G193" s="96"/>
      <c r="H193" s="96"/>
      <c r="I193" s="153">
        <v>0</v>
      </c>
      <c r="J193" s="237">
        <v>24679</v>
      </c>
      <c r="K193" s="237">
        <v>34276</v>
      </c>
      <c r="L193" s="57">
        <v>61</v>
      </c>
      <c r="M193" s="57">
        <v>6.6</v>
      </c>
      <c r="N193" s="57">
        <v>0</v>
      </c>
      <c r="O193" s="98">
        <f t="shared" si="13"/>
        <v>6.6</v>
      </c>
      <c r="P193" s="245">
        <v>0</v>
      </c>
      <c r="Q193" s="57">
        <v>9.1</v>
      </c>
      <c r="R193" s="57">
        <v>1.25</v>
      </c>
      <c r="S193" s="98">
        <f t="shared" si="16"/>
        <v>16.95</v>
      </c>
      <c r="T193" s="259">
        <v>136194</v>
      </c>
      <c r="U193" s="237">
        <v>102192</v>
      </c>
      <c r="V193" s="237">
        <v>26735</v>
      </c>
      <c r="W193" s="237">
        <v>322</v>
      </c>
      <c r="X193" s="238">
        <v>0</v>
      </c>
      <c r="Y193" s="237">
        <v>284382</v>
      </c>
      <c r="Z193" s="237">
        <v>1692</v>
      </c>
      <c r="AA193" s="237">
        <v>1028</v>
      </c>
      <c r="AB193" s="68">
        <v>0</v>
      </c>
      <c r="AC193" s="68">
        <v>0</v>
      </c>
      <c r="AD193" s="68">
        <v>0</v>
      </c>
      <c r="AE193" s="68">
        <v>67830</v>
      </c>
      <c r="AF193" s="68">
        <v>1175608</v>
      </c>
      <c r="AG193" s="68">
        <v>0</v>
      </c>
      <c r="AH193" s="68">
        <v>43541</v>
      </c>
      <c r="AI193" s="68">
        <v>1286979</v>
      </c>
      <c r="AJ193" s="91">
        <f t="shared" si="14"/>
        <v>0</v>
      </c>
      <c r="AK193" s="68">
        <v>879586</v>
      </c>
      <c r="AL193" s="68">
        <v>159796</v>
      </c>
      <c r="AM193" s="68">
        <v>224249</v>
      </c>
      <c r="AN193" s="68">
        <v>1263631</v>
      </c>
      <c r="AO193" s="241" t="s">
        <v>1032</v>
      </c>
      <c r="AP193" s="252" t="s">
        <v>1032</v>
      </c>
      <c r="AQ193" s="111">
        <f t="shared" si="15"/>
        <v>0</v>
      </c>
      <c r="AR193" s="209">
        <v>67830</v>
      </c>
      <c r="AS193" s="252" t="s">
        <v>1032</v>
      </c>
      <c r="AT193" s="241" t="s">
        <v>1032</v>
      </c>
      <c r="AU193" s="91">
        <f t="shared" si="17"/>
        <v>67830</v>
      </c>
      <c r="AW193" s="47"/>
      <c r="AX193" s="47"/>
      <c r="AY193" s="47"/>
      <c r="AZ193" s="47"/>
      <c r="BA193" s="47"/>
      <c r="BB193" s="47"/>
      <c r="BC193" s="47"/>
      <c r="BD193" s="47"/>
      <c r="BE193" s="47"/>
      <c r="BF193" s="68"/>
      <c r="BG193" s="68"/>
      <c r="BH193" s="68"/>
      <c r="BI193" s="47"/>
      <c r="BJ193" s="47"/>
      <c r="BK193" s="47"/>
      <c r="BL193" s="47"/>
      <c r="BM193" s="47"/>
      <c r="BN193" s="47"/>
    </row>
    <row r="194" spans="1:66" x14ac:dyDescent="0.2">
      <c r="A194" s="14">
        <v>908111385</v>
      </c>
      <c r="B194" t="str">
        <f>VLOOKUP($A194,[2]LibPAS!$A$2:$AO$476,2,FALSE)</f>
        <v>HIGHLAND COMMUNITY LIBRARY</v>
      </c>
      <c r="C194" s="95"/>
      <c r="D194" s="153" t="s">
        <v>1445</v>
      </c>
      <c r="E194" s="153" t="s">
        <v>126</v>
      </c>
      <c r="F194" s="153" t="s">
        <v>536</v>
      </c>
      <c r="G194" s="96"/>
      <c r="H194" s="96"/>
      <c r="I194" s="153" t="s">
        <v>1462</v>
      </c>
      <c r="J194" s="237">
        <v>15281</v>
      </c>
      <c r="K194" s="237">
        <v>3999</v>
      </c>
      <c r="L194" s="57">
        <v>46</v>
      </c>
      <c r="M194" s="57">
        <v>1</v>
      </c>
      <c r="N194" s="57">
        <v>0</v>
      </c>
      <c r="O194" s="98">
        <f t="shared" ref="O194:O254" si="18">SUM(M194:N194)</f>
        <v>1</v>
      </c>
      <c r="P194" s="245">
        <v>0</v>
      </c>
      <c r="Q194" s="57">
        <v>2.1</v>
      </c>
      <c r="R194" s="57">
        <v>0</v>
      </c>
      <c r="S194" s="98">
        <f t="shared" si="16"/>
        <v>3.1</v>
      </c>
      <c r="T194" s="259">
        <v>25914</v>
      </c>
      <c r="U194" s="237">
        <v>23049</v>
      </c>
      <c r="V194" s="238">
        <v>2410</v>
      </c>
      <c r="W194" s="237">
        <v>53</v>
      </c>
      <c r="X194" s="238">
        <v>0</v>
      </c>
      <c r="Y194" s="237">
        <v>42087</v>
      </c>
      <c r="Z194" s="237">
        <v>347</v>
      </c>
      <c r="AA194" s="237">
        <v>342</v>
      </c>
      <c r="AB194" s="68">
        <v>0</v>
      </c>
      <c r="AC194" s="68">
        <v>0</v>
      </c>
      <c r="AD194" s="68">
        <v>0</v>
      </c>
      <c r="AE194" s="68">
        <v>48363</v>
      </c>
      <c r="AF194" s="68">
        <v>111296</v>
      </c>
      <c r="AG194" s="68">
        <v>7500</v>
      </c>
      <c r="AH194" s="68">
        <v>30129</v>
      </c>
      <c r="AI194" s="68">
        <v>189788</v>
      </c>
      <c r="AJ194" s="91">
        <f t="shared" ref="AJ194:AJ254" si="19">AB194+AD194</f>
        <v>0</v>
      </c>
      <c r="AK194" s="68">
        <v>80783</v>
      </c>
      <c r="AL194" s="68">
        <v>30161</v>
      </c>
      <c r="AM194" s="68">
        <v>50504</v>
      </c>
      <c r="AN194" s="68">
        <v>161448</v>
      </c>
      <c r="AO194" s="241" t="s">
        <v>1032</v>
      </c>
      <c r="AP194" s="241" t="s">
        <v>1032</v>
      </c>
      <c r="AQ194" s="111">
        <f t="shared" ref="AQ194:AQ254" si="20">SUM(AO194:AP194)</f>
        <v>0</v>
      </c>
      <c r="AR194" s="209">
        <v>48363</v>
      </c>
      <c r="AS194" s="241" t="s">
        <v>1032</v>
      </c>
      <c r="AT194" s="241" t="s">
        <v>1032</v>
      </c>
      <c r="AU194" s="91">
        <f t="shared" si="17"/>
        <v>48363</v>
      </c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</row>
    <row r="195" spans="1:66" x14ac:dyDescent="0.2">
      <c r="A195" s="14">
        <v>908070333</v>
      </c>
      <c r="B195" t="str">
        <f>VLOOKUP($A195,[2]LibPAS!$A$2:$AO$476,2,FALSE)</f>
        <v>HOLLIDAYSBURG AREA PUBLIC LIBRARY</v>
      </c>
      <c r="C195" s="95"/>
      <c r="D195" s="153" t="s">
        <v>1445</v>
      </c>
      <c r="E195" s="153" t="s">
        <v>354</v>
      </c>
      <c r="F195" s="153" t="s">
        <v>275</v>
      </c>
      <c r="G195" s="96"/>
      <c r="H195" s="96"/>
      <c r="I195" s="153" t="s">
        <v>1454</v>
      </c>
      <c r="J195" s="237">
        <v>24062</v>
      </c>
      <c r="K195" s="237">
        <v>8812</v>
      </c>
      <c r="L195" s="57">
        <v>57.5</v>
      </c>
      <c r="M195" s="57">
        <v>1</v>
      </c>
      <c r="N195" s="57">
        <v>0</v>
      </c>
      <c r="O195" s="98">
        <f t="shared" si="18"/>
        <v>1</v>
      </c>
      <c r="P195" s="245">
        <v>0</v>
      </c>
      <c r="Q195" s="57">
        <v>4.1428599999999998</v>
      </c>
      <c r="R195" s="57">
        <v>1.4857100000000001</v>
      </c>
      <c r="S195" s="98">
        <f t="shared" si="16"/>
        <v>6.6285699999999999</v>
      </c>
      <c r="T195" s="259">
        <v>40176</v>
      </c>
      <c r="U195" s="237">
        <v>35777</v>
      </c>
      <c r="V195" s="237">
        <v>1474</v>
      </c>
      <c r="W195" s="237">
        <v>45</v>
      </c>
      <c r="X195" s="237">
        <v>50</v>
      </c>
      <c r="Y195" s="237">
        <v>61676</v>
      </c>
      <c r="Z195" s="237">
        <v>692</v>
      </c>
      <c r="AA195" s="237">
        <v>627</v>
      </c>
      <c r="AB195" s="68">
        <v>6694</v>
      </c>
      <c r="AC195" s="68">
        <v>6694</v>
      </c>
      <c r="AD195" s="68">
        <v>0</v>
      </c>
      <c r="AE195" s="68">
        <v>53001</v>
      </c>
      <c r="AF195" s="68">
        <v>65863</v>
      </c>
      <c r="AG195" s="68">
        <v>37492</v>
      </c>
      <c r="AH195" s="68">
        <v>139789</v>
      </c>
      <c r="AI195" s="68">
        <v>265347</v>
      </c>
      <c r="AJ195" s="91">
        <f t="shared" si="19"/>
        <v>6694</v>
      </c>
      <c r="AK195" s="68">
        <v>179307</v>
      </c>
      <c r="AL195" s="68">
        <v>30524</v>
      </c>
      <c r="AM195" s="68">
        <v>78020</v>
      </c>
      <c r="AN195" s="68">
        <v>287851</v>
      </c>
      <c r="AO195" s="241" t="s">
        <v>1032</v>
      </c>
      <c r="AP195" s="68">
        <v>6694</v>
      </c>
      <c r="AQ195" s="111">
        <f t="shared" si="20"/>
        <v>6694</v>
      </c>
      <c r="AR195" s="209">
        <v>53001</v>
      </c>
      <c r="AS195" s="241" t="s">
        <v>1032</v>
      </c>
      <c r="AT195" s="68">
        <v>232530</v>
      </c>
      <c r="AU195" s="91">
        <f t="shared" si="17"/>
        <v>285531</v>
      </c>
      <c r="AX195" s="47"/>
      <c r="AZ195" s="68"/>
      <c r="BA195" s="68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</row>
    <row r="196" spans="1:66" x14ac:dyDescent="0.2">
      <c r="A196" s="14">
        <v>924150753</v>
      </c>
      <c r="B196" t="str">
        <f>VLOOKUP($A196,[2]LibPAS!$A$2:$AO$476,2,FALSE)</f>
        <v>HONEY BROOK COMMUNITY LIBRARY</v>
      </c>
      <c r="C196" s="95"/>
      <c r="D196" s="153" t="s">
        <v>1440</v>
      </c>
      <c r="E196" s="153" t="s">
        <v>951</v>
      </c>
      <c r="F196" s="153" t="s">
        <v>951</v>
      </c>
      <c r="G196" s="96"/>
      <c r="H196" s="96"/>
      <c r="I196" s="153" t="s">
        <v>1458</v>
      </c>
      <c r="J196" s="237">
        <v>17262</v>
      </c>
      <c r="K196" s="237">
        <v>3002</v>
      </c>
      <c r="L196" s="57">
        <v>45</v>
      </c>
      <c r="M196" s="57">
        <v>0</v>
      </c>
      <c r="N196" s="57">
        <v>0</v>
      </c>
      <c r="O196" s="98">
        <f t="shared" si="18"/>
        <v>0</v>
      </c>
      <c r="P196" s="245">
        <v>1.14286</v>
      </c>
      <c r="Q196" s="57">
        <v>2.4285700000000001</v>
      </c>
      <c r="R196" s="57">
        <v>0.8</v>
      </c>
      <c r="S196" s="98">
        <f t="shared" si="16"/>
        <v>4.3714300000000001</v>
      </c>
      <c r="T196" s="259">
        <v>27186</v>
      </c>
      <c r="U196" s="237">
        <v>24491</v>
      </c>
      <c r="V196" s="237">
        <v>30357</v>
      </c>
      <c r="W196" s="237">
        <v>30</v>
      </c>
      <c r="X196" s="237">
        <v>45</v>
      </c>
      <c r="Y196" s="237">
        <v>67989</v>
      </c>
      <c r="Z196" s="237">
        <v>116</v>
      </c>
      <c r="AA196" s="237">
        <v>80</v>
      </c>
      <c r="AB196" s="68">
        <v>0</v>
      </c>
      <c r="AC196" s="68">
        <v>0</v>
      </c>
      <c r="AD196" s="68">
        <v>0</v>
      </c>
      <c r="AE196" s="68">
        <v>45686</v>
      </c>
      <c r="AF196" s="68">
        <v>61979</v>
      </c>
      <c r="AG196" s="68">
        <v>0</v>
      </c>
      <c r="AH196" s="68">
        <v>76803</v>
      </c>
      <c r="AI196" s="68">
        <v>184468</v>
      </c>
      <c r="AJ196" s="91">
        <f t="shared" si="19"/>
        <v>0</v>
      </c>
      <c r="AK196" s="68">
        <v>114315</v>
      </c>
      <c r="AL196" s="68">
        <v>24160</v>
      </c>
      <c r="AM196" s="68">
        <v>34576</v>
      </c>
      <c r="AN196" s="68">
        <v>173051</v>
      </c>
      <c r="AO196" s="68">
        <v>0</v>
      </c>
      <c r="AP196" s="68">
        <v>0</v>
      </c>
      <c r="AQ196" s="111">
        <f t="shared" si="20"/>
        <v>0</v>
      </c>
      <c r="AR196" s="209">
        <v>45686</v>
      </c>
      <c r="AS196" s="68">
        <v>0</v>
      </c>
      <c r="AT196" s="68">
        <v>0</v>
      </c>
      <c r="AU196" s="91">
        <f t="shared" si="17"/>
        <v>45686</v>
      </c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</row>
    <row r="197" spans="1:66" x14ac:dyDescent="0.2">
      <c r="A197" s="14">
        <v>923460001</v>
      </c>
      <c r="B197" t="str">
        <f>VLOOKUP($A197,[2]LibPAS!$A$2:$AO$476,2,FALSE)</f>
        <v>HORSHAM TOWNSHIP LIBRARY</v>
      </c>
      <c r="C197" s="95"/>
      <c r="D197" s="153" t="s">
        <v>1440</v>
      </c>
      <c r="E197" s="153" t="s">
        <v>12</v>
      </c>
      <c r="F197" s="153" t="s">
        <v>162</v>
      </c>
      <c r="G197" s="96"/>
      <c r="H197" s="96"/>
      <c r="I197" s="153">
        <v>0</v>
      </c>
      <c r="J197" s="237">
        <v>26147</v>
      </c>
      <c r="K197" s="237">
        <v>21790</v>
      </c>
      <c r="L197" s="57">
        <v>57</v>
      </c>
      <c r="M197" s="57">
        <v>4</v>
      </c>
      <c r="N197" s="57">
        <v>0</v>
      </c>
      <c r="O197" s="98">
        <f t="shared" si="18"/>
        <v>4</v>
      </c>
      <c r="P197" s="245">
        <v>0</v>
      </c>
      <c r="Q197" s="57">
        <v>7.2750000000000004</v>
      </c>
      <c r="R197" s="57">
        <v>0.2</v>
      </c>
      <c r="S197" s="98">
        <f t="shared" si="16"/>
        <v>11.475</v>
      </c>
      <c r="T197" s="259">
        <v>89935</v>
      </c>
      <c r="U197" s="237">
        <v>78540</v>
      </c>
      <c r="V197" s="237">
        <v>18971</v>
      </c>
      <c r="W197" s="237">
        <v>106</v>
      </c>
      <c r="X197" s="237">
        <v>109</v>
      </c>
      <c r="Y197" s="237">
        <v>304237</v>
      </c>
      <c r="Z197" s="237">
        <v>28253</v>
      </c>
      <c r="AA197" s="237">
        <v>36389</v>
      </c>
      <c r="AB197" s="68">
        <v>0</v>
      </c>
      <c r="AC197" s="68">
        <v>0</v>
      </c>
      <c r="AD197" s="68">
        <v>0</v>
      </c>
      <c r="AE197" s="68">
        <v>74252</v>
      </c>
      <c r="AF197" s="68">
        <v>1057833</v>
      </c>
      <c r="AG197" s="68">
        <v>0</v>
      </c>
      <c r="AH197" s="68">
        <v>55423</v>
      </c>
      <c r="AI197" s="68">
        <v>1187508</v>
      </c>
      <c r="AJ197" s="91">
        <f t="shared" si="19"/>
        <v>0</v>
      </c>
      <c r="AK197" s="68">
        <v>551335</v>
      </c>
      <c r="AL197" s="68">
        <v>172302</v>
      </c>
      <c r="AM197" s="68">
        <v>402927</v>
      </c>
      <c r="AN197" s="68">
        <v>1126564</v>
      </c>
      <c r="AO197" s="68">
        <v>0</v>
      </c>
      <c r="AP197" s="68">
        <v>0</v>
      </c>
      <c r="AQ197" s="111">
        <f t="shared" si="20"/>
        <v>0</v>
      </c>
      <c r="AR197" s="209">
        <v>74252</v>
      </c>
      <c r="AS197" s="68">
        <v>0</v>
      </c>
      <c r="AT197" s="68">
        <v>0</v>
      </c>
      <c r="AU197" s="91">
        <f t="shared" si="17"/>
        <v>74252</v>
      </c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</row>
    <row r="198" spans="1:66" x14ac:dyDescent="0.2">
      <c r="A198" s="14">
        <v>918401083</v>
      </c>
      <c r="B198" t="str">
        <f>VLOOKUP($A198,[2]LibPAS!$A$2:$AO$476,2,FALSE)</f>
        <v>HOYT LIBRARY</v>
      </c>
      <c r="C198" s="95"/>
      <c r="D198" s="153" t="s">
        <v>957</v>
      </c>
      <c r="E198" s="153" t="s">
        <v>127</v>
      </c>
      <c r="F198" s="153" t="s">
        <v>775</v>
      </c>
      <c r="G198" s="96"/>
      <c r="H198" s="96"/>
      <c r="I198" s="153" t="s">
        <v>1461</v>
      </c>
      <c r="J198" s="237">
        <v>31830</v>
      </c>
      <c r="K198" s="237">
        <v>28782</v>
      </c>
      <c r="L198" s="57">
        <v>45</v>
      </c>
      <c r="M198" s="57">
        <v>1</v>
      </c>
      <c r="N198" s="57">
        <v>0</v>
      </c>
      <c r="O198" s="98">
        <f t="shared" si="18"/>
        <v>1</v>
      </c>
      <c r="P198" s="245">
        <v>1</v>
      </c>
      <c r="Q198" s="57">
        <v>13.34286</v>
      </c>
      <c r="R198" s="57">
        <v>0</v>
      </c>
      <c r="S198" s="98">
        <f t="shared" ref="S198:S258" si="21">SUM(O198:R198)</f>
        <v>15.34286</v>
      </c>
      <c r="T198" s="259">
        <v>80884</v>
      </c>
      <c r="U198" s="237">
        <v>70539</v>
      </c>
      <c r="V198" s="237">
        <v>2292</v>
      </c>
      <c r="W198" s="237">
        <v>106</v>
      </c>
      <c r="X198" s="237">
        <v>0</v>
      </c>
      <c r="Y198" s="237">
        <v>105428</v>
      </c>
      <c r="Z198" s="237">
        <v>10881</v>
      </c>
      <c r="AA198" s="237">
        <v>8839</v>
      </c>
      <c r="AB198" s="68">
        <v>0</v>
      </c>
      <c r="AC198" s="68">
        <v>0</v>
      </c>
      <c r="AD198" s="68">
        <v>0</v>
      </c>
      <c r="AE198" s="68">
        <v>111149</v>
      </c>
      <c r="AF198" s="68">
        <v>246801</v>
      </c>
      <c r="AG198" s="68">
        <v>65000</v>
      </c>
      <c r="AH198" s="68">
        <v>627774</v>
      </c>
      <c r="AI198" s="68">
        <v>985724</v>
      </c>
      <c r="AJ198" s="91">
        <f t="shared" si="19"/>
        <v>0</v>
      </c>
      <c r="AK198" s="68">
        <v>389578</v>
      </c>
      <c r="AL198" s="68">
        <v>79814</v>
      </c>
      <c r="AM198" s="68">
        <v>112916</v>
      </c>
      <c r="AN198" s="68">
        <v>582308</v>
      </c>
      <c r="AO198" s="241" t="s">
        <v>1032</v>
      </c>
      <c r="AP198" s="241" t="s">
        <v>1032</v>
      </c>
      <c r="AQ198" s="111">
        <f t="shared" si="20"/>
        <v>0</v>
      </c>
      <c r="AR198" s="209">
        <v>111149</v>
      </c>
      <c r="AS198" s="241" t="s">
        <v>1032</v>
      </c>
      <c r="AT198" s="241" t="s">
        <v>1032</v>
      </c>
      <c r="AU198" s="91">
        <f t="shared" ref="AU198:AU258" si="22">SUM(AR198:AT198)</f>
        <v>111149</v>
      </c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68"/>
      <c r="BN198" s="47"/>
    </row>
    <row r="199" spans="1:66" x14ac:dyDescent="0.2">
      <c r="A199" s="14">
        <v>917410483</v>
      </c>
      <c r="B199" t="str">
        <f>VLOOKUP($A199,[2]LibPAS!$A$2:$AO$476,2,FALSE)</f>
        <v>HUGHESVILLE AREA PUBLIC LIBRARY</v>
      </c>
      <c r="C199" s="95"/>
      <c r="D199" s="153" t="s">
        <v>1443</v>
      </c>
      <c r="E199" s="153" t="s">
        <v>13</v>
      </c>
      <c r="F199" s="153" t="s">
        <v>532</v>
      </c>
      <c r="G199" s="96"/>
      <c r="H199" s="96"/>
      <c r="I199" s="153" t="s">
        <v>1472</v>
      </c>
      <c r="J199" s="237">
        <v>5713</v>
      </c>
      <c r="K199" s="237">
        <v>2989</v>
      </c>
      <c r="L199" s="57">
        <v>45</v>
      </c>
      <c r="M199" s="57">
        <v>0</v>
      </c>
      <c r="N199" s="57">
        <v>0</v>
      </c>
      <c r="O199" s="98">
        <f t="shared" si="18"/>
        <v>0</v>
      </c>
      <c r="P199" s="245">
        <v>0</v>
      </c>
      <c r="Q199" s="57">
        <v>2.2857099999999999</v>
      </c>
      <c r="R199" s="57">
        <v>0.22857</v>
      </c>
      <c r="S199" s="98">
        <f t="shared" si="21"/>
        <v>2.5142799999999998</v>
      </c>
      <c r="T199" s="259">
        <v>27249</v>
      </c>
      <c r="U199" s="237">
        <v>25101</v>
      </c>
      <c r="V199" s="237">
        <v>409</v>
      </c>
      <c r="W199" s="237">
        <v>50</v>
      </c>
      <c r="X199" s="237">
        <v>1</v>
      </c>
      <c r="Y199" s="237">
        <v>33635</v>
      </c>
      <c r="Z199" s="237">
        <v>36</v>
      </c>
      <c r="AA199" s="237">
        <v>110</v>
      </c>
      <c r="AB199" s="68">
        <v>0</v>
      </c>
      <c r="AC199" s="68">
        <v>0</v>
      </c>
      <c r="AD199" s="68">
        <v>0</v>
      </c>
      <c r="AE199" s="68">
        <v>20215</v>
      </c>
      <c r="AF199" s="68">
        <v>55509</v>
      </c>
      <c r="AG199" s="68">
        <v>0</v>
      </c>
      <c r="AH199" s="68">
        <v>25708</v>
      </c>
      <c r="AI199" s="68">
        <v>101432</v>
      </c>
      <c r="AJ199" s="91">
        <f t="shared" si="19"/>
        <v>0</v>
      </c>
      <c r="AK199" s="68">
        <v>61572</v>
      </c>
      <c r="AL199" s="68">
        <v>15019</v>
      </c>
      <c r="AM199" s="68">
        <v>53399</v>
      </c>
      <c r="AN199" s="68">
        <v>129990</v>
      </c>
      <c r="AO199" s="252" t="s">
        <v>1032</v>
      </c>
      <c r="AP199" s="252" t="s">
        <v>1032</v>
      </c>
      <c r="AQ199" s="111">
        <f t="shared" si="20"/>
        <v>0</v>
      </c>
      <c r="AR199" s="209">
        <v>20215</v>
      </c>
      <c r="AS199" s="252" t="s">
        <v>1032</v>
      </c>
      <c r="AT199" s="241" t="s">
        <v>1032</v>
      </c>
      <c r="AU199" s="91">
        <f t="shared" si="22"/>
        <v>20215</v>
      </c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J199" s="68"/>
      <c r="BK199" s="47"/>
      <c r="BL199" s="47"/>
      <c r="BM199" s="47"/>
      <c r="BN199" s="47"/>
    </row>
    <row r="200" spans="1:66" x14ac:dyDescent="0.2">
      <c r="A200" s="14">
        <v>911310513</v>
      </c>
      <c r="B200" t="str">
        <f>VLOOKUP($A200,[2]LibPAS!$A$2:$AO$476,2,FALSE)</f>
        <v>HUNTINGDON COUNTY LIBRARY</v>
      </c>
      <c r="C200" s="95"/>
      <c r="D200" s="153" t="s">
        <v>1445</v>
      </c>
      <c r="E200" s="153" t="s">
        <v>354</v>
      </c>
      <c r="F200" s="153" t="s">
        <v>501</v>
      </c>
      <c r="G200" s="96"/>
      <c r="H200" s="96"/>
      <c r="I200" s="153">
        <v>0</v>
      </c>
      <c r="J200" s="237">
        <v>45913</v>
      </c>
      <c r="K200" s="237">
        <v>5808</v>
      </c>
      <c r="L200" s="57">
        <v>50</v>
      </c>
      <c r="M200" s="57">
        <v>1.0133300000000001</v>
      </c>
      <c r="N200" s="57">
        <v>0</v>
      </c>
      <c r="O200" s="98">
        <f t="shared" si="18"/>
        <v>1.0133300000000001</v>
      </c>
      <c r="P200" s="245">
        <v>0</v>
      </c>
      <c r="Q200" s="57">
        <v>8.2666699999999995</v>
      </c>
      <c r="R200" s="57">
        <v>5.3330000000000002E-2</v>
      </c>
      <c r="S200" s="98">
        <f t="shared" si="21"/>
        <v>9.3333300000000001</v>
      </c>
      <c r="T200" s="259">
        <v>41444</v>
      </c>
      <c r="U200" s="237">
        <v>38268</v>
      </c>
      <c r="V200" s="237">
        <v>1506</v>
      </c>
      <c r="W200" s="237">
        <v>75</v>
      </c>
      <c r="X200" s="238">
        <v>0</v>
      </c>
      <c r="Y200" s="237">
        <v>52647</v>
      </c>
      <c r="Z200" s="237">
        <v>79</v>
      </c>
      <c r="AA200" s="237">
        <v>567</v>
      </c>
      <c r="AB200" s="68">
        <v>0</v>
      </c>
      <c r="AC200" s="68">
        <v>0</v>
      </c>
      <c r="AD200" s="68">
        <v>0</v>
      </c>
      <c r="AE200" s="68">
        <v>129354</v>
      </c>
      <c r="AF200" s="68">
        <v>70570</v>
      </c>
      <c r="AG200" s="68">
        <v>0</v>
      </c>
      <c r="AH200" s="68">
        <v>394790</v>
      </c>
      <c r="AI200" s="68">
        <v>594714</v>
      </c>
      <c r="AJ200" s="91">
        <f t="shared" si="19"/>
        <v>0</v>
      </c>
      <c r="AK200" s="68">
        <v>258399</v>
      </c>
      <c r="AL200" s="68">
        <v>51840</v>
      </c>
      <c r="AM200" s="68">
        <v>65279</v>
      </c>
      <c r="AN200" s="68">
        <v>375518</v>
      </c>
      <c r="AO200" s="68">
        <v>0</v>
      </c>
      <c r="AP200" s="68">
        <v>0</v>
      </c>
      <c r="AQ200" s="111">
        <f t="shared" si="20"/>
        <v>0</v>
      </c>
      <c r="AR200" s="209">
        <v>129354</v>
      </c>
      <c r="AS200" s="68">
        <v>0</v>
      </c>
      <c r="AT200" s="68">
        <v>0</v>
      </c>
      <c r="AU200" s="91">
        <f t="shared" si="22"/>
        <v>129354</v>
      </c>
      <c r="AW200" s="47"/>
      <c r="AX200" s="47"/>
      <c r="AY200" s="47"/>
      <c r="AZ200" s="47"/>
      <c r="BA200" s="47"/>
      <c r="BB200" s="47"/>
      <c r="BC200" s="47"/>
      <c r="BD200" s="47"/>
      <c r="BE200" s="47"/>
      <c r="BF200" s="68"/>
      <c r="BG200" s="68"/>
      <c r="BH200" s="68"/>
      <c r="BI200" s="47"/>
      <c r="BJ200" s="47"/>
      <c r="BK200" s="47"/>
      <c r="BL200" s="47"/>
      <c r="BM200" s="47"/>
      <c r="BN200" s="68"/>
    </row>
    <row r="201" spans="1:66" x14ac:dyDescent="0.2">
      <c r="A201" s="14">
        <v>923460694</v>
      </c>
      <c r="B201" t="str">
        <f>VLOOKUP($A201,[2]LibPAS!$A$2:$AO$476,2,FALSE)</f>
        <v>HUNTINGDON VALLEY LIBRARY</v>
      </c>
      <c r="C201" s="95"/>
      <c r="D201" s="153" t="s">
        <v>1440</v>
      </c>
      <c r="E201" s="153" t="s">
        <v>12</v>
      </c>
      <c r="F201" s="153" t="s">
        <v>162</v>
      </c>
      <c r="G201" s="96"/>
      <c r="H201" s="96"/>
      <c r="I201" s="153">
        <v>0</v>
      </c>
      <c r="J201" s="237">
        <v>12982</v>
      </c>
      <c r="K201" s="237">
        <v>6367</v>
      </c>
      <c r="L201" s="57">
        <v>58</v>
      </c>
      <c r="M201" s="57">
        <v>3.0133299999999998</v>
      </c>
      <c r="N201" s="57">
        <v>0</v>
      </c>
      <c r="O201" s="98">
        <f t="shared" si="18"/>
        <v>3.0133299999999998</v>
      </c>
      <c r="P201" s="245">
        <v>0</v>
      </c>
      <c r="Q201" s="57">
        <v>6.1333299999999999</v>
      </c>
      <c r="R201" s="57">
        <v>0.98667000000000005</v>
      </c>
      <c r="S201" s="98">
        <f t="shared" si="21"/>
        <v>10.133330000000001</v>
      </c>
      <c r="T201" s="259">
        <v>72765</v>
      </c>
      <c r="U201" s="237">
        <v>65040</v>
      </c>
      <c r="V201" s="237">
        <v>19016</v>
      </c>
      <c r="W201" s="237">
        <v>60</v>
      </c>
      <c r="X201" s="237">
        <v>109</v>
      </c>
      <c r="Y201" s="237">
        <v>157176</v>
      </c>
      <c r="Z201" s="237">
        <v>14123</v>
      </c>
      <c r="AA201" s="237">
        <v>16726</v>
      </c>
      <c r="AB201" s="68">
        <v>0</v>
      </c>
      <c r="AC201" s="68">
        <v>0</v>
      </c>
      <c r="AD201" s="68">
        <v>0</v>
      </c>
      <c r="AE201" s="68">
        <v>36868</v>
      </c>
      <c r="AF201" s="68">
        <v>482045</v>
      </c>
      <c r="AG201" s="68">
        <v>0</v>
      </c>
      <c r="AH201" s="68">
        <v>89424</v>
      </c>
      <c r="AI201" s="68">
        <v>608337</v>
      </c>
      <c r="AJ201" s="91">
        <f t="shared" si="19"/>
        <v>0</v>
      </c>
      <c r="AK201" s="68">
        <v>399070</v>
      </c>
      <c r="AL201" s="68">
        <v>83830</v>
      </c>
      <c r="AM201" s="68">
        <v>145966</v>
      </c>
      <c r="AN201" s="68">
        <v>628866</v>
      </c>
      <c r="AO201" s="241" t="s">
        <v>1032</v>
      </c>
      <c r="AP201" s="241" t="s">
        <v>1032</v>
      </c>
      <c r="AQ201" s="111">
        <f t="shared" si="20"/>
        <v>0</v>
      </c>
      <c r="AR201" s="209">
        <v>36868</v>
      </c>
      <c r="AS201" s="241" t="s">
        <v>1032</v>
      </c>
      <c r="AT201" s="241" t="s">
        <v>1032</v>
      </c>
      <c r="AU201" s="91">
        <f t="shared" si="22"/>
        <v>36868</v>
      </c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J201" s="68"/>
      <c r="BK201" s="47"/>
      <c r="BL201" s="47"/>
      <c r="BM201" s="47"/>
      <c r="BN201" s="47"/>
    </row>
    <row r="202" spans="1:66" x14ac:dyDescent="0.2">
      <c r="A202" s="14">
        <v>908050423</v>
      </c>
      <c r="B202" t="str">
        <f>VLOOKUP($A202,[2]LibPAS!$A$2:$AO$476,2,FALSE)</f>
        <v>HYNDMAN-LONDONDERRY PUB LIB</v>
      </c>
      <c r="C202" s="95"/>
      <c r="D202" s="153" t="s">
        <v>1445</v>
      </c>
      <c r="E202" s="153" t="s">
        <v>354</v>
      </c>
      <c r="F202" s="153" t="s">
        <v>392</v>
      </c>
      <c r="G202" s="96"/>
      <c r="H202" s="96"/>
      <c r="I202" s="153" t="s">
        <v>1463</v>
      </c>
      <c r="J202" s="238">
        <v>2766</v>
      </c>
      <c r="K202" s="238">
        <v>474</v>
      </c>
      <c r="L202" s="57">
        <v>32</v>
      </c>
      <c r="M202" s="57">
        <v>0</v>
      </c>
      <c r="N202" s="57">
        <v>0</v>
      </c>
      <c r="O202" s="98">
        <f t="shared" si="18"/>
        <v>0</v>
      </c>
      <c r="P202" s="245">
        <v>0.57142999999999999</v>
      </c>
      <c r="Q202" s="57">
        <v>0.22857</v>
      </c>
      <c r="R202" s="57">
        <v>0.34286</v>
      </c>
      <c r="S202" s="98">
        <f t="shared" si="21"/>
        <v>1.14286</v>
      </c>
      <c r="T202" s="293">
        <v>12213</v>
      </c>
      <c r="U202" s="238">
        <v>10707</v>
      </c>
      <c r="V202" s="238">
        <v>1506</v>
      </c>
      <c r="W202" s="238">
        <v>10</v>
      </c>
      <c r="X202" s="241" t="s">
        <v>1032</v>
      </c>
      <c r="Y202" s="237">
        <v>2122</v>
      </c>
      <c r="Z202" s="252" t="s">
        <v>1032</v>
      </c>
      <c r="AA202" s="252" t="s">
        <v>1032</v>
      </c>
      <c r="AB202" s="68">
        <v>0</v>
      </c>
      <c r="AC202" s="68">
        <v>0</v>
      </c>
      <c r="AD202" s="68">
        <v>0</v>
      </c>
      <c r="AE202" s="68">
        <v>8816</v>
      </c>
      <c r="AF202" s="68">
        <v>10902</v>
      </c>
      <c r="AG202" s="241" t="s">
        <v>1032</v>
      </c>
      <c r="AH202" s="68">
        <v>31309</v>
      </c>
      <c r="AI202" s="68">
        <v>51027</v>
      </c>
      <c r="AJ202" s="91">
        <f t="shared" si="19"/>
        <v>0</v>
      </c>
      <c r="AK202" s="68">
        <v>24978</v>
      </c>
      <c r="AL202" s="68">
        <v>4477</v>
      </c>
      <c r="AM202" s="68">
        <v>11247</v>
      </c>
      <c r="AN202" s="68">
        <v>40702</v>
      </c>
      <c r="AO202" s="241" t="s">
        <v>1032</v>
      </c>
      <c r="AP202" s="241" t="s">
        <v>1032</v>
      </c>
      <c r="AQ202" s="111">
        <f t="shared" si="20"/>
        <v>0</v>
      </c>
      <c r="AR202" s="209">
        <v>8816</v>
      </c>
      <c r="AS202" s="241" t="s">
        <v>1032</v>
      </c>
      <c r="AT202" s="241" t="s">
        <v>1032</v>
      </c>
      <c r="AU202" s="91">
        <f t="shared" si="22"/>
        <v>8816</v>
      </c>
      <c r="AX202" s="47"/>
      <c r="AZ202" s="68"/>
      <c r="BA202" s="68"/>
      <c r="BB202" s="47"/>
      <c r="BC202" s="47"/>
      <c r="BD202" s="47"/>
      <c r="BE202" s="47"/>
      <c r="BF202" s="68"/>
      <c r="BG202" s="68"/>
      <c r="BH202" s="68"/>
      <c r="BI202" s="47"/>
      <c r="BJ202" s="47"/>
      <c r="BK202" s="47"/>
      <c r="BL202" s="47"/>
      <c r="BM202" s="47"/>
      <c r="BN202" s="47"/>
    </row>
    <row r="203" spans="1:66" x14ac:dyDescent="0.2">
      <c r="A203" s="14">
        <v>923461353</v>
      </c>
      <c r="B203" t="str">
        <f>VLOOKUP($A203,[2]LibPAS!$A$2:$AO$476,2,FALSE)</f>
        <v>INDIAN VALLEY PUBLIC LIBRARY</v>
      </c>
      <c r="C203" s="95"/>
      <c r="D203" s="153" t="s">
        <v>1440</v>
      </c>
      <c r="E203" s="153" t="s">
        <v>12</v>
      </c>
      <c r="F203" s="153" t="s">
        <v>162</v>
      </c>
      <c r="G203" s="96"/>
      <c r="H203" s="96"/>
      <c r="I203" s="153">
        <v>0</v>
      </c>
      <c r="J203" s="237">
        <v>45316</v>
      </c>
      <c r="K203" s="237">
        <v>32600</v>
      </c>
      <c r="L203" s="57">
        <v>70</v>
      </c>
      <c r="M203" s="57">
        <v>6.8421099999999999</v>
      </c>
      <c r="N203" s="57">
        <v>0</v>
      </c>
      <c r="O203" s="98">
        <f t="shared" si="18"/>
        <v>6.8421099999999999</v>
      </c>
      <c r="P203" s="245">
        <v>6.5</v>
      </c>
      <c r="Q203" s="57">
        <v>12.31579</v>
      </c>
      <c r="R203" s="57">
        <v>1.9736800000000001</v>
      </c>
      <c r="S203" s="98">
        <f t="shared" si="21"/>
        <v>27.63158</v>
      </c>
      <c r="T203" s="259">
        <v>162319</v>
      </c>
      <c r="U203" s="237">
        <v>116914</v>
      </c>
      <c r="V203" s="237">
        <v>17539</v>
      </c>
      <c r="W203" s="237">
        <v>174</v>
      </c>
      <c r="X203" s="237">
        <v>171</v>
      </c>
      <c r="Y203" s="237">
        <v>356824</v>
      </c>
      <c r="Z203" s="237">
        <v>1229</v>
      </c>
      <c r="AA203" s="237">
        <v>2505</v>
      </c>
      <c r="AB203" s="241">
        <v>0</v>
      </c>
      <c r="AC203" s="68">
        <v>0</v>
      </c>
      <c r="AD203" s="241">
        <v>0</v>
      </c>
      <c r="AE203" s="68">
        <v>125452</v>
      </c>
      <c r="AF203" s="68">
        <v>833032</v>
      </c>
      <c r="AG203" s="68">
        <v>0</v>
      </c>
      <c r="AH203" s="68">
        <v>181421</v>
      </c>
      <c r="AI203" s="68">
        <v>1139905</v>
      </c>
      <c r="AJ203" s="91">
        <f t="shared" si="19"/>
        <v>0</v>
      </c>
      <c r="AK203" s="68">
        <v>695655</v>
      </c>
      <c r="AL203" s="68">
        <v>239462</v>
      </c>
      <c r="AM203" s="68">
        <v>198016</v>
      </c>
      <c r="AN203" s="68">
        <v>1133133</v>
      </c>
      <c r="AO203" s="241" t="s">
        <v>1032</v>
      </c>
      <c r="AP203" s="241" t="s">
        <v>1032</v>
      </c>
      <c r="AQ203" s="111">
        <f t="shared" si="20"/>
        <v>0</v>
      </c>
      <c r="AR203" s="209">
        <v>125452</v>
      </c>
      <c r="AS203" s="241" t="s">
        <v>1032</v>
      </c>
      <c r="AT203" s="241" t="s">
        <v>1032</v>
      </c>
      <c r="AU203" s="91">
        <f t="shared" si="22"/>
        <v>125452</v>
      </c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J203" s="68"/>
      <c r="BK203" s="47"/>
      <c r="BL203" s="47"/>
      <c r="BM203" s="47"/>
      <c r="BN203" s="47"/>
    </row>
    <row r="204" spans="1:66" x14ac:dyDescent="0.2">
      <c r="A204" s="14">
        <v>928320663</v>
      </c>
      <c r="B204" t="str">
        <f>VLOOKUP($A204,[2]LibPAS!$A$2:$AO$476,2,FALSE)</f>
        <v>INDIANA FREE LIBRARY INC</v>
      </c>
      <c r="C204" s="95"/>
      <c r="D204" s="153" t="s">
        <v>1445</v>
      </c>
      <c r="E204" s="153" t="s">
        <v>126</v>
      </c>
      <c r="F204" s="153" t="s">
        <v>503</v>
      </c>
      <c r="G204" s="96"/>
      <c r="H204" s="96"/>
      <c r="I204" s="153">
        <v>0</v>
      </c>
      <c r="J204" s="237">
        <v>32924</v>
      </c>
      <c r="K204" s="237">
        <v>14545</v>
      </c>
      <c r="L204" s="57">
        <v>50</v>
      </c>
      <c r="M204" s="57">
        <v>5.0857099999999997</v>
      </c>
      <c r="N204" s="57">
        <v>0</v>
      </c>
      <c r="O204" s="98">
        <f t="shared" si="18"/>
        <v>5.0857099999999997</v>
      </c>
      <c r="P204" s="245">
        <v>0</v>
      </c>
      <c r="Q204" s="57">
        <v>3.94286</v>
      </c>
      <c r="R204" s="57">
        <v>0.45713999999999999</v>
      </c>
      <c r="S204" s="98">
        <f t="shared" si="21"/>
        <v>9.485710000000001</v>
      </c>
      <c r="T204" s="259">
        <v>76244</v>
      </c>
      <c r="U204" s="237">
        <v>62275</v>
      </c>
      <c r="V204" s="237">
        <v>1696</v>
      </c>
      <c r="W204" s="237">
        <v>82</v>
      </c>
      <c r="X204" s="237">
        <v>56</v>
      </c>
      <c r="Y204" s="237">
        <v>100500</v>
      </c>
      <c r="Z204" s="237">
        <v>173</v>
      </c>
      <c r="AA204" s="237">
        <v>1110</v>
      </c>
      <c r="AB204" s="68">
        <v>0</v>
      </c>
      <c r="AC204" s="68">
        <v>0</v>
      </c>
      <c r="AD204" s="68">
        <v>4064</v>
      </c>
      <c r="AE204" s="68">
        <v>94710</v>
      </c>
      <c r="AF204" s="68">
        <v>161700</v>
      </c>
      <c r="AG204" s="68">
        <v>11000</v>
      </c>
      <c r="AH204" s="68">
        <v>130231</v>
      </c>
      <c r="AI204" s="68">
        <v>386641</v>
      </c>
      <c r="AJ204" s="91">
        <f t="shared" si="19"/>
        <v>4064</v>
      </c>
      <c r="AK204" s="68">
        <v>288426</v>
      </c>
      <c r="AL204" s="68">
        <v>57836</v>
      </c>
      <c r="AM204" s="68">
        <v>77704</v>
      </c>
      <c r="AN204" s="68">
        <v>423966</v>
      </c>
      <c r="AO204" s="68">
        <v>0</v>
      </c>
      <c r="AP204" s="68">
        <v>0</v>
      </c>
      <c r="AQ204" s="111">
        <f t="shared" si="20"/>
        <v>0</v>
      </c>
      <c r="AR204" s="209">
        <v>90646</v>
      </c>
      <c r="AS204" s="68">
        <v>0</v>
      </c>
      <c r="AT204" s="68">
        <v>4064</v>
      </c>
      <c r="AU204" s="91">
        <f t="shared" si="22"/>
        <v>94710</v>
      </c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</row>
    <row r="205" spans="1:66" x14ac:dyDescent="0.2">
      <c r="A205" s="14">
        <v>925230182</v>
      </c>
      <c r="B205" t="str">
        <f>VLOOKUP($A205,[2]LibPAS!$A$2:$AO$476,2,FALSE)</f>
        <v>J. LEWIS CROZER LIBRARY</v>
      </c>
      <c r="C205" s="95"/>
      <c r="D205" s="153" t="s">
        <v>1440</v>
      </c>
      <c r="E205" s="153" t="s">
        <v>870</v>
      </c>
      <c r="F205" s="153" t="s">
        <v>870</v>
      </c>
      <c r="G205" s="96"/>
      <c r="H205" s="96"/>
      <c r="I205" s="153" t="s">
        <v>1457</v>
      </c>
      <c r="J205" s="237">
        <v>33972</v>
      </c>
      <c r="K205" s="237">
        <v>8795</v>
      </c>
      <c r="L205" s="57">
        <v>47</v>
      </c>
      <c r="M205" s="57">
        <v>1</v>
      </c>
      <c r="N205" s="57">
        <v>0</v>
      </c>
      <c r="O205" s="98">
        <f t="shared" si="18"/>
        <v>1</v>
      </c>
      <c r="P205" s="245">
        <v>2</v>
      </c>
      <c r="Q205" s="57">
        <v>2.6857099999999998</v>
      </c>
      <c r="R205" s="57">
        <v>0</v>
      </c>
      <c r="S205" s="98">
        <f t="shared" si="21"/>
        <v>5.6857100000000003</v>
      </c>
      <c r="T205" s="259">
        <v>47784</v>
      </c>
      <c r="U205" s="237">
        <v>44778</v>
      </c>
      <c r="V205" s="237">
        <v>25356</v>
      </c>
      <c r="W205" s="237">
        <v>74</v>
      </c>
      <c r="X205" s="237">
        <v>229</v>
      </c>
      <c r="Y205" s="237">
        <v>18634</v>
      </c>
      <c r="Z205" s="237">
        <v>5743</v>
      </c>
      <c r="AA205" s="237">
        <v>1296</v>
      </c>
      <c r="AB205" s="68">
        <v>19383</v>
      </c>
      <c r="AC205" s="68">
        <v>19383</v>
      </c>
      <c r="AD205" s="68">
        <v>0</v>
      </c>
      <c r="AE205" s="68">
        <v>164352</v>
      </c>
      <c r="AF205" s="68">
        <v>396266</v>
      </c>
      <c r="AG205" s="68">
        <v>0</v>
      </c>
      <c r="AH205" s="68">
        <v>77966</v>
      </c>
      <c r="AI205" s="68">
        <v>657967</v>
      </c>
      <c r="AJ205" s="91">
        <f t="shared" si="19"/>
        <v>19383</v>
      </c>
      <c r="AK205" s="68">
        <v>313336</v>
      </c>
      <c r="AL205" s="68">
        <v>31074</v>
      </c>
      <c r="AM205" s="68">
        <v>163975</v>
      </c>
      <c r="AN205" s="68">
        <v>508385</v>
      </c>
      <c r="AO205" s="241" t="s">
        <v>1032</v>
      </c>
      <c r="AP205" s="68">
        <v>19383</v>
      </c>
      <c r="AQ205" s="111">
        <f t="shared" si="20"/>
        <v>19383</v>
      </c>
      <c r="AR205" s="209">
        <v>114352</v>
      </c>
      <c r="AS205" s="241" t="s">
        <v>1032</v>
      </c>
      <c r="AT205" s="241" t="s">
        <v>1032</v>
      </c>
      <c r="AU205" s="91">
        <f t="shared" si="22"/>
        <v>114352</v>
      </c>
      <c r="AW205" s="47"/>
      <c r="AX205" s="47"/>
      <c r="AZ205" s="68"/>
      <c r="BA205" s="47"/>
      <c r="BB205" s="47"/>
      <c r="BC205" s="68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</row>
    <row r="206" spans="1:66" x14ac:dyDescent="0.2">
      <c r="A206" s="14">
        <v>905200333</v>
      </c>
      <c r="B206" t="str">
        <f>VLOOKUP($A206,[2]LibPAS!$A$2:$AO$476,2,FALSE)</f>
        <v>JAMES A STONE MEMORIAL LIBRARY</v>
      </c>
      <c r="C206" s="95"/>
      <c r="D206" s="153" t="s">
        <v>1442</v>
      </c>
      <c r="E206" s="153" t="s">
        <v>177</v>
      </c>
      <c r="F206" s="153" t="s">
        <v>807</v>
      </c>
      <c r="G206" s="96"/>
      <c r="H206" s="96"/>
      <c r="I206" s="153" t="s">
        <v>1464</v>
      </c>
      <c r="J206" s="237">
        <v>3486</v>
      </c>
      <c r="K206" s="237">
        <v>1323</v>
      </c>
      <c r="L206" s="57">
        <v>32</v>
      </c>
      <c r="M206" s="57">
        <v>0</v>
      </c>
      <c r="N206" s="57">
        <v>0</v>
      </c>
      <c r="O206" s="98">
        <f t="shared" si="18"/>
        <v>0</v>
      </c>
      <c r="P206" s="245">
        <v>0.71428999999999998</v>
      </c>
      <c r="Q206" s="57">
        <v>0.34286</v>
      </c>
      <c r="R206" s="57">
        <v>0</v>
      </c>
      <c r="S206" s="98">
        <f t="shared" si="21"/>
        <v>1.05715</v>
      </c>
      <c r="T206" s="259">
        <v>22388</v>
      </c>
      <c r="U206" s="237">
        <v>20622</v>
      </c>
      <c r="V206" s="237">
        <v>0</v>
      </c>
      <c r="W206" s="237">
        <v>27</v>
      </c>
      <c r="X206" s="237">
        <v>0</v>
      </c>
      <c r="Y206" s="237">
        <v>16090</v>
      </c>
      <c r="Z206" s="237">
        <v>145</v>
      </c>
      <c r="AA206" s="237">
        <v>164</v>
      </c>
      <c r="AB206" s="241">
        <v>0</v>
      </c>
      <c r="AC206" s="68">
        <v>0</v>
      </c>
      <c r="AD206" s="241">
        <v>0</v>
      </c>
      <c r="AE206" s="68">
        <v>16334</v>
      </c>
      <c r="AF206" s="68">
        <v>38210</v>
      </c>
      <c r="AG206" s="68">
        <v>0</v>
      </c>
      <c r="AH206" s="68">
        <v>17411</v>
      </c>
      <c r="AI206" s="68">
        <v>71955</v>
      </c>
      <c r="AJ206" s="91">
        <f t="shared" si="19"/>
        <v>0</v>
      </c>
      <c r="AK206" s="68">
        <v>28514</v>
      </c>
      <c r="AL206" s="68">
        <v>8485</v>
      </c>
      <c r="AM206" s="68">
        <v>37431</v>
      </c>
      <c r="AN206" s="68">
        <v>74430</v>
      </c>
      <c r="AO206" s="68">
        <v>0</v>
      </c>
      <c r="AP206" s="68">
        <v>0</v>
      </c>
      <c r="AQ206" s="111">
        <f t="shared" si="20"/>
        <v>0</v>
      </c>
      <c r="AR206" s="209">
        <v>16334</v>
      </c>
      <c r="AS206" s="68">
        <v>0</v>
      </c>
      <c r="AT206" s="68">
        <v>0</v>
      </c>
      <c r="AU206" s="91">
        <f t="shared" si="22"/>
        <v>16334</v>
      </c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</row>
    <row r="207" spans="1:66" x14ac:dyDescent="0.2">
      <c r="A207" s="14">
        <v>917410695</v>
      </c>
      <c r="B207" t="str">
        <f>VLOOKUP($A207,[2]LibPAS!$A$2:$AO$476,2,FALSE)</f>
        <v>JAMES V BROWN LIBRARY</v>
      </c>
      <c r="C207" s="95"/>
      <c r="D207" s="153" t="s">
        <v>1443</v>
      </c>
      <c r="E207" s="153" t="s">
        <v>13</v>
      </c>
      <c r="F207" s="153" t="s">
        <v>532</v>
      </c>
      <c r="G207" s="96"/>
      <c r="H207" s="96"/>
      <c r="I207" s="153" t="s">
        <v>1472</v>
      </c>
      <c r="J207" s="237">
        <v>84702</v>
      </c>
      <c r="K207" s="238">
        <v>32547</v>
      </c>
      <c r="L207" s="57">
        <v>65</v>
      </c>
      <c r="M207" s="57">
        <v>5.0133299999999998</v>
      </c>
      <c r="N207" s="57">
        <v>0</v>
      </c>
      <c r="O207" s="98">
        <f t="shared" si="18"/>
        <v>5.0133299999999998</v>
      </c>
      <c r="P207" s="245">
        <v>0</v>
      </c>
      <c r="Q207" s="57">
        <v>29.066669999999998</v>
      </c>
      <c r="R207" s="57">
        <v>3.65333</v>
      </c>
      <c r="S207" s="98">
        <f t="shared" si="21"/>
        <v>37.733329999999995</v>
      </c>
      <c r="T207" s="293">
        <v>151953</v>
      </c>
      <c r="U207" s="238">
        <v>116108</v>
      </c>
      <c r="V207" s="238">
        <v>8028</v>
      </c>
      <c r="W207" s="238">
        <v>131</v>
      </c>
      <c r="X207" s="238">
        <v>0</v>
      </c>
      <c r="Y207" s="237">
        <v>374113</v>
      </c>
      <c r="Z207" s="237">
        <v>1094</v>
      </c>
      <c r="AA207" s="237">
        <v>1773</v>
      </c>
      <c r="AB207" s="68">
        <v>4500</v>
      </c>
      <c r="AC207" s="68">
        <v>15974</v>
      </c>
      <c r="AD207" s="68">
        <v>0</v>
      </c>
      <c r="AE207" s="68">
        <v>853054</v>
      </c>
      <c r="AF207" s="68">
        <v>894096</v>
      </c>
      <c r="AG207" s="241" t="s">
        <v>1032</v>
      </c>
      <c r="AH207" s="68">
        <v>688989</v>
      </c>
      <c r="AI207" s="68">
        <v>2452113</v>
      </c>
      <c r="AJ207" s="91">
        <f t="shared" si="19"/>
        <v>4500</v>
      </c>
      <c r="AK207" s="68">
        <v>1501243</v>
      </c>
      <c r="AL207" s="68">
        <v>246003</v>
      </c>
      <c r="AM207" s="68">
        <v>442828</v>
      </c>
      <c r="AN207" s="68">
        <v>2190074</v>
      </c>
      <c r="AO207" s="68">
        <v>11474</v>
      </c>
      <c r="AP207" s="68">
        <v>4500</v>
      </c>
      <c r="AQ207" s="111">
        <f t="shared" si="20"/>
        <v>15974</v>
      </c>
      <c r="AR207" s="209">
        <v>799704</v>
      </c>
      <c r="AS207" s="241" t="s">
        <v>1032</v>
      </c>
      <c r="AT207" s="68">
        <v>53350</v>
      </c>
      <c r="AU207" s="91">
        <f t="shared" si="22"/>
        <v>853054</v>
      </c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</row>
    <row r="208" spans="1:66" x14ac:dyDescent="0.2">
      <c r="A208" s="14">
        <v>916600303</v>
      </c>
      <c r="B208" t="str">
        <f>VLOOKUP($A208,[2]LibPAS!$A$2:$AO$476,2,FALSE)</f>
        <v>JANE &amp; ANNETTE HERR MEMORIAL LIBRARY</v>
      </c>
      <c r="C208" s="95"/>
      <c r="D208" s="153" t="s">
        <v>1443</v>
      </c>
      <c r="E208" s="153" t="s">
        <v>13</v>
      </c>
      <c r="F208" s="153" t="s">
        <v>110</v>
      </c>
      <c r="G208" s="96"/>
      <c r="H208" s="96"/>
      <c r="I208" s="153" t="s">
        <v>1474</v>
      </c>
      <c r="J208" s="237">
        <v>3540</v>
      </c>
      <c r="K208" s="237">
        <v>3495</v>
      </c>
      <c r="L208" s="57">
        <v>41</v>
      </c>
      <c r="M208" s="57">
        <v>0</v>
      </c>
      <c r="N208" s="57">
        <v>0</v>
      </c>
      <c r="O208" s="98">
        <f t="shared" si="18"/>
        <v>0</v>
      </c>
      <c r="P208" s="245">
        <v>1</v>
      </c>
      <c r="Q208" s="57">
        <v>3.3142900000000002</v>
      </c>
      <c r="R208" s="57">
        <v>0</v>
      </c>
      <c r="S208" s="98">
        <f t="shared" si="21"/>
        <v>4.3142899999999997</v>
      </c>
      <c r="T208" s="259">
        <v>21039</v>
      </c>
      <c r="U208" s="237">
        <v>17317</v>
      </c>
      <c r="V208" s="237">
        <v>0</v>
      </c>
      <c r="W208" s="237">
        <v>45</v>
      </c>
      <c r="X208" s="237">
        <v>0</v>
      </c>
      <c r="Y208" s="237">
        <v>49730</v>
      </c>
      <c r="Z208" s="237">
        <v>76</v>
      </c>
      <c r="AA208" s="237">
        <v>266</v>
      </c>
      <c r="AB208" s="68">
        <v>0</v>
      </c>
      <c r="AC208" s="68">
        <v>0</v>
      </c>
      <c r="AD208" s="68">
        <v>217</v>
      </c>
      <c r="AE208" s="68">
        <v>28750</v>
      </c>
      <c r="AF208" s="68">
        <v>63702</v>
      </c>
      <c r="AG208" s="68">
        <v>0</v>
      </c>
      <c r="AH208" s="68">
        <v>43310</v>
      </c>
      <c r="AI208" s="68">
        <v>135762</v>
      </c>
      <c r="AJ208" s="91">
        <f t="shared" si="19"/>
        <v>217</v>
      </c>
      <c r="AK208" s="68">
        <v>93275</v>
      </c>
      <c r="AL208" s="68">
        <v>16512</v>
      </c>
      <c r="AM208" s="68">
        <v>41139</v>
      </c>
      <c r="AN208" s="68">
        <v>150926</v>
      </c>
      <c r="AO208" s="68">
        <v>0</v>
      </c>
      <c r="AP208" s="68">
        <v>0</v>
      </c>
      <c r="AQ208" s="111">
        <f t="shared" si="20"/>
        <v>0</v>
      </c>
      <c r="AR208" s="209">
        <v>28533</v>
      </c>
      <c r="AS208" s="68">
        <v>0</v>
      </c>
      <c r="AT208" s="68">
        <v>217</v>
      </c>
      <c r="AU208" s="91">
        <f t="shared" si="22"/>
        <v>28750</v>
      </c>
      <c r="AW208" s="47"/>
      <c r="AX208" s="47"/>
      <c r="AZ208" s="68"/>
      <c r="BA208" s="68"/>
      <c r="BB208" s="47"/>
      <c r="BC208" s="68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</row>
    <row r="209" spans="1:66" x14ac:dyDescent="0.2">
      <c r="A209" s="14">
        <v>907650722</v>
      </c>
      <c r="B209" t="str">
        <f>VLOOKUP($A209,[2]LibPAS!$A$2:$AO$476,2,FALSE)</f>
        <v>JEANNETTE PUBLIC LIBRARY</v>
      </c>
      <c r="C209" s="95"/>
      <c r="D209" s="153" t="s">
        <v>1441</v>
      </c>
      <c r="E209" s="153" t="s">
        <v>806</v>
      </c>
      <c r="F209" s="153" t="s">
        <v>806</v>
      </c>
      <c r="G209" s="96"/>
      <c r="H209" s="96"/>
      <c r="I209" s="153" t="s">
        <v>1448</v>
      </c>
      <c r="J209" s="237">
        <v>14384</v>
      </c>
      <c r="K209" s="237">
        <v>3588</v>
      </c>
      <c r="L209" s="57">
        <v>35</v>
      </c>
      <c r="M209" s="57">
        <v>0.88571</v>
      </c>
      <c r="N209" s="57">
        <v>0</v>
      </c>
      <c r="O209" s="98">
        <f t="shared" si="18"/>
        <v>0.88571</v>
      </c>
      <c r="P209" s="245">
        <v>0</v>
      </c>
      <c r="Q209" s="57">
        <v>1.6</v>
      </c>
      <c r="R209" s="57">
        <v>0</v>
      </c>
      <c r="S209" s="98">
        <f t="shared" si="21"/>
        <v>2.4857100000000001</v>
      </c>
      <c r="T209" s="259">
        <v>58863</v>
      </c>
      <c r="U209" s="237">
        <v>39245</v>
      </c>
      <c r="V209" s="237">
        <v>30</v>
      </c>
      <c r="W209" s="237">
        <v>46</v>
      </c>
      <c r="X209" s="237">
        <v>0</v>
      </c>
      <c r="Y209" s="237">
        <v>20106</v>
      </c>
      <c r="Z209" s="237">
        <v>10542</v>
      </c>
      <c r="AA209" s="237">
        <v>5754</v>
      </c>
      <c r="AB209" s="68">
        <v>0</v>
      </c>
      <c r="AC209" s="68">
        <v>0</v>
      </c>
      <c r="AD209" s="68">
        <v>0</v>
      </c>
      <c r="AE209" s="68">
        <v>42245</v>
      </c>
      <c r="AF209" s="68">
        <v>72308</v>
      </c>
      <c r="AG209" s="68">
        <v>0</v>
      </c>
      <c r="AH209" s="68">
        <v>60975</v>
      </c>
      <c r="AI209" s="68">
        <v>175528</v>
      </c>
      <c r="AJ209" s="91">
        <f t="shared" si="19"/>
        <v>0</v>
      </c>
      <c r="AK209" s="68">
        <v>63198</v>
      </c>
      <c r="AL209" s="68">
        <v>22483</v>
      </c>
      <c r="AM209" s="68">
        <v>56180</v>
      </c>
      <c r="AN209" s="68">
        <v>141861</v>
      </c>
      <c r="AO209" s="68">
        <v>0</v>
      </c>
      <c r="AP209" s="68">
        <v>0</v>
      </c>
      <c r="AQ209" s="111">
        <f t="shared" si="20"/>
        <v>0</v>
      </c>
      <c r="AR209" s="209">
        <v>42245</v>
      </c>
      <c r="AS209" s="68">
        <v>0</v>
      </c>
      <c r="AT209" s="68">
        <v>0</v>
      </c>
      <c r="AU209" s="91">
        <f t="shared" si="22"/>
        <v>42245</v>
      </c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</row>
    <row r="210" spans="1:66" x14ac:dyDescent="0.2">
      <c r="A210" s="14">
        <v>902021743</v>
      </c>
      <c r="B210" t="str">
        <f>VLOOKUP($A210,[2]LibPAS!$A$2:$AO$476,2,FALSE)</f>
        <v>JEFFERSON HILLS PUBLIC LIBRARY</v>
      </c>
      <c r="C210" s="95"/>
      <c r="D210" s="153" t="s">
        <v>1441</v>
      </c>
      <c r="E210" s="153" t="s">
        <v>229</v>
      </c>
      <c r="F210" s="153" t="s">
        <v>332</v>
      </c>
      <c r="G210" s="96"/>
      <c r="H210" s="96"/>
      <c r="I210" s="153" t="s">
        <v>1452</v>
      </c>
      <c r="J210" s="237">
        <v>10619</v>
      </c>
      <c r="K210" s="237">
        <v>2586</v>
      </c>
      <c r="L210" s="57">
        <v>50</v>
      </c>
      <c r="M210" s="57">
        <v>1.08571</v>
      </c>
      <c r="N210" s="57">
        <v>0</v>
      </c>
      <c r="O210" s="98">
        <f t="shared" si="18"/>
        <v>1.08571</v>
      </c>
      <c r="P210" s="245">
        <v>0</v>
      </c>
      <c r="Q210" s="57">
        <v>3.7428599999999999</v>
      </c>
      <c r="R210" s="57">
        <v>0.31429000000000001</v>
      </c>
      <c r="S210" s="98">
        <f t="shared" si="21"/>
        <v>5.1428599999999998</v>
      </c>
      <c r="T210" s="259">
        <v>43023</v>
      </c>
      <c r="U210" s="237">
        <v>37543</v>
      </c>
      <c r="V210" s="237">
        <v>348491</v>
      </c>
      <c r="W210" s="237">
        <v>60</v>
      </c>
      <c r="X210" s="237">
        <v>265</v>
      </c>
      <c r="Y210" s="237">
        <v>59834</v>
      </c>
      <c r="Z210" s="237">
        <v>19832</v>
      </c>
      <c r="AA210" s="237">
        <v>17290</v>
      </c>
      <c r="AB210" s="68">
        <v>0</v>
      </c>
      <c r="AC210" s="68">
        <v>0</v>
      </c>
      <c r="AD210" s="68">
        <v>0</v>
      </c>
      <c r="AE210" s="68">
        <v>36168</v>
      </c>
      <c r="AF210" s="68">
        <v>253131</v>
      </c>
      <c r="AG210" s="68">
        <v>0</v>
      </c>
      <c r="AH210" s="68">
        <v>46671</v>
      </c>
      <c r="AI210" s="68">
        <v>335970</v>
      </c>
      <c r="AJ210" s="91">
        <f t="shared" si="19"/>
        <v>0</v>
      </c>
      <c r="AK210" s="68">
        <v>237334</v>
      </c>
      <c r="AL210" s="68">
        <v>42564</v>
      </c>
      <c r="AM210" s="68">
        <v>36318</v>
      </c>
      <c r="AN210" s="68">
        <v>316216</v>
      </c>
      <c r="AO210" s="68">
        <v>0</v>
      </c>
      <c r="AP210" s="68">
        <v>0</v>
      </c>
      <c r="AQ210" s="111">
        <f t="shared" si="20"/>
        <v>0</v>
      </c>
      <c r="AR210" s="209">
        <v>30424</v>
      </c>
      <c r="AS210" s="68">
        <v>0</v>
      </c>
      <c r="AT210" s="68">
        <v>5744</v>
      </c>
      <c r="AU210" s="91">
        <f t="shared" si="22"/>
        <v>36168</v>
      </c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</row>
    <row r="211" spans="1:66" x14ac:dyDescent="0.2">
      <c r="A211" s="14">
        <v>906330035</v>
      </c>
      <c r="B211" t="str">
        <f>VLOOKUP($A211,[2]LibPAS!$A$2:$AO$476,2,FALSE)</f>
        <v>JEFFERSON SYS ADMIN UNIT</v>
      </c>
      <c r="C211" s="95"/>
      <c r="D211" s="153" t="s">
        <v>1442</v>
      </c>
      <c r="E211" s="153" t="s">
        <v>118</v>
      </c>
      <c r="F211" s="153" t="s">
        <v>105</v>
      </c>
      <c r="G211" s="96"/>
      <c r="H211" s="96"/>
      <c r="I211" s="153" t="s">
        <v>1475</v>
      </c>
      <c r="J211" s="237">
        <v>0</v>
      </c>
      <c r="K211" s="237">
        <v>0</v>
      </c>
      <c r="L211" s="57">
        <v>50</v>
      </c>
      <c r="M211" s="57">
        <v>0</v>
      </c>
      <c r="N211" s="57">
        <v>0</v>
      </c>
      <c r="O211" s="98">
        <f t="shared" si="18"/>
        <v>0</v>
      </c>
      <c r="P211" s="245">
        <v>0</v>
      </c>
      <c r="Q211" s="57">
        <v>0</v>
      </c>
      <c r="R211" s="57">
        <v>0</v>
      </c>
      <c r="S211" s="98">
        <f t="shared" si="21"/>
        <v>0</v>
      </c>
      <c r="T211" s="259">
        <v>0</v>
      </c>
      <c r="U211" s="237">
        <v>0</v>
      </c>
      <c r="V211" s="237">
        <v>0</v>
      </c>
      <c r="W211" s="237">
        <v>0</v>
      </c>
      <c r="X211" s="237">
        <v>0</v>
      </c>
      <c r="Y211" s="237">
        <v>0</v>
      </c>
      <c r="Z211" s="237">
        <v>0</v>
      </c>
      <c r="AA211" s="237">
        <v>0</v>
      </c>
      <c r="AB211" s="68">
        <v>0</v>
      </c>
      <c r="AC211" s="68">
        <v>249</v>
      </c>
      <c r="AD211" s="68">
        <v>0</v>
      </c>
      <c r="AE211" s="68">
        <v>18623</v>
      </c>
      <c r="AF211" s="68">
        <v>0</v>
      </c>
      <c r="AG211" s="68">
        <v>0</v>
      </c>
      <c r="AH211" s="68">
        <v>18</v>
      </c>
      <c r="AI211" s="68">
        <v>18890</v>
      </c>
      <c r="AJ211" s="91">
        <f t="shared" si="19"/>
        <v>0</v>
      </c>
      <c r="AK211" s="68">
        <v>0</v>
      </c>
      <c r="AL211" s="68">
        <v>0</v>
      </c>
      <c r="AM211" s="68">
        <v>18890</v>
      </c>
      <c r="AN211" s="68">
        <v>18890</v>
      </c>
      <c r="AO211" s="68">
        <v>249</v>
      </c>
      <c r="AP211" s="241" t="s">
        <v>1032</v>
      </c>
      <c r="AQ211" s="111">
        <f t="shared" si="20"/>
        <v>249</v>
      </c>
      <c r="AR211" s="209">
        <v>18623</v>
      </c>
      <c r="AS211" s="241" t="s">
        <v>1032</v>
      </c>
      <c r="AT211" s="241" t="s">
        <v>1032</v>
      </c>
      <c r="AU211" s="91">
        <f t="shared" si="22"/>
        <v>18623</v>
      </c>
      <c r="AW211" s="47"/>
      <c r="AX211" s="47"/>
      <c r="AZ211" s="68"/>
      <c r="BA211" s="68"/>
      <c r="BB211" s="47"/>
      <c r="BC211" s="68"/>
      <c r="BD211" s="47"/>
      <c r="BE211" s="47"/>
      <c r="BF211" s="47"/>
      <c r="BG211" s="47"/>
      <c r="BH211" s="47"/>
      <c r="BJ211" s="68"/>
      <c r="BK211" s="47"/>
      <c r="BL211" s="47"/>
      <c r="BM211" s="47"/>
      <c r="BN211" s="47"/>
    </row>
    <row r="212" spans="1:66" x14ac:dyDescent="0.2">
      <c r="A212" s="14">
        <v>923460513</v>
      </c>
      <c r="B212" t="str">
        <f>VLOOKUP($A212,[2]LibPAS!$A$2:$AO$476,2,FALSE)</f>
        <v>JENKINTOWN LIBRARY</v>
      </c>
      <c r="C212" s="95"/>
      <c r="D212" s="154" t="s">
        <v>1440</v>
      </c>
      <c r="E212" s="154" t="s">
        <v>12</v>
      </c>
      <c r="F212" s="154" t="s">
        <v>162</v>
      </c>
      <c r="G212" s="96"/>
      <c r="H212" s="96"/>
      <c r="I212" s="154">
        <v>0</v>
      </c>
      <c r="J212" s="237">
        <v>4422</v>
      </c>
      <c r="K212" s="237">
        <v>2880</v>
      </c>
      <c r="L212" s="57">
        <v>58</v>
      </c>
      <c r="M212" s="57">
        <v>1</v>
      </c>
      <c r="N212" s="57">
        <v>0</v>
      </c>
      <c r="O212" s="98">
        <f t="shared" si="18"/>
        <v>1</v>
      </c>
      <c r="P212" s="245">
        <v>0</v>
      </c>
      <c r="Q212" s="57">
        <v>2.4736799999999999</v>
      </c>
      <c r="R212" s="57">
        <v>0</v>
      </c>
      <c r="S212" s="98">
        <f t="shared" si="21"/>
        <v>3.4736799999999999</v>
      </c>
      <c r="T212" s="259">
        <v>37139</v>
      </c>
      <c r="U212" s="237">
        <v>32358</v>
      </c>
      <c r="V212" s="237">
        <v>18971</v>
      </c>
      <c r="W212" s="237">
        <v>43</v>
      </c>
      <c r="X212" s="237">
        <v>109</v>
      </c>
      <c r="Y212" s="237">
        <v>51002</v>
      </c>
      <c r="Z212" s="237">
        <v>6828</v>
      </c>
      <c r="AA212" s="237">
        <v>6174</v>
      </c>
      <c r="AB212" s="68">
        <v>0</v>
      </c>
      <c r="AC212" s="68">
        <v>0</v>
      </c>
      <c r="AD212" s="68">
        <v>0</v>
      </c>
      <c r="AE212" s="68">
        <v>15788</v>
      </c>
      <c r="AF212" s="68">
        <v>249522</v>
      </c>
      <c r="AG212" s="68">
        <v>0</v>
      </c>
      <c r="AH212" s="68">
        <v>71957</v>
      </c>
      <c r="AI212" s="68">
        <v>337267</v>
      </c>
      <c r="AJ212" s="91">
        <f t="shared" si="19"/>
        <v>0</v>
      </c>
      <c r="AK212" s="68">
        <v>201764</v>
      </c>
      <c r="AL212" s="68">
        <v>53441</v>
      </c>
      <c r="AM212" s="68">
        <v>99576</v>
      </c>
      <c r="AN212" s="68">
        <v>354781</v>
      </c>
      <c r="AO212" s="68">
        <v>0</v>
      </c>
      <c r="AP212" s="68">
        <v>0</v>
      </c>
      <c r="AQ212" s="111">
        <f t="shared" si="20"/>
        <v>0</v>
      </c>
      <c r="AR212" s="209">
        <v>15788</v>
      </c>
      <c r="AS212" s="68">
        <v>0</v>
      </c>
      <c r="AT212" s="68">
        <v>0</v>
      </c>
      <c r="AU212" s="91">
        <f t="shared" si="22"/>
        <v>15788</v>
      </c>
      <c r="AW212" s="47"/>
      <c r="AX212" s="47"/>
      <c r="AZ212" s="68"/>
      <c r="BA212" s="68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</row>
    <row r="213" spans="1:66" x14ac:dyDescent="0.2">
      <c r="A213" s="14">
        <v>917410543</v>
      </c>
      <c r="B213" t="str">
        <f>VLOOKUP($A213,[2]LibPAS!$A$2:$AO$476,2,FALSE)</f>
        <v>JERSEY SHORE PUBLIC LIBRARY</v>
      </c>
      <c r="C213" s="95"/>
      <c r="D213" s="153" t="s">
        <v>1443</v>
      </c>
      <c r="E213" s="153" t="s">
        <v>13</v>
      </c>
      <c r="F213" s="153" t="s">
        <v>532</v>
      </c>
      <c r="G213" s="96"/>
      <c r="H213" s="96"/>
      <c r="I213" s="153" t="s">
        <v>1472</v>
      </c>
      <c r="J213" s="237">
        <v>5962</v>
      </c>
      <c r="K213" s="237">
        <v>3369</v>
      </c>
      <c r="L213" s="57">
        <v>56</v>
      </c>
      <c r="M213" s="57">
        <v>1</v>
      </c>
      <c r="N213" s="57">
        <v>0</v>
      </c>
      <c r="O213" s="98">
        <f t="shared" si="18"/>
        <v>1</v>
      </c>
      <c r="P213" s="245">
        <v>0</v>
      </c>
      <c r="Q213" s="57">
        <v>2.2250000000000001</v>
      </c>
      <c r="R213" s="57">
        <v>0</v>
      </c>
      <c r="S213" s="98">
        <f t="shared" si="21"/>
        <v>3.2250000000000001</v>
      </c>
      <c r="T213" s="259">
        <v>21611</v>
      </c>
      <c r="U213" s="237">
        <v>17746</v>
      </c>
      <c r="V213" s="237">
        <v>409</v>
      </c>
      <c r="W213" s="237">
        <v>19</v>
      </c>
      <c r="X213" s="237">
        <v>0</v>
      </c>
      <c r="Y213" s="237">
        <v>58118</v>
      </c>
      <c r="Z213" s="237">
        <v>28</v>
      </c>
      <c r="AA213" s="237">
        <v>424</v>
      </c>
      <c r="AB213" s="68">
        <v>0</v>
      </c>
      <c r="AC213" s="68">
        <v>0</v>
      </c>
      <c r="AD213" s="68">
        <v>0</v>
      </c>
      <c r="AE213" s="68">
        <v>21013</v>
      </c>
      <c r="AF213" s="68">
        <v>78301</v>
      </c>
      <c r="AG213" s="68">
        <v>0</v>
      </c>
      <c r="AH213" s="68">
        <v>60819</v>
      </c>
      <c r="AI213" s="68">
        <v>160133</v>
      </c>
      <c r="AJ213" s="91">
        <f t="shared" si="19"/>
        <v>0</v>
      </c>
      <c r="AK213" s="68">
        <v>106951</v>
      </c>
      <c r="AL213" s="68">
        <v>20019</v>
      </c>
      <c r="AM213" s="68">
        <v>42187</v>
      </c>
      <c r="AN213" s="68">
        <v>169157</v>
      </c>
      <c r="AO213" s="68">
        <v>0</v>
      </c>
      <c r="AP213" s="68">
        <v>0</v>
      </c>
      <c r="AQ213" s="111">
        <f t="shared" si="20"/>
        <v>0</v>
      </c>
      <c r="AR213" s="209">
        <v>21013</v>
      </c>
      <c r="AS213" s="68">
        <v>0</v>
      </c>
      <c r="AT213" s="68">
        <v>0</v>
      </c>
      <c r="AU213" s="91">
        <f t="shared" si="22"/>
        <v>21013</v>
      </c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J213" s="68"/>
      <c r="BK213" s="47"/>
      <c r="BL213" s="47"/>
      <c r="BM213" s="47"/>
      <c r="BN213" s="47"/>
    </row>
    <row r="214" spans="1:66" x14ac:dyDescent="0.2">
      <c r="A214" s="14">
        <v>915210543</v>
      </c>
      <c r="B214" t="str">
        <f>VLOOKUP($A214,[2]LibPAS!$A$2:$AO$476,2,FALSE)</f>
        <v>JOHN GRAHAM PUBLIC LIBRARY</v>
      </c>
      <c r="C214" s="95"/>
      <c r="D214" s="153" t="s">
        <v>340</v>
      </c>
      <c r="E214" s="153" t="s">
        <v>14</v>
      </c>
      <c r="F214" s="153" t="s">
        <v>243</v>
      </c>
      <c r="G214" s="96"/>
      <c r="H214" s="96"/>
      <c r="I214" s="153" t="s">
        <v>1455</v>
      </c>
      <c r="J214" s="237">
        <v>11423</v>
      </c>
      <c r="K214" s="237">
        <v>2820</v>
      </c>
      <c r="L214" s="57">
        <v>54</v>
      </c>
      <c r="M214" s="57">
        <v>0</v>
      </c>
      <c r="N214" s="57">
        <v>0.36842000000000003</v>
      </c>
      <c r="O214" s="98">
        <f t="shared" si="18"/>
        <v>0.36842000000000003</v>
      </c>
      <c r="P214" s="245">
        <v>1</v>
      </c>
      <c r="Q214" s="57">
        <v>2.2368399999999999</v>
      </c>
      <c r="R214" s="57">
        <v>2.632E-2</v>
      </c>
      <c r="S214" s="98">
        <f t="shared" si="21"/>
        <v>3.63158</v>
      </c>
      <c r="T214" s="259">
        <v>48811</v>
      </c>
      <c r="U214" s="237">
        <v>30217</v>
      </c>
      <c r="V214" s="237">
        <v>10588</v>
      </c>
      <c r="W214" s="237">
        <v>89</v>
      </c>
      <c r="X214" s="237">
        <v>0</v>
      </c>
      <c r="Y214" s="237">
        <v>66959</v>
      </c>
      <c r="Z214" s="237">
        <v>23290</v>
      </c>
      <c r="AA214" s="237">
        <v>16522</v>
      </c>
      <c r="AB214" s="68">
        <v>0</v>
      </c>
      <c r="AC214" s="68">
        <v>0</v>
      </c>
      <c r="AD214" s="68">
        <v>0</v>
      </c>
      <c r="AE214" s="68">
        <v>29927</v>
      </c>
      <c r="AF214" s="68">
        <v>121170</v>
      </c>
      <c r="AG214" s="68">
        <v>0</v>
      </c>
      <c r="AH214" s="68">
        <v>13864</v>
      </c>
      <c r="AI214" s="68">
        <v>164961</v>
      </c>
      <c r="AJ214" s="91">
        <f t="shared" si="19"/>
        <v>0</v>
      </c>
      <c r="AK214" s="68">
        <v>100221</v>
      </c>
      <c r="AL214" s="68">
        <v>24167</v>
      </c>
      <c r="AM214" s="68">
        <v>24534</v>
      </c>
      <c r="AN214" s="68">
        <v>148922</v>
      </c>
      <c r="AO214" s="68">
        <v>0</v>
      </c>
      <c r="AP214" s="68">
        <v>0</v>
      </c>
      <c r="AQ214" s="111">
        <f t="shared" si="20"/>
        <v>0</v>
      </c>
      <c r="AR214" s="209">
        <v>29927</v>
      </c>
      <c r="AS214" s="68">
        <v>0</v>
      </c>
      <c r="AT214" s="68">
        <v>0</v>
      </c>
      <c r="AU214" s="91">
        <f t="shared" si="22"/>
        <v>29927</v>
      </c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</row>
    <row r="215" spans="1:66" x14ac:dyDescent="0.2">
      <c r="A215" s="14">
        <v>901630423</v>
      </c>
      <c r="B215" t="str">
        <f>VLOOKUP($A215,[2]LibPAS!$A$2:$AO$476,2,FALSE)</f>
        <v>JOHN K TENER LIBRARY</v>
      </c>
      <c r="C215" s="95"/>
      <c r="D215" s="153" t="s">
        <v>1441</v>
      </c>
      <c r="E215" s="153" t="s">
        <v>737</v>
      </c>
      <c r="F215" s="153" t="s">
        <v>737</v>
      </c>
      <c r="G215" s="96"/>
      <c r="H215" s="96"/>
      <c r="I215" s="153" t="s">
        <v>1459</v>
      </c>
      <c r="J215" s="237">
        <v>12024</v>
      </c>
      <c r="K215" s="238">
        <v>8026</v>
      </c>
      <c r="L215" s="57">
        <v>46</v>
      </c>
      <c r="M215" s="57">
        <v>0</v>
      </c>
      <c r="N215" s="57">
        <v>0</v>
      </c>
      <c r="O215" s="98">
        <f t="shared" si="18"/>
        <v>0</v>
      </c>
      <c r="P215" s="245">
        <v>1.2</v>
      </c>
      <c r="Q215" s="57">
        <v>0.34286</v>
      </c>
      <c r="R215" s="57">
        <v>0.2</v>
      </c>
      <c r="S215" s="98">
        <f t="shared" si="21"/>
        <v>1.7428599999999999</v>
      </c>
      <c r="T215" s="293">
        <v>31383</v>
      </c>
      <c r="U215" s="238">
        <v>27114</v>
      </c>
      <c r="V215" s="238">
        <v>7096</v>
      </c>
      <c r="W215" s="238">
        <v>52</v>
      </c>
      <c r="X215" s="238">
        <v>0</v>
      </c>
      <c r="Y215" s="237">
        <v>28976</v>
      </c>
      <c r="Z215" s="237">
        <v>24</v>
      </c>
      <c r="AA215" s="237">
        <v>146</v>
      </c>
      <c r="AB215" s="68">
        <v>5676</v>
      </c>
      <c r="AC215" s="68">
        <v>5676</v>
      </c>
      <c r="AD215" s="68">
        <v>0</v>
      </c>
      <c r="AE215" s="68">
        <v>27492</v>
      </c>
      <c r="AF215" s="68">
        <v>19978</v>
      </c>
      <c r="AG215" s="68">
        <v>3000</v>
      </c>
      <c r="AH215" s="68">
        <v>35231</v>
      </c>
      <c r="AI215" s="68">
        <v>88377</v>
      </c>
      <c r="AJ215" s="91">
        <f t="shared" si="19"/>
        <v>5676</v>
      </c>
      <c r="AK215" s="68">
        <v>62786</v>
      </c>
      <c r="AL215" s="68">
        <v>6275</v>
      </c>
      <c r="AM215" s="68">
        <v>31436</v>
      </c>
      <c r="AN215" s="68">
        <v>100497</v>
      </c>
      <c r="AO215" s="241" t="s">
        <v>1032</v>
      </c>
      <c r="AP215" s="68">
        <v>5676</v>
      </c>
      <c r="AQ215" s="111">
        <f t="shared" si="20"/>
        <v>5676</v>
      </c>
      <c r="AR215" s="209">
        <v>27492</v>
      </c>
      <c r="AS215" s="252" t="s">
        <v>1032</v>
      </c>
      <c r="AT215" s="252" t="s">
        <v>1032</v>
      </c>
      <c r="AU215" s="91">
        <f t="shared" si="22"/>
        <v>27492</v>
      </c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</row>
    <row r="216" spans="1:66" x14ac:dyDescent="0.2">
      <c r="A216" s="14">
        <v>909240213</v>
      </c>
      <c r="B216" t="str">
        <f>VLOOKUP($A216,[2]LibPAS!$A$2:$AO$476,2,FALSE)</f>
        <v>JOHNSONBURG PUBLIC LIBRARY</v>
      </c>
      <c r="C216" s="95"/>
      <c r="D216" s="153" t="s">
        <v>1442</v>
      </c>
      <c r="E216" s="153" t="s">
        <v>855</v>
      </c>
      <c r="F216" s="153" t="s">
        <v>172</v>
      </c>
      <c r="G216" s="96"/>
      <c r="H216" s="96"/>
      <c r="I216" s="153">
        <v>0</v>
      </c>
      <c r="J216" s="237">
        <v>2483</v>
      </c>
      <c r="K216" s="237">
        <v>3204</v>
      </c>
      <c r="L216" s="57">
        <v>40</v>
      </c>
      <c r="M216" s="57">
        <v>0</v>
      </c>
      <c r="N216" s="57">
        <v>0</v>
      </c>
      <c r="O216" s="98">
        <f t="shared" si="18"/>
        <v>0</v>
      </c>
      <c r="P216" s="245">
        <v>1</v>
      </c>
      <c r="Q216" s="57">
        <v>0.45713999999999999</v>
      </c>
      <c r="R216" s="57">
        <v>0.17143</v>
      </c>
      <c r="S216" s="98">
        <f t="shared" si="21"/>
        <v>1.6285699999999999</v>
      </c>
      <c r="T216" s="259">
        <v>28907</v>
      </c>
      <c r="U216" s="237">
        <v>23875</v>
      </c>
      <c r="V216" s="237">
        <v>5697</v>
      </c>
      <c r="W216" s="237">
        <v>30</v>
      </c>
      <c r="X216" s="237">
        <v>0</v>
      </c>
      <c r="Y216" s="237">
        <v>16172</v>
      </c>
      <c r="Z216" s="237">
        <v>106</v>
      </c>
      <c r="AA216" s="237">
        <v>19</v>
      </c>
      <c r="AB216" s="68">
        <v>0</v>
      </c>
      <c r="AC216" s="68">
        <v>0</v>
      </c>
      <c r="AD216" s="68">
        <v>0</v>
      </c>
      <c r="AE216" s="68">
        <v>12808</v>
      </c>
      <c r="AF216" s="68">
        <v>27104</v>
      </c>
      <c r="AG216" s="68">
        <v>0</v>
      </c>
      <c r="AH216" s="68">
        <v>87262</v>
      </c>
      <c r="AI216" s="68">
        <v>127174</v>
      </c>
      <c r="AJ216" s="91">
        <f t="shared" si="19"/>
        <v>0</v>
      </c>
      <c r="AK216" s="68">
        <v>40620</v>
      </c>
      <c r="AL216" s="68">
        <v>16248</v>
      </c>
      <c r="AM216" s="68">
        <v>65492</v>
      </c>
      <c r="AN216" s="68">
        <v>122360</v>
      </c>
      <c r="AO216" s="68">
        <v>0</v>
      </c>
      <c r="AP216" s="68">
        <v>0</v>
      </c>
      <c r="AQ216" s="111">
        <f t="shared" si="20"/>
        <v>0</v>
      </c>
      <c r="AR216" s="209">
        <v>12808</v>
      </c>
      <c r="AS216" s="68">
        <v>0</v>
      </c>
      <c r="AT216" s="68">
        <v>0</v>
      </c>
      <c r="AU216" s="91">
        <f t="shared" si="22"/>
        <v>12808</v>
      </c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</row>
    <row r="217" spans="1:66" x14ac:dyDescent="0.2">
      <c r="A217" s="14">
        <v>910170393</v>
      </c>
      <c r="B217" t="str">
        <f>VLOOKUP($A217,[2]LibPAS!$A$2:$AO$476,2,FALSE)</f>
        <v>JOSEPH &amp; ELIZABETH SHAW LIB</v>
      </c>
      <c r="C217" s="95"/>
      <c r="D217" s="153" t="s">
        <v>1445</v>
      </c>
      <c r="E217" s="153" t="s">
        <v>102</v>
      </c>
      <c r="F217" s="153" t="s">
        <v>515</v>
      </c>
      <c r="G217" s="96"/>
      <c r="H217" s="96"/>
      <c r="I217" s="153">
        <v>0</v>
      </c>
      <c r="J217" s="237">
        <v>16930</v>
      </c>
      <c r="K217" s="237">
        <v>4888</v>
      </c>
      <c r="L217" s="57">
        <v>48</v>
      </c>
      <c r="M217" s="57">
        <v>2.1333299999999999</v>
      </c>
      <c r="N217" s="57">
        <v>0</v>
      </c>
      <c r="O217" s="98">
        <f t="shared" si="18"/>
        <v>2.1333299999999999</v>
      </c>
      <c r="P217" s="245">
        <v>0</v>
      </c>
      <c r="Q217" s="57">
        <v>2.5333299999999999</v>
      </c>
      <c r="R217" s="57">
        <v>0.10667</v>
      </c>
      <c r="S217" s="98">
        <f t="shared" si="21"/>
        <v>4.7733300000000005</v>
      </c>
      <c r="T217" s="259">
        <v>37200</v>
      </c>
      <c r="U217" s="237">
        <v>36473</v>
      </c>
      <c r="V217" s="237">
        <v>16709</v>
      </c>
      <c r="W217" s="237">
        <v>52</v>
      </c>
      <c r="X217" s="237">
        <v>0</v>
      </c>
      <c r="Y217" s="237">
        <v>43526</v>
      </c>
      <c r="Z217" s="237">
        <v>96</v>
      </c>
      <c r="AA217" s="237">
        <v>224</v>
      </c>
      <c r="AB217" s="68">
        <v>0</v>
      </c>
      <c r="AC217" s="68">
        <v>0</v>
      </c>
      <c r="AD217" s="68">
        <v>0</v>
      </c>
      <c r="AE217" s="68">
        <v>56960</v>
      </c>
      <c r="AF217" s="68">
        <v>9360</v>
      </c>
      <c r="AG217" s="68">
        <v>0</v>
      </c>
      <c r="AH217" s="68">
        <v>126100</v>
      </c>
      <c r="AI217" s="68">
        <v>192420</v>
      </c>
      <c r="AJ217" s="91">
        <f t="shared" si="19"/>
        <v>0</v>
      </c>
      <c r="AK217" s="68">
        <v>114824</v>
      </c>
      <c r="AL217" s="68">
        <v>30288</v>
      </c>
      <c r="AM217" s="68">
        <v>58122</v>
      </c>
      <c r="AN217" s="68">
        <v>203234</v>
      </c>
      <c r="AO217" s="68">
        <v>0</v>
      </c>
      <c r="AP217" s="68">
        <v>0</v>
      </c>
      <c r="AQ217" s="111">
        <f t="shared" si="20"/>
        <v>0</v>
      </c>
      <c r="AR217" s="209">
        <v>56960</v>
      </c>
      <c r="AS217" s="68">
        <v>0</v>
      </c>
      <c r="AT217" s="68">
        <v>0</v>
      </c>
      <c r="AU217" s="91">
        <f t="shared" si="22"/>
        <v>56960</v>
      </c>
      <c r="AW217" s="47"/>
      <c r="AX217" s="47"/>
      <c r="AY217" s="47"/>
      <c r="AZ217" s="47"/>
      <c r="BA217" s="47"/>
      <c r="BB217" s="47"/>
      <c r="BC217" s="47"/>
      <c r="BD217" s="47"/>
      <c r="BE217" s="47"/>
      <c r="BF217" s="68"/>
      <c r="BG217" s="68"/>
      <c r="BH217" s="68"/>
      <c r="BI217" s="47"/>
      <c r="BJ217" s="47"/>
      <c r="BK217" s="47"/>
      <c r="BL217" s="14"/>
      <c r="BM217" s="14"/>
      <c r="BN217" s="14"/>
    </row>
    <row r="218" spans="1:66" x14ac:dyDescent="0.2">
      <c r="A218" s="14">
        <v>915210363</v>
      </c>
      <c r="B218" t="str">
        <f>VLOOKUP($A218,[2]LibPAS!$A$2:$AO$476,2,FALSE)</f>
        <v>JOSEPH T. SIMPSON PUBLIC LIBRARY</v>
      </c>
      <c r="C218" s="95"/>
      <c r="D218" s="153" t="s">
        <v>340</v>
      </c>
      <c r="E218" s="153" t="s">
        <v>14</v>
      </c>
      <c r="F218" s="153" t="s">
        <v>243</v>
      </c>
      <c r="G218" s="96"/>
      <c r="H218" s="96"/>
      <c r="I218" s="153" t="s">
        <v>1455</v>
      </c>
      <c r="J218" s="237">
        <v>48089</v>
      </c>
      <c r="K218" s="237">
        <v>23888</v>
      </c>
      <c r="L218" s="57">
        <v>62</v>
      </c>
      <c r="M218" s="57">
        <v>3.76</v>
      </c>
      <c r="N218" s="57">
        <v>1.0133300000000001</v>
      </c>
      <c r="O218" s="98">
        <f t="shared" si="18"/>
        <v>4.7733299999999996</v>
      </c>
      <c r="P218" s="245">
        <v>2</v>
      </c>
      <c r="Q218" s="57">
        <v>9.8666699999999992</v>
      </c>
      <c r="R218" s="57">
        <v>1.68</v>
      </c>
      <c r="S218" s="98">
        <f t="shared" si="21"/>
        <v>18.32</v>
      </c>
      <c r="T218" s="259">
        <v>121114</v>
      </c>
      <c r="U218" s="237">
        <v>82386</v>
      </c>
      <c r="V218" s="237">
        <v>10588</v>
      </c>
      <c r="W218" s="237">
        <v>79</v>
      </c>
      <c r="X218" s="237">
        <v>0</v>
      </c>
      <c r="Y218" s="237">
        <v>533745</v>
      </c>
      <c r="Z218" s="237">
        <v>69853</v>
      </c>
      <c r="AA218" s="237">
        <v>73013</v>
      </c>
      <c r="AB218" s="68">
        <v>0</v>
      </c>
      <c r="AC218" s="68">
        <v>1995</v>
      </c>
      <c r="AD218" s="68">
        <v>0</v>
      </c>
      <c r="AE218" s="68">
        <v>136834</v>
      </c>
      <c r="AF218" s="68">
        <v>579667</v>
      </c>
      <c r="AG218" s="68">
        <v>8248</v>
      </c>
      <c r="AH218" s="68">
        <v>266302</v>
      </c>
      <c r="AI218" s="68">
        <v>984798</v>
      </c>
      <c r="AJ218" s="91">
        <f t="shared" si="19"/>
        <v>0</v>
      </c>
      <c r="AK218" s="68">
        <v>595303</v>
      </c>
      <c r="AL218" s="68">
        <v>118794</v>
      </c>
      <c r="AM218" s="68">
        <v>185218</v>
      </c>
      <c r="AN218" s="68">
        <v>899315</v>
      </c>
      <c r="AO218" s="68">
        <v>1995</v>
      </c>
      <c r="AP218" s="68">
        <v>0</v>
      </c>
      <c r="AQ218" s="111">
        <f t="shared" si="20"/>
        <v>1995</v>
      </c>
      <c r="AR218" s="209">
        <v>136834</v>
      </c>
      <c r="AS218" s="68">
        <v>0</v>
      </c>
      <c r="AT218" s="68">
        <v>0</v>
      </c>
      <c r="AU218" s="91">
        <f t="shared" si="22"/>
        <v>136834</v>
      </c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14"/>
      <c r="BJ218" s="14"/>
      <c r="BK218" s="14"/>
      <c r="BL218" s="47"/>
      <c r="BM218" s="47"/>
      <c r="BN218" s="47"/>
    </row>
    <row r="219" spans="1:66" x14ac:dyDescent="0.2">
      <c r="A219" s="14">
        <v>911340243</v>
      </c>
      <c r="B219" t="str">
        <f>VLOOKUP($A219,[2]LibPAS!$A$2:$AO$476,2,FALSE)</f>
        <v>JUNIATA COUNTY LIBRARY</v>
      </c>
      <c r="C219" s="95"/>
      <c r="D219" s="153" t="s">
        <v>1445</v>
      </c>
      <c r="E219" s="153" t="s">
        <v>102</v>
      </c>
      <c r="F219" s="153" t="s">
        <v>552</v>
      </c>
      <c r="G219" s="96"/>
      <c r="H219" s="96"/>
      <c r="I219" s="153">
        <v>0</v>
      </c>
      <c r="J219" s="237">
        <v>24636</v>
      </c>
      <c r="K219" s="237">
        <v>10689</v>
      </c>
      <c r="L219" s="57">
        <v>54</v>
      </c>
      <c r="M219" s="57">
        <v>1.14286</v>
      </c>
      <c r="N219" s="57">
        <v>0</v>
      </c>
      <c r="O219" s="98">
        <f t="shared" si="18"/>
        <v>1.14286</v>
      </c>
      <c r="P219" s="245">
        <v>0</v>
      </c>
      <c r="Q219" s="57">
        <v>7.4857100000000001</v>
      </c>
      <c r="R219" s="57">
        <v>0.65713999999999995</v>
      </c>
      <c r="S219" s="98">
        <f t="shared" si="21"/>
        <v>9.2857099999999999</v>
      </c>
      <c r="T219" s="259">
        <v>50015</v>
      </c>
      <c r="U219" s="237">
        <v>44377</v>
      </c>
      <c r="V219" s="237">
        <v>15266</v>
      </c>
      <c r="W219" s="237">
        <v>73</v>
      </c>
      <c r="X219" s="237">
        <v>0</v>
      </c>
      <c r="Y219" s="237">
        <v>85050</v>
      </c>
      <c r="Z219" s="237">
        <v>312</v>
      </c>
      <c r="AA219" s="237">
        <v>366</v>
      </c>
      <c r="AB219" s="68">
        <v>0</v>
      </c>
      <c r="AC219" s="68">
        <v>0</v>
      </c>
      <c r="AD219" s="68">
        <v>0</v>
      </c>
      <c r="AE219" s="68">
        <v>65830</v>
      </c>
      <c r="AF219" s="68">
        <v>93400</v>
      </c>
      <c r="AG219" s="68">
        <v>0</v>
      </c>
      <c r="AH219" s="68">
        <v>70183</v>
      </c>
      <c r="AI219" s="68">
        <v>229413</v>
      </c>
      <c r="AJ219" s="91">
        <f t="shared" si="19"/>
        <v>0</v>
      </c>
      <c r="AK219" s="68">
        <v>173939</v>
      </c>
      <c r="AL219" s="68">
        <v>31443</v>
      </c>
      <c r="AM219" s="68">
        <v>70238</v>
      </c>
      <c r="AN219" s="68">
        <v>275620</v>
      </c>
      <c r="AO219" s="68">
        <v>0</v>
      </c>
      <c r="AP219" s="68">
        <v>0</v>
      </c>
      <c r="AQ219" s="111">
        <f t="shared" si="20"/>
        <v>0</v>
      </c>
      <c r="AR219" s="209">
        <v>65830</v>
      </c>
      <c r="AS219" s="68">
        <v>0</v>
      </c>
      <c r="AT219" s="68">
        <v>0</v>
      </c>
      <c r="AU219" s="91">
        <f t="shared" si="22"/>
        <v>65830</v>
      </c>
      <c r="AW219" s="47"/>
      <c r="AX219" s="47"/>
      <c r="AY219" s="47"/>
      <c r="AZ219" s="47"/>
      <c r="BA219" s="47"/>
      <c r="BB219" s="47"/>
      <c r="BC219" s="47"/>
      <c r="BD219" s="47"/>
      <c r="BE219" s="47"/>
      <c r="BF219" s="68"/>
      <c r="BG219" s="68"/>
      <c r="BH219" s="68"/>
      <c r="BI219" s="47"/>
      <c r="BJ219" s="47"/>
      <c r="BK219" s="47"/>
      <c r="BL219" s="47"/>
      <c r="BM219" s="47"/>
      <c r="BN219" s="68"/>
    </row>
    <row r="220" spans="1:66" x14ac:dyDescent="0.2">
      <c r="A220" s="14">
        <v>912671473</v>
      </c>
      <c r="B220" t="str">
        <f>VLOOKUP($A220,[2]LibPAS!$A$2:$AO$476,2,FALSE)</f>
        <v>KALTREIDER-BENFER LIBRARY</v>
      </c>
      <c r="C220" s="95"/>
      <c r="D220" s="153" t="s">
        <v>340</v>
      </c>
      <c r="E220" s="153" t="s">
        <v>479</v>
      </c>
      <c r="F220" s="153" t="s">
        <v>479</v>
      </c>
      <c r="G220" s="96"/>
      <c r="H220" s="96"/>
      <c r="I220" s="153" t="s">
        <v>1446</v>
      </c>
      <c r="J220" s="238">
        <v>68578</v>
      </c>
      <c r="K220" s="238">
        <v>33839</v>
      </c>
      <c r="L220" s="57">
        <v>54</v>
      </c>
      <c r="M220" s="57">
        <v>1</v>
      </c>
      <c r="N220" s="57">
        <v>0</v>
      </c>
      <c r="O220" s="98">
        <f t="shared" si="18"/>
        <v>1</v>
      </c>
      <c r="P220" s="245">
        <v>1</v>
      </c>
      <c r="Q220" s="57">
        <v>3.9</v>
      </c>
      <c r="R220" s="57">
        <v>2.75</v>
      </c>
      <c r="S220" s="98">
        <f t="shared" si="21"/>
        <v>8.65</v>
      </c>
      <c r="T220" s="293">
        <v>45781</v>
      </c>
      <c r="U220" s="238">
        <v>41515</v>
      </c>
      <c r="V220" s="238">
        <v>0</v>
      </c>
      <c r="W220" s="238">
        <v>59</v>
      </c>
      <c r="X220" s="241" t="s">
        <v>1032</v>
      </c>
      <c r="Y220" s="237">
        <v>147115</v>
      </c>
      <c r="Z220" s="237">
        <v>17778</v>
      </c>
      <c r="AA220" s="237">
        <v>26108</v>
      </c>
      <c r="AB220" s="68">
        <v>0</v>
      </c>
      <c r="AC220" s="68">
        <v>0</v>
      </c>
      <c r="AD220" s="68">
        <v>0</v>
      </c>
      <c r="AE220" s="68">
        <v>67090</v>
      </c>
      <c r="AF220" s="68">
        <v>101322</v>
      </c>
      <c r="AG220" s="68">
        <v>0</v>
      </c>
      <c r="AH220" s="68">
        <v>92547</v>
      </c>
      <c r="AI220" s="68">
        <v>260959</v>
      </c>
      <c r="AJ220" s="91">
        <f t="shared" si="19"/>
        <v>0</v>
      </c>
      <c r="AK220" s="68">
        <v>190466</v>
      </c>
      <c r="AL220" s="68">
        <v>28175</v>
      </c>
      <c r="AM220" s="68">
        <v>44249</v>
      </c>
      <c r="AN220" s="68">
        <v>262890</v>
      </c>
      <c r="AO220" s="68">
        <v>0</v>
      </c>
      <c r="AP220" s="68">
        <v>0</v>
      </c>
      <c r="AQ220" s="111">
        <f t="shared" si="20"/>
        <v>0</v>
      </c>
      <c r="AR220" s="209">
        <v>67090</v>
      </c>
      <c r="AS220" s="68">
        <v>0</v>
      </c>
      <c r="AT220" s="68">
        <v>0</v>
      </c>
      <c r="AU220" s="91">
        <f t="shared" si="22"/>
        <v>67090</v>
      </c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J220" s="68"/>
      <c r="BK220" s="47"/>
      <c r="BL220" s="47"/>
      <c r="BM220" s="47"/>
      <c r="BN220" s="47"/>
    </row>
    <row r="221" spans="1:66" x14ac:dyDescent="0.2">
      <c r="A221" s="14">
        <v>928030573</v>
      </c>
      <c r="B221" t="str">
        <f>VLOOKUP($A221,[2]LibPAS!$A$2:$AO$476,2,FALSE)</f>
        <v>KITTANNING PUBLIC LIBRARY</v>
      </c>
      <c r="C221" s="95"/>
      <c r="D221" s="153" t="s">
        <v>1442</v>
      </c>
      <c r="E221" s="153" t="s">
        <v>405</v>
      </c>
      <c r="F221" s="153" t="s">
        <v>594</v>
      </c>
      <c r="G221" s="96"/>
      <c r="H221" s="96"/>
      <c r="I221" s="153">
        <v>0</v>
      </c>
      <c r="J221" s="237">
        <v>5529</v>
      </c>
      <c r="K221" s="237">
        <v>2713</v>
      </c>
      <c r="L221" s="57">
        <v>45</v>
      </c>
      <c r="M221" s="57">
        <v>0</v>
      </c>
      <c r="N221" s="57">
        <v>0</v>
      </c>
      <c r="O221" s="98">
        <f t="shared" si="18"/>
        <v>0</v>
      </c>
      <c r="P221" s="245">
        <v>1</v>
      </c>
      <c r="Q221" s="57">
        <v>2.3714300000000001</v>
      </c>
      <c r="R221" s="57">
        <v>0.85714000000000001</v>
      </c>
      <c r="S221" s="98">
        <f t="shared" si="21"/>
        <v>4.2285700000000004</v>
      </c>
      <c r="T221" s="259">
        <v>29663</v>
      </c>
      <c r="U221" s="237">
        <v>26753</v>
      </c>
      <c r="V221" s="237">
        <v>20848</v>
      </c>
      <c r="W221" s="237">
        <v>43</v>
      </c>
      <c r="X221" s="237">
        <v>3</v>
      </c>
      <c r="Y221" s="237">
        <v>21985</v>
      </c>
      <c r="Z221" s="237">
        <v>266</v>
      </c>
      <c r="AA221" s="237">
        <v>1293</v>
      </c>
      <c r="AB221" s="68">
        <v>9838</v>
      </c>
      <c r="AC221" s="68">
        <v>9838</v>
      </c>
      <c r="AD221" s="68">
        <v>0</v>
      </c>
      <c r="AE221" s="68">
        <v>22083</v>
      </c>
      <c r="AF221" s="68">
        <v>20938</v>
      </c>
      <c r="AG221" s="68">
        <v>0</v>
      </c>
      <c r="AH221" s="68">
        <v>48371</v>
      </c>
      <c r="AI221" s="68">
        <v>101230</v>
      </c>
      <c r="AJ221" s="91">
        <f t="shared" si="19"/>
        <v>9838</v>
      </c>
      <c r="AK221" s="68">
        <v>88963</v>
      </c>
      <c r="AL221" s="68">
        <v>15141</v>
      </c>
      <c r="AM221" s="68">
        <v>19297</v>
      </c>
      <c r="AN221" s="68">
        <v>123401</v>
      </c>
      <c r="AO221" s="68">
        <v>0</v>
      </c>
      <c r="AP221" s="68">
        <v>9838</v>
      </c>
      <c r="AQ221" s="111">
        <f t="shared" si="20"/>
        <v>9838</v>
      </c>
      <c r="AR221" s="209">
        <v>22083</v>
      </c>
      <c r="AS221" s="68">
        <v>0</v>
      </c>
      <c r="AT221" s="68">
        <v>0</v>
      </c>
      <c r="AU221" s="91">
        <f t="shared" si="22"/>
        <v>22083</v>
      </c>
      <c r="AX221" s="47"/>
      <c r="AZ221" s="68"/>
      <c r="BA221" s="68"/>
      <c r="BB221" s="47"/>
      <c r="BC221" s="47"/>
      <c r="BD221" s="47"/>
      <c r="BE221" s="47"/>
      <c r="BF221" s="47"/>
      <c r="BG221" s="47"/>
      <c r="BH221" s="47"/>
      <c r="BI221" s="49"/>
      <c r="BJ221" s="49"/>
      <c r="BK221" s="49"/>
      <c r="BL221" s="47"/>
      <c r="BM221" s="47"/>
      <c r="BN221" s="47"/>
    </row>
    <row r="222" spans="1:66" x14ac:dyDescent="0.2">
      <c r="A222" s="14">
        <v>906160393</v>
      </c>
      <c r="B222" t="str">
        <f>VLOOKUP($A222,[2]LibPAS!$A$2:$AO$476,2,FALSE)</f>
        <v>KNOX PUBLIC LIBRARY</v>
      </c>
      <c r="C222" s="95"/>
      <c r="D222" s="153" t="s">
        <v>1442</v>
      </c>
      <c r="E222" s="153" t="s">
        <v>118</v>
      </c>
      <c r="F222" s="153" t="s">
        <v>508</v>
      </c>
      <c r="G222" s="96"/>
      <c r="H222" s="96"/>
      <c r="I222" s="153" t="s">
        <v>1471</v>
      </c>
      <c r="J222" s="237">
        <v>7615</v>
      </c>
      <c r="K222" s="237">
        <v>1621</v>
      </c>
      <c r="L222" s="57">
        <v>45</v>
      </c>
      <c r="M222" s="57">
        <v>0</v>
      </c>
      <c r="N222" s="57">
        <v>0</v>
      </c>
      <c r="O222" s="98">
        <f t="shared" si="18"/>
        <v>0</v>
      </c>
      <c r="P222" s="245">
        <v>1</v>
      </c>
      <c r="Q222" s="57">
        <v>1.8</v>
      </c>
      <c r="R222" s="57">
        <v>0.14285999999999999</v>
      </c>
      <c r="S222" s="98">
        <f t="shared" si="21"/>
        <v>2.9428599999999996</v>
      </c>
      <c r="T222" s="259">
        <v>18694</v>
      </c>
      <c r="U222" s="237">
        <v>17579</v>
      </c>
      <c r="V222" s="237">
        <v>1879</v>
      </c>
      <c r="W222" s="237">
        <v>42</v>
      </c>
      <c r="X222" s="237">
        <v>63</v>
      </c>
      <c r="Y222" s="237">
        <v>21187</v>
      </c>
      <c r="Z222" s="237">
        <v>226</v>
      </c>
      <c r="AA222" s="237">
        <v>269</v>
      </c>
      <c r="AB222" s="68">
        <v>0</v>
      </c>
      <c r="AC222" s="68">
        <v>0</v>
      </c>
      <c r="AD222" s="68">
        <v>0</v>
      </c>
      <c r="AE222" s="68">
        <v>22612</v>
      </c>
      <c r="AF222" s="68">
        <v>16949</v>
      </c>
      <c r="AG222" s="68">
        <v>0</v>
      </c>
      <c r="AH222" s="68">
        <v>328742</v>
      </c>
      <c r="AI222" s="68">
        <v>368303</v>
      </c>
      <c r="AJ222" s="91">
        <f t="shared" si="19"/>
        <v>0</v>
      </c>
      <c r="AK222" s="68">
        <v>67004</v>
      </c>
      <c r="AL222" s="68">
        <v>12762</v>
      </c>
      <c r="AM222" s="68">
        <v>32577</v>
      </c>
      <c r="AN222" s="68">
        <v>112343</v>
      </c>
      <c r="AO222" s="68">
        <v>0</v>
      </c>
      <c r="AP222" s="68">
        <v>0</v>
      </c>
      <c r="AQ222" s="111">
        <f t="shared" si="20"/>
        <v>0</v>
      </c>
      <c r="AR222" s="209">
        <v>22612</v>
      </c>
      <c r="AS222" s="68">
        <v>0</v>
      </c>
      <c r="AT222" s="68">
        <v>0</v>
      </c>
      <c r="AU222" s="91">
        <f t="shared" si="22"/>
        <v>22612</v>
      </c>
      <c r="AX222" s="47"/>
      <c r="AZ222" s="68"/>
      <c r="BA222" s="68"/>
      <c r="BB222" s="47"/>
      <c r="BC222" s="47"/>
      <c r="BD222" s="47"/>
      <c r="BE222" s="47"/>
      <c r="BF222" s="68"/>
      <c r="BG222" s="68"/>
      <c r="BH222" s="68"/>
      <c r="BI222" s="47"/>
      <c r="BJ222" s="47"/>
      <c r="BK222" s="47"/>
      <c r="BL222" s="47"/>
      <c r="BM222" s="47"/>
      <c r="BN222" s="47"/>
    </row>
    <row r="223" spans="1:66" x14ac:dyDescent="0.2">
      <c r="A223" s="14">
        <v>917590543</v>
      </c>
      <c r="B223" t="str">
        <f>VLOOKUP($A223,[2]LibPAS!$A$2:$AO$476,2,FALSE)</f>
        <v>KNOXVILLE PUBLIC LIBRARY</v>
      </c>
      <c r="C223" s="95"/>
      <c r="D223" s="153" t="s">
        <v>1443</v>
      </c>
      <c r="E223" s="153" t="s">
        <v>13</v>
      </c>
      <c r="F223" s="153" t="s">
        <v>382</v>
      </c>
      <c r="G223" s="96"/>
      <c r="H223" s="96"/>
      <c r="I223" s="153" t="s">
        <v>1467</v>
      </c>
      <c r="J223" s="237">
        <v>1712</v>
      </c>
      <c r="K223" s="237">
        <v>651</v>
      </c>
      <c r="L223" s="57">
        <v>38.5</v>
      </c>
      <c r="M223" s="57">
        <v>0</v>
      </c>
      <c r="N223" s="57">
        <v>0</v>
      </c>
      <c r="O223" s="98">
        <f t="shared" si="18"/>
        <v>0</v>
      </c>
      <c r="P223" s="245">
        <v>0.59740000000000004</v>
      </c>
      <c r="Q223" s="57">
        <v>0.75324999999999998</v>
      </c>
      <c r="R223" s="57">
        <v>5.1950000000000003E-2</v>
      </c>
      <c r="S223" s="98">
        <f t="shared" si="21"/>
        <v>1.4025999999999998</v>
      </c>
      <c r="T223" s="259">
        <v>13800</v>
      </c>
      <c r="U223" s="237">
        <v>12697</v>
      </c>
      <c r="V223" s="237">
        <v>0</v>
      </c>
      <c r="W223" s="237">
        <v>25</v>
      </c>
      <c r="X223" s="237">
        <v>0</v>
      </c>
      <c r="Y223" s="237">
        <v>6342</v>
      </c>
      <c r="Z223" s="237">
        <v>33</v>
      </c>
      <c r="AA223" s="237">
        <v>22</v>
      </c>
      <c r="AB223" s="68">
        <v>0</v>
      </c>
      <c r="AC223" s="68">
        <v>0</v>
      </c>
      <c r="AD223" s="68">
        <v>0</v>
      </c>
      <c r="AE223" s="68">
        <v>15584</v>
      </c>
      <c r="AF223" s="68">
        <v>8425</v>
      </c>
      <c r="AG223" s="68">
        <v>0</v>
      </c>
      <c r="AH223" s="68">
        <v>95060</v>
      </c>
      <c r="AI223" s="68">
        <v>119069</v>
      </c>
      <c r="AJ223" s="91">
        <f t="shared" si="19"/>
        <v>0</v>
      </c>
      <c r="AK223" s="68">
        <v>43941</v>
      </c>
      <c r="AL223" s="68">
        <v>11027</v>
      </c>
      <c r="AM223" s="68">
        <v>43920</v>
      </c>
      <c r="AN223" s="68">
        <v>98888</v>
      </c>
      <c r="AO223" s="68">
        <v>0</v>
      </c>
      <c r="AP223" s="68">
        <v>0</v>
      </c>
      <c r="AQ223" s="111">
        <f t="shared" si="20"/>
        <v>0</v>
      </c>
      <c r="AR223" s="209">
        <v>15584</v>
      </c>
      <c r="AS223" s="68">
        <v>0</v>
      </c>
      <c r="AT223" s="68">
        <v>0</v>
      </c>
      <c r="AU223" s="91">
        <f t="shared" si="22"/>
        <v>15584</v>
      </c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J223" s="68"/>
      <c r="BK223" s="47"/>
      <c r="BL223" s="47"/>
      <c r="BM223" s="47"/>
      <c r="BN223" s="47"/>
    </row>
    <row r="224" spans="1:66" x14ac:dyDescent="0.2">
      <c r="A224" s="14">
        <v>914060843</v>
      </c>
      <c r="B224" t="str">
        <f>VLOOKUP($A224,[2]LibPAS!$A$2:$AO$476,2,FALSE)</f>
        <v>KUTZTOWN COMMUNITY LIBRARY</v>
      </c>
      <c r="C224" s="95"/>
      <c r="D224" s="153" t="s">
        <v>1444</v>
      </c>
      <c r="E224" s="153" t="s">
        <v>120</v>
      </c>
      <c r="F224" s="153" t="s">
        <v>11</v>
      </c>
      <c r="G224" s="96"/>
      <c r="H224" s="96"/>
      <c r="I224" s="153" t="s">
        <v>1465</v>
      </c>
      <c r="J224" s="237">
        <v>17121</v>
      </c>
      <c r="K224" s="237">
        <v>3549</v>
      </c>
      <c r="L224" s="57">
        <v>52.5</v>
      </c>
      <c r="M224" s="57">
        <v>1.0249999999999999</v>
      </c>
      <c r="N224" s="57">
        <v>0</v>
      </c>
      <c r="O224" s="98">
        <f t="shared" si="18"/>
        <v>1.0249999999999999</v>
      </c>
      <c r="P224" s="245">
        <v>0.75</v>
      </c>
      <c r="Q224" s="57">
        <v>2.7749999999999999</v>
      </c>
      <c r="R224" s="57">
        <v>0.8</v>
      </c>
      <c r="S224" s="98">
        <f t="shared" si="21"/>
        <v>5.35</v>
      </c>
      <c r="T224" s="259">
        <v>29670</v>
      </c>
      <c r="U224" s="237">
        <v>22903</v>
      </c>
      <c r="V224" s="237">
        <v>236989</v>
      </c>
      <c r="W224" s="237">
        <v>52</v>
      </c>
      <c r="X224" s="237">
        <v>0</v>
      </c>
      <c r="Y224" s="237">
        <v>101305</v>
      </c>
      <c r="Z224" s="237">
        <v>13198</v>
      </c>
      <c r="AA224" s="237">
        <v>17742</v>
      </c>
      <c r="AB224" s="68">
        <v>0</v>
      </c>
      <c r="AC224" s="68">
        <v>0</v>
      </c>
      <c r="AD224" s="68">
        <v>0</v>
      </c>
      <c r="AE224" s="68">
        <v>50342</v>
      </c>
      <c r="AF224" s="68">
        <v>71739</v>
      </c>
      <c r="AG224" s="241" t="s">
        <v>1032</v>
      </c>
      <c r="AH224" s="68">
        <v>236795</v>
      </c>
      <c r="AI224" s="68">
        <v>358876</v>
      </c>
      <c r="AJ224" s="91">
        <f t="shared" si="19"/>
        <v>0</v>
      </c>
      <c r="AK224" s="68">
        <v>192769</v>
      </c>
      <c r="AL224" s="68">
        <v>35985</v>
      </c>
      <c r="AM224" s="68">
        <v>71072</v>
      </c>
      <c r="AN224" s="68">
        <v>299826</v>
      </c>
      <c r="AO224" s="68">
        <v>0</v>
      </c>
      <c r="AP224" s="68">
        <v>0</v>
      </c>
      <c r="AQ224" s="111">
        <f t="shared" si="20"/>
        <v>0</v>
      </c>
      <c r="AR224" s="209">
        <v>49219</v>
      </c>
      <c r="AS224" s="68">
        <v>0</v>
      </c>
      <c r="AT224" s="68">
        <v>1123</v>
      </c>
      <c r="AU224" s="91">
        <f t="shared" si="22"/>
        <v>50342</v>
      </c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</row>
    <row r="225" spans="1:66" x14ac:dyDescent="0.2">
      <c r="A225" s="14">
        <v>919350995</v>
      </c>
      <c r="B225" t="str">
        <f>VLOOKUP($A225,[2]LibPAS!$A$2:$AO$476,2,FALSE)</f>
        <v>LACKAWANNA SYS ADMIN UNIT</v>
      </c>
      <c r="C225" s="95"/>
      <c r="D225" s="153" t="s">
        <v>957</v>
      </c>
      <c r="E225" s="153" t="s">
        <v>957</v>
      </c>
      <c r="F225" s="153" t="s">
        <v>554</v>
      </c>
      <c r="G225" s="96"/>
      <c r="H225" s="96"/>
      <c r="I225" s="153" t="s">
        <v>1447</v>
      </c>
      <c r="J225" s="237">
        <v>0</v>
      </c>
      <c r="K225" s="237">
        <v>0</v>
      </c>
      <c r="L225" s="57">
        <v>38</v>
      </c>
      <c r="M225" s="57">
        <v>1</v>
      </c>
      <c r="N225" s="57">
        <v>0</v>
      </c>
      <c r="O225" s="98">
        <f t="shared" si="18"/>
        <v>1</v>
      </c>
      <c r="P225" s="245">
        <v>0</v>
      </c>
      <c r="Q225" s="57">
        <v>1</v>
      </c>
      <c r="R225" s="57">
        <v>0</v>
      </c>
      <c r="S225" s="98">
        <f t="shared" si="21"/>
        <v>2</v>
      </c>
      <c r="T225" s="259">
        <v>11689</v>
      </c>
      <c r="U225" s="237">
        <v>3821</v>
      </c>
      <c r="V225" s="237">
        <v>66</v>
      </c>
      <c r="W225" s="237">
        <v>0</v>
      </c>
      <c r="X225" s="237">
        <v>0</v>
      </c>
      <c r="Y225" s="237">
        <v>1828</v>
      </c>
      <c r="Z225" s="237">
        <v>0</v>
      </c>
      <c r="AA225" s="237">
        <v>0</v>
      </c>
      <c r="AB225" s="68">
        <v>0</v>
      </c>
      <c r="AC225" s="68">
        <v>49903</v>
      </c>
      <c r="AD225" s="68">
        <v>0</v>
      </c>
      <c r="AE225" s="68">
        <v>34736</v>
      </c>
      <c r="AF225" s="68">
        <v>308149</v>
      </c>
      <c r="AG225" s="68">
        <v>0</v>
      </c>
      <c r="AH225" s="68">
        <v>90851</v>
      </c>
      <c r="AI225" s="68">
        <v>483639</v>
      </c>
      <c r="AJ225" s="91">
        <f t="shared" si="19"/>
        <v>0</v>
      </c>
      <c r="AK225" s="68">
        <v>231988</v>
      </c>
      <c r="AL225" s="68">
        <v>107551</v>
      </c>
      <c r="AM225" s="68">
        <v>213878</v>
      </c>
      <c r="AN225" s="68">
        <v>553417</v>
      </c>
      <c r="AO225" s="68">
        <v>49903</v>
      </c>
      <c r="AP225" s="241" t="s">
        <v>1032</v>
      </c>
      <c r="AQ225" s="111">
        <f t="shared" si="20"/>
        <v>49903</v>
      </c>
      <c r="AR225" s="209">
        <v>34736</v>
      </c>
      <c r="AS225" s="241" t="s">
        <v>1032</v>
      </c>
      <c r="AT225" s="241" t="s">
        <v>1032</v>
      </c>
      <c r="AU225" s="91">
        <f t="shared" si="22"/>
        <v>34736</v>
      </c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J225" s="68"/>
      <c r="BK225" s="47"/>
      <c r="BL225" s="47"/>
      <c r="BM225" s="47"/>
      <c r="BN225" s="47"/>
    </row>
    <row r="226" spans="1:66" x14ac:dyDescent="0.2">
      <c r="A226" s="14">
        <v>913360842</v>
      </c>
      <c r="B226" t="str">
        <f>VLOOKUP($A226,[2]LibPAS!$A$2:$AO$476,2,FALSE)</f>
        <v>LANCASTER PUBLIC LIBRARY</v>
      </c>
      <c r="C226" s="95"/>
      <c r="D226" s="153" t="s">
        <v>340</v>
      </c>
      <c r="E226" s="153" t="s">
        <v>645</v>
      </c>
      <c r="F226" s="153" t="s">
        <v>645</v>
      </c>
      <c r="G226" s="96"/>
      <c r="H226" s="96"/>
      <c r="I226" s="153" t="s">
        <v>1450</v>
      </c>
      <c r="J226" s="237">
        <v>206824</v>
      </c>
      <c r="K226" s="237">
        <v>52740</v>
      </c>
      <c r="L226" s="57">
        <v>54</v>
      </c>
      <c r="M226" s="57">
        <v>8</v>
      </c>
      <c r="N226" s="57">
        <v>0</v>
      </c>
      <c r="O226" s="98">
        <f t="shared" si="18"/>
        <v>8</v>
      </c>
      <c r="P226" s="245">
        <v>0</v>
      </c>
      <c r="Q226" s="57">
        <v>16.324999999999999</v>
      </c>
      <c r="R226" s="57">
        <v>4.45</v>
      </c>
      <c r="S226" s="98">
        <f t="shared" si="21"/>
        <v>28.774999999999999</v>
      </c>
      <c r="T226" s="259">
        <v>261585</v>
      </c>
      <c r="U226" s="237">
        <v>191341</v>
      </c>
      <c r="V226" s="237">
        <v>7484</v>
      </c>
      <c r="W226" s="237">
        <v>140</v>
      </c>
      <c r="X226" s="237">
        <v>0</v>
      </c>
      <c r="Y226" s="237">
        <v>701477</v>
      </c>
      <c r="Z226" s="237">
        <v>67084</v>
      </c>
      <c r="AA226" s="237">
        <v>42755</v>
      </c>
      <c r="AB226" s="68">
        <v>12561</v>
      </c>
      <c r="AC226" s="68">
        <v>23761</v>
      </c>
      <c r="AD226" s="68">
        <v>0</v>
      </c>
      <c r="AE226" s="68">
        <v>735684</v>
      </c>
      <c r="AF226" s="68">
        <v>279571</v>
      </c>
      <c r="AG226" s="68">
        <v>500</v>
      </c>
      <c r="AH226" s="68">
        <v>1740092</v>
      </c>
      <c r="AI226" s="68">
        <v>2779108</v>
      </c>
      <c r="AJ226" s="91">
        <f t="shared" si="19"/>
        <v>12561</v>
      </c>
      <c r="AK226" s="68">
        <v>1283046</v>
      </c>
      <c r="AL226" s="68">
        <v>255022</v>
      </c>
      <c r="AM226" s="68">
        <v>1320913</v>
      </c>
      <c r="AN226" s="68">
        <v>2858981</v>
      </c>
      <c r="AO226" s="68">
        <v>0</v>
      </c>
      <c r="AP226" s="68">
        <v>23761</v>
      </c>
      <c r="AQ226" s="111">
        <f t="shared" si="20"/>
        <v>23761</v>
      </c>
      <c r="AR226" s="209">
        <v>724575</v>
      </c>
      <c r="AS226" s="68">
        <v>0</v>
      </c>
      <c r="AT226" s="68">
        <v>0</v>
      </c>
      <c r="AU226" s="91">
        <f t="shared" si="22"/>
        <v>724575</v>
      </c>
      <c r="AX226" s="47"/>
      <c r="AZ226" s="68"/>
      <c r="BA226" s="68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</row>
    <row r="227" spans="1:66" x14ac:dyDescent="0.2">
      <c r="A227" s="14">
        <v>913360893</v>
      </c>
      <c r="B227" t="str">
        <f>VLOOKUP($A227,[2]LibPAS!$A$2:$AO$476,2,FALSE)</f>
        <v>LANCASTER SYS ADMIN UNIT</v>
      </c>
      <c r="C227" s="95"/>
      <c r="D227" s="153" t="s">
        <v>340</v>
      </c>
      <c r="E227" s="153" t="s">
        <v>645</v>
      </c>
      <c r="F227" s="153" t="s">
        <v>645</v>
      </c>
      <c r="G227" s="96"/>
      <c r="H227" s="96"/>
      <c r="I227" s="153" t="s">
        <v>1450</v>
      </c>
      <c r="J227" s="237">
        <v>0</v>
      </c>
      <c r="K227" s="238">
        <v>1785</v>
      </c>
      <c r="L227" s="57">
        <v>42.5</v>
      </c>
      <c r="M227" s="57">
        <v>4.7733299999999996</v>
      </c>
      <c r="N227" s="57">
        <v>0</v>
      </c>
      <c r="O227" s="98">
        <f t="shared" si="18"/>
        <v>4.7733299999999996</v>
      </c>
      <c r="P227" s="245">
        <v>0</v>
      </c>
      <c r="Q227" s="57">
        <v>12.74667</v>
      </c>
      <c r="R227" s="57">
        <v>0</v>
      </c>
      <c r="S227" s="98">
        <f t="shared" si="21"/>
        <v>17.52</v>
      </c>
      <c r="T227" s="293">
        <v>21799</v>
      </c>
      <c r="U227" s="238">
        <v>16429</v>
      </c>
      <c r="V227" s="238">
        <v>537</v>
      </c>
      <c r="W227" s="238">
        <v>10</v>
      </c>
      <c r="X227" s="238">
        <v>3</v>
      </c>
      <c r="Y227" s="237">
        <v>31934</v>
      </c>
      <c r="Z227" s="237">
        <v>2415</v>
      </c>
      <c r="AA227" s="237">
        <v>7692</v>
      </c>
      <c r="AB227" s="68">
        <v>0</v>
      </c>
      <c r="AC227" s="68">
        <v>0</v>
      </c>
      <c r="AD227" s="68">
        <v>0</v>
      </c>
      <c r="AE227" s="68">
        <v>242395</v>
      </c>
      <c r="AF227" s="68">
        <v>1818739</v>
      </c>
      <c r="AG227" s="241" t="s">
        <v>1032</v>
      </c>
      <c r="AH227" s="68">
        <v>199376</v>
      </c>
      <c r="AI227" s="68">
        <v>2260510</v>
      </c>
      <c r="AJ227" s="91">
        <f t="shared" si="19"/>
        <v>0</v>
      </c>
      <c r="AK227" s="68">
        <v>1133891</v>
      </c>
      <c r="AL227" s="68">
        <v>360071</v>
      </c>
      <c r="AM227" s="68">
        <v>639627</v>
      </c>
      <c r="AN227" s="68">
        <v>2133589</v>
      </c>
      <c r="AO227" s="68">
        <v>0</v>
      </c>
      <c r="AP227" s="68">
        <v>0</v>
      </c>
      <c r="AQ227" s="111">
        <f t="shared" si="20"/>
        <v>0</v>
      </c>
      <c r="AR227" s="209">
        <v>242395</v>
      </c>
      <c r="AS227" s="68">
        <v>0</v>
      </c>
      <c r="AT227" s="68">
        <v>0</v>
      </c>
      <c r="AU227" s="91">
        <f t="shared" si="22"/>
        <v>242395</v>
      </c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</row>
    <row r="228" spans="1:66" x14ac:dyDescent="0.2">
      <c r="A228" s="14">
        <v>925230633</v>
      </c>
      <c r="B228" t="str">
        <f>VLOOKUP($A228,[2]LibPAS!$A$2:$AO$476,2,FALSE)</f>
        <v>LANSDOWNE PUBLIC LIBRARY</v>
      </c>
      <c r="C228" s="95"/>
      <c r="D228" s="153" t="s">
        <v>1440</v>
      </c>
      <c r="E228" s="153" t="s">
        <v>870</v>
      </c>
      <c r="F228" s="153" t="s">
        <v>870</v>
      </c>
      <c r="G228" s="96"/>
      <c r="H228" s="96"/>
      <c r="I228" s="153" t="s">
        <v>1457</v>
      </c>
      <c r="J228" s="237">
        <v>10620</v>
      </c>
      <c r="K228" s="237">
        <v>6631</v>
      </c>
      <c r="L228" s="57">
        <v>66</v>
      </c>
      <c r="M228" s="57">
        <v>2</v>
      </c>
      <c r="N228" s="57">
        <v>0</v>
      </c>
      <c r="O228" s="98">
        <f t="shared" si="18"/>
        <v>2</v>
      </c>
      <c r="P228" s="245">
        <v>2</v>
      </c>
      <c r="Q228" s="57">
        <v>8.15</v>
      </c>
      <c r="R228" s="57">
        <v>0.25</v>
      </c>
      <c r="S228" s="98">
        <f t="shared" si="21"/>
        <v>12.4</v>
      </c>
      <c r="T228" s="259">
        <v>69436</v>
      </c>
      <c r="U228" s="237">
        <v>64431</v>
      </c>
      <c r="V228" s="237">
        <v>25356</v>
      </c>
      <c r="W228" s="237">
        <v>54</v>
      </c>
      <c r="X228" s="237">
        <v>229</v>
      </c>
      <c r="Y228" s="237">
        <v>83675</v>
      </c>
      <c r="Z228" s="237">
        <v>8478</v>
      </c>
      <c r="AA228" s="237">
        <v>9214</v>
      </c>
      <c r="AB228" s="68">
        <v>0</v>
      </c>
      <c r="AC228" s="68">
        <v>0</v>
      </c>
      <c r="AD228" s="68">
        <v>0</v>
      </c>
      <c r="AE228" s="68">
        <v>38666</v>
      </c>
      <c r="AF228" s="68">
        <v>487073</v>
      </c>
      <c r="AG228" s="68">
        <v>0</v>
      </c>
      <c r="AH228" s="68">
        <v>55753</v>
      </c>
      <c r="AI228" s="68">
        <v>581492</v>
      </c>
      <c r="AJ228" s="91">
        <f t="shared" si="19"/>
        <v>0</v>
      </c>
      <c r="AK228" s="68">
        <v>452707</v>
      </c>
      <c r="AL228" s="68">
        <v>64182</v>
      </c>
      <c r="AM228" s="68">
        <v>55621</v>
      </c>
      <c r="AN228" s="68">
        <v>572510</v>
      </c>
      <c r="AO228" s="241" t="s">
        <v>1032</v>
      </c>
      <c r="AP228" s="241" t="s">
        <v>1032</v>
      </c>
      <c r="AQ228" s="111">
        <f t="shared" si="20"/>
        <v>0</v>
      </c>
      <c r="AR228" s="209">
        <v>38666</v>
      </c>
      <c r="AS228" s="241" t="s">
        <v>1032</v>
      </c>
      <c r="AT228" s="241" t="s">
        <v>1032</v>
      </c>
      <c r="AU228" s="91">
        <f t="shared" si="22"/>
        <v>38666</v>
      </c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</row>
    <row r="229" spans="1:66" x14ac:dyDescent="0.2">
      <c r="A229" s="14">
        <v>927040063</v>
      </c>
      <c r="B229" t="str">
        <f>VLOOKUP($A229,[2]LibPAS!$A$2:$AO$476,2,FALSE)</f>
        <v>LAUGHLIN MEMORIAL FREE LIBRARY</v>
      </c>
      <c r="C229" s="95"/>
      <c r="D229" s="153" t="s">
        <v>1441</v>
      </c>
      <c r="E229" s="153" t="s">
        <v>115</v>
      </c>
      <c r="F229" s="153" t="s">
        <v>395</v>
      </c>
      <c r="G229" s="96"/>
      <c r="H229" s="96"/>
      <c r="I229" s="153" t="s">
        <v>1460</v>
      </c>
      <c r="J229" s="238">
        <v>10722</v>
      </c>
      <c r="K229" s="238">
        <v>5340</v>
      </c>
      <c r="L229" s="57">
        <v>49</v>
      </c>
      <c r="M229" s="57">
        <v>1.05263</v>
      </c>
      <c r="N229" s="57">
        <v>0</v>
      </c>
      <c r="O229" s="98">
        <f t="shared" si="18"/>
        <v>1.05263</v>
      </c>
      <c r="P229" s="245">
        <v>0</v>
      </c>
      <c r="Q229" s="57">
        <v>4</v>
      </c>
      <c r="R229" s="57">
        <v>0</v>
      </c>
      <c r="S229" s="98">
        <f t="shared" si="21"/>
        <v>5.0526299999999997</v>
      </c>
      <c r="T229" s="293">
        <v>26008</v>
      </c>
      <c r="U229" s="238">
        <v>24074</v>
      </c>
      <c r="V229" s="238">
        <v>25806</v>
      </c>
      <c r="W229" s="238">
        <v>34</v>
      </c>
      <c r="X229" s="238">
        <v>41</v>
      </c>
      <c r="Y229" s="237">
        <v>46874</v>
      </c>
      <c r="Z229" s="237">
        <v>1665</v>
      </c>
      <c r="AA229" s="237">
        <v>1003</v>
      </c>
      <c r="AB229" s="68">
        <v>0</v>
      </c>
      <c r="AC229" s="68">
        <v>0</v>
      </c>
      <c r="AD229" s="68">
        <v>0</v>
      </c>
      <c r="AE229" s="68">
        <v>42116</v>
      </c>
      <c r="AF229" s="68">
        <v>32072</v>
      </c>
      <c r="AG229" s="68">
        <v>7250</v>
      </c>
      <c r="AH229" s="68">
        <v>166606</v>
      </c>
      <c r="AI229" s="68">
        <v>240794</v>
      </c>
      <c r="AJ229" s="91">
        <f t="shared" si="19"/>
        <v>0</v>
      </c>
      <c r="AK229" s="68">
        <v>141049</v>
      </c>
      <c r="AL229" s="68">
        <v>12899</v>
      </c>
      <c r="AM229" s="68">
        <v>91717</v>
      </c>
      <c r="AN229" s="68">
        <v>245665</v>
      </c>
      <c r="AO229" s="68">
        <v>0</v>
      </c>
      <c r="AP229" s="68">
        <v>0</v>
      </c>
      <c r="AQ229" s="111">
        <f t="shared" si="20"/>
        <v>0</v>
      </c>
      <c r="AR229" s="209">
        <v>42116</v>
      </c>
      <c r="AS229" s="68">
        <v>0</v>
      </c>
      <c r="AT229" s="68">
        <v>0</v>
      </c>
      <c r="AU229" s="91">
        <f t="shared" si="22"/>
        <v>42116</v>
      </c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J229" s="68"/>
      <c r="BK229" s="47"/>
      <c r="BL229" s="47"/>
      <c r="BM229" s="47"/>
      <c r="BN229" s="47"/>
    </row>
    <row r="230" spans="1:66" x14ac:dyDescent="0.2">
      <c r="A230" s="14">
        <v>904370293</v>
      </c>
      <c r="B230" t="str">
        <f>VLOOKUP($A230,[2]LibPAS!$A$2:$AO$476,2,FALSE)</f>
        <v>LAWRENCE SYS ADMIN UNIT</v>
      </c>
      <c r="C230" s="95"/>
      <c r="D230" s="153" t="s">
        <v>1442</v>
      </c>
      <c r="E230" s="153" t="s">
        <v>405</v>
      </c>
      <c r="F230" s="153" t="s">
        <v>452</v>
      </c>
      <c r="G230" s="96"/>
      <c r="H230" s="96"/>
      <c r="I230" s="153" t="s">
        <v>1473</v>
      </c>
      <c r="J230" s="237">
        <v>0</v>
      </c>
      <c r="K230" s="237">
        <v>0</v>
      </c>
      <c r="L230" s="57">
        <v>14</v>
      </c>
      <c r="M230" s="57">
        <v>0</v>
      </c>
      <c r="N230" s="57">
        <v>0</v>
      </c>
      <c r="O230" s="98">
        <f t="shared" si="18"/>
        <v>0</v>
      </c>
      <c r="P230" s="245">
        <v>0</v>
      </c>
      <c r="Q230" s="57">
        <v>1.0133300000000001</v>
      </c>
      <c r="R230" s="57">
        <v>0</v>
      </c>
      <c r="S230" s="98">
        <f t="shared" si="21"/>
        <v>1.0133300000000001</v>
      </c>
      <c r="T230" s="259">
        <v>5084</v>
      </c>
      <c r="U230" s="237">
        <v>4169</v>
      </c>
      <c r="V230" s="237">
        <v>4848</v>
      </c>
      <c r="W230" s="237">
        <v>0</v>
      </c>
      <c r="X230" s="237">
        <v>0</v>
      </c>
      <c r="Y230" s="237">
        <v>10242</v>
      </c>
      <c r="Z230" s="237">
        <v>0</v>
      </c>
      <c r="AA230" s="237">
        <v>0</v>
      </c>
      <c r="AB230" s="68">
        <v>0</v>
      </c>
      <c r="AC230" s="68">
        <v>0</v>
      </c>
      <c r="AD230" s="68">
        <v>0</v>
      </c>
      <c r="AE230" s="68">
        <v>60545</v>
      </c>
      <c r="AF230" s="68">
        <v>0</v>
      </c>
      <c r="AG230" s="241" t="s">
        <v>1032</v>
      </c>
      <c r="AH230" s="68">
        <v>150</v>
      </c>
      <c r="AI230" s="68">
        <v>60695</v>
      </c>
      <c r="AJ230" s="91">
        <f t="shared" si="19"/>
        <v>0</v>
      </c>
      <c r="AK230" s="68">
        <v>25595</v>
      </c>
      <c r="AL230" s="68">
        <v>11271</v>
      </c>
      <c r="AM230" s="68">
        <v>23680</v>
      </c>
      <c r="AN230" s="68">
        <v>60546</v>
      </c>
      <c r="AO230" s="68">
        <v>0</v>
      </c>
      <c r="AP230" s="68">
        <v>0</v>
      </c>
      <c r="AQ230" s="111">
        <f t="shared" si="20"/>
        <v>0</v>
      </c>
      <c r="AR230" s="209">
        <v>60545</v>
      </c>
      <c r="AS230" s="68">
        <v>0</v>
      </c>
      <c r="AT230" s="68">
        <v>0</v>
      </c>
      <c r="AU230" s="91">
        <f t="shared" si="22"/>
        <v>60545</v>
      </c>
      <c r="AW230" s="47"/>
      <c r="AX230" s="47"/>
      <c r="AY230" s="47"/>
      <c r="AZ230" s="47"/>
      <c r="BA230" s="47"/>
      <c r="BB230" s="47"/>
      <c r="BC230" s="47"/>
      <c r="BD230" s="47"/>
      <c r="BE230" s="47"/>
      <c r="BF230" s="68"/>
      <c r="BG230" s="68"/>
      <c r="BH230" s="68"/>
      <c r="BI230" s="47"/>
      <c r="BJ230" s="47"/>
      <c r="BK230" s="47"/>
      <c r="BL230" s="47"/>
      <c r="BM230" s="47"/>
      <c r="BN230" s="47"/>
    </row>
    <row r="231" spans="1:66" x14ac:dyDescent="0.2">
      <c r="A231" s="14">
        <v>913380302</v>
      </c>
      <c r="B231" t="str">
        <f>VLOOKUP($A231,[2]LibPAS!$A$2:$AO$476,2,FALSE)</f>
        <v>LEBANON COMMUNITY LIBRARY</v>
      </c>
      <c r="C231" s="95"/>
      <c r="D231" s="153" t="s">
        <v>340</v>
      </c>
      <c r="E231" s="153" t="s">
        <v>459</v>
      </c>
      <c r="F231" s="153" t="s">
        <v>459</v>
      </c>
      <c r="G231" s="96"/>
      <c r="H231" s="96"/>
      <c r="I231" s="153" t="s">
        <v>1456</v>
      </c>
      <c r="J231" s="237">
        <v>60987</v>
      </c>
      <c r="K231" s="237">
        <v>53675</v>
      </c>
      <c r="L231" s="57">
        <v>65</v>
      </c>
      <c r="M231" s="57">
        <v>2</v>
      </c>
      <c r="N231" s="57">
        <v>0</v>
      </c>
      <c r="O231" s="98">
        <f t="shared" si="18"/>
        <v>2</v>
      </c>
      <c r="P231" s="245">
        <v>0</v>
      </c>
      <c r="Q231" s="57">
        <v>10.5</v>
      </c>
      <c r="R231" s="57">
        <v>0.25</v>
      </c>
      <c r="S231" s="98">
        <f t="shared" si="21"/>
        <v>12.75</v>
      </c>
      <c r="T231" s="259">
        <v>93213</v>
      </c>
      <c r="U231" s="237">
        <v>76725</v>
      </c>
      <c r="V231" s="237">
        <v>0</v>
      </c>
      <c r="W231" s="237">
        <v>126</v>
      </c>
      <c r="X231" s="237">
        <v>2703</v>
      </c>
      <c r="Y231" s="237">
        <v>225988</v>
      </c>
      <c r="Z231" s="237">
        <v>13785</v>
      </c>
      <c r="AA231" s="237">
        <v>17989</v>
      </c>
      <c r="AB231" s="68">
        <v>0</v>
      </c>
      <c r="AC231" s="68">
        <v>1272</v>
      </c>
      <c r="AD231" s="68">
        <v>0</v>
      </c>
      <c r="AE231" s="68">
        <v>248942</v>
      </c>
      <c r="AF231" s="68">
        <v>89725</v>
      </c>
      <c r="AG231" s="68">
        <v>0</v>
      </c>
      <c r="AH231" s="68">
        <v>391057</v>
      </c>
      <c r="AI231" s="68">
        <v>730996</v>
      </c>
      <c r="AJ231" s="91">
        <f t="shared" si="19"/>
        <v>0</v>
      </c>
      <c r="AK231" s="68">
        <v>444332</v>
      </c>
      <c r="AL231" s="68">
        <v>72726</v>
      </c>
      <c r="AM231" s="68">
        <v>133018</v>
      </c>
      <c r="AN231" s="68">
        <v>650076</v>
      </c>
      <c r="AO231" s="68">
        <v>1272</v>
      </c>
      <c r="AP231" s="68">
        <v>0</v>
      </c>
      <c r="AQ231" s="111">
        <f t="shared" si="20"/>
        <v>1272</v>
      </c>
      <c r="AR231" s="209">
        <v>248742</v>
      </c>
      <c r="AS231" s="68">
        <v>0</v>
      </c>
      <c r="AT231" s="68">
        <v>0</v>
      </c>
      <c r="AU231" s="91">
        <f t="shared" si="22"/>
        <v>248742</v>
      </c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</row>
    <row r="232" spans="1:66" x14ac:dyDescent="0.2">
      <c r="A232" s="14">
        <v>913380335</v>
      </c>
      <c r="B232" t="str">
        <f>VLOOKUP($A232,[2]LibPAS!$A$2:$AO$476,2,FALSE)</f>
        <v>LEBANON SYS ADMIN UNIT</v>
      </c>
      <c r="C232" s="95"/>
      <c r="D232" s="153" t="s">
        <v>340</v>
      </c>
      <c r="E232" s="153" t="s">
        <v>459</v>
      </c>
      <c r="F232" s="153" t="s">
        <v>459</v>
      </c>
      <c r="G232" s="96"/>
      <c r="H232" s="96"/>
      <c r="I232" s="153" t="s">
        <v>1456</v>
      </c>
      <c r="J232" s="237">
        <v>0</v>
      </c>
      <c r="K232" s="237">
        <v>6077</v>
      </c>
      <c r="L232" s="57">
        <v>0</v>
      </c>
      <c r="M232" s="57">
        <v>0.71428999999999998</v>
      </c>
      <c r="N232" s="57">
        <v>0</v>
      </c>
      <c r="O232" s="98">
        <f t="shared" si="18"/>
        <v>0.71428999999999998</v>
      </c>
      <c r="P232" s="245">
        <v>0</v>
      </c>
      <c r="Q232" s="57">
        <v>0.45713999999999999</v>
      </c>
      <c r="R232" s="57">
        <v>0</v>
      </c>
      <c r="S232" s="98">
        <f t="shared" si="21"/>
        <v>1.17143</v>
      </c>
      <c r="T232" s="259">
        <v>2904</v>
      </c>
      <c r="U232" s="237">
        <v>0</v>
      </c>
      <c r="V232" s="237">
        <v>2455</v>
      </c>
      <c r="W232" s="237">
        <v>0</v>
      </c>
      <c r="X232" s="237">
        <v>0</v>
      </c>
      <c r="Y232" s="237">
        <v>0</v>
      </c>
      <c r="Z232" s="237">
        <v>0</v>
      </c>
      <c r="AA232" s="237">
        <v>0</v>
      </c>
      <c r="AB232" s="68">
        <v>0</v>
      </c>
      <c r="AC232" s="68">
        <v>0</v>
      </c>
      <c r="AD232" s="68">
        <v>0</v>
      </c>
      <c r="AE232" s="68">
        <v>29554</v>
      </c>
      <c r="AF232" s="68">
        <v>90000</v>
      </c>
      <c r="AG232" s="68">
        <v>0</v>
      </c>
      <c r="AH232" s="68">
        <v>73655</v>
      </c>
      <c r="AI232" s="68">
        <v>193209</v>
      </c>
      <c r="AJ232" s="91">
        <f t="shared" si="19"/>
        <v>0</v>
      </c>
      <c r="AK232" s="68">
        <v>51515</v>
      </c>
      <c r="AL232" s="68">
        <v>48291</v>
      </c>
      <c r="AM232" s="68">
        <v>94274</v>
      </c>
      <c r="AN232" s="68">
        <v>194080</v>
      </c>
      <c r="AO232" s="68">
        <v>0</v>
      </c>
      <c r="AP232" s="68">
        <v>0</v>
      </c>
      <c r="AQ232" s="111">
        <f t="shared" si="20"/>
        <v>0</v>
      </c>
      <c r="AR232" s="209">
        <v>29554</v>
      </c>
      <c r="AS232" s="68">
        <v>0</v>
      </c>
      <c r="AT232" s="68">
        <v>0</v>
      </c>
      <c r="AU232" s="91">
        <f t="shared" si="22"/>
        <v>29554</v>
      </c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J232" s="68"/>
      <c r="BK232" s="47"/>
      <c r="BL232" s="47"/>
      <c r="BM232" s="47"/>
      <c r="BN232" s="47"/>
    </row>
    <row r="233" spans="1:66" x14ac:dyDescent="0.2">
      <c r="A233" s="14">
        <v>921130363</v>
      </c>
      <c r="B233" t="str">
        <f>VLOOKUP($A233,[2]LibPAS!$A$2:$AO$476,2,FALSE)</f>
        <v>LEHIGHTON AREA MEMORIAL LIBRARY</v>
      </c>
      <c r="C233" s="95"/>
      <c r="D233" s="153" t="s">
        <v>1444</v>
      </c>
      <c r="E233" s="153" t="s">
        <v>353</v>
      </c>
      <c r="F233" s="153" t="s">
        <v>669</v>
      </c>
      <c r="G233" s="96"/>
      <c r="H233" s="96"/>
      <c r="I233" s="153">
        <v>0</v>
      </c>
      <c r="J233" s="237">
        <v>17885</v>
      </c>
      <c r="K233" s="237">
        <v>5199</v>
      </c>
      <c r="L233" s="57">
        <v>30</v>
      </c>
      <c r="M233" s="57">
        <v>0</v>
      </c>
      <c r="N233" s="57">
        <v>0.85714000000000001</v>
      </c>
      <c r="O233" s="98">
        <f t="shared" si="18"/>
        <v>0.85714000000000001</v>
      </c>
      <c r="P233" s="245">
        <v>0.8</v>
      </c>
      <c r="Q233" s="57">
        <v>1.7142900000000001</v>
      </c>
      <c r="R233" s="57">
        <v>8.5709999999999995E-2</v>
      </c>
      <c r="S233" s="98">
        <f t="shared" si="21"/>
        <v>3.4571400000000003</v>
      </c>
      <c r="T233" s="259">
        <v>16090</v>
      </c>
      <c r="U233" s="237">
        <v>14537</v>
      </c>
      <c r="V233" s="237">
        <v>5675</v>
      </c>
      <c r="W233" s="237">
        <v>15</v>
      </c>
      <c r="X233" s="237">
        <v>130</v>
      </c>
      <c r="Y233" s="237">
        <v>31720</v>
      </c>
      <c r="Z233" s="237">
        <v>53</v>
      </c>
      <c r="AA233" s="237">
        <v>525</v>
      </c>
      <c r="AB233" s="68">
        <v>0</v>
      </c>
      <c r="AC233" s="68">
        <v>0</v>
      </c>
      <c r="AD233" s="68">
        <v>0</v>
      </c>
      <c r="AE233" s="68">
        <v>24332</v>
      </c>
      <c r="AF233" s="68">
        <v>22900</v>
      </c>
      <c r="AG233" s="68">
        <v>20000</v>
      </c>
      <c r="AH233" s="68">
        <v>123502</v>
      </c>
      <c r="AI233" s="68">
        <v>170734</v>
      </c>
      <c r="AJ233" s="91">
        <f t="shared" si="19"/>
        <v>0</v>
      </c>
      <c r="AK233" s="68">
        <v>53361</v>
      </c>
      <c r="AL233" s="68">
        <v>16726</v>
      </c>
      <c r="AM233" s="68">
        <v>38139</v>
      </c>
      <c r="AN233" s="68">
        <v>108226</v>
      </c>
      <c r="AO233" s="68">
        <v>0</v>
      </c>
      <c r="AP233" s="68">
        <v>0</v>
      </c>
      <c r="AQ233" s="111">
        <f t="shared" si="20"/>
        <v>0</v>
      </c>
      <c r="AR233" s="209">
        <v>24332</v>
      </c>
      <c r="AS233" s="68">
        <v>0</v>
      </c>
      <c r="AT233" s="68">
        <v>0</v>
      </c>
      <c r="AU233" s="91">
        <f t="shared" si="22"/>
        <v>24332</v>
      </c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</row>
    <row r="234" spans="1:66" x14ac:dyDescent="0.2">
      <c r="A234" s="14">
        <v>907650783</v>
      </c>
      <c r="B234" t="str">
        <f>VLOOKUP($A234,[2]LibPAS!$A$2:$AO$476,2,FALSE)</f>
        <v>LIGONIER VALLEY LIBRARY</v>
      </c>
      <c r="C234" s="95"/>
      <c r="D234" s="153" t="s">
        <v>1441</v>
      </c>
      <c r="E234" s="153" t="s">
        <v>806</v>
      </c>
      <c r="F234" s="153" t="s">
        <v>806</v>
      </c>
      <c r="G234" s="96"/>
      <c r="H234" s="96"/>
      <c r="I234" s="153" t="s">
        <v>1448</v>
      </c>
      <c r="J234" s="237">
        <v>13482</v>
      </c>
      <c r="K234" s="237">
        <v>5992</v>
      </c>
      <c r="L234" s="57">
        <v>61</v>
      </c>
      <c r="M234" s="57">
        <v>0</v>
      </c>
      <c r="N234" s="57">
        <v>0</v>
      </c>
      <c r="O234" s="98">
        <f t="shared" si="18"/>
        <v>0</v>
      </c>
      <c r="P234" s="245">
        <v>2</v>
      </c>
      <c r="Q234" s="57">
        <v>6.45</v>
      </c>
      <c r="R234" s="57">
        <v>0</v>
      </c>
      <c r="S234" s="98">
        <f t="shared" si="21"/>
        <v>8.4499999999999993</v>
      </c>
      <c r="T234" s="259">
        <v>64026</v>
      </c>
      <c r="U234" s="237">
        <v>53373</v>
      </c>
      <c r="V234" s="237">
        <v>26</v>
      </c>
      <c r="W234" s="237">
        <v>52</v>
      </c>
      <c r="X234" s="237">
        <v>0</v>
      </c>
      <c r="Y234" s="237">
        <v>63716</v>
      </c>
      <c r="Z234" s="237">
        <v>6859</v>
      </c>
      <c r="AA234" s="237">
        <v>9940</v>
      </c>
      <c r="AB234" s="68">
        <v>0</v>
      </c>
      <c r="AC234" s="68">
        <v>0</v>
      </c>
      <c r="AD234" s="68">
        <v>0</v>
      </c>
      <c r="AE234" s="68">
        <v>47633</v>
      </c>
      <c r="AF234" s="68">
        <v>9707</v>
      </c>
      <c r="AG234" s="68">
        <v>0</v>
      </c>
      <c r="AH234" s="68">
        <v>113549</v>
      </c>
      <c r="AI234" s="68">
        <v>170889</v>
      </c>
      <c r="AJ234" s="91">
        <f t="shared" si="19"/>
        <v>0</v>
      </c>
      <c r="AK234" s="68">
        <v>336070</v>
      </c>
      <c r="AL234" s="68">
        <v>48951</v>
      </c>
      <c r="AM234" s="68">
        <v>84569</v>
      </c>
      <c r="AN234" s="68">
        <v>469590</v>
      </c>
      <c r="AO234" s="68">
        <v>0</v>
      </c>
      <c r="AP234" s="68">
        <v>0</v>
      </c>
      <c r="AQ234" s="111">
        <f t="shared" si="20"/>
        <v>0</v>
      </c>
      <c r="AR234" s="209">
        <v>47633</v>
      </c>
      <c r="AS234" s="68">
        <v>0</v>
      </c>
      <c r="AT234" s="68">
        <v>0</v>
      </c>
      <c r="AU234" s="91">
        <f t="shared" si="22"/>
        <v>47633</v>
      </c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</row>
    <row r="235" spans="1:66" x14ac:dyDescent="0.2">
      <c r="A235" s="14">
        <v>908111053</v>
      </c>
      <c r="B235" t="str">
        <f>VLOOKUP($A235,[2]LibPAS!$A$2:$AO$476,2,FALSE)</f>
        <v>LILLY WASHINGTON PUB LIBRARY</v>
      </c>
      <c r="C235" s="95"/>
      <c r="D235" s="153" t="s">
        <v>1445</v>
      </c>
      <c r="E235" s="153" t="s">
        <v>126</v>
      </c>
      <c r="F235" s="153" t="s">
        <v>536</v>
      </c>
      <c r="G235" s="96"/>
      <c r="H235" s="96"/>
      <c r="I235" s="153" t="s">
        <v>1462</v>
      </c>
      <c r="J235" s="237">
        <v>968</v>
      </c>
      <c r="K235" s="237">
        <v>766</v>
      </c>
      <c r="L235" s="57">
        <v>35</v>
      </c>
      <c r="M235" s="57">
        <v>0</v>
      </c>
      <c r="N235" s="57">
        <v>0</v>
      </c>
      <c r="O235" s="98">
        <f t="shared" si="18"/>
        <v>0</v>
      </c>
      <c r="P235" s="245">
        <v>0.8</v>
      </c>
      <c r="Q235" s="57">
        <v>0.2</v>
      </c>
      <c r="R235" s="57">
        <v>0</v>
      </c>
      <c r="S235" s="98">
        <f t="shared" si="21"/>
        <v>1</v>
      </c>
      <c r="T235" s="259">
        <v>9991</v>
      </c>
      <c r="U235" s="237">
        <v>8864</v>
      </c>
      <c r="V235" s="237">
        <v>2410</v>
      </c>
      <c r="W235" s="237">
        <v>25</v>
      </c>
      <c r="X235" s="237">
        <v>0</v>
      </c>
      <c r="Y235" s="237">
        <v>22191</v>
      </c>
      <c r="Z235" s="237">
        <v>94</v>
      </c>
      <c r="AA235" s="237">
        <v>75</v>
      </c>
      <c r="AB235" s="68">
        <v>11214</v>
      </c>
      <c r="AC235" s="68">
        <v>11214</v>
      </c>
      <c r="AD235" s="68">
        <v>0</v>
      </c>
      <c r="AE235" s="68">
        <v>8508</v>
      </c>
      <c r="AF235" s="68">
        <v>14784</v>
      </c>
      <c r="AG235" s="68">
        <v>1000</v>
      </c>
      <c r="AH235" s="68">
        <v>14093</v>
      </c>
      <c r="AI235" s="68">
        <v>48599</v>
      </c>
      <c r="AJ235" s="91">
        <f t="shared" si="19"/>
        <v>11214</v>
      </c>
      <c r="AK235" s="68">
        <v>32989</v>
      </c>
      <c r="AL235" s="68">
        <v>5746</v>
      </c>
      <c r="AM235" s="68">
        <v>14338</v>
      </c>
      <c r="AN235" s="68">
        <v>53073</v>
      </c>
      <c r="AO235" s="68">
        <v>0</v>
      </c>
      <c r="AP235" s="68">
        <v>10633</v>
      </c>
      <c r="AQ235" s="111">
        <f t="shared" si="20"/>
        <v>10633</v>
      </c>
      <c r="AR235" s="209">
        <v>8508</v>
      </c>
      <c r="AS235" s="68">
        <v>0</v>
      </c>
      <c r="AT235" s="68">
        <v>0</v>
      </c>
      <c r="AU235" s="91">
        <f t="shared" si="22"/>
        <v>8508</v>
      </c>
      <c r="AW235" s="47"/>
      <c r="AX235" s="47"/>
      <c r="AZ235" s="68"/>
      <c r="BA235" s="68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</row>
    <row r="236" spans="1:66" x14ac:dyDescent="0.2">
      <c r="A236" s="14">
        <v>905200603</v>
      </c>
      <c r="B236" t="str">
        <f>VLOOKUP($A236,[2]LibPAS!$A$2:$AO$476,2,FALSE)</f>
        <v>LINESVILLE COMMUNITY PUBLIC LIBRARY</v>
      </c>
      <c r="C236" s="95"/>
      <c r="D236" s="153" t="s">
        <v>1442</v>
      </c>
      <c r="E236" s="153" t="s">
        <v>177</v>
      </c>
      <c r="F236" s="153" t="s">
        <v>807</v>
      </c>
      <c r="G236" s="96"/>
      <c r="H236" s="96"/>
      <c r="I236" s="153" t="s">
        <v>1464</v>
      </c>
      <c r="J236" s="237">
        <v>5453</v>
      </c>
      <c r="K236" s="237">
        <v>1538</v>
      </c>
      <c r="L236" s="57">
        <v>32</v>
      </c>
      <c r="M236" s="57">
        <v>0</v>
      </c>
      <c r="N236" s="57">
        <v>0</v>
      </c>
      <c r="O236" s="98">
        <f t="shared" si="18"/>
        <v>0</v>
      </c>
      <c r="P236" s="245">
        <v>0.77142999999999995</v>
      </c>
      <c r="Q236" s="57">
        <v>0.34286</v>
      </c>
      <c r="R236" s="57">
        <v>0</v>
      </c>
      <c r="S236" s="98">
        <f t="shared" si="21"/>
        <v>1.11429</v>
      </c>
      <c r="T236" s="259">
        <v>19235</v>
      </c>
      <c r="U236" s="237">
        <v>17834</v>
      </c>
      <c r="V236" s="238">
        <v>0</v>
      </c>
      <c r="W236" s="237">
        <v>36</v>
      </c>
      <c r="X236" s="237">
        <v>0</v>
      </c>
      <c r="Y236" s="237">
        <v>25293</v>
      </c>
      <c r="Z236" s="237">
        <v>182</v>
      </c>
      <c r="AA236" s="237">
        <v>296</v>
      </c>
      <c r="AB236" s="241">
        <v>0</v>
      </c>
      <c r="AC236" s="68">
        <v>0</v>
      </c>
      <c r="AD236" s="241">
        <v>0</v>
      </c>
      <c r="AE236" s="68">
        <v>16334</v>
      </c>
      <c r="AF236" s="68">
        <v>38168</v>
      </c>
      <c r="AG236" s="68">
        <v>0</v>
      </c>
      <c r="AH236" s="68">
        <v>12562</v>
      </c>
      <c r="AI236" s="68">
        <v>67064</v>
      </c>
      <c r="AJ236" s="91">
        <f t="shared" si="19"/>
        <v>0</v>
      </c>
      <c r="AK236" s="68">
        <v>28907</v>
      </c>
      <c r="AL236" s="68">
        <v>13794</v>
      </c>
      <c r="AM236" s="68">
        <v>14170</v>
      </c>
      <c r="AN236" s="68">
        <v>56871</v>
      </c>
      <c r="AO236" s="68">
        <v>0</v>
      </c>
      <c r="AP236" s="68">
        <v>0</v>
      </c>
      <c r="AQ236" s="111">
        <f t="shared" si="20"/>
        <v>0</v>
      </c>
      <c r="AR236" s="209">
        <v>16334</v>
      </c>
      <c r="AS236" s="68">
        <v>0</v>
      </c>
      <c r="AT236" s="68">
        <v>0</v>
      </c>
      <c r="AU236" s="91">
        <f t="shared" si="22"/>
        <v>16334</v>
      </c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</row>
    <row r="237" spans="1:66" x14ac:dyDescent="0.2">
      <c r="A237" s="14">
        <v>913360933</v>
      </c>
      <c r="B237" t="str">
        <f>VLOOKUP($A237,[2]LibPAS!$A$2:$AO$476,2,FALSE)</f>
        <v>LITITZ PUBLIC LIBRARY</v>
      </c>
      <c r="C237" s="95"/>
      <c r="D237" s="153" t="s">
        <v>340</v>
      </c>
      <c r="E237" s="153" t="s">
        <v>645</v>
      </c>
      <c r="F237" s="153" t="s">
        <v>645</v>
      </c>
      <c r="G237" s="96"/>
      <c r="H237" s="96"/>
      <c r="I237" s="153" t="s">
        <v>1450</v>
      </c>
      <c r="J237" s="237">
        <v>31038</v>
      </c>
      <c r="K237" s="237">
        <v>15525</v>
      </c>
      <c r="L237" s="57">
        <v>60</v>
      </c>
      <c r="M237" s="57">
        <v>3</v>
      </c>
      <c r="N237" s="57">
        <v>0</v>
      </c>
      <c r="O237" s="98">
        <f t="shared" si="18"/>
        <v>3</v>
      </c>
      <c r="P237" s="245">
        <v>0</v>
      </c>
      <c r="Q237" s="57">
        <v>7.85</v>
      </c>
      <c r="R237" s="57">
        <v>1.625</v>
      </c>
      <c r="S237" s="98">
        <f t="shared" si="21"/>
        <v>12.475</v>
      </c>
      <c r="T237" s="259">
        <v>71073</v>
      </c>
      <c r="U237" s="237">
        <v>53295</v>
      </c>
      <c r="V237" s="237">
        <v>138</v>
      </c>
      <c r="W237" s="237">
        <v>32</v>
      </c>
      <c r="X237" s="237">
        <v>1</v>
      </c>
      <c r="Y237" s="237">
        <v>411327</v>
      </c>
      <c r="Z237" s="237">
        <v>24755</v>
      </c>
      <c r="AA237" s="237">
        <v>25993</v>
      </c>
      <c r="AB237" s="68">
        <v>0</v>
      </c>
      <c r="AC237" s="68">
        <v>0</v>
      </c>
      <c r="AD237" s="68">
        <v>0</v>
      </c>
      <c r="AE237" s="68">
        <v>107680</v>
      </c>
      <c r="AF237" s="68">
        <v>153723</v>
      </c>
      <c r="AG237" s="68">
        <v>4163</v>
      </c>
      <c r="AH237" s="68">
        <v>390227</v>
      </c>
      <c r="AI237" s="68">
        <v>651630</v>
      </c>
      <c r="AJ237" s="91">
        <f t="shared" si="19"/>
        <v>0</v>
      </c>
      <c r="AK237" s="68">
        <v>423530</v>
      </c>
      <c r="AL237" s="68">
        <v>69871</v>
      </c>
      <c r="AM237" s="68">
        <v>160473</v>
      </c>
      <c r="AN237" s="68">
        <v>653874</v>
      </c>
      <c r="AO237" s="241" t="s">
        <v>1032</v>
      </c>
      <c r="AP237" s="241" t="s">
        <v>1032</v>
      </c>
      <c r="AQ237" s="111">
        <f t="shared" si="20"/>
        <v>0</v>
      </c>
      <c r="AR237" s="209">
        <v>107680</v>
      </c>
      <c r="AS237" s="241" t="s">
        <v>1032</v>
      </c>
      <c r="AT237" s="241" t="s">
        <v>1032</v>
      </c>
      <c r="AU237" s="91">
        <f t="shared" si="22"/>
        <v>107680</v>
      </c>
      <c r="AX237" s="47"/>
      <c r="AY237" s="47"/>
      <c r="AZ237" s="68"/>
      <c r="BA237" s="68"/>
      <c r="BB237" s="47"/>
      <c r="BC237" s="47"/>
      <c r="BD237"/>
      <c r="BE237" s="47"/>
      <c r="BF237" s="68"/>
      <c r="BG237" s="68"/>
      <c r="BH237" s="68"/>
      <c r="BJ237" s="68"/>
      <c r="BK237" s="47"/>
      <c r="BL237" s="47"/>
      <c r="BM237" s="47"/>
      <c r="BN237" s="47"/>
    </row>
    <row r="238" spans="1:66" x14ac:dyDescent="0.2">
      <c r="A238" s="14">
        <v>921390000</v>
      </c>
      <c r="B238" t="str">
        <f>VLOOKUP($A238,[2]LibPAS!$A$2:$AO$476,2,FALSE)</f>
        <v>LOWER MACUNGIE LIBRARY</v>
      </c>
      <c r="C238" s="95"/>
      <c r="D238" s="153" t="s">
        <v>1444</v>
      </c>
      <c r="E238" s="153" t="s">
        <v>353</v>
      </c>
      <c r="F238" s="153" t="s">
        <v>618</v>
      </c>
      <c r="G238" s="96"/>
      <c r="H238" s="96"/>
      <c r="I238" s="153">
        <v>0</v>
      </c>
      <c r="J238" s="237">
        <v>32994</v>
      </c>
      <c r="K238" s="237">
        <v>18323</v>
      </c>
      <c r="L238" s="57">
        <v>57</v>
      </c>
      <c r="M238" s="57">
        <v>6</v>
      </c>
      <c r="N238" s="57">
        <v>0</v>
      </c>
      <c r="O238" s="98">
        <f t="shared" si="18"/>
        <v>6</v>
      </c>
      <c r="P238" s="245">
        <v>1</v>
      </c>
      <c r="Q238" s="57">
        <v>2</v>
      </c>
      <c r="R238" s="57">
        <v>1</v>
      </c>
      <c r="S238" s="98">
        <f t="shared" si="21"/>
        <v>10</v>
      </c>
      <c r="T238" s="259">
        <v>68453</v>
      </c>
      <c r="U238" s="237">
        <v>52473</v>
      </c>
      <c r="V238" s="237">
        <v>5675</v>
      </c>
      <c r="W238" s="237">
        <v>83</v>
      </c>
      <c r="X238" s="237">
        <v>130</v>
      </c>
      <c r="Y238" s="237">
        <v>190744</v>
      </c>
      <c r="Z238" s="237">
        <v>288</v>
      </c>
      <c r="AA238" s="237">
        <v>833</v>
      </c>
      <c r="AB238" s="68">
        <v>0</v>
      </c>
      <c r="AC238" s="68">
        <v>0</v>
      </c>
      <c r="AD238" s="68">
        <v>0</v>
      </c>
      <c r="AE238" s="68">
        <v>68028</v>
      </c>
      <c r="AF238" s="68">
        <v>540305</v>
      </c>
      <c r="AG238" s="241" t="s">
        <v>1032</v>
      </c>
      <c r="AH238" s="68">
        <v>69804</v>
      </c>
      <c r="AI238" s="68">
        <v>678137</v>
      </c>
      <c r="AJ238" s="91">
        <f t="shared" si="19"/>
        <v>0</v>
      </c>
      <c r="AK238" s="68">
        <v>433150</v>
      </c>
      <c r="AL238" s="68">
        <v>90449</v>
      </c>
      <c r="AM238" s="68">
        <v>179645</v>
      </c>
      <c r="AN238" s="68">
        <v>703244</v>
      </c>
      <c r="AO238" s="68">
        <v>1</v>
      </c>
      <c r="AP238" s="241" t="s">
        <v>1032</v>
      </c>
      <c r="AQ238" s="111">
        <f t="shared" si="20"/>
        <v>1</v>
      </c>
      <c r="AR238" s="209">
        <v>68028</v>
      </c>
      <c r="AS238" s="241" t="s">
        <v>1032</v>
      </c>
      <c r="AT238" s="241" t="s">
        <v>1032</v>
      </c>
      <c r="AU238" s="91">
        <f t="shared" si="22"/>
        <v>68028</v>
      </c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</row>
    <row r="239" spans="1:66" x14ac:dyDescent="0.2">
      <c r="A239" s="14">
        <v>923460664</v>
      </c>
      <c r="B239" t="str">
        <f>VLOOKUP($A239,[2]LibPAS!$A$2:$AO$476,2,FALSE)</f>
        <v>LOWER MERION LIBRARY SYSTEM</v>
      </c>
      <c r="C239" s="95"/>
      <c r="D239" s="153" t="s">
        <v>1440</v>
      </c>
      <c r="E239" s="153" t="s">
        <v>12</v>
      </c>
      <c r="F239" s="153" t="s">
        <v>162</v>
      </c>
      <c r="G239" s="96"/>
      <c r="H239" s="96"/>
      <c r="I239" s="153">
        <v>0</v>
      </c>
      <c r="J239" s="237">
        <v>57837</v>
      </c>
      <c r="K239" s="237">
        <v>27537</v>
      </c>
      <c r="L239" s="57">
        <v>70</v>
      </c>
      <c r="M239" s="57">
        <v>18.746670000000002</v>
      </c>
      <c r="N239" s="57">
        <v>2.1333299999999999</v>
      </c>
      <c r="O239" s="98">
        <f t="shared" si="18"/>
        <v>20.880000000000003</v>
      </c>
      <c r="P239" s="245">
        <v>0</v>
      </c>
      <c r="Q239" s="57">
        <v>38.586669999999998</v>
      </c>
      <c r="R239" s="57">
        <v>1.97333</v>
      </c>
      <c r="S239" s="98">
        <f t="shared" si="21"/>
        <v>61.44</v>
      </c>
      <c r="T239" s="259">
        <v>461528</v>
      </c>
      <c r="U239" s="237">
        <v>367130</v>
      </c>
      <c r="V239" s="237">
        <v>247946</v>
      </c>
      <c r="W239" s="237">
        <v>189</v>
      </c>
      <c r="X239" s="237">
        <v>109</v>
      </c>
      <c r="Y239" s="237">
        <v>972439</v>
      </c>
      <c r="Z239" s="237">
        <v>79622</v>
      </c>
      <c r="AA239" s="237">
        <v>39758</v>
      </c>
      <c r="AB239" s="68">
        <v>0</v>
      </c>
      <c r="AC239" s="68">
        <v>1200</v>
      </c>
      <c r="AD239" s="68">
        <v>0</v>
      </c>
      <c r="AE239" s="68">
        <v>204930</v>
      </c>
      <c r="AF239" s="68">
        <v>4827163</v>
      </c>
      <c r="AG239" s="241" t="s">
        <v>1032</v>
      </c>
      <c r="AH239" s="68">
        <v>546693</v>
      </c>
      <c r="AI239" s="68">
        <v>5579986</v>
      </c>
      <c r="AJ239" s="91">
        <f t="shared" si="19"/>
        <v>0</v>
      </c>
      <c r="AK239" s="68">
        <v>4014060</v>
      </c>
      <c r="AL239" s="68">
        <v>668403</v>
      </c>
      <c r="AM239" s="68">
        <v>933609</v>
      </c>
      <c r="AN239" s="68">
        <v>5616072</v>
      </c>
      <c r="AO239" s="68">
        <v>1200</v>
      </c>
      <c r="AP239" s="241" t="s">
        <v>1032</v>
      </c>
      <c r="AQ239" s="111">
        <f t="shared" si="20"/>
        <v>1200</v>
      </c>
      <c r="AR239" s="209">
        <v>196930</v>
      </c>
      <c r="AS239" s="241" t="s">
        <v>1032</v>
      </c>
      <c r="AT239" s="68">
        <v>8000</v>
      </c>
      <c r="AU239" s="91">
        <f t="shared" si="22"/>
        <v>204930</v>
      </c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</row>
    <row r="240" spans="1:66" x14ac:dyDescent="0.2">
      <c r="A240" s="14">
        <v>923460755</v>
      </c>
      <c r="B240" t="str">
        <f>VLOOKUP($A240,[2]LibPAS!$A$2:$AO$476,2,FALSE)</f>
        <v>LOWER PROVIDENCE COM LIBRARY</v>
      </c>
      <c r="C240" s="95"/>
      <c r="D240" s="153" t="s">
        <v>1440</v>
      </c>
      <c r="E240" s="153" t="s">
        <v>12</v>
      </c>
      <c r="F240" s="153" t="s">
        <v>162</v>
      </c>
      <c r="G240" s="96"/>
      <c r="H240" s="96"/>
      <c r="I240" s="153">
        <v>0</v>
      </c>
      <c r="J240" s="237">
        <v>25436</v>
      </c>
      <c r="K240" s="237">
        <v>7917</v>
      </c>
      <c r="L240" s="57">
        <v>60</v>
      </c>
      <c r="M240" s="57">
        <v>3.25</v>
      </c>
      <c r="N240" s="57">
        <v>0</v>
      </c>
      <c r="O240" s="98">
        <f t="shared" si="18"/>
        <v>3.25</v>
      </c>
      <c r="P240" s="245">
        <v>0</v>
      </c>
      <c r="Q240" s="57">
        <v>6.05</v>
      </c>
      <c r="R240" s="57">
        <v>1.55</v>
      </c>
      <c r="S240" s="98">
        <f t="shared" si="21"/>
        <v>10.850000000000001</v>
      </c>
      <c r="T240" s="259">
        <v>55388</v>
      </c>
      <c r="U240" s="237">
        <v>48331</v>
      </c>
      <c r="V240" s="237">
        <v>350508</v>
      </c>
      <c r="W240" s="237">
        <v>68</v>
      </c>
      <c r="X240" s="237">
        <v>109</v>
      </c>
      <c r="Y240" s="237">
        <v>216808</v>
      </c>
      <c r="Z240" s="237">
        <v>21905</v>
      </c>
      <c r="AA240" s="237">
        <v>32323</v>
      </c>
      <c r="AB240" s="68">
        <v>0</v>
      </c>
      <c r="AC240" s="68">
        <v>0</v>
      </c>
      <c r="AD240" s="68">
        <v>0</v>
      </c>
      <c r="AE240" s="68">
        <v>71291</v>
      </c>
      <c r="AF240" s="68">
        <v>540894</v>
      </c>
      <c r="AG240" s="68">
        <v>0</v>
      </c>
      <c r="AH240" s="68">
        <v>150063</v>
      </c>
      <c r="AI240" s="68">
        <v>762248</v>
      </c>
      <c r="AJ240" s="91">
        <f t="shared" si="19"/>
        <v>0</v>
      </c>
      <c r="AK240" s="68">
        <v>408681</v>
      </c>
      <c r="AL240" s="68">
        <v>93006</v>
      </c>
      <c r="AM240" s="68">
        <v>258772</v>
      </c>
      <c r="AN240" s="68">
        <v>760459</v>
      </c>
      <c r="AO240" s="68">
        <v>0</v>
      </c>
      <c r="AP240" s="68">
        <v>0</v>
      </c>
      <c r="AQ240" s="111">
        <f t="shared" si="20"/>
        <v>0</v>
      </c>
      <c r="AR240" s="209">
        <v>71291</v>
      </c>
      <c r="AS240" s="68">
        <v>0</v>
      </c>
      <c r="AT240" s="68">
        <v>0</v>
      </c>
      <c r="AU240" s="91">
        <f t="shared" si="22"/>
        <v>71291</v>
      </c>
      <c r="AW240" s="47"/>
      <c r="AX240" s="47"/>
      <c r="AZ240" s="68"/>
      <c r="BA240" s="68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</row>
    <row r="241" spans="1:66" x14ac:dyDescent="0.2">
      <c r="A241" s="14">
        <v>918402102</v>
      </c>
      <c r="B241" t="str">
        <f>VLOOKUP($A241,[2]LibPAS!$A$2:$AO$476,2,FALSE)</f>
        <v>LUZERNE SYS ADMIN UNIT</v>
      </c>
      <c r="C241" s="95"/>
      <c r="D241" s="153" t="s">
        <v>957</v>
      </c>
      <c r="E241" s="153" t="s">
        <v>127</v>
      </c>
      <c r="F241" s="153" t="s">
        <v>775</v>
      </c>
      <c r="G241" s="96"/>
      <c r="H241" s="96"/>
      <c r="I241" s="153" t="s">
        <v>1461</v>
      </c>
      <c r="J241" s="237">
        <v>0</v>
      </c>
      <c r="K241" s="237">
        <v>0</v>
      </c>
      <c r="L241" s="57">
        <v>0</v>
      </c>
      <c r="M241" s="57">
        <v>0</v>
      </c>
      <c r="N241" s="57">
        <v>0</v>
      </c>
      <c r="O241" s="98">
        <f t="shared" si="18"/>
        <v>0</v>
      </c>
      <c r="P241" s="245">
        <v>0</v>
      </c>
      <c r="Q241" s="57">
        <v>1</v>
      </c>
      <c r="R241" s="57">
        <v>0</v>
      </c>
      <c r="S241" s="98">
        <f t="shared" si="21"/>
        <v>1</v>
      </c>
      <c r="T241" s="259">
        <v>0</v>
      </c>
      <c r="U241" s="237">
        <v>0</v>
      </c>
      <c r="V241" s="237">
        <v>3463</v>
      </c>
      <c r="W241" s="237">
        <v>0</v>
      </c>
      <c r="X241" s="237">
        <v>0</v>
      </c>
      <c r="Y241" s="237">
        <v>12793</v>
      </c>
      <c r="Z241" s="237">
        <v>0</v>
      </c>
      <c r="AA241" s="237">
        <v>0</v>
      </c>
      <c r="AB241" s="68">
        <v>0</v>
      </c>
      <c r="AC241" s="68">
        <v>0</v>
      </c>
      <c r="AD241" s="68">
        <v>0</v>
      </c>
      <c r="AE241" s="68">
        <v>38939</v>
      </c>
      <c r="AF241" s="68">
        <v>108243</v>
      </c>
      <c r="AG241" s="68">
        <v>0</v>
      </c>
      <c r="AH241" s="68">
        <v>5670</v>
      </c>
      <c r="AI241" s="68">
        <v>152852</v>
      </c>
      <c r="AJ241" s="91">
        <f t="shared" si="19"/>
        <v>0</v>
      </c>
      <c r="AK241" s="68">
        <v>57130</v>
      </c>
      <c r="AL241" s="68">
        <v>72723</v>
      </c>
      <c r="AM241" s="68">
        <v>32636</v>
      </c>
      <c r="AN241" s="68">
        <v>162489</v>
      </c>
      <c r="AO241" s="68">
        <v>0</v>
      </c>
      <c r="AP241" s="68">
        <v>0</v>
      </c>
      <c r="AQ241" s="111">
        <f t="shared" si="20"/>
        <v>0</v>
      </c>
      <c r="AR241" s="209">
        <v>38939</v>
      </c>
      <c r="AS241" s="68">
        <v>0</v>
      </c>
      <c r="AT241" s="68">
        <v>0</v>
      </c>
      <c r="AU241" s="91">
        <f t="shared" si="22"/>
        <v>38939</v>
      </c>
      <c r="AW241" s="47"/>
      <c r="AX241" s="47"/>
      <c r="AZ241" s="68"/>
      <c r="BA241" s="68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</row>
    <row r="242" spans="1:66" x14ac:dyDescent="0.2">
      <c r="A242" s="14">
        <v>917411502</v>
      </c>
      <c r="B242" t="str">
        <f>VLOOKUP($A242,[2]LibPAS!$A$2:$AO$476,2,FALSE)</f>
        <v>LYCOMING SYS ADMIN UNIT</v>
      </c>
      <c r="C242" s="95"/>
      <c r="D242" s="153" t="s">
        <v>1443</v>
      </c>
      <c r="E242" s="153" t="s">
        <v>13</v>
      </c>
      <c r="F242" s="153" t="s">
        <v>532</v>
      </c>
      <c r="G242" s="96"/>
      <c r="H242" s="96"/>
      <c r="I242" s="153" t="s">
        <v>1472</v>
      </c>
      <c r="J242" s="239">
        <v>0</v>
      </c>
      <c r="K242" s="239">
        <v>0</v>
      </c>
      <c r="L242" s="176">
        <v>65</v>
      </c>
      <c r="M242" s="176">
        <v>0.53332999999999997</v>
      </c>
      <c r="N242" s="176">
        <v>0</v>
      </c>
      <c r="O242" s="98">
        <f t="shared" si="18"/>
        <v>0.53332999999999997</v>
      </c>
      <c r="P242" s="245">
        <v>0</v>
      </c>
      <c r="Q242" s="176">
        <v>1.73333</v>
      </c>
      <c r="R242" s="176">
        <v>0.26667000000000002</v>
      </c>
      <c r="S242" s="98">
        <f t="shared" si="21"/>
        <v>2.5333299999999999</v>
      </c>
      <c r="T242" s="293">
        <v>0</v>
      </c>
      <c r="U242" s="239">
        <v>0</v>
      </c>
      <c r="V242" s="239">
        <v>0</v>
      </c>
      <c r="W242" s="239">
        <v>0</v>
      </c>
      <c r="X242" s="239">
        <v>0</v>
      </c>
      <c r="Y242" s="237">
        <v>0</v>
      </c>
      <c r="Z242" s="252" t="s">
        <v>1032</v>
      </c>
      <c r="AA242" s="252" t="s">
        <v>1032</v>
      </c>
      <c r="AB242" s="178">
        <v>0</v>
      </c>
      <c r="AC242" s="178">
        <v>0</v>
      </c>
      <c r="AD242" s="178">
        <v>0</v>
      </c>
      <c r="AE242" s="178">
        <v>0</v>
      </c>
      <c r="AF242" s="178">
        <v>133145</v>
      </c>
      <c r="AG242" s="240" t="s">
        <v>1032</v>
      </c>
      <c r="AH242" s="178">
        <v>89697</v>
      </c>
      <c r="AI242" s="178">
        <v>222842</v>
      </c>
      <c r="AJ242" s="91">
        <f t="shared" si="19"/>
        <v>0</v>
      </c>
      <c r="AK242" s="178">
        <v>79720</v>
      </c>
      <c r="AL242" s="178">
        <v>70674</v>
      </c>
      <c r="AM242" s="178">
        <v>62710</v>
      </c>
      <c r="AN242" s="178">
        <v>213104</v>
      </c>
      <c r="AO242" s="240" t="s">
        <v>1032</v>
      </c>
      <c r="AP242" s="240" t="s">
        <v>1032</v>
      </c>
      <c r="AQ242" s="111">
        <f t="shared" si="20"/>
        <v>0</v>
      </c>
      <c r="AR242" s="240" t="s">
        <v>1032</v>
      </c>
      <c r="AS242" s="240" t="s">
        <v>1032</v>
      </c>
      <c r="AT242" s="240" t="s">
        <v>1032</v>
      </c>
      <c r="AU242" s="91">
        <f t="shared" si="22"/>
        <v>0</v>
      </c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</row>
    <row r="243" spans="1:66" x14ac:dyDescent="0.2">
      <c r="A243" s="14">
        <v>929540783</v>
      </c>
      <c r="B243" t="str">
        <f>VLOOKUP($A243,[2]LibPAS!$A$2:$AO$476,2,FALSE)</f>
        <v>MAHANOY CITY PUBLIC LIBRARY</v>
      </c>
      <c r="C243" s="95"/>
      <c r="D243" s="153" t="s">
        <v>957</v>
      </c>
      <c r="E243" s="153" t="s">
        <v>368</v>
      </c>
      <c r="F243" s="153" t="s">
        <v>630</v>
      </c>
      <c r="G243" s="96"/>
      <c r="H243" s="96"/>
      <c r="I243" s="153">
        <v>0</v>
      </c>
      <c r="J243" s="237">
        <v>10987</v>
      </c>
      <c r="K243" s="237">
        <v>6226</v>
      </c>
      <c r="L243" s="57">
        <v>47</v>
      </c>
      <c r="M243" s="57">
        <v>0</v>
      </c>
      <c r="N243" s="57">
        <v>0.57142999999999999</v>
      </c>
      <c r="O243" s="98">
        <f t="shared" si="18"/>
        <v>0.57142999999999999</v>
      </c>
      <c r="P243" s="245">
        <v>0</v>
      </c>
      <c r="Q243" s="57">
        <v>0.71428999999999998</v>
      </c>
      <c r="R243" s="57">
        <v>0.22857</v>
      </c>
      <c r="S243" s="98">
        <f t="shared" si="21"/>
        <v>1.5142899999999999</v>
      </c>
      <c r="T243" s="259">
        <v>20202</v>
      </c>
      <c r="U243" s="237">
        <v>19403</v>
      </c>
      <c r="V243" s="237">
        <v>0</v>
      </c>
      <c r="W243" s="237">
        <v>62</v>
      </c>
      <c r="X243" s="237">
        <v>0</v>
      </c>
      <c r="Y243" s="237">
        <v>5416</v>
      </c>
      <c r="Z243" s="237">
        <v>57</v>
      </c>
      <c r="AA243" s="237">
        <v>109</v>
      </c>
      <c r="AB243" s="68">
        <v>2388</v>
      </c>
      <c r="AC243" s="68">
        <v>2388</v>
      </c>
      <c r="AD243" s="241">
        <v>0</v>
      </c>
      <c r="AE243" s="68">
        <v>15853</v>
      </c>
      <c r="AF243" s="68">
        <v>33790</v>
      </c>
      <c r="AG243" s="68">
        <v>18750</v>
      </c>
      <c r="AH243" s="68">
        <v>26097</v>
      </c>
      <c r="AI243" s="68">
        <v>78128</v>
      </c>
      <c r="AJ243" s="91">
        <f t="shared" si="19"/>
        <v>2388</v>
      </c>
      <c r="AK243" s="68">
        <v>35475</v>
      </c>
      <c r="AL243" s="68">
        <v>5148</v>
      </c>
      <c r="AM243" s="68">
        <v>30826</v>
      </c>
      <c r="AN243" s="68">
        <v>71449</v>
      </c>
      <c r="AO243" s="68">
        <v>0</v>
      </c>
      <c r="AP243" s="68">
        <v>2388</v>
      </c>
      <c r="AQ243" s="111">
        <f t="shared" si="20"/>
        <v>2388</v>
      </c>
      <c r="AR243" s="209">
        <v>15853</v>
      </c>
      <c r="AS243" s="252" t="s">
        <v>1032</v>
      </c>
      <c r="AT243" s="241" t="s">
        <v>1032</v>
      </c>
      <c r="AU243" s="91">
        <f t="shared" si="22"/>
        <v>15853</v>
      </c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</row>
    <row r="244" spans="1:66" x14ac:dyDescent="0.2">
      <c r="A244" s="14">
        <v>924150993</v>
      </c>
      <c r="B244" t="str">
        <f>VLOOKUP($A244,[2]LibPAS!$A$2:$AO$476,2,FALSE)</f>
        <v>MALVERN PUBLIC LIBRARY</v>
      </c>
      <c r="C244" s="95"/>
      <c r="D244" s="153" t="s">
        <v>1440</v>
      </c>
      <c r="E244" s="153" t="s">
        <v>951</v>
      </c>
      <c r="F244" s="153" t="s">
        <v>951</v>
      </c>
      <c r="G244" s="96"/>
      <c r="H244" s="96"/>
      <c r="I244" s="153" t="s">
        <v>1458</v>
      </c>
      <c r="J244" s="237">
        <v>36923</v>
      </c>
      <c r="K244" s="237">
        <v>5750</v>
      </c>
      <c r="L244" s="57">
        <v>56</v>
      </c>
      <c r="M244" s="57">
        <v>3.2</v>
      </c>
      <c r="N244" s="57">
        <v>0</v>
      </c>
      <c r="O244" s="98">
        <f t="shared" si="18"/>
        <v>3.2</v>
      </c>
      <c r="P244" s="245">
        <v>0</v>
      </c>
      <c r="Q244" s="57">
        <v>2.1066699999999998</v>
      </c>
      <c r="R244" s="57">
        <v>0</v>
      </c>
      <c r="S244" s="98">
        <f t="shared" si="21"/>
        <v>5.3066700000000004</v>
      </c>
      <c r="T244" s="259">
        <v>34370</v>
      </c>
      <c r="U244" s="237">
        <v>32149</v>
      </c>
      <c r="V244" s="237">
        <v>30357</v>
      </c>
      <c r="W244" s="237">
        <v>75</v>
      </c>
      <c r="X244" s="237">
        <v>45</v>
      </c>
      <c r="Y244" s="237">
        <v>87877</v>
      </c>
      <c r="Z244" s="237">
        <v>44</v>
      </c>
      <c r="AA244" s="237">
        <v>82</v>
      </c>
      <c r="AB244" s="68">
        <v>0</v>
      </c>
      <c r="AC244" s="68">
        <v>0</v>
      </c>
      <c r="AD244" s="68">
        <v>0</v>
      </c>
      <c r="AE244" s="68">
        <v>53388</v>
      </c>
      <c r="AF244" s="68">
        <v>155691</v>
      </c>
      <c r="AG244" s="68">
        <v>0</v>
      </c>
      <c r="AH244" s="68">
        <v>45849</v>
      </c>
      <c r="AI244" s="68">
        <v>254928</v>
      </c>
      <c r="AJ244" s="91">
        <f t="shared" si="19"/>
        <v>0</v>
      </c>
      <c r="AK244" s="68">
        <v>187063</v>
      </c>
      <c r="AL244" s="68">
        <v>32568</v>
      </c>
      <c r="AM244" s="68">
        <v>25384</v>
      </c>
      <c r="AN244" s="68">
        <v>245015</v>
      </c>
      <c r="AO244" s="68">
        <v>0</v>
      </c>
      <c r="AP244" s="68">
        <v>0</v>
      </c>
      <c r="AQ244" s="111">
        <f t="shared" si="20"/>
        <v>0</v>
      </c>
      <c r="AR244" s="209">
        <v>53388</v>
      </c>
      <c r="AS244" s="68">
        <v>0</v>
      </c>
      <c r="AT244" s="68">
        <v>0</v>
      </c>
      <c r="AU244" s="91">
        <f t="shared" si="22"/>
        <v>53388</v>
      </c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</row>
    <row r="245" spans="1:66" x14ac:dyDescent="0.2">
      <c r="A245" s="14">
        <v>913360993</v>
      </c>
      <c r="B245" t="str">
        <f>VLOOKUP($A245,[2]LibPAS!$A$2:$AO$476,2,FALSE)</f>
        <v>MANHEIM COMMUNITY LIBRARY</v>
      </c>
      <c r="C245" s="95"/>
      <c r="D245" s="153" t="s">
        <v>340</v>
      </c>
      <c r="E245" s="153" t="s">
        <v>645</v>
      </c>
      <c r="F245" s="153" t="s">
        <v>645</v>
      </c>
      <c r="G245" s="96"/>
      <c r="H245" s="96"/>
      <c r="I245" s="153" t="s">
        <v>1450</v>
      </c>
      <c r="J245" s="237">
        <v>18868</v>
      </c>
      <c r="K245" s="237">
        <v>4995</v>
      </c>
      <c r="L245" s="57">
        <v>53</v>
      </c>
      <c r="M245" s="57">
        <v>1</v>
      </c>
      <c r="N245" s="57">
        <v>0</v>
      </c>
      <c r="O245" s="98">
        <f t="shared" si="18"/>
        <v>1</v>
      </c>
      <c r="P245" s="245">
        <v>0</v>
      </c>
      <c r="Q245" s="57">
        <v>2.875</v>
      </c>
      <c r="R245" s="57">
        <v>0.75</v>
      </c>
      <c r="S245" s="98">
        <f t="shared" si="21"/>
        <v>4.625</v>
      </c>
      <c r="T245" s="259">
        <v>32615</v>
      </c>
      <c r="U245" s="237">
        <v>24886</v>
      </c>
      <c r="V245" s="237">
        <v>10</v>
      </c>
      <c r="W245" s="237">
        <v>14</v>
      </c>
      <c r="X245" s="237">
        <v>0</v>
      </c>
      <c r="Y245" s="237">
        <v>116990</v>
      </c>
      <c r="Z245" s="237">
        <v>6719</v>
      </c>
      <c r="AA245" s="237">
        <v>11155</v>
      </c>
      <c r="AB245" s="68">
        <v>0</v>
      </c>
      <c r="AC245" s="68">
        <v>0</v>
      </c>
      <c r="AD245" s="68">
        <v>0</v>
      </c>
      <c r="AE245" s="68">
        <v>39776</v>
      </c>
      <c r="AF245" s="68">
        <v>52414</v>
      </c>
      <c r="AG245" s="241" t="s">
        <v>1032</v>
      </c>
      <c r="AH245" s="68">
        <v>74143</v>
      </c>
      <c r="AI245" s="68">
        <v>166333</v>
      </c>
      <c r="AJ245" s="91">
        <f t="shared" si="19"/>
        <v>0</v>
      </c>
      <c r="AK245" s="68">
        <v>118349</v>
      </c>
      <c r="AL245" s="68">
        <v>19563</v>
      </c>
      <c r="AM245" s="68">
        <v>30729</v>
      </c>
      <c r="AN245" s="68">
        <v>168641</v>
      </c>
      <c r="AO245" s="241" t="s">
        <v>1032</v>
      </c>
      <c r="AP245" s="241" t="s">
        <v>1032</v>
      </c>
      <c r="AQ245" s="111">
        <f t="shared" si="20"/>
        <v>0</v>
      </c>
      <c r="AR245" s="209">
        <v>39776</v>
      </c>
      <c r="AS245" s="241" t="s">
        <v>1032</v>
      </c>
      <c r="AT245" s="241" t="s">
        <v>1032</v>
      </c>
      <c r="AU245" s="91">
        <f t="shared" si="22"/>
        <v>39776</v>
      </c>
      <c r="AW245" s="47"/>
      <c r="AX245" s="47"/>
      <c r="AY245" s="47"/>
      <c r="AZ245" s="47"/>
      <c r="BA245" s="47"/>
      <c r="BB245" s="47"/>
      <c r="BC245" s="47"/>
      <c r="BD245" s="47"/>
      <c r="BE245" s="47"/>
      <c r="BF245" s="68"/>
      <c r="BG245" s="68"/>
      <c r="BH245" s="68"/>
      <c r="BJ245" s="68"/>
      <c r="BK245" s="47"/>
      <c r="BL245" s="47"/>
      <c r="BM245" s="47"/>
      <c r="BN245" s="47"/>
    </row>
    <row r="246" spans="1:66" x14ac:dyDescent="0.2">
      <c r="A246" s="14">
        <v>913361024</v>
      </c>
      <c r="B246" t="str">
        <f>VLOOKUP($A246,[2]LibPAS!$A$2:$AO$476,2,FALSE)</f>
        <v>MANHEIM TOWNSHIP PUBLIC LIBRARY</v>
      </c>
      <c r="C246" s="95"/>
      <c r="D246" s="153" t="s">
        <v>340</v>
      </c>
      <c r="E246" s="153" t="s">
        <v>645</v>
      </c>
      <c r="F246" s="153" t="s">
        <v>645</v>
      </c>
      <c r="G246" s="96"/>
      <c r="H246" s="96"/>
      <c r="I246" s="153" t="s">
        <v>1450</v>
      </c>
      <c r="J246" s="237">
        <v>38133</v>
      </c>
      <c r="K246" s="237">
        <v>19456</v>
      </c>
      <c r="L246" s="57">
        <v>51</v>
      </c>
      <c r="M246" s="57">
        <v>3.2749999999999999</v>
      </c>
      <c r="N246" s="57">
        <v>0</v>
      </c>
      <c r="O246" s="98">
        <f t="shared" si="18"/>
        <v>3.2749999999999999</v>
      </c>
      <c r="P246" s="245">
        <v>0</v>
      </c>
      <c r="Q246" s="57">
        <v>10.199999999999999</v>
      </c>
      <c r="R246" s="57">
        <v>2.0249999999999999</v>
      </c>
      <c r="S246" s="98">
        <f t="shared" si="21"/>
        <v>15.5</v>
      </c>
      <c r="T246" s="259">
        <v>71238</v>
      </c>
      <c r="U246" s="237">
        <v>55309</v>
      </c>
      <c r="V246" s="237">
        <v>1352</v>
      </c>
      <c r="W246" s="237">
        <v>41</v>
      </c>
      <c r="X246" s="237">
        <v>63</v>
      </c>
      <c r="Y246" s="237">
        <v>547182</v>
      </c>
      <c r="Z246" s="237">
        <v>23272</v>
      </c>
      <c r="AA246" s="237">
        <v>32108</v>
      </c>
      <c r="AB246" s="68">
        <v>0</v>
      </c>
      <c r="AC246" s="68">
        <v>0</v>
      </c>
      <c r="AD246" s="68">
        <v>0</v>
      </c>
      <c r="AE246" s="68">
        <v>124121</v>
      </c>
      <c r="AF246" s="68">
        <v>587614</v>
      </c>
      <c r="AG246" s="68">
        <v>0</v>
      </c>
      <c r="AH246" s="68">
        <v>293997</v>
      </c>
      <c r="AI246" s="68">
        <v>1005732</v>
      </c>
      <c r="AJ246" s="91">
        <f t="shared" si="19"/>
        <v>0</v>
      </c>
      <c r="AK246" s="68">
        <v>539102</v>
      </c>
      <c r="AL246" s="68">
        <v>103712</v>
      </c>
      <c r="AM246" s="68">
        <v>362918</v>
      </c>
      <c r="AN246" s="68">
        <v>1005732</v>
      </c>
      <c r="AO246" s="241" t="s">
        <v>1032</v>
      </c>
      <c r="AP246" s="241" t="s">
        <v>1032</v>
      </c>
      <c r="AQ246" s="111">
        <f t="shared" si="20"/>
        <v>0</v>
      </c>
      <c r="AR246" s="209">
        <v>124121</v>
      </c>
      <c r="AS246" s="241" t="s">
        <v>1032</v>
      </c>
      <c r="AT246" s="241" t="s">
        <v>1032</v>
      </c>
      <c r="AU246" s="91">
        <f t="shared" si="22"/>
        <v>124121</v>
      </c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</row>
    <row r="247" spans="1:66" x14ac:dyDescent="0.2">
      <c r="A247" s="14">
        <v>907650933</v>
      </c>
      <c r="B247" t="str">
        <f>VLOOKUP($A247,[2]LibPAS!$A$2:$AO$476,2,FALSE)</f>
        <v>MANOR PUBLIC LIBRARY</v>
      </c>
      <c r="C247" s="95"/>
      <c r="D247" s="153" t="s">
        <v>1441</v>
      </c>
      <c r="E247" s="153" t="s">
        <v>806</v>
      </c>
      <c r="F247" s="153" t="s">
        <v>806</v>
      </c>
      <c r="G247" s="96"/>
      <c r="H247" s="96"/>
      <c r="I247" s="153" t="s">
        <v>1448</v>
      </c>
      <c r="J247" s="237">
        <v>3239</v>
      </c>
      <c r="K247" s="237">
        <v>553</v>
      </c>
      <c r="L247" s="57">
        <v>35</v>
      </c>
      <c r="M247" s="57">
        <v>0</v>
      </c>
      <c r="N247" s="57">
        <v>0</v>
      </c>
      <c r="O247" s="98">
        <f t="shared" si="18"/>
        <v>0</v>
      </c>
      <c r="P247" s="245">
        <v>0.68571000000000004</v>
      </c>
      <c r="Q247" s="57">
        <v>0.54286000000000001</v>
      </c>
      <c r="R247" s="57">
        <v>0.22857</v>
      </c>
      <c r="S247" s="98">
        <f t="shared" si="21"/>
        <v>1.4571399999999999</v>
      </c>
      <c r="T247" s="259">
        <v>13457</v>
      </c>
      <c r="U247" s="237">
        <v>12643</v>
      </c>
      <c r="V247" s="237">
        <v>3</v>
      </c>
      <c r="W247" s="237">
        <v>15</v>
      </c>
      <c r="X247" s="237">
        <v>0</v>
      </c>
      <c r="Y247" s="237">
        <v>7560</v>
      </c>
      <c r="Z247" s="237">
        <v>2030</v>
      </c>
      <c r="AA247" s="237">
        <v>1442</v>
      </c>
      <c r="AB247" s="68">
        <v>0</v>
      </c>
      <c r="AC247" s="68">
        <v>0</v>
      </c>
      <c r="AD247" s="68">
        <v>0</v>
      </c>
      <c r="AE247" s="68">
        <v>9898</v>
      </c>
      <c r="AF247" s="68">
        <v>15598</v>
      </c>
      <c r="AG247" s="68">
        <v>1600</v>
      </c>
      <c r="AH247" s="68">
        <v>19698</v>
      </c>
      <c r="AI247" s="68">
        <v>45194</v>
      </c>
      <c r="AJ247" s="91">
        <f t="shared" si="19"/>
        <v>0</v>
      </c>
      <c r="AK247" s="68">
        <v>25143</v>
      </c>
      <c r="AL247" s="68">
        <v>5234</v>
      </c>
      <c r="AM247" s="68">
        <v>12826</v>
      </c>
      <c r="AN247" s="68">
        <v>43203</v>
      </c>
      <c r="AO247" s="241" t="s">
        <v>1032</v>
      </c>
      <c r="AP247" s="241" t="s">
        <v>1032</v>
      </c>
      <c r="AQ247" s="111">
        <f t="shared" si="20"/>
        <v>0</v>
      </c>
      <c r="AR247" s="209">
        <v>9898</v>
      </c>
      <c r="AS247" s="241" t="s">
        <v>1032</v>
      </c>
      <c r="AT247" s="241" t="s">
        <v>1032</v>
      </c>
      <c r="AU247" s="91">
        <f t="shared" si="22"/>
        <v>9898</v>
      </c>
      <c r="AW247" s="47"/>
      <c r="AX247" s="47"/>
      <c r="AY247" s="47"/>
      <c r="AZ247" s="47"/>
      <c r="BA247" s="47"/>
      <c r="BB247" s="47"/>
      <c r="BC247" s="47"/>
      <c r="BD247"/>
      <c r="BE247" s="47"/>
      <c r="BF247" s="68"/>
      <c r="BG247" s="47"/>
      <c r="BH247" s="68"/>
      <c r="BI247" s="47"/>
      <c r="BJ247" s="47"/>
      <c r="BK247" s="47"/>
      <c r="BL247" s="47"/>
      <c r="BM247" s="47"/>
      <c r="BN247" s="47"/>
    </row>
    <row r="248" spans="1:66" x14ac:dyDescent="0.2">
      <c r="A248" s="14">
        <v>917590693</v>
      </c>
      <c r="B248" t="str">
        <f>VLOOKUP($A248,[2]LibPAS!$A$2:$AO$476,2,FALSE)</f>
        <v>MANSFIELD FREE PUBLIC LIBRARY</v>
      </c>
      <c r="C248" s="95"/>
      <c r="D248" s="153" t="s">
        <v>1443</v>
      </c>
      <c r="E248" s="153" t="s">
        <v>13</v>
      </c>
      <c r="F248" s="153" t="s">
        <v>382</v>
      </c>
      <c r="G248" s="96"/>
      <c r="H248" s="96"/>
      <c r="I248" s="153" t="s">
        <v>1467</v>
      </c>
      <c r="J248" s="237">
        <v>6021</v>
      </c>
      <c r="K248" s="237">
        <v>3191</v>
      </c>
      <c r="L248" s="57">
        <v>38</v>
      </c>
      <c r="M248" s="57">
        <v>0</v>
      </c>
      <c r="N248" s="57">
        <v>0</v>
      </c>
      <c r="O248" s="98">
        <f t="shared" si="18"/>
        <v>0</v>
      </c>
      <c r="P248" s="245">
        <v>1</v>
      </c>
      <c r="Q248" s="57">
        <v>0.6</v>
      </c>
      <c r="R248" s="57">
        <v>0.48570999999999998</v>
      </c>
      <c r="S248" s="98">
        <f t="shared" si="21"/>
        <v>2.0857100000000002</v>
      </c>
      <c r="T248" s="259">
        <v>17539</v>
      </c>
      <c r="U248" s="237">
        <v>15924</v>
      </c>
      <c r="V248" s="237">
        <v>70</v>
      </c>
      <c r="W248" s="237">
        <v>45</v>
      </c>
      <c r="X248" s="237">
        <v>0</v>
      </c>
      <c r="Y248" s="237">
        <v>19719</v>
      </c>
      <c r="Z248" s="237">
        <v>80</v>
      </c>
      <c r="AA248" s="237">
        <v>212</v>
      </c>
      <c r="AB248" s="68">
        <v>0</v>
      </c>
      <c r="AC248" s="68">
        <v>0</v>
      </c>
      <c r="AD248" s="68">
        <v>0</v>
      </c>
      <c r="AE248" s="68">
        <v>15178</v>
      </c>
      <c r="AF248" s="68">
        <v>30929</v>
      </c>
      <c r="AG248" s="68">
        <v>0</v>
      </c>
      <c r="AH248" s="68">
        <v>19356</v>
      </c>
      <c r="AI248" s="68">
        <v>65463</v>
      </c>
      <c r="AJ248" s="91">
        <f t="shared" si="19"/>
        <v>0</v>
      </c>
      <c r="AK248" s="68">
        <v>38300</v>
      </c>
      <c r="AL248" s="68">
        <v>9666</v>
      </c>
      <c r="AM248" s="68">
        <v>20374</v>
      </c>
      <c r="AN248" s="68">
        <v>68340</v>
      </c>
      <c r="AO248" s="68">
        <v>0</v>
      </c>
      <c r="AP248" s="68">
        <v>0</v>
      </c>
      <c r="AQ248" s="111">
        <f t="shared" si="20"/>
        <v>0</v>
      </c>
      <c r="AR248" s="209">
        <v>15178</v>
      </c>
      <c r="AS248" s="68">
        <v>0</v>
      </c>
      <c r="AT248" s="68">
        <v>0</v>
      </c>
      <c r="AU248" s="91">
        <f t="shared" si="22"/>
        <v>15178</v>
      </c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</row>
    <row r="249" spans="1:66" x14ac:dyDescent="0.2">
      <c r="A249" s="14">
        <v>905200273</v>
      </c>
      <c r="B249" t="str">
        <f>VLOOKUP($A249,[2]LibPAS!$A$2:$AO$476,2,FALSE)</f>
        <v>MARGARET SHONTZ MEM LIBRARY</v>
      </c>
      <c r="C249" s="95"/>
      <c r="D249" s="153" t="s">
        <v>1442</v>
      </c>
      <c r="E249" s="153" t="s">
        <v>177</v>
      </c>
      <c r="F249" s="153" t="s">
        <v>807</v>
      </c>
      <c r="G249" s="96"/>
      <c r="H249" s="96"/>
      <c r="I249" s="153" t="s">
        <v>1464</v>
      </c>
      <c r="J249" s="237">
        <v>4191</v>
      </c>
      <c r="K249" s="237">
        <v>2100</v>
      </c>
      <c r="L249" s="57">
        <v>35</v>
      </c>
      <c r="M249" s="57">
        <v>0</v>
      </c>
      <c r="N249" s="57">
        <v>0</v>
      </c>
      <c r="O249" s="98">
        <f t="shared" si="18"/>
        <v>0</v>
      </c>
      <c r="P249" s="245">
        <v>1</v>
      </c>
      <c r="Q249" s="57">
        <v>1</v>
      </c>
      <c r="R249" s="57">
        <v>2.8570000000000002E-2</v>
      </c>
      <c r="S249" s="98">
        <f t="shared" si="21"/>
        <v>2.0285700000000002</v>
      </c>
      <c r="T249" s="259">
        <v>15090</v>
      </c>
      <c r="U249" s="237">
        <v>13647</v>
      </c>
      <c r="V249" s="238">
        <v>0</v>
      </c>
      <c r="W249" s="237">
        <v>20</v>
      </c>
      <c r="X249" s="237">
        <v>0</v>
      </c>
      <c r="Y249" s="237">
        <v>13558</v>
      </c>
      <c r="Z249" s="237">
        <v>285</v>
      </c>
      <c r="AA249" s="237">
        <v>160</v>
      </c>
      <c r="AB249" s="68">
        <v>0</v>
      </c>
      <c r="AC249" s="68">
        <v>0</v>
      </c>
      <c r="AD249" s="68">
        <v>0</v>
      </c>
      <c r="AE249" s="68">
        <v>16334</v>
      </c>
      <c r="AF249" s="68">
        <v>39350</v>
      </c>
      <c r="AG249" s="68">
        <v>0</v>
      </c>
      <c r="AH249" s="68">
        <v>8664</v>
      </c>
      <c r="AI249" s="68">
        <v>64348</v>
      </c>
      <c r="AJ249" s="91">
        <f t="shared" si="19"/>
        <v>0</v>
      </c>
      <c r="AK249" s="68">
        <v>36284</v>
      </c>
      <c r="AL249" s="68">
        <v>11840</v>
      </c>
      <c r="AM249" s="68">
        <v>13804</v>
      </c>
      <c r="AN249" s="68">
        <v>61928</v>
      </c>
      <c r="AO249" s="68">
        <v>0</v>
      </c>
      <c r="AP249" s="68">
        <v>0</v>
      </c>
      <c r="AQ249" s="111">
        <f t="shared" si="20"/>
        <v>0</v>
      </c>
      <c r="AR249" s="209">
        <v>16334</v>
      </c>
      <c r="AS249" s="68">
        <v>0</v>
      </c>
      <c r="AT249" s="68">
        <v>0</v>
      </c>
      <c r="AU249" s="91">
        <f t="shared" si="22"/>
        <v>16334</v>
      </c>
      <c r="AW249" s="47"/>
      <c r="AX249" s="47"/>
      <c r="AY249" s="47"/>
      <c r="AZ249" s="47"/>
      <c r="BA249" s="47"/>
      <c r="BB249" s="47"/>
      <c r="BC249" s="47"/>
      <c r="BD249" s="47"/>
      <c r="BE249" s="47"/>
      <c r="BF249" s="68"/>
      <c r="BG249" s="68"/>
      <c r="BH249" s="68"/>
      <c r="BJ249" s="68"/>
      <c r="BK249" s="47"/>
      <c r="BL249" s="47"/>
      <c r="BM249" s="47"/>
      <c r="BN249" s="47"/>
    </row>
    <row r="250" spans="1:66" x14ac:dyDescent="0.2">
      <c r="A250" s="14">
        <v>918401175</v>
      </c>
      <c r="B250" t="str">
        <f>VLOOKUP($A250,[2]LibPAS!$A$2:$AO$476,2,FALSE)</f>
        <v>MARIAN SUTHERLAND KIRBY LIB</v>
      </c>
      <c r="C250" s="95"/>
      <c r="D250" s="153" t="s">
        <v>957</v>
      </c>
      <c r="E250" s="153" t="s">
        <v>127</v>
      </c>
      <c r="F250" s="153" t="s">
        <v>775</v>
      </c>
      <c r="G250" s="96"/>
      <c r="H250" s="96"/>
      <c r="I250" s="153" t="s">
        <v>1461</v>
      </c>
      <c r="J250" s="237">
        <v>18242</v>
      </c>
      <c r="K250" s="237">
        <v>8086</v>
      </c>
      <c r="L250" s="57">
        <v>46</v>
      </c>
      <c r="M250" s="57">
        <v>1</v>
      </c>
      <c r="N250" s="57">
        <v>0</v>
      </c>
      <c r="O250" s="98">
        <f t="shared" si="18"/>
        <v>1</v>
      </c>
      <c r="P250" s="245">
        <v>0</v>
      </c>
      <c r="Q250" s="57">
        <v>4.0571400000000004</v>
      </c>
      <c r="R250" s="57">
        <v>1.82857</v>
      </c>
      <c r="S250" s="98">
        <f t="shared" si="21"/>
        <v>6.8857100000000004</v>
      </c>
      <c r="T250" s="259">
        <v>35265</v>
      </c>
      <c r="U250" s="237">
        <v>31038</v>
      </c>
      <c r="V250" s="238">
        <v>2292</v>
      </c>
      <c r="W250" s="237">
        <v>53</v>
      </c>
      <c r="X250" s="237">
        <v>0</v>
      </c>
      <c r="Y250" s="237">
        <v>56113</v>
      </c>
      <c r="Z250" s="237">
        <v>3040</v>
      </c>
      <c r="AA250" s="237">
        <v>5103</v>
      </c>
      <c r="AB250" s="68">
        <v>0</v>
      </c>
      <c r="AC250" s="68">
        <v>0</v>
      </c>
      <c r="AD250" s="68">
        <v>0</v>
      </c>
      <c r="AE250" s="68">
        <v>33859</v>
      </c>
      <c r="AF250" s="68">
        <v>54064</v>
      </c>
      <c r="AG250" s="241" t="s">
        <v>1032</v>
      </c>
      <c r="AH250" s="68">
        <v>198492</v>
      </c>
      <c r="AI250" s="68">
        <v>286415</v>
      </c>
      <c r="AJ250" s="91">
        <f t="shared" si="19"/>
        <v>0</v>
      </c>
      <c r="AK250" s="68">
        <v>150992</v>
      </c>
      <c r="AL250" s="68">
        <v>27913</v>
      </c>
      <c r="AM250" s="68">
        <v>79247</v>
      </c>
      <c r="AN250" s="68">
        <v>258152</v>
      </c>
      <c r="AO250" s="241" t="s">
        <v>1032</v>
      </c>
      <c r="AP250" s="241" t="s">
        <v>1032</v>
      </c>
      <c r="AQ250" s="111">
        <f t="shared" si="20"/>
        <v>0</v>
      </c>
      <c r="AR250" s="209">
        <v>33859</v>
      </c>
      <c r="AS250" s="241" t="s">
        <v>1032</v>
      </c>
      <c r="AT250" s="241" t="s">
        <v>1032</v>
      </c>
      <c r="AU250" s="91">
        <f t="shared" si="22"/>
        <v>33859</v>
      </c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</row>
    <row r="251" spans="1:66" x14ac:dyDescent="0.2">
      <c r="A251" s="14">
        <v>901631113</v>
      </c>
      <c r="B251" t="str">
        <f>VLOOKUP($A251,[2]LibPAS!$A$2:$AO$476,2,FALSE)</f>
        <v>MARIANNA COMMUNITY PUBLIC LIB</v>
      </c>
      <c r="C251" s="95"/>
      <c r="D251" s="153" t="s">
        <v>1441</v>
      </c>
      <c r="E251" s="153" t="s">
        <v>737</v>
      </c>
      <c r="F251" s="153" t="s">
        <v>737</v>
      </c>
      <c r="G251" s="96"/>
      <c r="H251" s="96"/>
      <c r="I251" s="153" t="s">
        <v>1459</v>
      </c>
      <c r="J251" s="237">
        <v>1954</v>
      </c>
      <c r="K251" s="237">
        <v>742</v>
      </c>
      <c r="L251" s="57">
        <v>35</v>
      </c>
      <c r="M251" s="57">
        <v>0</v>
      </c>
      <c r="N251" s="57">
        <v>0</v>
      </c>
      <c r="O251" s="98">
        <f t="shared" si="18"/>
        <v>0</v>
      </c>
      <c r="P251" s="245">
        <v>0.8</v>
      </c>
      <c r="Q251" s="57">
        <v>0.2</v>
      </c>
      <c r="R251" s="57">
        <v>0.4</v>
      </c>
      <c r="S251" s="98">
        <f t="shared" si="21"/>
        <v>1.4</v>
      </c>
      <c r="T251" s="259">
        <v>14323</v>
      </c>
      <c r="U251" s="237">
        <v>12256</v>
      </c>
      <c r="V251" s="237">
        <v>7096</v>
      </c>
      <c r="W251" s="237">
        <v>45</v>
      </c>
      <c r="X251" s="237">
        <v>0</v>
      </c>
      <c r="Y251" s="237">
        <v>4808</v>
      </c>
      <c r="Z251" s="237">
        <v>0</v>
      </c>
      <c r="AA251" s="237">
        <v>2</v>
      </c>
      <c r="AB251" s="68">
        <v>0</v>
      </c>
      <c r="AC251" s="68">
        <v>0</v>
      </c>
      <c r="AD251" s="68">
        <v>0</v>
      </c>
      <c r="AE251" s="68">
        <v>11828</v>
      </c>
      <c r="AF251" s="68">
        <v>9043</v>
      </c>
      <c r="AG251" s="68">
        <v>1500</v>
      </c>
      <c r="AH251" s="68">
        <v>14698</v>
      </c>
      <c r="AI251" s="68">
        <v>35569</v>
      </c>
      <c r="AJ251" s="91">
        <f t="shared" si="19"/>
        <v>0</v>
      </c>
      <c r="AK251" s="68">
        <v>23873</v>
      </c>
      <c r="AL251" s="68">
        <v>5843</v>
      </c>
      <c r="AM251" s="68">
        <v>9123</v>
      </c>
      <c r="AN251" s="68">
        <v>38839</v>
      </c>
      <c r="AO251" s="241" t="s">
        <v>1032</v>
      </c>
      <c r="AP251" s="241" t="s">
        <v>1032</v>
      </c>
      <c r="AQ251" s="111">
        <f t="shared" si="20"/>
        <v>0</v>
      </c>
      <c r="AR251" s="209">
        <v>11828</v>
      </c>
      <c r="AS251" s="241" t="s">
        <v>1032</v>
      </c>
      <c r="AT251" s="241" t="s">
        <v>1032</v>
      </c>
      <c r="AU251" s="91">
        <f t="shared" si="22"/>
        <v>11828</v>
      </c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</row>
    <row r="252" spans="1:66" x14ac:dyDescent="0.2">
      <c r="A252" s="14">
        <v>906270243</v>
      </c>
      <c r="B252" t="str">
        <f>VLOOKUP($A252,[2]LibPAS!$A$2:$AO$476,2,FALSE)</f>
        <v>MARIENVILLE AREA LIBRARY</v>
      </c>
      <c r="C252" s="95"/>
      <c r="D252" s="153" t="s">
        <v>1442</v>
      </c>
      <c r="E252" s="153" t="s">
        <v>855</v>
      </c>
      <c r="F252" s="153" t="s">
        <v>604</v>
      </c>
      <c r="G252" s="96"/>
      <c r="H252" s="96"/>
      <c r="I252" s="153">
        <v>0</v>
      </c>
      <c r="J252" s="237">
        <v>4395</v>
      </c>
      <c r="K252" s="237">
        <v>1501</v>
      </c>
      <c r="L252" s="57">
        <v>38</v>
      </c>
      <c r="M252" s="57">
        <v>0</v>
      </c>
      <c r="N252" s="57">
        <v>0</v>
      </c>
      <c r="O252" s="98">
        <f t="shared" si="18"/>
        <v>0</v>
      </c>
      <c r="P252" s="245">
        <v>0.82857000000000003</v>
      </c>
      <c r="Q252" s="57">
        <v>0.68571000000000004</v>
      </c>
      <c r="R252" s="57">
        <v>0</v>
      </c>
      <c r="S252" s="98">
        <f t="shared" si="21"/>
        <v>1.5142800000000001</v>
      </c>
      <c r="T252" s="259">
        <v>20722</v>
      </c>
      <c r="U252" s="237">
        <v>13574</v>
      </c>
      <c r="V252" s="237">
        <v>5697</v>
      </c>
      <c r="W252" s="237">
        <v>36</v>
      </c>
      <c r="X252" s="237">
        <v>0</v>
      </c>
      <c r="Y252" s="237">
        <v>8589</v>
      </c>
      <c r="Z252" s="237">
        <v>71</v>
      </c>
      <c r="AA252" s="237">
        <v>433</v>
      </c>
      <c r="AB252" s="68">
        <v>0</v>
      </c>
      <c r="AC252" s="68">
        <v>0</v>
      </c>
      <c r="AD252" s="68">
        <v>0</v>
      </c>
      <c r="AE252" s="68">
        <v>21040</v>
      </c>
      <c r="AF252" s="68">
        <v>20271</v>
      </c>
      <c r="AG252" s="68">
        <v>0</v>
      </c>
      <c r="AH252" s="68">
        <v>6774</v>
      </c>
      <c r="AI252" s="68">
        <v>48085</v>
      </c>
      <c r="AJ252" s="91">
        <f t="shared" si="19"/>
        <v>0</v>
      </c>
      <c r="AK252" s="68">
        <v>29531</v>
      </c>
      <c r="AL252" s="68">
        <v>5946</v>
      </c>
      <c r="AM252" s="68">
        <v>11167</v>
      </c>
      <c r="AN252" s="68">
        <v>46644</v>
      </c>
      <c r="AO252" s="241" t="s">
        <v>1032</v>
      </c>
      <c r="AP252" s="241" t="s">
        <v>1032</v>
      </c>
      <c r="AQ252" s="111">
        <f t="shared" si="20"/>
        <v>0</v>
      </c>
      <c r="AR252" s="209">
        <v>21040</v>
      </c>
      <c r="AS252" s="241" t="s">
        <v>1032</v>
      </c>
      <c r="AT252" s="241" t="s">
        <v>1032</v>
      </c>
      <c r="AU252" s="91">
        <f t="shared" si="22"/>
        <v>21040</v>
      </c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</row>
    <row r="253" spans="1:66" x14ac:dyDescent="0.2">
      <c r="A253" s="14">
        <v>925230724</v>
      </c>
      <c r="B253" t="str">
        <f>VLOOKUP($A253,[2]LibPAS!$A$2:$AO$476,2,FALSE)</f>
        <v>MARPLE PUBLIC LIBRARY</v>
      </c>
      <c r="C253" s="95"/>
      <c r="D253" s="153" t="s">
        <v>1440</v>
      </c>
      <c r="E253" s="153" t="s">
        <v>870</v>
      </c>
      <c r="F253" s="153" t="s">
        <v>870</v>
      </c>
      <c r="G253" s="96"/>
      <c r="H253" s="96"/>
      <c r="I253" s="153" t="s">
        <v>1457</v>
      </c>
      <c r="J253" s="237">
        <v>23428</v>
      </c>
      <c r="K253" s="237">
        <v>7062</v>
      </c>
      <c r="L253" s="57">
        <v>63</v>
      </c>
      <c r="M253" s="57">
        <v>4.5714300000000003</v>
      </c>
      <c r="N253" s="57">
        <v>0</v>
      </c>
      <c r="O253" s="98">
        <f t="shared" si="18"/>
        <v>4.5714300000000003</v>
      </c>
      <c r="P253" s="245">
        <v>0</v>
      </c>
      <c r="Q253" s="57">
        <v>9.1428600000000007</v>
      </c>
      <c r="R253" s="57">
        <v>0.42857000000000001</v>
      </c>
      <c r="S253" s="98">
        <f t="shared" si="21"/>
        <v>14.142860000000002</v>
      </c>
      <c r="T253" s="259">
        <v>85760</v>
      </c>
      <c r="U253" s="237">
        <v>70512</v>
      </c>
      <c r="V253" s="237">
        <v>253506</v>
      </c>
      <c r="W253" s="237">
        <v>98</v>
      </c>
      <c r="X253" s="237">
        <v>229</v>
      </c>
      <c r="Y253" s="237">
        <v>238276</v>
      </c>
      <c r="Z253" s="237">
        <v>19286</v>
      </c>
      <c r="AA253" s="237">
        <v>9363</v>
      </c>
      <c r="AB253" s="68">
        <v>3768</v>
      </c>
      <c r="AC253" s="68">
        <v>3768</v>
      </c>
      <c r="AD253" s="68">
        <v>0</v>
      </c>
      <c r="AE253" s="68">
        <v>81959</v>
      </c>
      <c r="AF253" s="68">
        <v>679053</v>
      </c>
      <c r="AG253" s="68">
        <v>0</v>
      </c>
      <c r="AH253" s="68">
        <v>118853</v>
      </c>
      <c r="AI253" s="68">
        <v>883633</v>
      </c>
      <c r="AJ253" s="91">
        <f t="shared" si="19"/>
        <v>3768</v>
      </c>
      <c r="AK253" s="68">
        <v>670207</v>
      </c>
      <c r="AL253" s="68">
        <v>106195</v>
      </c>
      <c r="AM253" s="68">
        <v>76088</v>
      </c>
      <c r="AN253" s="68">
        <v>852490</v>
      </c>
      <c r="AO253" s="241" t="s">
        <v>1032</v>
      </c>
      <c r="AP253" s="68">
        <v>3768</v>
      </c>
      <c r="AQ253" s="111">
        <f t="shared" si="20"/>
        <v>3768</v>
      </c>
      <c r="AR253" s="209">
        <v>81959</v>
      </c>
      <c r="AS253" s="241" t="s">
        <v>1032</v>
      </c>
      <c r="AT253" s="241" t="s">
        <v>1032</v>
      </c>
      <c r="AU253" s="91">
        <f t="shared" si="22"/>
        <v>81959</v>
      </c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</row>
    <row r="254" spans="1:66" x14ac:dyDescent="0.2">
      <c r="A254" s="14">
        <v>904101053</v>
      </c>
      <c r="B254" t="str">
        <f>VLOOKUP($A254,[2]LibPAS!$A$2:$AO$476,2,FALSE)</f>
        <v>MARS AREA PUBLIC LIBRARY</v>
      </c>
      <c r="C254" s="95"/>
      <c r="D254" s="153" t="s">
        <v>1442</v>
      </c>
      <c r="E254" s="153" t="s">
        <v>405</v>
      </c>
      <c r="F254" s="153" t="s">
        <v>288</v>
      </c>
      <c r="G254" s="96"/>
      <c r="H254" s="96"/>
      <c r="I254" s="153" t="s">
        <v>1469</v>
      </c>
      <c r="J254" s="237">
        <v>19292</v>
      </c>
      <c r="K254" s="237">
        <v>4416</v>
      </c>
      <c r="L254" s="57">
        <v>52</v>
      </c>
      <c r="M254" s="57">
        <v>1</v>
      </c>
      <c r="N254" s="57">
        <v>0</v>
      </c>
      <c r="O254" s="98">
        <f t="shared" si="18"/>
        <v>1</v>
      </c>
      <c r="P254" s="245">
        <v>0</v>
      </c>
      <c r="Q254" s="57">
        <v>1.875</v>
      </c>
      <c r="R254" s="57">
        <v>0.1</v>
      </c>
      <c r="S254" s="98">
        <f t="shared" si="21"/>
        <v>2.9750000000000001</v>
      </c>
      <c r="T254" s="259">
        <v>27742</v>
      </c>
      <c r="U254" s="237">
        <v>26170</v>
      </c>
      <c r="V254" s="237">
        <v>4848</v>
      </c>
      <c r="W254" s="237">
        <v>52</v>
      </c>
      <c r="X254" s="237">
        <v>96</v>
      </c>
      <c r="Y254" s="237">
        <v>61277</v>
      </c>
      <c r="Z254" s="237">
        <v>218</v>
      </c>
      <c r="AA254" s="237">
        <v>204</v>
      </c>
      <c r="AB254" s="68">
        <v>0</v>
      </c>
      <c r="AC254" s="68">
        <v>0</v>
      </c>
      <c r="AD254" s="68">
        <v>0</v>
      </c>
      <c r="AE254" s="68">
        <v>26031</v>
      </c>
      <c r="AF254" s="68">
        <v>178944</v>
      </c>
      <c r="AG254" s="68">
        <v>3600</v>
      </c>
      <c r="AH254" s="68">
        <v>43551</v>
      </c>
      <c r="AI254" s="68">
        <v>248526</v>
      </c>
      <c r="AJ254" s="91">
        <f t="shared" si="19"/>
        <v>0</v>
      </c>
      <c r="AK254" s="68">
        <v>103488</v>
      </c>
      <c r="AL254" s="68">
        <v>26907</v>
      </c>
      <c r="AM254" s="68">
        <v>165349</v>
      </c>
      <c r="AN254" s="68">
        <v>295744</v>
      </c>
      <c r="AO254" s="241" t="s">
        <v>1032</v>
      </c>
      <c r="AP254" s="241" t="s">
        <v>1032</v>
      </c>
      <c r="AQ254" s="111">
        <f t="shared" si="20"/>
        <v>0</v>
      </c>
      <c r="AR254" s="209">
        <v>26031</v>
      </c>
      <c r="AS254" s="241" t="s">
        <v>1032</v>
      </c>
      <c r="AT254" s="241" t="s">
        <v>1032</v>
      </c>
      <c r="AU254" s="91">
        <f t="shared" si="22"/>
        <v>26031</v>
      </c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</row>
    <row r="255" spans="1:66" x14ac:dyDescent="0.2">
      <c r="A255" s="14">
        <v>908070453</v>
      </c>
      <c r="B255" t="str">
        <f>VLOOKUP($A255,[2]LibPAS!$A$2:$AO$476,2,FALSE)</f>
        <v>MARTINSBURG COMMUNITY LIBRARY</v>
      </c>
      <c r="C255" s="95"/>
      <c r="D255" s="153" t="s">
        <v>1445</v>
      </c>
      <c r="E255" s="153" t="s">
        <v>354</v>
      </c>
      <c r="F255" s="153" t="s">
        <v>275</v>
      </c>
      <c r="G255" s="96"/>
      <c r="H255" s="96"/>
      <c r="I255" s="153" t="s">
        <v>1454</v>
      </c>
      <c r="J255" s="237">
        <v>5270</v>
      </c>
      <c r="K255" s="237">
        <v>2616</v>
      </c>
      <c r="L255" s="57">
        <v>31</v>
      </c>
      <c r="M255" s="57">
        <v>0</v>
      </c>
      <c r="N255" s="57">
        <v>0</v>
      </c>
      <c r="O255" s="98">
        <f t="shared" ref="O255:O319" si="23">SUM(M255:N255)</f>
        <v>0</v>
      </c>
      <c r="P255" s="245">
        <v>1</v>
      </c>
      <c r="Q255" s="57">
        <v>0.77142999999999995</v>
      </c>
      <c r="R255" s="57">
        <v>0.14285999999999999</v>
      </c>
      <c r="S255" s="98">
        <f t="shared" si="21"/>
        <v>1.91429</v>
      </c>
      <c r="T255" s="259">
        <v>27488</v>
      </c>
      <c r="U255" s="237">
        <v>26137</v>
      </c>
      <c r="V255" s="237">
        <v>1474</v>
      </c>
      <c r="W255" s="237">
        <v>25</v>
      </c>
      <c r="X255" s="237">
        <v>0</v>
      </c>
      <c r="Y255" s="237">
        <v>20703</v>
      </c>
      <c r="Z255" s="237">
        <v>351</v>
      </c>
      <c r="AA255" s="237">
        <v>466</v>
      </c>
      <c r="AB255" s="68">
        <v>0</v>
      </c>
      <c r="AC255" s="68">
        <v>0</v>
      </c>
      <c r="AD255" s="68">
        <v>0</v>
      </c>
      <c r="AE255" s="68">
        <v>24561</v>
      </c>
      <c r="AF255" s="68">
        <v>20182</v>
      </c>
      <c r="AG255" s="68">
        <v>3500</v>
      </c>
      <c r="AH255" s="68">
        <v>50695</v>
      </c>
      <c r="AI255" s="68">
        <v>95438</v>
      </c>
      <c r="AJ255" s="91">
        <f t="shared" ref="AJ255:AJ319" si="24">AB255+AD255</f>
        <v>0</v>
      </c>
      <c r="AK255" s="68">
        <v>48301</v>
      </c>
      <c r="AL255" s="68">
        <v>14995</v>
      </c>
      <c r="AM255" s="68">
        <v>32867</v>
      </c>
      <c r="AN255" s="68">
        <v>96163</v>
      </c>
      <c r="AO255" s="241" t="s">
        <v>1032</v>
      </c>
      <c r="AP255" s="241" t="s">
        <v>1032</v>
      </c>
      <c r="AQ255" s="111">
        <f t="shared" ref="AQ255:AQ319" si="25">SUM(AO255:AP255)</f>
        <v>0</v>
      </c>
      <c r="AR255" s="209">
        <v>24561</v>
      </c>
      <c r="AS255" s="241" t="s">
        <v>1032</v>
      </c>
      <c r="AT255" s="241" t="s">
        <v>1032</v>
      </c>
      <c r="AU255" s="91">
        <f t="shared" si="22"/>
        <v>24561</v>
      </c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</row>
    <row r="256" spans="1:66" x14ac:dyDescent="0.2">
      <c r="A256" s="14">
        <v>925230693</v>
      </c>
      <c r="B256" t="str">
        <f>VLOOKUP($A256,[2]LibPAS!$A$2:$AO$476,2,FALSE)</f>
        <v>MARY M CAMPBELL LIBRARY</v>
      </c>
      <c r="C256" s="95"/>
      <c r="D256" s="153" t="s">
        <v>1440</v>
      </c>
      <c r="E256" s="153" t="s">
        <v>870</v>
      </c>
      <c r="F256" s="153" t="s">
        <v>870</v>
      </c>
      <c r="G256" s="96"/>
      <c r="H256" s="96"/>
      <c r="I256" s="153" t="s">
        <v>1457</v>
      </c>
      <c r="J256" s="237">
        <v>2397</v>
      </c>
      <c r="K256" s="237">
        <v>412</v>
      </c>
      <c r="L256" s="57">
        <v>35</v>
      </c>
      <c r="M256" s="57">
        <v>1</v>
      </c>
      <c r="N256" s="57">
        <v>0</v>
      </c>
      <c r="O256" s="98">
        <f t="shared" si="23"/>
        <v>1</v>
      </c>
      <c r="P256" s="245">
        <v>0</v>
      </c>
      <c r="Q256" s="57">
        <v>1.7142900000000001</v>
      </c>
      <c r="R256" s="57">
        <v>0</v>
      </c>
      <c r="S256" s="98">
        <f t="shared" si="21"/>
        <v>2.7142900000000001</v>
      </c>
      <c r="T256" s="259">
        <v>17847</v>
      </c>
      <c r="U256" s="237">
        <v>17387</v>
      </c>
      <c r="V256" s="237">
        <v>25356</v>
      </c>
      <c r="W256" s="237">
        <v>37</v>
      </c>
      <c r="X256" s="237">
        <v>229</v>
      </c>
      <c r="Y256" s="237">
        <v>5383</v>
      </c>
      <c r="Z256" s="237">
        <v>1558</v>
      </c>
      <c r="AA256" s="237">
        <v>895</v>
      </c>
      <c r="AB256" s="68">
        <v>0</v>
      </c>
      <c r="AC256" s="68">
        <v>0</v>
      </c>
      <c r="AD256" s="68">
        <v>0</v>
      </c>
      <c r="AE256" s="68">
        <v>9522</v>
      </c>
      <c r="AF256" s="68">
        <v>123555</v>
      </c>
      <c r="AG256" s="68">
        <v>0</v>
      </c>
      <c r="AH256" s="68">
        <v>1318</v>
      </c>
      <c r="AI256" s="68">
        <v>134395</v>
      </c>
      <c r="AJ256" s="91">
        <f t="shared" si="24"/>
        <v>0</v>
      </c>
      <c r="AK256" s="68">
        <v>120744</v>
      </c>
      <c r="AL256" s="68">
        <v>9520</v>
      </c>
      <c r="AM256" s="68">
        <v>4131</v>
      </c>
      <c r="AN256" s="68">
        <v>134395</v>
      </c>
      <c r="AO256" s="241" t="s">
        <v>1032</v>
      </c>
      <c r="AP256" s="241" t="s">
        <v>1032</v>
      </c>
      <c r="AQ256" s="111">
        <f t="shared" si="25"/>
        <v>0</v>
      </c>
      <c r="AR256" s="209">
        <v>9522</v>
      </c>
      <c r="AS256" s="241" t="s">
        <v>1032</v>
      </c>
      <c r="AT256" s="241" t="s">
        <v>1032</v>
      </c>
      <c r="AU256" s="91">
        <f t="shared" si="22"/>
        <v>9522</v>
      </c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</row>
    <row r="257" spans="1:66" x14ac:dyDescent="0.2">
      <c r="A257" s="14">
        <v>920481113</v>
      </c>
      <c r="B257" t="str">
        <f>VLOOKUP($A257,[2]LibPAS!$A$2:$AO$476,2,FALSE)</f>
        <v>MARY MEUSER MEMORIAL LIBRARY</v>
      </c>
      <c r="C257" s="95"/>
      <c r="D257" s="153" t="s">
        <v>1444</v>
      </c>
      <c r="E257" s="153" t="s">
        <v>633</v>
      </c>
      <c r="F257" s="153" t="s">
        <v>890</v>
      </c>
      <c r="G257" s="96"/>
      <c r="H257" s="96"/>
      <c r="I257" s="153">
        <v>0</v>
      </c>
      <c r="J257" s="237">
        <v>15477</v>
      </c>
      <c r="K257" s="237">
        <v>7939</v>
      </c>
      <c r="L257" s="57">
        <v>45</v>
      </c>
      <c r="M257" s="57">
        <v>0</v>
      </c>
      <c r="N257" s="57">
        <v>0</v>
      </c>
      <c r="O257" s="98">
        <f t="shared" si="23"/>
        <v>0</v>
      </c>
      <c r="P257" s="245">
        <v>1.0133300000000001</v>
      </c>
      <c r="Q257" s="57">
        <v>3.4666700000000001</v>
      </c>
      <c r="R257" s="57">
        <v>0</v>
      </c>
      <c r="S257" s="98">
        <f t="shared" si="21"/>
        <v>4.4800000000000004</v>
      </c>
      <c r="T257" s="259">
        <v>51675</v>
      </c>
      <c r="U257" s="237">
        <v>44220</v>
      </c>
      <c r="V257" s="237">
        <v>3580</v>
      </c>
      <c r="W257" s="237">
        <v>63</v>
      </c>
      <c r="X257" s="237">
        <v>0</v>
      </c>
      <c r="Y257" s="237">
        <v>56453</v>
      </c>
      <c r="Z257" s="237">
        <v>284</v>
      </c>
      <c r="AA257" s="237">
        <v>532</v>
      </c>
      <c r="AB257" s="68">
        <v>0</v>
      </c>
      <c r="AC257" s="68">
        <v>0</v>
      </c>
      <c r="AD257" s="68">
        <v>0</v>
      </c>
      <c r="AE257" s="68">
        <v>41746</v>
      </c>
      <c r="AF257" s="68">
        <v>159738</v>
      </c>
      <c r="AG257" s="68">
        <v>64838</v>
      </c>
      <c r="AH257" s="68">
        <v>42209</v>
      </c>
      <c r="AI257" s="68">
        <v>243693</v>
      </c>
      <c r="AJ257" s="91">
        <f t="shared" si="24"/>
        <v>0</v>
      </c>
      <c r="AK257" s="68">
        <v>195449</v>
      </c>
      <c r="AL257" s="68">
        <v>31178</v>
      </c>
      <c r="AM257" s="68">
        <v>42274</v>
      </c>
      <c r="AN257" s="68">
        <v>268901</v>
      </c>
      <c r="AO257" s="241" t="s">
        <v>1032</v>
      </c>
      <c r="AP257" s="241" t="s">
        <v>1032</v>
      </c>
      <c r="AQ257" s="111">
        <f t="shared" si="25"/>
        <v>0</v>
      </c>
      <c r="AR257" s="209">
        <v>41746</v>
      </c>
      <c r="AS257" s="241" t="s">
        <v>1032</v>
      </c>
      <c r="AT257" s="241" t="s">
        <v>1032</v>
      </c>
      <c r="AU257" s="91">
        <f t="shared" si="22"/>
        <v>41746</v>
      </c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</row>
    <row r="258" spans="1:66" x14ac:dyDescent="0.2">
      <c r="A258" s="14">
        <v>908561265</v>
      </c>
      <c r="B258" t="str">
        <f>VLOOKUP($A258,[2]LibPAS!$A$2:$AO$476,2,FALSE)</f>
        <v>MARY S BIESECKER PUB LIBRARY</v>
      </c>
      <c r="C258" s="95"/>
      <c r="D258" s="153" t="s">
        <v>1445</v>
      </c>
      <c r="E258" s="153" t="s">
        <v>126</v>
      </c>
      <c r="F258" s="153" t="s">
        <v>874</v>
      </c>
      <c r="G258" s="96"/>
      <c r="H258" s="96"/>
      <c r="I258" s="153">
        <v>0</v>
      </c>
      <c r="J258" s="237">
        <v>6277</v>
      </c>
      <c r="K258" s="237">
        <v>2806</v>
      </c>
      <c r="L258" s="57">
        <v>47</v>
      </c>
      <c r="M258" s="57">
        <v>0</v>
      </c>
      <c r="N258" s="57">
        <v>0</v>
      </c>
      <c r="O258" s="98">
        <f t="shared" si="23"/>
        <v>0</v>
      </c>
      <c r="P258" s="245">
        <v>1</v>
      </c>
      <c r="Q258" s="57">
        <v>2.5714299999999999</v>
      </c>
      <c r="R258" s="57">
        <v>0.17143</v>
      </c>
      <c r="S258" s="98">
        <f t="shared" si="21"/>
        <v>3.7428599999999999</v>
      </c>
      <c r="T258" s="259">
        <v>31142</v>
      </c>
      <c r="U258" s="237">
        <v>29655</v>
      </c>
      <c r="V258" s="237">
        <v>2410</v>
      </c>
      <c r="W258" s="237">
        <v>38</v>
      </c>
      <c r="X258" s="237">
        <v>1</v>
      </c>
      <c r="Y258" s="237">
        <v>28641</v>
      </c>
      <c r="Z258" s="237">
        <v>34</v>
      </c>
      <c r="AA258" s="237">
        <v>158</v>
      </c>
      <c r="AB258" s="68">
        <v>0</v>
      </c>
      <c r="AC258" s="68">
        <v>694</v>
      </c>
      <c r="AD258" s="68">
        <v>0</v>
      </c>
      <c r="AE258" s="68">
        <v>25228</v>
      </c>
      <c r="AF258" s="68">
        <v>83500</v>
      </c>
      <c r="AG258" s="68">
        <v>0</v>
      </c>
      <c r="AH258" s="68">
        <v>44192</v>
      </c>
      <c r="AI258" s="68">
        <v>153614</v>
      </c>
      <c r="AJ258" s="91">
        <f t="shared" si="24"/>
        <v>0</v>
      </c>
      <c r="AK258" s="68">
        <v>110462</v>
      </c>
      <c r="AL258" s="68">
        <v>23701</v>
      </c>
      <c r="AM258" s="68">
        <v>23746</v>
      </c>
      <c r="AN258" s="68">
        <v>157909</v>
      </c>
      <c r="AO258" s="68">
        <v>402</v>
      </c>
      <c r="AP258" s="68">
        <v>0</v>
      </c>
      <c r="AQ258" s="111">
        <f t="shared" si="25"/>
        <v>402</v>
      </c>
      <c r="AR258" s="209">
        <v>25228</v>
      </c>
      <c r="AS258" s="68">
        <v>0</v>
      </c>
      <c r="AT258" s="68">
        <v>0</v>
      </c>
      <c r="AU258" s="91">
        <f t="shared" si="22"/>
        <v>25228</v>
      </c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</row>
    <row r="259" spans="1:66" x14ac:dyDescent="0.2">
      <c r="A259" s="14">
        <v>915500423</v>
      </c>
      <c r="B259" t="str">
        <f>VLOOKUP($A259,[2]LibPAS!$A$2:$AO$476,2,FALSE)</f>
        <v>MARYSVILLE RYE LIB ASSOCIATION</v>
      </c>
      <c r="C259" s="95"/>
      <c r="D259" s="153" t="s">
        <v>340</v>
      </c>
      <c r="E259" s="153" t="s">
        <v>14</v>
      </c>
      <c r="F259" s="153" t="s">
        <v>905</v>
      </c>
      <c r="G259" s="96"/>
      <c r="H259" s="96"/>
      <c r="I259" s="153">
        <v>0</v>
      </c>
      <c r="J259" s="237">
        <v>4898</v>
      </c>
      <c r="K259" s="237">
        <v>1870</v>
      </c>
      <c r="L259" s="57">
        <v>36</v>
      </c>
      <c r="M259" s="57">
        <v>0</v>
      </c>
      <c r="N259" s="57">
        <v>0</v>
      </c>
      <c r="O259" s="98">
        <f t="shared" si="23"/>
        <v>0</v>
      </c>
      <c r="P259" s="245">
        <v>1</v>
      </c>
      <c r="Q259" s="57">
        <v>0.29730000000000001</v>
      </c>
      <c r="R259" s="57">
        <v>0</v>
      </c>
      <c r="S259" s="98">
        <f t="shared" ref="S259:S323" si="26">SUM(O259:R259)</f>
        <v>1.2972999999999999</v>
      </c>
      <c r="T259" s="259">
        <v>34153</v>
      </c>
      <c r="U259" s="237">
        <v>14211</v>
      </c>
      <c r="V259" s="237">
        <v>17735</v>
      </c>
      <c r="W259" s="237">
        <v>36</v>
      </c>
      <c r="X259" s="241" t="s">
        <v>1032</v>
      </c>
      <c r="Y259" s="237">
        <v>6056</v>
      </c>
      <c r="Z259" s="237">
        <v>252</v>
      </c>
      <c r="AA259" s="237">
        <v>532</v>
      </c>
      <c r="AB259" s="68">
        <v>0</v>
      </c>
      <c r="AC259" s="68">
        <v>0</v>
      </c>
      <c r="AD259" s="68">
        <v>0</v>
      </c>
      <c r="AE259" s="68">
        <v>7976</v>
      </c>
      <c r="AF259" s="68">
        <v>8030</v>
      </c>
      <c r="AG259" s="68">
        <v>0</v>
      </c>
      <c r="AH259" s="68">
        <v>54944</v>
      </c>
      <c r="AI259" s="68">
        <v>70950</v>
      </c>
      <c r="AJ259" s="91">
        <f t="shared" si="24"/>
        <v>0</v>
      </c>
      <c r="AK259" s="68">
        <v>61006</v>
      </c>
      <c r="AL259" s="68">
        <v>9195</v>
      </c>
      <c r="AM259" s="68">
        <v>13829</v>
      </c>
      <c r="AN259" s="68">
        <v>84030</v>
      </c>
      <c r="AO259" s="241" t="s">
        <v>1032</v>
      </c>
      <c r="AP259" s="241" t="s">
        <v>1032</v>
      </c>
      <c r="AQ259" s="111">
        <f t="shared" si="25"/>
        <v>0</v>
      </c>
      <c r="AR259" s="209">
        <v>7976</v>
      </c>
      <c r="AS259" s="241" t="s">
        <v>1032</v>
      </c>
      <c r="AT259" s="241" t="s">
        <v>1032</v>
      </c>
      <c r="AU259" s="91">
        <f t="shared" ref="AU259:AU323" si="27">SUM(AR259:AT259)</f>
        <v>7976</v>
      </c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</row>
    <row r="260" spans="1:66" x14ac:dyDescent="0.2">
      <c r="A260" s="14">
        <v>912671713</v>
      </c>
      <c r="B260" t="str">
        <f>VLOOKUP($A260,[2]LibPAS!$A$2:$AO$476,2,FALSE)</f>
        <v>MASON DIXON PUBLIC LIBRARY</v>
      </c>
      <c r="C260" s="95"/>
      <c r="D260" s="153" t="s">
        <v>340</v>
      </c>
      <c r="E260" s="153" t="s">
        <v>479</v>
      </c>
      <c r="F260" s="153" t="s">
        <v>479</v>
      </c>
      <c r="G260" s="96"/>
      <c r="H260" s="96"/>
      <c r="I260" s="153" t="s">
        <v>1446</v>
      </c>
      <c r="J260" s="237">
        <v>14003</v>
      </c>
      <c r="K260" s="237">
        <v>8924</v>
      </c>
      <c r="L260" s="57">
        <v>43</v>
      </c>
      <c r="M260" s="57">
        <v>1</v>
      </c>
      <c r="N260" s="57">
        <v>0</v>
      </c>
      <c r="O260" s="98">
        <f t="shared" si="23"/>
        <v>1</v>
      </c>
      <c r="P260" s="245">
        <v>0</v>
      </c>
      <c r="Q260" s="57">
        <v>1.35</v>
      </c>
      <c r="R260" s="57">
        <v>1.75</v>
      </c>
      <c r="S260" s="98">
        <f t="shared" si="26"/>
        <v>4.0999999999999996</v>
      </c>
      <c r="T260" s="259">
        <v>38832</v>
      </c>
      <c r="U260" s="237">
        <v>36848</v>
      </c>
      <c r="V260" s="237">
        <v>0</v>
      </c>
      <c r="W260" s="237">
        <v>34</v>
      </c>
      <c r="X260" s="237">
        <v>0</v>
      </c>
      <c r="Y260" s="237">
        <v>51518</v>
      </c>
      <c r="Z260" s="237">
        <v>13297</v>
      </c>
      <c r="AA260" s="237">
        <v>8891</v>
      </c>
      <c r="AB260" s="68">
        <v>0</v>
      </c>
      <c r="AC260" s="68">
        <v>0</v>
      </c>
      <c r="AD260" s="68">
        <v>0</v>
      </c>
      <c r="AE260" s="68">
        <v>32926</v>
      </c>
      <c r="AF260" s="68">
        <v>51982</v>
      </c>
      <c r="AG260" s="68">
        <v>0</v>
      </c>
      <c r="AH260" s="68">
        <v>60477</v>
      </c>
      <c r="AI260" s="68">
        <v>145385</v>
      </c>
      <c r="AJ260" s="91">
        <f t="shared" si="24"/>
        <v>0</v>
      </c>
      <c r="AK260" s="68">
        <v>86399</v>
      </c>
      <c r="AL260" s="68">
        <v>17668</v>
      </c>
      <c r="AM260" s="68">
        <v>36073</v>
      </c>
      <c r="AN260" s="68">
        <v>140140</v>
      </c>
      <c r="AO260" s="241" t="s">
        <v>1032</v>
      </c>
      <c r="AP260" s="241" t="s">
        <v>1032</v>
      </c>
      <c r="AQ260" s="111">
        <f t="shared" si="25"/>
        <v>0</v>
      </c>
      <c r="AR260" s="209">
        <v>32926</v>
      </c>
      <c r="AS260" s="241" t="s">
        <v>1032</v>
      </c>
      <c r="AT260" s="241" t="s">
        <v>1032</v>
      </c>
      <c r="AU260" s="91">
        <f t="shared" si="27"/>
        <v>32926</v>
      </c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</row>
    <row r="261" spans="1:66" x14ac:dyDescent="0.2">
      <c r="A261" s="14">
        <v>917081295</v>
      </c>
      <c r="B261" t="str">
        <f>VLOOKUP($A261,[2]LibPAS!$A$2:$AO$476,2,FALSE)</f>
        <v>MATHER MEMORIAL LIBRARY</v>
      </c>
      <c r="C261" s="95"/>
      <c r="D261" s="153" t="s">
        <v>1443</v>
      </c>
      <c r="E261" s="153" t="s">
        <v>13</v>
      </c>
      <c r="F261" s="153" t="s">
        <v>68</v>
      </c>
      <c r="G261" s="96"/>
      <c r="H261" s="96"/>
      <c r="I261" s="153" t="s">
        <v>1453</v>
      </c>
      <c r="J261" s="237">
        <v>2685</v>
      </c>
      <c r="K261" s="237">
        <v>660</v>
      </c>
      <c r="L261" s="57">
        <v>36</v>
      </c>
      <c r="M261" s="57">
        <v>0</v>
      </c>
      <c r="N261" s="57">
        <v>0</v>
      </c>
      <c r="O261" s="98">
        <f t="shared" si="23"/>
        <v>0</v>
      </c>
      <c r="P261" s="245">
        <v>0.94286000000000003</v>
      </c>
      <c r="Q261" s="57">
        <v>0.54286000000000001</v>
      </c>
      <c r="R261" s="57">
        <v>0.11429</v>
      </c>
      <c r="S261" s="98">
        <f t="shared" si="26"/>
        <v>1.6000100000000002</v>
      </c>
      <c r="T261" s="259">
        <v>13679</v>
      </c>
      <c r="U261" s="237">
        <v>12757</v>
      </c>
      <c r="V261" s="237">
        <v>0</v>
      </c>
      <c r="W261" s="237">
        <v>26</v>
      </c>
      <c r="X261" s="237">
        <v>0</v>
      </c>
      <c r="Y261" s="237">
        <v>11125</v>
      </c>
      <c r="Z261" s="237">
        <v>295</v>
      </c>
      <c r="AA261" s="237">
        <v>132</v>
      </c>
      <c r="AB261" s="68">
        <v>0</v>
      </c>
      <c r="AC261" s="68">
        <v>0</v>
      </c>
      <c r="AD261" s="68">
        <v>0</v>
      </c>
      <c r="AE261" s="68">
        <v>11556</v>
      </c>
      <c r="AF261" s="68">
        <v>14673</v>
      </c>
      <c r="AG261" s="68">
        <v>0</v>
      </c>
      <c r="AH261" s="68">
        <v>17613</v>
      </c>
      <c r="AI261" s="68">
        <v>43842</v>
      </c>
      <c r="AJ261" s="91">
        <f t="shared" si="24"/>
        <v>0</v>
      </c>
      <c r="AK261" s="68">
        <v>25878</v>
      </c>
      <c r="AL261" s="68">
        <v>5822</v>
      </c>
      <c r="AM261" s="68">
        <v>12526</v>
      </c>
      <c r="AN261" s="68">
        <v>44226</v>
      </c>
      <c r="AO261" s="68">
        <v>0</v>
      </c>
      <c r="AP261" s="68">
        <v>0</v>
      </c>
      <c r="AQ261" s="111">
        <f t="shared" si="25"/>
        <v>0</v>
      </c>
      <c r="AR261" s="209">
        <v>11556</v>
      </c>
      <c r="AS261" s="68">
        <v>0</v>
      </c>
      <c r="AT261" s="68">
        <v>0</v>
      </c>
      <c r="AU261" s="91">
        <f t="shared" si="27"/>
        <v>11556</v>
      </c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</row>
    <row r="262" spans="1:66" x14ac:dyDescent="0.2">
      <c r="A262" s="14">
        <v>913380215</v>
      </c>
      <c r="B262" t="str">
        <f>VLOOKUP($A262,[2]LibPAS!$A$2:$AO$476,2,FALSE)</f>
        <v>MATTHEWS PUBLIC LIBRARY</v>
      </c>
      <c r="C262" s="95"/>
      <c r="D262" s="153" t="s">
        <v>340</v>
      </c>
      <c r="E262" s="153" t="s">
        <v>459</v>
      </c>
      <c r="F262" s="153" t="s">
        <v>459</v>
      </c>
      <c r="G262" s="96"/>
      <c r="H262" s="96"/>
      <c r="I262" s="153" t="s">
        <v>1456</v>
      </c>
      <c r="J262" s="237">
        <v>17419</v>
      </c>
      <c r="K262" s="238">
        <v>7736</v>
      </c>
      <c r="L262" s="57">
        <v>59</v>
      </c>
      <c r="M262" s="57">
        <v>1</v>
      </c>
      <c r="N262" s="57">
        <v>0</v>
      </c>
      <c r="O262" s="98">
        <f t="shared" si="23"/>
        <v>1</v>
      </c>
      <c r="P262" s="245">
        <v>0</v>
      </c>
      <c r="Q262" s="57">
        <v>2.2857099999999999</v>
      </c>
      <c r="R262" s="57">
        <v>1.02857</v>
      </c>
      <c r="S262" s="98">
        <f t="shared" si="26"/>
        <v>4.3142800000000001</v>
      </c>
      <c r="T262" s="293">
        <v>24173</v>
      </c>
      <c r="U262" s="238">
        <v>19942</v>
      </c>
      <c r="V262" s="238">
        <v>0</v>
      </c>
      <c r="W262" s="238">
        <v>35</v>
      </c>
      <c r="X262" s="238">
        <v>0</v>
      </c>
      <c r="Y262" s="237">
        <v>38670</v>
      </c>
      <c r="Z262" s="237">
        <v>4050</v>
      </c>
      <c r="AA262" s="237">
        <v>6116</v>
      </c>
      <c r="AB262" s="68">
        <v>0</v>
      </c>
      <c r="AC262" s="68">
        <v>0</v>
      </c>
      <c r="AD262" s="68">
        <v>0</v>
      </c>
      <c r="AE262" s="68">
        <v>27193</v>
      </c>
      <c r="AF262" s="68">
        <v>24259</v>
      </c>
      <c r="AG262" s="68">
        <v>0</v>
      </c>
      <c r="AH262" s="68">
        <v>143573</v>
      </c>
      <c r="AI262" s="68">
        <v>195025</v>
      </c>
      <c r="AJ262" s="91">
        <f t="shared" si="24"/>
        <v>0</v>
      </c>
      <c r="AK262" s="68">
        <v>117572</v>
      </c>
      <c r="AL262" s="68">
        <v>33656</v>
      </c>
      <c r="AM262" s="68">
        <v>61984</v>
      </c>
      <c r="AN262" s="68">
        <v>213212</v>
      </c>
      <c r="AO262" s="68">
        <v>0</v>
      </c>
      <c r="AP262" s="68">
        <v>0</v>
      </c>
      <c r="AQ262" s="111">
        <f t="shared" si="25"/>
        <v>0</v>
      </c>
      <c r="AR262" s="209">
        <v>27193</v>
      </c>
      <c r="AS262" s="68">
        <v>0</v>
      </c>
      <c r="AT262" s="68">
        <v>0</v>
      </c>
      <c r="AU262" s="91">
        <f t="shared" si="27"/>
        <v>27193</v>
      </c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9"/>
      <c r="BJ262" s="49"/>
      <c r="BK262" s="49"/>
      <c r="BL262" s="47"/>
      <c r="BM262" s="47"/>
      <c r="BN262" s="47"/>
    </row>
    <row r="263" spans="1:66" x14ac:dyDescent="0.2">
      <c r="A263" s="14">
        <v>916190123</v>
      </c>
      <c r="B263" t="str">
        <f>VLOOKUP($A263,[2]LibPAS!$A$2:$AO$476,2,FALSE)</f>
        <v>MCBRIDE MEMORIAL LIBRARY</v>
      </c>
      <c r="C263" s="95"/>
      <c r="D263" s="153" t="s">
        <v>1443</v>
      </c>
      <c r="E263" s="153" t="s">
        <v>13</v>
      </c>
      <c r="F263" s="153" t="s">
        <v>521</v>
      </c>
      <c r="G263" s="96"/>
      <c r="H263" s="96"/>
      <c r="I263" s="153">
        <v>0</v>
      </c>
      <c r="J263" s="237">
        <v>14153</v>
      </c>
      <c r="K263" s="237">
        <v>9202</v>
      </c>
      <c r="L263" s="57">
        <v>51</v>
      </c>
      <c r="M263" s="57">
        <v>2</v>
      </c>
      <c r="N263" s="57">
        <v>0</v>
      </c>
      <c r="O263" s="98">
        <f t="shared" si="23"/>
        <v>2</v>
      </c>
      <c r="P263" s="245">
        <v>0</v>
      </c>
      <c r="Q263" s="57">
        <v>9.2857099999999999</v>
      </c>
      <c r="R263" s="57">
        <v>0.54286000000000001</v>
      </c>
      <c r="S263" s="98">
        <f t="shared" si="26"/>
        <v>11.828569999999999</v>
      </c>
      <c r="T263" s="259">
        <v>34021</v>
      </c>
      <c r="U263" s="237">
        <v>31254</v>
      </c>
      <c r="V263" s="237">
        <v>186</v>
      </c>
      <c r="W263" s="237">
        <v>66</v>
      </c>
      <c r="X263" s="237">
        <v>4</v>
      </c>
      <c r="Y263" s="237">
        <v>61860</v>
      </c>
      <c r="Z263" s="237">
        <v>205</v>
      </c>
      <c r="AA263" s="237">
        <v>347</v>
      </c>
      <c r="AB263" s="68">
        <v>0</v>
      </c>
      <c r="AC263" s="68">
        <v>1200</v>
      </c>
      <c r="AD263" s="68">
        <v>0</v>
      </c>
      <c r="AE263" s="68">
        <v>43906</v>
      </c>
      <c r="AF263" s="68">
        <v>19550</v>
      </c>
      <c r="AG263" s="68">
        <v>0</v>
      </c>
      <c r="AH263" s="68">
        <v>310693</v>
      </c>
      <c r="AI263" s="68">
        <v>375349</v>
      </c>
      <c r="AJ263" s="91">
        <f t="shared" si="24"/>
        <v>0</v>
      </c>
      <c r="AK263" s="68">
        <v>208124</v>
      </c>
      <c r="AL263" s="68">
        <v>38385</v>
      </c>
      <c r="AM263" s="68">
        <v>115323</v>
      </c>
      <c r="AN263" s="68">
        <v>361832</v>
      </c>
      <c r="AO263" s="68">
        <v>1200</v>
      </c>
      <c r="AP263" s="241" t="s">
        <v>1032</v>
      </c>
      <c r="AQ263" s="111">
        <f t="shared" si="25"/>
        <v>1200</v>
      </c>
      <c r="AR263" s="209">
        <v>43906</v>
      </c>
      <c r="AS263" s="241" t="s">
        <v>1032</v>
      </c>
      <c r="AT263" s="241" t="s">
        <v>1032</v>
      </c>
      <c r="AU263" s="91">
        <f t="shared" si="27"/>
        <v>43906</v>
      </c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</row>
    <row r="264" spans="1:66" x14ac:dyDescent="0.2">
      <c r="A264" s="14">
        <v>905250845</v>
      </c>
      <c r="B264" t="str">
        <f>VLOOKUP($A264,[2]LibPAS!$A$2:$AO$476,2,FALSE)</f>
        <v>MCCORD MEMORIAL LIBRARY</v>
      </c>
      <c r="C264" s="95"/>
      <c r="D264" s="153" t="s">
        <v>1442</v>
      </c>
      <c r="E264" s="153" t="s">
        <v>177</v>
      </c>
      <c r="F264" s="153" t="s">
        <v>177</v>
      </c>
      <c r="G264" s="96"/>
      <c r="H264" s="96"/>
      <c r="I264" s="153">
        <v>0</v>
      </c>
      <c r="J264" s="237">
        <v>10609</v>
      </c>
      <c r="K264" s="237">
        <v>8357</v>
      </c>
      <c r="L264" s="57">
        <v>54</v>
      </c>
      <c r="M264" s="57">
        <v>1</v>
      </c>
      <c r="N264" s="57">
        <v>0</v>
      </c>
      <c r="O264" s="98">
        <f t="shared" si="23"/>
        <v>1</v>
      </c>
      <c r="P264" s="245">
        <v>0</v>
      </c>
      <c r="Q264" s="57">
        <v>3.61111</v>
      </c>
      <c r="R264" s="57">
        <v>0</v>
      </c>
      <c r="S264" s="98">
        <f t="shared" si="26"/>
        <v>4.61111</v>
      </c>
      <c r="T264" s="259">
        <v>40291</v>
      </c>
      <c r="U264" s="237">
        <v>36917</v>
      </c>
      <c r="V264" s="237">
        <v>1</v>
      </c>
      <c r="W264" s="237">
        <v>62</v>
      </c>
      <c r="X264" s="237">
        <v>7</v>
      </c>
      <c r="Y264" s="237">
        <v>67528</v>
      </c>
      <c r="Z264" s="237">
        <v>9200</v>
      </c>
      <c r="AA264" s="237">
        <v>6425</v>
      </c>
      <c r="AB264" s="68">
        <v>0</v>
      </c>
      <c r="AC264" s="241">
        <v>0</v>
      </c>
      <c r="AD264" s="241">
        <v>0</v>
      </c>
      <c r="AE264" s="68">
        <v>38802</v>
      </c>
      <c r="AF264" s="68">
        <v>85405</v>
      </c>
      <c r="AG264" s="241" t="s">
        <v>1032</v>
      </c>
      <c r="AH264" s="68">
        <v>71968</v>
      </c>
      <c r="AI264" s="68">
        <v>196175</v>
      </c>
      <c r="AJ264" s="91">
        <f t="shared" si="24"/>
        <v>0</v>
      </c>
      <c r="AK264" s="68">
        <v>150332</v>
      </c>
      <c r="AL264" s="68">
        <v>28755</v>
      </c>
      <c r="AM264" s="68">
        <v>55709</v>
      </c>
      <c r="AN264" s="68">
        <v>234796</v>
      </c>
      <c r="AO264" s="241" t="s">
        <v>1032</v>
      </c>
      <c r="AP264" s="241" t="s">
        <v>1032</v>
      </c>
      <c r="AQ264" s="111">
        <f t="shared" si="25"/>
        <v>0</v>
      </c>
      <c r="AR264" s="209">
        <v>38802</v>
      </c>
      <c r="AS264" s="241" t="s">
        <v>1032</v>
      </c>
      <c r="AT264" s="241" t="s">
        <v>1032</v>
      </c>
      <c r="AU264" s="91">
        <f t="shared" si="27"/>
        <v>38802</v>
      </c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J264" s="68"/>
      <c r="BK264" s="47"/>
      <c r="BL264" s="47"/>
      <c r="BM264" s="47"/>
      <c r="BN264" s="47"/>
    </row>
    <row r="265" spans="1:66" x14ac:dyDescent="0.2">
      <c r="A265" s="14">
        <v>905200632</v>
      </c>
      <c r="B265" t="str">
        <f>VLOOKUP($A265,[2]LibPAS!$A$2:$AO$476,2,FALSE)</f>
        <v>MEADVILLE PUBLIC LIBRARY</v>
      </c>
      <c r="C265" s="95"/>
      <c r="D265" s="153" t="s">
        <v>1442</v>
      </c>
      <c r="E265" s="153" t="s">
        <v>177</v>
      </c>
      <c r="F265" s="153" t="s">
        <v>807</v>
      </c>
      <c r="G265" s="96"/>
      <c r="H265" s="96"/>
      <c r="I265" s="153" t="s">
        <v>1464</v>
      </c>
      <c r="J265" s="237">
        <v>38405</v>
      </c>
      <c r="K265" s="237">
        <v>18029</v>
      </c>
      <c r="L265" s="57">
        <v>65</v>
      </c>
      <c r="M265" s="57">
        <v>1</v>
      </c>
      <c r="N265" s="57">
        <v>3</v>
      </c>
      <c r="O265" s="98">
        <f t="shared" si="23"/>
        <v>4</v>
      </c>
      <c r="P265" s="245">
        <v>0</v>
      </c>
      <c r="Q265" s="57">
        <v>15.71429</v>
      </c>
      <c r="R265" s="57">
        <v>0.14285999999999999</v>
      </c>
      <c r="S265" s="98">
        <f t="shared" si="26"/>
        <v>19.857149999999997</v>
      </c>
      <c r="T265" s="259">
        <v>78541</v>
      </c>
      <c r="U265" s="237">
        <v>69166</v>
      </c>
      <c r="V265" s="237">
        <v>0</v>
      </c>
      <c r="W265" s="237">
        <v>301</v>
      </c>
      <c r="X265" s="237">
        <v>0</v>
      </c>
      <c r="Y265" s="237">
        <v>203426</v>
      </c>
      <c r="Z265" s="237">
        <v>175</v>
      </c>
      <c r="AA265" s="237">
        <v>129</v>
      </c>
      <c r="AB265" s="68">
        <v>0</v>
      </c>
      <c r="AC265" s="68">
        <v>0</v>
      </c>
      <c r="AD265" s="68">
        <v>0</v>
      </c>
      <c r="AE265" s="68">
        <v>278208</v>
      </c>
      <c r="AF265" s="68">
        <v>268496</v>
      </c>
      <c r="AG265" s="68">
        <v>0</v>
      </c>
      <c r="AH265" s="68">
        <v>205160</v>
      </c>
      <c r="AI265" s="68">
        <v>751864</v>
      </c>
      <c r="AJ265" s="91">
        <f t="shared" si="24"/>
        <v>0</v>
      </c>
      <c r="AK265" s="68">
        <v>701569</v>
      </c>
      <c r="AL265" s="68">
        <v>65307</v>
      </c>
      <c r="AM265" s="68">
        <v>122295</v>
      </c>
      <c r="AN265" s="68">
        <v>889171</v>
      </c>
      <c r="AO265" s="68">
        <v>0</v>
      </c>
      <c r="AP265" s="68">
        <v>0</v>
      </c>
      <c r="AQ265" s="111">
        <f t="shared" si="25"/>
        <v>0</v>
      </c>
      <c r="AR265" s="209">
        <v>278208</v>
      </c>
      <c r="AS265" s="68">
        <v>0</v>
      </c>
      <c r="AT265" s="68">
        <v>0</v>
      </c>
      <c r="AU265" s="91">
        <f t="shared" si="27"/>
        <v>278208</v>
      </c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</row>
    <row r="266" spans="1:66" x14ac:dyDescent="0.2">
      <c r="A266" s="14">
        <v>925230753</v>
      </c>
      <c r="B266" t="str">
        <f>VLOOKUP($A266,[2]LibPAS!$A$2:$AO$476,2,FALSE)</f>
        <v>MEDIA UPPER PROVIDENCE FREE LIBRARY</v>
      </c>
      <c r="C266" s="95"/>
      <c r="D266" s="153" t="s">
        <v>1440</v>
      </c>
      <c r="E266" s="153" t="s">
        <v>870</v>
      </c>
      <c r="F266" s="153" t="s">
        <v>870</v>
      </c>
      <c r="G266" s="96"/>
      <c r="H266" s="96"/>
      <c r="I266" s="153" t="s">
        <v>1457</v>
      </c>
      <c r="J266" s="237">
        <v>15469</v>
      </c>
      <c r="K266" s="237">
        <v>9094</v>
      </c>
      <c r="L266" s="57">
        <v>55</v>
      </c>
      <c r="M266" s="57">
        <v>2.0249999999999999</v>
      </c>
      <c r="N266" s="57">
        <v>0</v>
      </c>
      <c r="O266" s="98">
        <f t="shared" si="23"/>
        <v>2.0249999999999999</v>
      </c>
      <c r="P266" s="245">
        <v>0</v>
      </c>
      <c r="Q266" s="57">
        <v>3</v>
      </c>
      <c r="R266" s="57">
        <v>0.5</v>
      </c>
      <c r="S266" s="98">
        <f t="shared" si="26"/>
        <v>5.5250000000000004</v>
      </c>
      <c r="T266" s="259">
        <v>30946</v>
      </c>
      <c r="U266" s="237">
        <v>26615</v>
      </c>
      <c r="V266" s="237">
        <v>26961</v>
      </c>
      <c r="W266" s="237">
        <v>31</v>
      </c>
      <c r="X266" s="237">
        <v>229</v>
      </c>
      <c r="Y266" s="237">
        <v>108583</v>
      </c>
      <c r="Z266" s="237">
        <v>33</v>
      </c>
      <c r="AA266" s="237">
        <v>230</v>
      </c>
      <c r="AB266" s="68">
        <v>0</v>
      </c>
      <c r="AC266" s="68">
        <v>0</v>
      </c>
      <c r="AD266" s="68">
        <v>0</v>
      </c>
      <c r="AE266" s="68">
        <v>53077</v>
      </c>
      <c r="AF266" s="68">
        <v>223792</v>
      </c>
      <c r="AG266" s="68">
        <v>8000</v>
      </c>
      <c r="AH266" s="68">
        <v>258293</v>
      </c>
      <c r="AI266" s="68">
        <v>535162</v>
      </c>
      <c r="AJ266" s="91">
        <f t="shared" si="24"/>
        <v>0</v>
      </c>
      <c r="AK266" s="68">
        <v>215778</v>
      </c>
      <c r="AL266" s="68">
        <v>48323</v>
      </c>
      <c r="AM266" s="68">
        <v>126005</v>
      </c>
      <c r="AN266" s="68">
        <v>390106</v>
      </c>
      <c r="AO266" s="241" t="s">
        <v>1032</v>
      </c>
      <c r="AP266" s="241" t="s">
        <v>1032</v>
      </c>
      <c r="AQ266" s="111">
        <f t="shared" si="25"/>
        <v>0</v>
      </c>
      <c r="AR266" s="209">
        <v>53077</v>
      </c>
      <c r="AS266" s="241" t="s">
        <v>1032</v>
      </c>
      <c r="AT266" s="241" t="s">
        <v>1032</v>
      </c>
      <c r="AU266" s="91">
        <f t="shared" si="27"/>
        <v>53077</v>
      </c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J266" s="68"/>
      <c r="BK266" s="47"/>
      <c r="BL266" s="47"/>
      <c r="BM266" s="47"/>
      <c r="BN266" s="47"/>
    </row>
    <row r="267" spans="1:66" x14ac:dyDescent="0.2">
      <c r="A267" s="14">
        <v>920480633</v>
      </c>
      <c r="B267" t="str">
        <f>VLOOKUP($A267,[2]LibPAS!$A$2:$AO$476,2,FALSE)</f>
        <v>MEM LIB OF NAZARETH &amp; VICINITY</v>
      </c>
      <c r="C267" s="95"/>
      <c r="D267" s="153" t="s">
        <v>1444</v>
      </c>
      <c r="E267" s="153" t="s">
        <v>821</v>
      </c>
      <c r="F267" s="153" t="s">
        <v>890</v>
      </c>
      <c r="G267" s="96"/>
      <c r="H267" s="96"/>
      <c r="I267" s="153">
        <v>0</v>
      </c>
      <c r="J267" s="237">
        <v>25829</v>
      </c>
      <c r="K267" s="237">
        <v>20037</v>
      </c>
      <c r="L267" s="57">
        <v>51</v>
      </c>
      <c r="M267" s="57">
        <v>2.21333</v>
      </c>
      <c r="N267" s="57">
        <v>0.42666999999999999</v>
      </c>
      <c r="O267" s="98">
        <f t="shared" si="23"/>
        <v>2.64</v>
      </c>
      <c r="P267" s="245">
        <v>1.52</v>
      </c>
      <c r="Q267" s="57">
        <v>2.4533299999999998</v>
      </c>
      <c r="R267" s="57">
        <v>0.26667000000000002</v>
      </c>
      <c r="S267" s="98">
        <f t="shared" si="26"/>
        <v>6.88</v>
      </c>
      <c r="T267" s="259">
        <v>62354</v>
      </c>
      <c r="U267" s="237">
        <v>53982</v>
      </c>
      <c r="V267" s="237">
        <v>241</v>
      </c>
      <c r="W267" s="237">
        <v>67</v>
      </c>
      <c r="X267" s="237">
        <v>0</v>
      </c>
      <c r="Y267" s="237">
        <v>101357</v>
      </c>
      <c r="Z267" s="237">
        <v>332</v>
      </c>
      <c r="AA267" s="237">
        <v>1647</v>
      </c>
      <c r="AB267" s="68">
        <v>0</v>
      </c>
      <c r="AC267" s="68">
        <v>0</v>
      </c>
      <c r="AD267" s="68">
        <v>0</v>
      </c>
      <c r="AE267" s="68">
        <v>69322</v>
      </c>
      <c r="AF267" s="68">
        <v>392535</v>
      </c>
      <c r="AG267" s="68">
        <v>0</v>
      </c>
      <c r="AH267" s="68">
        <v>127594</v>
      </c>
      <c r="AI267" s="68">
        <v>589451</v>
      </c>
      <c r="AJ267" s="91">
        <f t="shared" si="24"/>
        <v>0</v>
      </c>
      <c r="AK267" s="68">
        <v>307780</v>
      </c>
      <c r="AL267" s="68">
        <v>78848</v>
      </c>
      <c r="AM267" s="68">
        <v>351220</v>
      </c>
      <c r="AN267" s="68">
        <v>737848</v>
      </c>
      <c r="AO267" s="241" t="s">
        <v>1032</v>
      </c>
      <c r="AP267" s="241" t="s">
        <v>1032</v>
      </c>
      <c r="AQ267" s="111">
        <f t="shared" si="25"/>
        <v>0</v>
      </c>
      <c r="AR267" s="209">
        <v>69322</v>
      </c>
      <c r="AS267" s="241" t="s">
        <v>1032</v>
      </c>
      <c r="AT267" s="241" t="s">
        <v>1032</v>
      </c>
      <c r="AU267" s="91">
        <f t="shared" si="27"/>
        <v>69322</v>
      </c>
      <c r="AW267" s="47"/>
      <c r="AX267" s="47"/>
      <c r="AZ267" s="68"/>
      <c r="BA267" s="68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</row>
    <row r="268" spans="1:66" x14ac:dyDescent="0.2">
      <c r="A268" s="14">
        <v>925231024</v>
      </c>
      <c r="B268" t="str">
        <f>VLOOKUP($A268,[2]LibPAS!$A$2:$AO$476,2,FALSE)</f>
        <v>MEM LIBRARY OF RADNOR TWNSHP</v>
      </c>
      <c r="C268" s="95"/>
      <c r="D268" s="153" t="s">
        <v>1440</v>
      </c>
      <c r="E268" s="153" t="s">
        <v>870</v>
      </c>
      <c r="F268" s="153" t="s">
        <v>870</v>
      </c>
      <c r="G268" s="96"/>
      <c r="H268" s="96"/>
      <c r="I268" s="153" t="s">
        <v>1457</v>
      </c>
      <c r="J268" s="237">
        <v>31531</v>
      </c>
      <c r="K268" s="237">
        <v>12104</v>
      </c>
      <c r="L268" s="57">
        <v>51</v>
      </c>
      <c r="M268" s="57">
        <v>8</v>
      </c>
      <c r="N268" s="57">
        <v>0</v>
      </c>
      <c r="O268" s="98">
        <f t="shared" si="23"/>
        <v>8</v>
      </c>
      <c r="P268" s="245">
        <v>0</v>
      </c>
      <c r="Q268" s="57">
        <v>3.0133299999999998</v>
      </c>
      <c r="R268" s="57">
        <v>0</v>
      </c>
      <c r="S268" s="98">
        <f t="shared" si="26"/>
        <v>11.01333</v>
      </c>
      <c r="T268" s="259">
        <v>118395</v>
      </c>
      <c r="U268" s="237">
        <v>108229</v>
      </c>
      <c r="V268" s="237">
        <v>25778</v>
      </c>
      <c r="W268" s="237">
        <v>30</v>
      </c>
      <c r="X268" s="237">
        <v>229</v>
      </c>
      <c r="Y268" s="237">
        <v>89155</v>
      </c>
      <c r="Z268" s="237">
        <v>8403</v>
      </c>
      <c r="AA268" s="237">
        <v>10552</v>
      </c>
      <c r="AB268" s="68">
        <v>0</v>
      </c>
      <c r="AC268" s="68">
        <v>0</v>
      </c>
      <c r="AD268" s="68">
        <v>0</v>
      </c>
      <c r="AE268" s="68">
        <v>431828</v>
      </c>
      <c r="AF268" s="68">
        <v>882697</v>
      </c>
      <c r="AG268" s="68">
        <v>0</v>
      </c>
      <c r="AH268" s="68">
        <v>53509</v>
      </c>
      <c r="AI268" s="68">
        <v>1368034</v>
      </c>
      <c r="AJ268" s="91">
        <f t="shared" si="24"/>
        <v>0</v>
      </c>
      <c r="AK268" s="68">
        <v>764140</v>
      </c>
      <c r="AL268" s="68">
        <v>97363</v>
      </c>
      <c r="AM268" s="68">
        <v>139372</v>
      </c>
      <c r="AN268" s="68">
        <v>1000875</v>
      </c>
      <c r="AO268" s="241" t="s">
        <v>1032</v>
      </c>
      <c r="AP268" s="241" t="s">
        <v>1032</v>
      </c>
      <c r="AQ268" s="111">
        <f t="shared" si="25"/>
        <v>0</v>
      </c>
      <c r="AR268" s="209">
        <v>98495</v>
      </c>
      <c r="AS268" s="241" t="s">
        <v>1032</v>
      </c>
      <c r="AT268" s="241" t="s">
        <v>1032</v>
      </c>
      <c r="AU268" s="91">
        <f t="shared" si="27"/>
        <v>98495</v>
      </c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</row>
    <row r="269" spans="1:66" x14ac:dyDescent="0.2">
      <c r="A269" s="14">
        <v>906330153</v>
      </c>
      <c r="B269" t="str">
        <f>VLOOKUP($A269,[2]LibPAS!$A$2:$AO$476,2,FALSE)</f>
        <v>MENGLE MEMORIAL LIBRARY</v>
      </c>
      <c r="C269" s="95"/>
      <c r="D269" s="153" t="s">
        <v>1442</v>
      </c>
      <c r="E269" s="153" t="s">
        <v>118</v>
      </c>
      <c r="F269" s="153" t="s">
        <v>105</v>
      </c>
      <c r="G269" s="96"/>
      <c r="H269" s="96"/>
      <c r="I269" s="153" t="s">
        <v>1475</v>
      </c>
      <c r="J269" s="237">
        <v>7799</v>
      </c>
      <c r="K269" s="237">
        <v>1482</v>
      </c>
      <c r="L269" s="57">
        <v>50</v>
      </c>
      <c r="M269" s="57">
        <v>1.85714</v>
      </c>
      <c r="N269" s="57">
        <v>0</v>
      </c>
      <c r="O269" s="98">
        <f t="shared" si="23"/>
        <v>1.85714</v>
      </c>
      <c r="P269" s="245">
        <v>0</v>
      </c>
      <c r="Q269" s="57">
        <v>2.2571400000000001</v>
      </c>
      <c r="R269" s="57">
        <v>0.25713999999999998</v>
      </c>
      <c r="S269" s="98">
        <f t="shared" si="26"/>
        <v>4.3714199999999996</v>
      </c>
      <c r="T269" s="259">
        <v>44874</v>
      </c>
      <c r="U269" s="237">
        <v>39939</v>
      </c>
      <c r="V269" s="237">
        <v>7335</v>
      </c>
      <c r="W269" s="237">
        <v>77</v>
      </c>
      <c r="X269" s="237">
        <v>63</v>
      </c>
      <c r="Y269" s="237">
        <v>20223</v>
      </c>
      <c r="Z269" s="237">
        <v>177</v>
      </c>
      <c r="AA269" s="237">
        <v>2</v>
      </c>
      <c r="AB269" s="68">
        <v>1358</v>
      </c>
      <c r="AC269" s="68">
        <v>1358</v>
      </c>
      <c r="AD269" s="68">
        <v>0</v>
      </c>
      <c r="AE269" s="68">
        <v>47147</v>
      </c>
      <c r="AF269" s="68">
        <v>19758</v>
      </c>
      <c r="AG269" s="68">
        <v>5000</v>
      </c>
      <c r="AH269" s="68">
        <v>98725</v>
      </c>
      <c r="AI269" s="68">
        <v>166988</v>
      </c>
      <c r="AJ269" s="91">
        <f t="shared" si="24"/>
        <v>1358</v>
      </c>
      <c r="AK269" s="68">
        <v>140534</v>
      </c>
      <c r="AL269" s="68">
        <v>43163</v>
      </c>
      <c r="AM269" s="68">
        <v>68805</v>
      </c>
      <c r="AN269" s="68">
        <v>252502</v>
      </c>
      <c r="AO269" s="241" t="s">
        <v>1032</v>
      </c>
      <c r="AP269" s="68">
        <v>1358</v>
      </c>
      <c r="AQ269" s="111">
        <f t="shared" si="25"/>
        <v>1358</v>
      </c>
      <c r="AR269" s="209">
        <v>47147</v>
      </c>
      <c r="AS269" s="241" t="s">
        <v>1032</v>
      </c>
      <c r="AT269" s="241" t="s">
        <v>1032</v>
      </c>
      <c r="AU269" s="91">
        <f t="shared" si="27"/>
        <v>47147</v>
      </c>
      <c r="AW269" s="47"/>
      <c r="AX269" s="47"/>
      <c r="AY269" s="47"/>
      <c r="AZ269" s="47"/>
      <c r="BA269" s="47"/>
      <c r="BB269" s="47"/>
      <c r="BC269" s="47"/>
      <c r="BD269" s="47"/>
      <c r="BE269" s="47"/>
      <c r="BF269" s="68"/>
      <c r="BG269" s="68"/>
      <c r="BH269" s="68"/>
      <c r="BJ269" s="68"/>
      <c r="BK269" s="47"/>
      <c r="BL269" s="47"/>
      <c r="BM269" s="47"/>
      <c r="BN269" s="47"/>
    </row>
    <row r="270" spans="1:66" x14ac:dyDescent="0.2">
      <c r="A270" s="14">
        <v>904430693</v>
      </c>
      <c r="B270" t="str">
        <f>VLOOKUP($A270,[2]LibPAS!$A$2:$AO$476,2,FALSE)</f>
        <v>MERCER AREA LIBRARY</v>
      </c>
      <c r="C270" s="95"/>
      <c r="D270" s="153" t="s">
        <v>1442</v>
      </c>
      <c r="E270" s="153" t="s">
        <v>405</v>
      </c>
      <c r="F270" s="153" t="s">
        <v>680</v>
      </c>
      <c r="G270" s="96"/>
      <c r="H270" s="96"/>
      <c r="I270" s="153">
        <v>0</v>
      </c>
      <c r="J270" s="237">
        <v>10752</v>
      </c>
      <c r="K270" s="237">
        <v>6099</v>
      </c>
      <c r="L270" s="57">
        <v>45</v>
      </c>
      <c r="M270" s="57">
        <v>1</v>
      </c>
      <c r="N270" s="57">
        <v>0</v>
      </c>
      <c r="O270" s="98">
        <f t="shared" si="23"/>
        <v>1</v>
      </c>
      <c r="P270" s="245">
        <v>0</v>
      </c>
      <c r="Q270" s="57">
        <v>2.1944400000000002</v>
      </c>
      <c r="R270" s="57">
        <v>0.69443999999999995</v>
      </c>
      <c r="S270" s="98">
        <f t="shared" si="26"/>
        <v>3.8888800000000003</v>
      </c>
      <c r="T270" s="259">
        <v>29559</v>
      </c>
      <c r="U270" s="237">
        <v>25845</v>
      </c>
      <c r="V270" s="237">
        <v>4848</v>
      </c>
      <c r="W270" s="237">
        <v>53</v>
      </c>
      <c r="X270" s="237">
        <v>0</v>
      </c>
      <c r="Y270" s="237">
        <v>34763</v>
      </c>
      <c r="Z270" s="237">
        <v>258</v>
      </c>
      <c r="AA270" s="237">
        <v>772</v>
      </c>
      <c r="AB270" s="68">
        <v>0</v>
      </c>
      <c r="AC270" s="68">
        <v>0</v>
      </c>
      <c r="AD270" s="68">
        <v>0</v>
      </c>
      <c r="AE270" s="68">
        <v>32469</v>
      </c>
      <c r="AF270" s="68">
        <v>13687</v>
      </c>
      <c r="AG270" s="68">
        <v>0</v>
      </c>
      <c r="AH270" s="68">
        <v>91398</v>
      </c>
      <c r="AI270" s="68">
        <v>137554</v>
      </c>
      <c r="AJ270" s="91">
        <f t="shared" si="24"/>
        <v>0</v>
      </c>
      <c r="AK270" s="68">
        <v>76791</v>
      </c>
      <c r="AL270" s="68">
        <v>15230</v>
      </c>
      <c r="AM270" s="68">
        <v>29334</v>
      </c>
      <c r="AN270" s="68">
        <v>121355</v>
      </c>
      <c r="AO270" s="68">
        <v>0</v>
      </c>
      <c r="AP270" s="68">
        <v>0</v>
      </c>
      <c r="AQ270" s="111">
        <f t="shared" si="25"/>
        <v>0</v>
      </c>
      <c r="AR270" s="209">
        <v>32469</v>
      </c>
      <c r="AS270" s="68">
        <v>0</v>
      </c>
      <c r="AT270" s="68">
        <v>0</v>
      </c>
      <c r="AU270" s="91">
        <f t="shared" si="27"/>
        <v>32469</v>
      </c>
      <c r="AW270" s="47"/>
      <c r="AX270" s="47"/>
      <c r="AZ270" s="68"/>
      <c r="BA270" s="68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</row>
    <row r="271" spans="1:66" x14ac:dyDescent="0.2">
      <c r="A271" s="14">
        <v>908560783</v>
      </c>
      <c r="B271" t="str">
        <f>VLOOKUP($A271,[2]LibPAS!$A$2:$AO$476,2,FALSE)</f>
        <v>MEYERSDALE PUBLIC LIBRARY</v>
      </c>
      <c r="C271" s="95"/>
      <c r="D271" s="153" t="s">
        <v>1445</v>
      </c>
      <c r="E271" s="153" t="s">
        <v>126</v>
      </c>
      <c r="F271" s="153" t="s">
        <v>874</v>
      </c>
      <c r="G271" s="96"/>
      <c r="H271" s="96"/>
      <c r="I271" s="153" t="s">
        <v>1476</v>
      </c>
      <c r="J271" s="237">
        <v>19008</v>
      </c>
      <c r="K271" s="237">
        <v>4500</v>
      </c>
      <c r="L271" s="57">
        <v>52</v>
      </c>
      <c r="M271" s="57">
        <v>0.25713999999999998</v>
      </c>
      <c r="N271" s="57">
        <v>0</v>
      </c>
      <c r="O271" s="98">
        <f t="shared" si="23"/>
        <v>0.25713999999999998</v>
      </c>
      <c r="P271" s="245">
        <v>0</v>
      </c>
      <c r="Q271" s="57">
        <v>3.3714300000000001</v>
      </c>
      <c r="R271" s="57">
        <v>0.28571000000000002</v>
      </c>
      <c r="S271" s="98">
        <f t="shared" si="26"/>
        <v>3.9142800000000002</v>
      </c>
      <c r="T271" s="259">
        <v>30632</v>
      </c>
      <c r="U271" s="237">
        <v>28841</v>
      </c>
      <c r="V271" s="237">
        <v>2410</v>
      </c>
      <c r="W271" s="237">
        <v>44</v>
      </c>
      <c r="X271" s="237">
        <v>0</v>
      </c>
      <c r="Y271" s="237">
        <v>19583</v>
      </c>
      <c r="Z271" s="237">
        <v>131</v>
      </c>
      <c r="AA271" s="237">
        <v>262</v>
      </c>
      <c r="AB271" s="68">
        <v>1895</v>
      </c>
      <c r="AC271" s="68">
        <v>3095</v>
      </c>
      <c r="AD271" s="68">
        <v>0</v>
      </c>
      <c r="AE271" s="68">
        <v>32812</v>
      </c>
      <c r="AF271" s="68">
        <v>15560</v>
      </c>
      <c r="AG271" s="68">
        <v>200</v>
      </c>
      <c r="AH271" s="68">
        <v>74535</v>
      </c>
      <c r="AI271" s="68">
        <v>126002</v>
      </c>
      <c r="AJ271" s="91">
        <f t="shared" si="24"/>
        <v>1895</v>
      </c>
      <c r="AK271" s="68">
        <v>96183</v>
      </c>
      <c r="AL271" s="68">
        <v>15887</v>
      </c>
      <c r="AM271" s="68">
        <v>59294</v>
      </c>
      <c r="AN271" s="68">
        <v>171364</v>
      </c>
      <c r="AO271" s="68">
        <v>1200</v>
      </c>
      <c r="AP271" s="68">
        <v>1895</v>
      </c>
      <c r="AQ271" s="111">
        <f t="shared" si="25"/>
        <v>3095</v>
      </c>
      <c r="AR271" s="209">
        <v>32812</v>
      </c>
      <c r="AS271" s="68">
        <v>0</v>
      </c>
      <c r="AT271" s="68">
        <v>0</v>
      </c>
      <c r="AU271" s="91">
        <f t="shared" si="27"/>
        <v>32812</v>
      </c>
      <c r="AW271" s="47"/>
      <c r="AX271" s="47"/>
      <c r="AZ271" s="68"/>
      <c r="BA271" s="68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</row>
    <row r="272" spans="1:66" x14ac:dyDescent="0.2">
      <c r="A272" s="14">
        <v>925230785</v>
      </c>
      <c r="B272" t="str">
        <f>VLOOKUP($A272,[2]LibPAS!$A$2:$AO$476,2,FALSE)</f>
        <v>MIDDLETOWN FREE LIBRARY</v>
      </c>
      <c r="C272" s="95"/>
      <c r="D272" s="153" t="s">
        <v>1440</v>
      </c>
      <c r="E272" s="153" t="s">
        <v>870</v>
      </c>
      <c r="F272" s="153" t="s">
        <v>870</v>
      </c>
      <c r="G272" s="96"/>
      <c r="H272" s="96"/>
      <c r="I272" s="153" t="s">
        <v>1457</v>
      </c>
      <c r="J272" s="237">
        <v>15807</v>
      </c>
      <c r="K272" s="237">
        <v>6554</v>
      </c>
      <c r="L272" s="57">
        <v>55</v>
      </c>
      <c r="M272" s="57">
        <v>1</v>
      </c>
      <c r="N272" s="57">
        <v>0</v>
      </c>
      <c r="O272" s="98">
        <f t="shared" si="23"/>
        <v>1</v>
      </c>
      <c r="P272" s="245">
        <v>2</v>
      </c>
      <c r="Q272" s="57">
        <v>4.8421099999999999</v>
      </c>
      <c r="R272" s="57">
        <v>0.39473999999999998</v>
      </c>
      <c r="S272" s="98">
        <f t="shared" si="26"/>
        <v>8.2368500000000004</v>
      </c>
      <c r="T272" s="259">
        <v>53846</v>
      </c>
      <c r="U272" s="237">
        <v>46959</v>
      </c>
      <c r="V272" s="237">
        <v>25397</v>
      </c>
      <c r="W272" s="237">
        <v>50</v>
      </c>
      <c r="X272" s="237">
        <v>229</v>
      </c>
      <c r="Y272" s="237">
        <v>122319</v>
      </c>
      <c r="Z272" s="237">
        <v>12088</v>
      </c>
      <c r="AA272" s="237">
        <v>11017</v>
      </c>
      <c r="AB272" s="68">
        <v>0</v>
      </c>
      <c r="AC272" s="68">
        <v>13079</v>
      </c>
      <c r="AD272" s="68">
        <v>0</v>
      </c>
      <c r="AE272" s="68">
        <v>52275</v>
      </c>
      <c r="AF272" s="68">
        <v>348674</v>
      </c>
      <c r="AG272" s="68">
        <v>8000</v>
      </c>
      <c r="AH272" s="68">
        <v>132143</v>
      </c>
      <c r="AI272" s="68">
        <v>546171</v>
      </c>
      <c r="AJ272" s="91">
        <f t="shared" si="24"/>
        <v>0</v>
      </c>
      <c r="AK272" s="68">
        <v>292869</v>
      </c>
      <c r="AL272" s="68">
        <v>57165</v>
      </c>
      <c r="AM272" s="68">
        <v>157553</v>
      </c>
      <c r="AN272" s="68">
        <v>507587</v>
      </c>
      <c r="AO272" s="68">
        <v>13842</v>
      </c>
      <c r="AP272" s="241" t="s">
        <v>1032</v>
      </c>
      <c r="AQ272" s="111">
        <f t="shared" si="25"/>
        <v>13842</v>
      </c>
      <c r="AR272" s="209">
        <v>52275</v>
      </c>
      <c r="AS272" s="241" t="s">
        <v>1032</v>
      </c>
      <c r="AT272" s="241" t="s">
        <v>1032</v>
      </c>
      <c r="AU272" s="91">
        <f t="shared" si="27"/>
        <v>52275</v>
      </c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</row>
    <row r="273" spans="1:66" x14ac:dyDescent="0.2">
      <c r="A273" s="14">
        <v>915220633</v>
      </c>
      <c r="B273" t="str">
        <f>VLOOKUP($A273,[2]LibPAS!$A$2:$AO$476,2,FALSE)</f>
        <v>MIDDLETOWN PUBLIC LIBRARY</v>
      </c>
      <c r="C273" s="95"/>
      <c r="D273" s="153" t="s">
        <v>340</v>
      </c>
      <c r="E273" s="153" t="s">
        <v>14</v>
      </c>
      <c r="F273" s="153" t="s">
        <v>866</v>
      </c>
      <c r="G273" s="96"/>
      <c r="H273" s="96"/>
      <c r="I273" s="153">
        <v>0</v>
      </c>
      <c r="J273" s="239">
        <v>8901</v>
      </c>
      <c r="K273" s="239">
        <v>13524</v>
      </c>
      <c r="L273" s="176">
        <v>45</v>
      </c>
      <c r="M273" s="176">
        <v>1</v>
      </c>
      <c r="N273" s="176">
        <v>0</v>
      </c>
      <c r="O273" s="98">
        <f t="shared" si="23"/>
        <v>1</v>
      </c>
      <c r="P273" s="245">
        <v>1.1000000000000001</v>
      </c>
      <c r="Q273" s="176">
        <v>2.7</v>
      </c>
      <c r="R273" s="176">
        <v>1.125</v>
      </c>
      <c r="S273" s="98">
        <f t="shared" si="26"/>
        <v>5.9250000000000007</v>
      </c>
      <c r="T273" s="293">
        <v>55527</v>
      </c>
      <c r="U273" s="239">
        <v>27806</v>
      </c>
      <c r="V273" s="239">
        <v>17735</v>
      </c>
      <c r="W273" s="239">
        <v>43</v>
      </c>
      <c r="X273" s="240" t="s">
        <v>1032</v>
      </c>
      <c r="Y273" s="237">
        <v>41263</v>
      </c>
      <c r="Z273" s="237">
        <v>988</v>
      </c>
      <c r="AA273" s="237">
        <v>1583</v>
      </c>
      <c r="AB273" s="178">
        <v>0</v>
      </c>
      <c r="AC273" s="178">
        <v>0</v>
      </c>
      <c r="AD273" s="178">
        <v>0</v>
      </c>
      <c r="AE273" s="178">
        <v>0</v>
      </c>
      <c r="AF273" s="178">
        <v>50080</v>
      </c>
      <c r="AG273" s="178">
        <v>0</v>
      </c>
      <c r="AH273" s="178">
        <v>56123</v>
      </c>
      <c r="AI273" s="178">
        <v>106203</v>
      </c>
      <c r="AJ273" s="91">
        <f t="shared" si="24"/>
        <v>0</v>
      </c>
      <c r="AK273" s="178">
        <v>106669</v>
      </c>
      <c r="AL273" s="178">
        <v>34836</v>
      </c>
      <c r="AM273" s="178">
        <v>36143</v>
      </c>
      <c r="AN273" s="178">
        <v>177648</v>
      </c>
      <c r="AO273" s="240" t="s">
        <v>1032</v>
      </c>
      <c r="AP273" s="240" t="s">
        <v>1032</v>
      </c>
      <c r="AQ273" s="111">
        <f t="shared" si="25"/>
        <v>0</v>
      </c>
      <c r="AR273" s="178">
        <v>0</v>
      </c>
      <c r="AS273" s="240" t="s">
        <v>1032</v>
      </c>
      <c r="AT273" s="240" t="s">
        <v>1032</v>
      </c>
      <c r="AU273" s="91">
        <f t="shared" si="27"/>
        <v>0</v>
      </c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</row>
    <row r="274" spans="1:66" x14ac:dyDescent="0.2">
      <c r="A274" s="14">
        <v>914061173</v>
      </c>
      <c r="B274" t="str">
        <f>VLOOKUP($A274,[2]LibPAS!$A$2:$AO$476,2,FALSE)</f>
        <v>MIFFLIN COMMUNITY LIBRARY</v>
      </c>
      <c r="C274" s="95"/>
      <c r="D274" s="153" t="s">
        <v>1444</v>
      </c>
      <c r="E274" s="153" t="s">
        <v>120</v>
      </c>
      <c r="F274" s="153" t="s">
        <v>11</v>
      </c>
      <c r="G274" s="96"/>
      <c r="H274" s="96"/>
      <c r="I274" s="153" t="s">
        <v>1465</v>
      </c>
      <c r="J274" s="237">
        <v>26340</v>
      </c>
      <c r="K274" s="237">
        <v>6061</v>
      </c>
      <c r="L274" s="57">
        <v>52</v>
      </c>
      <c r="M274" s="57">
        <v>1</v>
      </c>
      <c r="N274" s="57">
        <v>0.31429000000000001</v>
      </c>
      <c r="O274" s="98">
        <f t="shared" si="23"/>
        <v>1.31429</v>
      </c>
      <c r="P274" s="245">
        <v>0.57142999999999999</v>
      </c>
      <c r="Q274" s="57">
        <v>3.2571400000000001</v>
      </c>
      <c r="R274" s="57">
        <v>1.31429</v>
      </c>
      <c r="S274" s="98">
        <f t="shared" si="26"/>
        <v>6.4571500000000004</v>
      </c>
      <c r="T274" s="259">
        <v>36539</v>
      </c>
      <c r="U274" s="237">
        <v>30179</v>
      </c>
      <c r="V274" s="237">
        <v>236989</v>
      </c>
      <c r="W274" s="237">
        <v>67</v>
      </c>
      <c r="X274" s="237">
        <v>0</v>
      </c>
      <c r="Y274" s="237">
        <v>120045</v>
      </c>
      <c r="Z274" s="237">
        <v>10347</v>
      </c>
      <c r="AA274" s="237">
        <v>18880</v>
      </c>
      <c r="AB274" s="68">
        <v>5013</v>
      </c>
      <c r="AC274" s="68">
        <v>5013</v>
      </c>
      <c r="AD274" s="68">
        <v>0</v>
      </c>
      <c r="AE274" s="68">
        <v>62915</v>
      </c>
      <c r="AF274" s="68">
        <v>130953</v>
      </c>
      <c r="AG274" s="68">
        <v>0</v>
      </c>
      <c r="AH274" s="68">
        <v>76460</v>
      </c>
      <c r="AI274" s="68">
        <v>275341</v>
      </c>
      <c r="AJ274" s="91">
        <f t="shared" si="24"/>
        <v>5013</v>
      </c>
      <c r="AK274" s="68">
        <v>160801</v>
      </c>
      <c r="AL274" s="68">
        <v>30414</v>
      </c>
      <c r="AM274" s="68">
        <v>74140</v>
      </c>
      <c r="AN274" s="68">
        <v>265355</v>
      </c>
      <c r="AO274" s="241" t="s">
        <v>1032</v>
      </c>
      <c r="AP274" s="241" t="s">
        <v>1032</v>
      </c>
      <c r="AQ274" s="111">
        <f t="shared" si="25"/>
        <v>0</v>
      </c>
      <c r="AR274" s="209">
        <v>60858</v>
      </c>
      <c r="AS274" s="241" t="s">
        <v>1032</v>
      </c>
      <c r="AT274" s="68">
        <v>2057</v>
      </c>
      <c r="AU274" s="91">
        <f t="shared" si="27"/>
        <v>62915</v>
      </c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</row>
    <row r="275" spans="1:66" x14ac:dyDescent="0.2">
      <c r="A275" s="14">
        <v>911440303</v>
      </c>
      <c r="B275" t="str">
        <f>VLOOKUP($A275,[2]LibPAS!$A$2:$AO$476,2,FALSE)</f>
        <v>MIFFLIN COUNTY LIBRARY</v>
      </c>
      <c r="C275" s="95"/>
      <c r="D275" s="153" t="s">
        <v>1445</v>
      </c>
      <c r="E275" s="153" t="s">
        <v>102</v>
      </c>
      <c r="F275" s="153" t="s">
        <v>858</v>
      </c>
      <c r="G275" s="96"/>
      <c r="H275" s="96"/>
      <c r="I275" s="153">
        <v>0</v>
      </c>
      <c r="J275" s="237">
        <v>46682</v>
      </c>
      <c r="K275" s="237">
        <v>13193</v>
      </c>
      <c r="L275" s="57">
        <v>50</v>
      </c>
      <c r="M275" s="57">
        <v>2.1428600000000002</v>
      </c>
      <c r="N275" s="57">
        <v>0</v>
      </c>
      <c r="O275" s="98">
        <f t="shared" si="23"/>
        <v>2.1428600000000002</v>
      </c>
      <c r="P275" s="245">
        <v>0</v>
      </c>
      <c r="Q275" s="57">
        <v>11.37143</v>
      </c>
      <c r="R275" s="57">
        <v>0.74285999999999996</v>
      </c>
      <c r="S275" s="98">
        <f t="shared" si="26"/>
        <v>14.257150000000001</v>
      </c>
      <c r="T275" s="259">
        <v>85871</v>
      </c>
      <c r="U275" s="237">
        <v>64263</v>
      </c>
      <c r="V275" s="237">
        <v>15266</v>
      </c>
      <c r="W275" s="237">
        <v>91</v>
      </c>
      <c r="X275" s="237">
        <v>0</v>
      </c>
      <c r="Y275" s="237">
        <v>107665</v>
      </c>
      <c r="Z275" s="237">
        <v>230</v>
      </c>
      <c r="AA275" s="237">
        <v>1035</v>
      </c>
      <c r="AB275" s="68">
        <v>0</v>
      </c>
      <c r="AC275" s="68">
        <v>0</v>
      </c>
      <c r="AD275" s="68">
        <v>0</v>
      </c>
      <c r="AE275" s="68">
        <v>222201</v>
      </c>
      <c r="AF275" s="68">
        <v>178500</v>
      </c>
      <c r="AG275" s="68">
        <v>0</v>
      </c>
      <c r="AH275" s="68">
        <v>127897</v>
      </c>
      <c r="AI275" s="68">
        <v>528598</v>
      </c>
      <c r="AJ275" s="91">
        <f t="shared" si="24"/>
        <v>0</v>
      </c>
      <c r="AK275" s="68">
        <v>382605</v>
      </c>
      <c r="AL275" s="68">
        <v>51217</v>
      </c>
      <c r="AM275" s="68">
        <v>102840</v>
      </c>
      <c r="AN275" s="68">
        <v>536662</v>
      </c>
      <c r="AO275" s="68">
        <v>0</v>
      </c>
      <c r="AP275" s="68">
        <v>0</v>
      </c>
      <c r="AQ275" s="111">
        <f t="shared" si="25"/>
        <v>0</v>
      </c>
      <c r="AR275" s="209">
        <v>222201</v>
      </c>
      <c r="AS275" s="68">
        <v>0</v>
      </c>
      <c r="AT275" s="68">
        <v>0</v>
      </c>
      <c r="AU275" s="91">
        <f t="shared" si="27"/>
        <v>222201</v>
      </c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</row>
    <row r="276" spans="1:66" x14ac:dyDescent="0.2">
      <c r="A276" s="14">
        <v>913361203</v>
      </c>
      <c r="B276" t="str">
        <f>VLOOKUP($A276,[2]LibPAS!$A$2:$AO$476,2,FALSE)</f>
        <v>MILANOF-SCHOCK LIBRARY</v>
      </c>
      <c r="C276" s="95"/>
      <c r="D276" s="153" t="s">
        <v>340</v>
      </c>
      <c r="E276" s="153" t="s">
        <v>645</v>
      </c>
      <c r="F276" s="153" t="s">
        <v>645</v>
      </c>
      <c r="G276" s="96"/>
      <c r="H276" s="96"/>
      <c r="I276" s="153" t="s">
        <v>1450</v>
      </c>
      <c r="J276" s="237">
        <v>25442</v>
      </c>
      <c r="K276" s="237">
        <v>11566</v>
      </c>
      <c r="L276" s="57">
        <v>47</v>
      </c>
      <c r="M276" s="57">
        <v>1</v>
      </c>
      <c r="N276" s="57">
        <v>0</v>
      </c>
      <c r="O276" s="98">
        <f t="shared" si="23"/>
        <v>1</v>
      </c>
      <c r="P276" s="245">
        <v>0</v>
      </c>
      <c r="Q276" s="57">
        <v>5.45</v>
      </c>
      <c r="R276" s="57">
        <v>1.2</v>
      </c>
      <c r="S276" s="98">
        <f t="shared" si="26"/>
        <v>7.65</v>
      </c>
      <c r="T276" s="259">
        <v>47041</v>
      </c>
      <c r="U276" s="237">
        <v>38314</v>
      </c>
      <c r="V276" s="237">
        <v>13</v>
      </c>
      <c r="W276" s="237">
        <v>36</v>
      </c>
      <c r="X276" s="237">
        <v>2</v>
      </c>
      <c r="Y276" s="237">
        <v>196134</v>
      </c>
      <c r="Z276" s="237">
        <v>9782</v>
      </c>
      <c r="AA276" s="237">
        <v>15575</v>
      </c>
      <c r="AB276" s="68">
        <v>0</v>
      </c>
      <c r="AC276" s="68">
        <v>0</v>
      </c>
      <c r="AD276" s="68">
        <v>0</v>
      </c>
      <c r="AE276" s="68">
        <v>61288</v>
      </c>
      <c r="AF276" s="68">
        <v>113161</v>
      </c>
      <c r="AG276" s="68">
        <v>0</v>
      </c>
      <c r="AH276" s="68">
        <v>198234</v>
      </c>
      <c r="AI276" s="68">
        <v>372683</v>
      </c>
      <c r="AJ276" s="91">
        <f t="shared" si="24"/>
        <v>0</v>
      </c>
      <c r="AK276" s="68">
        <v>229515</v>
      </c>
      <c r="AL276" s="68">
        <v>39936</v>
      </c>
      <c r="AM276" s="68">
        <v>78952</v>
      </c>
      <c r="AN276" s="68">
        <v>348403</v>
      </c>
      <c r="AO276" s="68">
        <v>0</v>
      </c>
      <c r="AP276" s="68">
        <v>0</v>
      </c>
      <c r="AQ276" s="111">
        <f t="shared" si="25"/>
        <v>0</v>
      </c>
      <c r="AR276" s="209">
        <v>61288</v>
      </c>
      <c r="AS276" s="68">
        <v>0</v>
      </c>
      <c r="AT276" s="68">
        <v>0</v>
      </c>
      <c r="AU276" s="91">
        <f t="shared" si="27"/>
        <v>61288</v>
      </c>
      <c r="AW276" s="47"/>
      <c r="AX276" s="47"/>
      <c r="AY276" s="47"/>
      <c r="AZ276" s="47"/>
      <c r="BA276" s="47"/>
      <c r="BB276" s="47"/>
      <c r="BC276" s="47"/>
      <c r="BD276" s="47"/>
      <c r="BE276" s="47"/>
      <c r="BF276" s="68"/>
      <c r="BG276" s="68"/>
      <c r="BH276" s="68"/>
      <c r="BJ276" s="68"/>
      <c r="BK276" s="47"/>
      <c r="BL276" s="47"/>
      <c r="BM276" s="47"/>
      <c r="BN276" s="47"/>
    </row>
    <row r="277" spans="1:66" x14ac:dyDescent="0.2">
      <c r="A277" s="14">
        <v>918401322</v>
      </c>
      <c r="B277" t="str">
        <f>VLOOKUP($A277,[2]LibPAS!$A$2:$AO$476,2,FALSE)</f>
        <v>MILL MEMORIAL LIBRARY</v>
      </c>
      <c r="C277" s="95"/>
      <c r="D277" s="154" t="s">
        <v>957</v>
      </c>
      <c r="E277" s="154" t="s">
        <v>127</v>
      </c>
      <c r="F277" s="154" t="s">
        <v>775</v>
      </c>
      <c r="G277" s="96"/>
      <c r="H277" s="96"/>
      <c r="I277" s="154" t="s">
        <v>1461</v>
      </c>
      <c r="J277" s="237">
        <v>22226</v>
      </c>
      <c r="K277" s="237">
        <v>6732</v>
      </c>
      <c r="L277" s="57">
        <v>44</v>
      </c>
      <c r="M277" s="57">
        <v>1.14286</v>
      </c>
      <c r="N277" s="57">
        <v>0</v>
      </c>
      <c r="O277" s="98">
        <f>SUM(M277:N277)</f>
        <v>1.14286</v>
      </c>
      <c r="P277" s="245">
        <v>0</v>
      </c>
      <c r="Q277" s="57">
        <v>5.6</v>
      </c>
      <c r="R277" s="57">
        <v>0.25713999999999998</v>
      </c>
      <c r="S277" s="98">
        <f t="shared" si="26"/>
        <v>6.9999999999999991</v>
      </c>
      <c r="T277" s="259">
        <v>39541</v>
      </c>
      <c r="U277" s="237">
        <v>38669</v>
      </c>
      <c r="V277" s="237">
        <v>2292</v>
      </c>
      <c r="W277" s="237">
        <v>43</v>
      </c>
      <c r="X277" s="237">
        <v>0</v>
      </c>
      <c r="Y277" s="237">
        <v>32892</v>
      </c>
      <c r="Z277" s="237">
        <v>1894</v>
      </c>
      <c r="AA277" s="237">
        <v>1689</v>
      </c>
      <c r="AB277" s="241">
        <v>0</v>
      </c>
      <c r="AC277" s="68">
        <v>0</v>
      </c>
      <c r="AD277" s="241">
        <v>0</v>
      </c>
      <c r="AE277" s="68">
        <v>40630</v>
      </c>
      <c r="AF277" s="68">
        <v>62736</v>
      </c>
      <c r="AG277" s="68">
        <v>0</v>
      </c>
      <c r="AH277" s="68">
        <v>90791</v>
      </c>
      <c r="AI277" s="68">
        <v>194157</v>
      </c>
      <c r="AJ277" s="91">
        <f t="shared" si="24"/>
        <v>0</v>
      </c>
      <c r="AK277" s="68">
        <v>120344</v>
      </c>
      <c r="AL277" s="68">
        <v>21202</v>
      </c>
      <c r="AM277" s="68">
        <v>45369</v>
      </c>
      <c r="AN277" s="68">
        <v>186915</v>
      </c>
      <c r="AO277" s="68">
        <v>0</v>
      </c>
      <c r="AP277" s="68">
        <v>0</v>
      </c>
      <c r="AQ277" s="111">
        <f t="shared" si="25"/>
        <v>0</v>
      </c>
      <c r="AR277" s="209">
        <v>40630</v>
      </c>
      <c r="AS277" s="68">
        <v>0</v>
      </c>
      <c r="AT277" s="68">
        <v>0</v>
      </c>
      <c r="AU277" s="91">
        <f t="shared" si="27"/>
        <v>40630</v>
      </c>
      <c r="AW277" s="47"/>
      <c r="AX277" s="47"/>
      <c r="AY277" s="47"/>
      <c r="AZ277" s="47"/>
      <c r="BA277" s="47"/>
      <c r="BB277" s="47"/>
      <c r="BC277" s="47"/>
      <c r="BD277" s="47"/>
      <c r="BE277" s="47"/>
      <c r="BF277" s="68"/>
      <c r="BG277" s="68"/>
      <c r="BH277" s="68"/>
      <c r="BJ277" s="68"/>
      <c r="BK277" s="47"/>
      <c r="BL277" s="47"/>
      <c r="BM277" s="47"/>
      <c r="BN277" s="47"/>
    </row>
    <row r="278" spans="1:66" x14ac:dyDescent="0.2">
      <c r="A278" s="145">
        <v>900026973</v>
      </c>
      <c r="B278" t="str">
        <f>VLOOKUP($A278,[2]LibPAS!$A$2:$AO$476,2,FALSE)</f>
        <v>MILLVALE LIBRARY</v>
      </c>
      <c r="C278" s="95"/>
      <c r="D278" s="153" t="s">
        <v>1032</v>
      </c>
      <c r="E278" s="153" t="s">
        <v>229</v>
      </c>
      <c r="F278" s="153" t="s">
        <v>332</v>
      </c>
      <c r="G278" s="96"/>
      <c r="H278" s="96"/>
      <c r="I278" s="153" t="s">
        <v>1452</v>
      </c>
      <c r="J278" s="237">
        <v>3744</v>
      </c>
      <c r="K278" s="237">
        <v>337</v>
      </c>
      <c r="L278" s="57">
        <v>35</v>
      </c>
      <c r="M278" s="57">
        <v>1</v>
      </c>
      <c r="N278" s="57">
        <v>0</v>
      </c>
      <c r="O278" s="98">
        <f>SUM(M278:N278)</f>
        <v>1</v>
      </c>
      <c r="P278" s="245">
        <v>0</v>
      </c>
      <c r="Q278" s="57">
        <v>1.4285699999999999</v>
      </c>
      <c r="R278" s="57">
        <v>0.28571000000000002</v>
      </c>
      <c r="S278" s="98">
        <f t="shared" ref="S278" si="28">SUM(O278:R278)</f>
        <v>2.7142799999999996</v>
      </c>
      <c r="T278" s="259">
        <v>7239</v>
      </c>
      <c r="U278" s="237">
        <v>6320</v>
      </c>
      <c r="V278" s="237">
        <v>348491</v>
      </c>
      <c r="W278" s="237">
        <v>15</v>
      </c>
      <c r="X278" s="237">
        <v>265</v>
      </c>
      <c r="Y278" s="237">
        <v>9347</v>
      </c>
      <c r="Z278" s="237">
        <v>6017</v>
      </c>
      <c r="AA278" s="237">
        <v>3322</v>
      </c>
      <c r="AB278" s="68">
        <v>0</v>
      </c>
      <c r="AC278" s="68">
        <v>0</v>
      </c>
      <c r="AD278" s="68">
        <v>0</v>
      </c>
      <c r="AE278" s="68">
        <v>16861</v>
      </c>
      <c r="AF278" s="68">
        <v>57748</v>
      </c>
      <c r="AG278" s="68">
        <v>0</v>
      </c>
      <c r="AH278" s="68">
        <v>132319</v>
      </c>
      <c r="AI278" s="68">
        <v>206928</v>
      </c>
      <c r="AJ278" s="91">
        <f t="shared" ref="AJ278" si="29">AB278+AD278</f>
        <v>0</v>
      </c>
      <c r="AK278" s="68">
        <v>69538</v>
      </c>
      <c r="AL278" s="68">
        <v>9425</v>
      </c>
      <c r="AM278" s="68">
        <v>100832</v>
      </c>
      <c r="AN278" s="68">
        <v>179795</v>
      </c>
      <c r="AO278" s="241" t="s">
        <v>1032</v>
      </c>
      <c r="AP278" s="241" t="s">
        <v>1032</v>
      </c>
      <c r="AQ278" s="111">
        <f t="shared" ref="AQ278" si="30">SUM(AO278:AP278)</f>
        <v>0</v>
      </c>
      <c r="AR278" s="209">
        <v>12999</v>
      </c>
      <c r="AS278" s="241" t="s">
        <v>1032</v>
      </c>
      <c r="AT278" s="68">
        <v>3862</v>
      </c>
      <c r="AU278" s="91">
        <f t="shared" ref="AU278" si="31">SUM(AR278:AT278)</f>
        <v>16861</v>
      </c>
      <c r="AW278" s="47"/>
      <c r="AX278" s="47"/>
      <c r="AY278" s="47"/>
      <c r="AZ278" s="47"/>
      <c r="BA278" s="47"/>
      <c r="BB278" s="47"/>
      <c r="BC278" s="47"/>
      <c r="BD278" s="47"/>
      <c r="BE278" s="47"/>
      <c r="BF278" s="68"/>
      <c r="BG278" s="68"/>
      <c r="BH278" s="68"/>
      <c r="BJ278" s="68"/>
      <c r="BK278" s="47"/>
      <c r="BL278" s="47"/>
      <c r="BM278" s="47"/>
      <c r="BN278" s="47"/>
    </row>
    <row r="279" spans="1:66" x14ac:dyDescent="0.2">
      <c r="A279" s="14">
        <v>916490453</v>
      </c>
      <c r="B279" t="str">
        <f>VLOOKUP($A279,[2]LibPAS!$A$2:$AO$476,2,FALSE)</f>
        <v>MILTON PUBLIC LIBRARY</v>
      </c>
      <c r="C279" s="95"/>
      <c r="D279" s="153" t="s">
        <v>1443</v>
      </c>
      <c r="E279" s="153" t="s">
        <v>13</v>
      </c>
      <c r="F279" s="153" t="s">
        <v>898</v>
      </c>
      <c r="G279" s="96"/>
      <c r="H279" s="96"/>
      <c r="I279" s="153">
        <v>0</v>
      </c>
      <c r="J279" s="237">
        <v>12143</v>
      </c>
      <c r="K279" s="237">
        <v>5921</v>
      </c>
      <c r="L279" s="57">
        <v>45</v>
      </c>
      <c r="M279" s="57">
        <v>0</v>
      </c>
      <c r="N279" s="57">
        <v>0</v>
      </c>
      <c r="O279" s="98">
        <f t="shared" si="23"/>
        <v>0</v>
      </c>
      <c r="P279" s="245">
        <v>1.06667</v>
      </c>
      <c r="Q279" s="57">
        <v>2.2999999999999998</v>
      </c>
      <c r="R279" s="57">
        <v>0.25</v>
      </c>
      <c r="S279" s="98">
        <f t="shared" si="26"/>
        <v>3.6166700000000001</v>
      </c>
      <c r="T279" s="259">
        <v>17137</v>
      </c>
      <c r="U279" s="237">
        <v>15440</v>
      </c>
      <c r="V279" s="237">
        <v>1359</v>
      </c>
      <c r="W279" s="237">
        <v>52</v>
      </c>
      <c r="X279" s="237">
        <v>0</v>
      </c>
      <c r="Y279" s="237">
        <v>38252</v>
      </c>
      <c r="Z279" s="237">
        <v>20</v>
      </c>
      <c r="AA279" s="237">
        <v>244</v>
      </c>
      <c r="AB279" s="68">
        <v>0</v>
      </c>
      <c r="AC279" s="68">
        <v>0</v>
      </c>
      <c r="AD279" s="68">
        <v>0</v>
      </c>
      <c r="AE279" s="68">
        <v>21091</v>
      </c>
      <c r="AF279" s="68">
        <v>56116</v>
      </c>
      <c r="AG279" s="68">
        <v>0</v>
      </c>
      <c r="AH279" s="68">
        <v>110503</v>
      </c>
      <c r="AI279" s="68">
        <v>187710</v>
      </c>
      <c r="AJ279" s="91">
        <f t="shared" si="24"/>
        <v>0</v>
      </c>
      <c r="AK279" s="68">
        <v>94437</v>
      </c>
      <c r="AL279" s="68">
        <v>25837</v>
      </c>
      <c r="AM279" s="68">
        <v>59870</v>
      </c>
      <c r="AN279" s="68">
        <v>180144</v>
      </c>
      <c r="AO279" s="68">
        <v>0</v>
      </c>
      <c r="AP279" s="68">
        <v>0</v>
      </c>
      <c r="AQ279" s="111">
        <f t="shared" si="25"/>
        <v>0</v>
      </c>
      <c r="AR279" s="209">
        <v>21091</v>
      </c>
      <c r="AS279" s="68">
        <v>0</v>
      </c>
      <c r="AT279" s="68">
        <v>0</v>
      </c>
      <c r="AU279" s="91">
        <f t="shared" si="27"/>
        <v>21091</v>
      </c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</row>
    <row r="280" spans="1:66" x14ac:dyDescent="0.2">
      <c r="A280" s="14">
        <v>929540933</v>
      </c>
      <c r="B280" t="str">
        <f>VLOOKUP($A280,[2]LibPAS!$A$2:$AO$476,2,FALSE)</f>
        <v>MINERSVILLE PUBLIC LIBRARY</v>
      </c>
      <c r="C280" s="95"/>
      <c r="D280" s="153" t="s">
        <v>957</v>
      </c>
      <c r="E280" s="153" t="s">
        <v>368</v>
      </c>
      <c r="F280" s="153" t="s">
        <v>630</v>
      </c>
      <c r="G280" s="96"/>
      <c r="H280" s="96"/>
      <c r="I280" s="153" t="s">
        <v>1477</v>
      </c>
      <c r="J280" s="237">
        <v>4397</v>
      </c>
      <c r="K280" s="237">
        <v>2506</v>
      </c>
      <c r="L280" s="57">
        <v>30</v>
      </c>
      <c r="M280" s="57">
        <v>0</v>
      </c>
      <c r="N280" s="57">
        <v>0</v>
      </c>
      <c r="O280" s="98">
        <f t="shared" si="23"/>
        <v>0</v>
      </c>
      <c r="P280" s="245">
        <v>0.8</v>
      </c>
      <c r="Q280" s="57">
        <v>1.02857</v>
      </c>
      <c r="R280" s="57">
        <v>8.5709999999999995E-2</v>
      </c>
      <c r="S280" s="98">
        <f t="shared" si="26"/>
        <v>1.91428</v>
      </c>
      <c r="T280" s="259">
        <v>13372</v>
      </c>
      <c r="U280" s="237">
        <v>12268</v>
      </c>
      <c r="V280" s="237">
        <v>0</v>
      </c>
      <c r="W280" s="237">
        <v>34</v>
      </c>
      <c r="X280" s="237">
        <v>0</v>
      </c>
      <c r="Y280" s="237">
        <v>5553</v>
      </c>
      <c r="Z280" s="237">
        <v>14</v>
      </c>
      <c r="AA280" s="237">
        <v>19</v>
      </c>
      <c r="AB280" s="241">
        <v>0</v>
      </c>
      <c r="AC280" s="68">
        <v>0</v>
      </c>
      <c r="AD280" s="241">
        <v>0</v>
      </c>
      <c r="AE280" s="68">
        <v>14670</v>
      </c>
      <c r="AF280" s="68">
        <v>10672</v>
      </c>
      <c r="AG280" s="68">
        <v>0</v>
      </c>
      <c r="AH280" s="68">
        <v>22428</v>
      </c>
      <c r="AI280" s="68">
        <v>47770</v>
      </c>
      <c r="AJ280" s="91">
        <f t="shared" si="24"/>
        <v>0</v>
      </c>
      <c r="AK280" s="68">
        <v>36976</v>
      </c>
      <c r="AL280" s="68">
        <v>7149</v>
      </c>
      <c r="AM280" s="68">
        <v>21614</v>
      </c>
      <c r="AN280" s="68">
        <v>65739</v>
      </c>
      <c r="AO280" s="241" t="s">
        <v>1032</v>
      </c>
      <c r="AP280" s="241" t="s">
        <v>1032</v>
      </c>
      <c r="AQ280" s="111">
        <f t="shared" si="25"/>
        <v>0</v>
      </c>
      <c r="AR280" s="209">
        <v>14670</v>
      </c>
      <c r="AS280" s="241" t="s">
        <v>1032</v>
      </c>
      <c r="AT280" s="241" t="s">
        <v>1032</v>
      </c>
      <c r="AU280" s="91">
        <f t="shared" si="27"/>
        <v>14670</v>
      </c>
      <c r="AX280" s="47"/>
      <c r="AZ280" s="68"/>
      <c r="BA280" s="68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</row>
    <row r="281" spans="1:66" x14ac:dyDescent="0.2">
      <c r="A281" s="14">
        <v>927041083</v>
      </c>
      <c r="B281" t="str">
        <f>VLOOKUP($A281,[2]LibPAS!$A$2:$AO$476,2,FALSE)</f>
        <v>MONACA PUBLIC LIBRARY</v>
      </c>
      <c r="C281" s="95"/>
      <c r="D281" s="153" t="s">
        <v>1441</v>
      </c>
      <c r="E281" s="153" t="s">
        <v>115</v>
      </c>
      <c r="F281" s="153" t="s">
        <v>395</v>
      </c>
      <c r="G281" s="96"/>
      <c r="H281" s="96"/>
      <c r="I281" s="153" t="s">
        <v>1460</v>
      </c>
      <c r="J281" s="237">
        <v>5737</v>
      </c>
      <c r="K281" s="237">
        <v>2290</v>
      </c>
      <c r="L281" s="57">
        <v>35</v>
      </c>
      <c r="M281" s="57">
        <v>0</v>
      </c>
      <c r="N281" s="57">
        <v>0</v>
      </c>
      <c r="O281" s="98">
        <f t="shared" si="23"/>
        <v>0</v>
      </c>
      <c r="P281" s="245">
        <v>0.85714000000000001</v>
      </c>
      <c r="Q281" s="57">
        <v>1.6</v>
      </c>
      <c r="R281" s="57">
        <v>0.28571000000000002</v>
      </c>
      <c r="S281" s="98">
        <f t="shared" si="26"/>
        <v>2.7428499999999998</v>
      </c>
      <c r="T281" s="259">
        <v>12834</v>
      </c>
      <c r="U281" s="237">
        <v>11384</v>
      </c>
      <c r="V281" s="237">
        <v>25806</v>
      </c>
      <c r="W281" s="237">
        <v>22</v>
      </c>
      <c r="X281" s="237">
        <v>41</v>
      </c>
      <c r="Y281" s="237">
        <v>35884</v>
      </c>
      <c r="Z281" s="237">
        <v>658</v>
      </c>
      <c r="AA281" s="237">
        <v>915</v>
      </c>
      <c r="AB281" s="68">
        <v>0</v>
      </c>
      <c r="AC281" s="68">
        <v>0</v>
      </c>
      <c r="AD281" s="68">
        <v>0</v>
      </c>
      <c r="AE281" s="68">
        <v>19318</v>
      </c>
      <c r="AF281" s="68">
        <v>32356</v>
      </c>
      <c r="AG281" s="68">
        <v>10000</v>
      </c>
      <c r="AH281" s="68">
        <v>25386</v>
      </c>
      <c r="AI281" s="68">
        <v>77060</v>
      </c>
      <c r="AJ281" s="91">
        <f t="shared" si="24"/>
        <v>0</v>
      </c>
      <c r="AK281" s="68">
        <v>47864</v>
      </c>
      <c r="AL281" s="68">
        <v>14665</v>
      </c>
      <c r="AM281" s="68">
        <v>15512</v>
      </c>
      <c r="AN281" s="68">
        <v>78041</v>
      </c>
      <c r="AO281" s="241" t="s">
        <v>1032</v>
      </c>
      <c r="AP281" s="241" t="s">
        <v>1032</v>
      </c>
      <c r="AQ281" s="111">
        <f t="shared" si="25"/>
        <v>0</v>
      </c>
      <c r="AR281" s="209">
        <v>19318</v>
      </c>
      <c r="AS281" s="68">
        <v>0</v>
      </c>
      <c r="AT281" s="241" t="s">
        <v>1032</v>
      </c>
      <c r="AU281" s="91">
        <f t="shared" si="27"/>
        <v>19318</v>
      </c>
      <c r="AW281" s="47"/>
      <c r="AX281" s="47"/>
      <c r="AZ281" s="68"/>
      <c r="BA281" s="68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</row>
    <row r="282" spans="1:66" x14ac:dyDescent="0.2">
      <c r="A282" s="14">
        <v>907650962</v>
      </c>
      <c r="B282" t="str">
        <f>VLOOKUP($A282,[2]LibPAS!$A$2:$AO$476,2,FALSE)</f>
        <v>MONESSEN PUBLIC LIBRARY</v>
      </c>
      <c r="C282" s="95"/>
      <c r="D282" s="153" t="s">
        <v>1441</v>
      </c>
      <c r="E282" s="153" t="s">
        <v>806</v>
      </c>
      <c r="F282" s="153" t="s">
        <v>806</v>
      </c>
      <c r="G282" s="96"/>
      <c r="H282" s="96"/>
      <c r="I282" s="153" t="s">
        <v>1448</v>
      </c>
      <c r="J282" s="237">
        <v>16548</v>
      </c>
      <c r="K282" s="237">
        <v>5165</v>
      </c>
      <c r="L282" s="57">
        <v>45</v>
      </c>
      <c r="M282" s="57">
        <v>1.78667</v>
      </c>
      <c r="N282" s="57">
        <v>0</v>
      </c>
      <c r="O282" s="98">
        <f t="shared" si="23"/>
        <v>1.78667</v>
      </c>
      <c r="P282" s="245">
        <v>0</v>
      </c>
      <c r="Q282" s="57">
        <v>1.89333</v>
      </c>
      <c r="R282" s="57">
        <v>0.93332999999999999</v>
      </c>
      <c r="S282" s="98">
        <f t="shared" si="26"/>
        <v>4.6133299999999995</v>
      </c>
      <c r="T282" s="259">
        <v>61845</v>
      </c>
      <c r="U282" s="237">
        <v>55401</v>
      </c>
      <c r="V282" s="237">
        <v>25</v>
      </c>
      <c r="W282" s="237">
        <v>50</v>
      </c>
      <c r="X282" s="237">
        <v>0</v>
      </c>
      <c r="Y282" s="237">
        <v>16784</v>
      </c>
      <c r="Z282" s="237">
        <v>6884</v>
      </c>
      <c r="AA282" s="237">
        <v>2582</v>
      </c>
      <c r="AB282" s="68">
        <v>6719</v>
      </c>
      <c r="AC282" s="68">
        <v>6719</v>
      </c>
      <c r="AD282" s="68">
        <v>0</v>
      </c>
      <c r="AE282" s="68">
        <v>51652</v>
      </c>
      <c r="AF282" s="68">
        <v>60346</v>
      </c>
      <c r="AG282" s="68">
        <v>0</v>
      </c>
      <c r="AH282" s="68">
        <v>61120</v>
      </c>
      <c r="AI282" s="68">
        <v>179837</v>
      </c>
      <c r="AJ282" s="91">
        <f t="shared" si="24"/>
        <v>6719</v>
      </c>
      <c r="AK282" s="68">
        <v>104449</v>
      </c>
      <c r="AL282" s="68">
        <v>21453</v>
      </c>
      <c r="AM282" s="68">
        <v>66824</v>
      </c>
      <c r="AN282" s="68">
        <v>192726</v>
      </c>
      <c r="AO282" s="241" t="s">
        <v>1032</v>
      </c>
      <c r="AP282" s="68">
        <v>6719</v>
      </c>
      <c r="AQ282" s="111">
        <f t="shared" si="25"/>
        <v>6719</v>
      </c>
      <c r="AR282" s="209">
        <v>51652</v>
      </c>
      <c r="AS282" s="241" t="s">
        <v>1032</v>
      </c>
      <c r="AT282" s="241" t="s">
        <v>1032</v>
      </c>
      <c r="AU282" s="91">
        <f t="shared" si="27"/>
        <v>51652</v>
      </c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9"/>
      <c r="BM282" s="49"/>
      <c r="BN282" s="49"/>
    </row>
    <row r="283" spans="1:66" x14ac:dyDescent="0.2">
      <c r="A283" s="14">
        <v>901631202</v>
      </c>
      <c r="B283" t="str">
        <f>VLOOKUP($A283,[2]LibPAS!$A$2:$AO$476,2,FALSE)</f>
        <v>MONONGAHELA AREA LIBRARY</v>
      </c>
      <c r="C283" s="95"/>
      <c r="D283" s="153" t="s">
        <v>1441</v>
      </c>
      <c r="E283" s="153" t="s">
        <v>737</v>
      </c>
      <c r="F283" s="153" t="s">
        <v>737</v>
      </c>
      <c r="G283" s="96"/>
      <c r="H283" s="96"/>
      <c r="I283" s="153" t="s">
        <v>1459</v>
      </c>
      <c r="J283" s="237">
        <v>16375</v>
      </c>
      <c r="K283" s="237">
        <v>3268</v>
      </c>
      <c r="L283" s="57">
        <v>45</v>
      </c>
      <c r="M283" s="57">
        <v>1</v>
      </c>
      <c r="N283" s="57">
        <v>0</v>
      </c>
      <c r="O283" s="98">
        <f t="shared" si="23"/>
        <v>1</v>
      </c>
      <c r="P283" s="245">
        <v>1</v>
      </c>
      <c r="Q283" s="57">
        <v>2.7142900000000001</v>
      </c>
      <c r="R283" s="57">
        <v>0</v>
      </c>
      <c r="S283" s="98">
        <f t="shared" si="26"/>
        <v>4.7142900000000001</v>
      </c>
      <c r="T283" s="259">
        <v>40001</v>
      </c>
      <c r="U283" s="237">
        <v>37681</v>
      </c>
      <c r="V283" s="237">
        <v>7096</v>
      </c>
      <c r="W283" s="237">
        <v>26</v>
      </c>
      <c r="X283" s="237">
        <v>0</v>
      </c>
      <c r="Y283" s="237">
        <v>23722</v>
      </c>
      <c r="Z283" s="237">
        <v>55</v>
      </c>
      <c r="AA283" s="237">
        <v>40</v>
      </c>
      <c r="AB283" s="241">
        <v>0</v>
      </c>
      <c r="AC283" s="68">
        <v>0</v>
      </c>
      <c r="AD283" s="241">
        <v>0</v>
      </c>
      <c r="AE283" s="68">
        <v>33585</v>
      </c>
      <c r="AF283" s="68">
        <v>29332</v>
      </c>
      <c r="AG283" s="68">
        <v>0</v>
      </c>
      <c r="AH283" s="68">
        <v>36417</v>
      </c>
      <c r="AI283" s="68">
        <v>99334</v>
      </c>
      <c r="AJ283" s="91">
        <f t="shared" si="24"/>
        <v>0</v>
      </c>
      <c r="AK283" s="68">
        <v>62559</v>
      </c>
      <c r="AL283" s="68">
        <v>32672</v>
      </c>
      <c r="AM283" s="68">
        <v>35703</v>
      </c>
      <c r="AN283" s="68">
        <v>130934</v>
      </c>
      <c r="AO283" s="68">
        <v>0</v>
      </c>
      <c r="AP283" s="68">
        <v>0</v>
      </c>
      <c r="AQ283" s="111">
        <f t="shared" si="25"/>
        <v>0</v>
      </c>
      <c r="AR283" s="209">
        <v>33585</v>
      </c>
      <c r="AS283" s="68">
        <v>0</v>
      </c>
      <c r="AT283" s="68">
        <v>0</v>
      </c>
      <c r="AU283" s="91">
        <f t="shared" si="27"/>
        <v>33585</v>
      </c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</row>
    <row r="284" spans="1:66" x14ac:dyDescent="0.2">
      <c r="A284" s="14">
        <v>917080543</v>
      </c>
      <c r="B284" t="str">
        <f>VLOOKUP($A284,[2]LibPAS!$A$2:$AO$476,2,FALSE)</f>
        <v>MONROETON PUBLIC LIBRARY</v>
      </c>
      <c r="C284" s="95"/>
      <c r="D284" s="153" t="s">
        <v>1443</v>
      </c>
      <c r="E284" s="153" t="s">
        <v>13</v>
      </c>
      <c r="F284" s="153" t="s">
        <v>68</v>
      </c>
      <c r="G284" s="96"/>
      <c r="H284" s="96"/>
      <c r="I284" s="153" t="s">
        <v>1453</v>
      </c>
      <c r="J284" s="237">
        <v>1804</v>
      </c>
      <c r="K284" s="237">
        <v>488</v>
      </c>
      <c r="L284" s="57">
        <v>35</v>
      </c>
      <c r="M284" s="57">
        <v>0</v>
      </c>
      <c r="N284" s="57">
        <v>0</v>
      </c>
      <c r="O284" s="98">
        <f t="shared" si="23"/>
        <v>0</v>
      </c>
      <c r="P284" s="245">
        <v>1</v>
      </c>
      <c r="Q284" s="57">
        <v>0.2</v>
      </c>
      <c r="R284" s="57">
        <v>0</v>
      </c>
      <c r="S284" s="98">
        <f t="shared" si="26"/>
        <v>1.2</v>
      </c>
      <c r="T284" s="259">
        <v>8829</v>
      </c>
      <c r="U284" s="237">
        <v>7039</v>
      </c>
      <c r="V284" s="237">
        <v>0</v>
      </c>
      <c r="W284" s="237">
        <v>20</v>
      </c>
      <c r="X284" s="237">
        <v>0</v>
      </c>
      <c r="Y284" s="237">
        <v>7369</v>
      </c>
      <c r="Z284" s="237">
        <v>131</v>
      </c>
      <c r="AA284" s="237">
        <v>197</v>
      </c>
      <c r="AB284" s="68">
        <v>0</v>
      </c>
      <c r="AC284" s="68">
        <v>0</v>
      </c>
      <c r="AD284" s="68">
        <v>0</v>
      </c>
      <c r="AE284" s="68">
        <v>11818</v>
      </c>
      <c r="AF284" s="68">
        <v>7500</v>
      </c>
      <c r="AG284" s="68">
        <v>0</v>
      </c>
      <c r="AH284" s="68">
        <v>14496</v>
      </c>
      <c r="AI284" s="68">
        <v>33814</v>
      </c>
      <c r="AJ284" s="91">
        <f t="shared" si="24"/>
        <v>0</v>
      </c>
      <c r="AK284" s="68">
        <v>23024</v>
      </c>
      <c r="AL284" s="68">
        <v>5854</v>
      </c>
      <c r="AM284" s="68">
        <v>7393</v>
      </c>
      <c r="AN284" s="68">
        <v>36271</v>
      </c>
      <c r="AO284" s="68">
        <v>0</v>
      </c>
      <c r="AP284" s="68">
        <v>0</v>
      </c>
      <c r="AQ284" s="111">
        <f t="shared" si="25"/>
        <v>0</v>
      </c>
      <c r="AR284" s="209">
        <v>11818</v>
      </c>
      <c r="AS284" s="68">
        <v>0</v>
      </c>
      <c r="AT284" s="68">
        <v>0</v>
      </c>
      <c r="AU284" s="91">
        <f t="shared" si="27"/>
        <v>11818</v>
      </c>
      <c r="AW284" s="49"/>
      <c r="AX284" s="49"/>
      <c r="AY284" s="49"/>
      <c r="AZ284" s="49"/>
      <c r="BA284" s="49"/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  <c r="BL284" s="47"/>
      <c r="BM284" s="47"/>
      <c r="BN284" s="47"/>
    </row>
    <row r="285" spans="1:66" x14ac:dyDescent="0.2">
      <c r="A285" s="14">
        <v>902022103</v>
      </c>
      <c r="B285" t="str">
        <f>VLOOKUP($A285,[2]LibPAS!$A$2:$AO$476,2,FALSE)</f>
        <v>MONROEVILLE PUBLIC LIBRARY</v>
      </c>
      <c r="C285" s="95"/>
      <c r="D285" s="153" t="s">
        <v>1441</v>
      </c>
      <c r="E285" s="153" t="s">
        <v>229</v>
      </c>
      <c r="F285" s="153" t="s">
        <v>332</v>
      </c>
      <c r="G285" s="96"/>
      <c r="H285" s="96"/>
      <c r="I285" s="153" t="s">
        <v>1452</v>
      </c>
      <c r="J285" s="237">
        <v>31680</v>
      </c>
      <c r="K285" s="237">
        <v>10763</v>
      </c>
      <c r="L285" s="57">
        <v>67</v>
      </c>
      <c r="M285" s="57">
        <v>8.125</v>
      </c>
      <c r="N285" s="57">
        <v>0</v>
      </c>
      <c r="O285" s="98">
        <f t="shared" si="23"/>
        <v>8.125</v>
      </c>
      <c r="P285" s="245">
        <v>0</v>
      </c>
      <c r="Q285" s="57">
        <v>9.2249999999999996</v>
      </c>
      <c r="R285" s="57">
        <v>1</v>
      </c>
      <c r="S285" s="98">
        <f t="shared" si="26"/>
        <v>18.350000000000001</v>
      </c>
      <c r="T285" s="259">
        <v>91554</v>
      </c>
      <c r="U285" s="237">
        <v>76509</v>
      </c>
      <c r="V285" s="237">
        <v>348491</v>
      </c>
      <c r="W285" s="237">
        <v>132</v>
      </c>
      <c r="X285" s="237">
        <v>265</v>
      </c>
      <c r="Y285" s="237">
        <v>280718</v>
      </c>
      <c r="Z285" s="237">
        <v>70852</v>
      </c>
      <c r="AA285" s="237">
        <v>49317</v>
      </c>
      <c r="AB285" s="68">
        <v>0</v>
      </c>
      <c r="AC285" s="68">
        <v>0</v>
      </c>
      <c r="AD285" s="68">
        <v>0</v>
      </c>
      <c r="AE285" s="68">
        <v>127691</v>
      </c>
      <c r="AF285" s="68">
        <v>1359654</v>
      </c>
      <c r="AG285" s="68">
        <v>0</v>
      </c>
      <c r="AH285" s="68">
        <v>91455</v>
      </c>
      <c r="AI285" s="68">
        <v>1578800</v>
      </c>
      <c r="AJ285" s="91">
        <f t="shared" si="24"/>
        <v>0</v>
      </c>
      <c r="AK285" s="68">
        <v>967932</v>
      </c>
      <c r="AL285" s="68">
        <v>178038</v>
      </c>
      <c r="AM285" s="68">
        <v>424026</v>
      </c>
      <c r="AN285" s="68">
        <v>1569996</v>
      </c>
      <c r="AO285" s="68">
        <v>0</v>
      </c>
      <c r="AP285" s="68">
        <v>0</v>
      </c>
      <c r="AQ285" s="111">
        <f t="shared" si="25"/>
        <v>0</v>
      </c>
      <c r="AR285" s="209">
        <v>104333</v>
      </c>
      <c r="AS285" s="68">
        <v>0</v>
      </c>
      <c r="AT285" s="68">
        <v>23358</v>
      </c>
      <c r="AU285" s="91">
        <f t="shared" si="27"/>
        <v>127691</v>
      </c>
      <c r="AW285" s="47"/>
      <c r="AX285" s="47"/>
      <c r="AZ285" s="68"/>
      <c r="BA285" s="68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</row>
    <row r="286" spans="1:66" x14ac:dyDescent="0.2">
      <c r="A286" s="14">
        <v>923460933</v>
      </c>
      <c r="B286" t="str">
        <f>VLOOKUP($A286,[2]LibPAS!$A$2:$AO$476,2,FALSE)</f>
        <v>MONT CO-NORRISTOWN PUB LIB</v>
      </c>
      <c r="C286" s="95"/>
      <c r="D286" s="153" t="s">
        <v>1440</v>
      </c>
      <c r="E286" s="153" t="s">
        <v>12</v>
      </c>
      <c r="F286" s="153" t="s">
        <v>162</v>
      </c>
      <c r="G286" s="96"/>
      <c r="H286" s="96"/>
      <c r="I286" s="153">
        <v>0</v>
      </c>
      <c r="J286" s="237">
        <v>313115</v>
      </c>
      <c r="K286" s="237">
        <v>174667</v>
      </c>
      <c r="L286" s="57">
        <v>61</v>
      </c>
      <c r="M286" s="57">
        <v>11.16216</v>
      </c>
      <c r="N286" s="57">
        <v>3.2972999999999999</v>
      </c>
      <c r="O286" s="98">
        <f t="shared" si="23"/>
        <v>14.45946</v>
      </c>
      <c r="P286" s="245">
        <v>1</v>
      </c>
      <c r="Q286" s="57">
        <v>63.37838</v>
      </c>
      <c r="R286" s="57">
        <v>2.91892</v>
      </c>
      <c r="S286" s="98">
        <f t="shared" si="26"/>
        <v>81.75676</v>
      </c>
      <c r="T286" s="259">
        <v>510518</v>
      </c>
      <c r="U286" s="237">
        <v>484191</v>
      </c>
      <c r="V286" s="237">
        <v>19553</v>
      </c>
      <c r="W286" s="237">
        <v>361</v>
      </c>
      <c r="X286" s="237">
        <v>109</v>
      </c>
      <c r="Y286" s="237">
        <v>687369</v>
      </c>
      <c r="Z286" s="237">
        <v>84834</v>
      </c>
      <c r="AA286" s="237">
        <v>83604</v>
      </c>
      <c r="AB286" s="68">
        <v>0</v>
      </c>
      <c r="AC286" s="68">
        <v>0</v>
      </c>
      <c r="AD286" s="68">
        <v>0</v>
      </c>
      <c r="AE286" s="68">
        <v>1659565</v>
      </c>
      <c r="AF286" s="68">
        <v>2944722</v>
      </c>
      <c r="AG286" s="68">
        <v>17150</v>
      </c>
      <c r="AH286" s="68">
        <v>556489</v>
      </c>
      <c r="AI286" s="68">
        <v>5160776</v>
      </c>
      <c r="AJ286" s="91">
        <f t="shared" si="24"/>
        <v>0</v>
      </c>
      <c r="AK286" s="68">
        <v>3465845</v>
      </c>
      <c r="AL286" s="68">
        <v>749241</v>
      </c>
      <c r="AM286" s="68">
        <v>738896</v>
      </c>
      <c r="AN286" s="68">
        <v>4953982</v>
      </c>
      <c r="AO286" s="68">
        <v>0</v>
      </c>
      <c r="AP286" s="68">
        <v>0</v>
      </c>
      <c r="AQ286" s="111">
        <f t="shared" si="25"/>
        <v>0</v>
      </c>
      <c r="AR286" s="209">
        <v>1659565</v>
      </c>
      <c r="AS286" s="68">
        <v>0</v>
      </c>
      <c r="AT286" s="68">
        <v>0</v>
      </c>
      <c r="AU286" s="91">
        <f t="shared" si="27"/>
        <v>1659565</v>
      </c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</row>
    <row r="287" spans="1:66" x14ac:dyDescent="0.2">
      <c r="A287" s="14">
        <v>917410873</v>
      </c>
      <c r="B287" t="str">
        <f>VLOOKUP($A287,[2]LibPAS!$A$2:$AO$476,2,FALSE)</f>
        <v>MONTGOMERY AREA PUBLIC LIBRARY</v>
      </c>
      <c r="C287" s="95"/>
      <c r="D287" s="153" t="s">
        <v>1443</v>
      </c>
      <c r="E287" s="153" t="s">
        <v>13</v>
      </c>
      <c r="F287" s="153" t="s">
        <v>532</v>
      </c>
      <c r="G287" s="96"/>
      <c r="H287" s="96"/>
      <c r="I287" s="153" t="s">
        <v>1472</v>
      </c>
      <c r="J287" s="237">
        <v>5287</v>
      </c>
      <c r="K287" s="237">
        <v>2092</v>
      </c>
      <c r="L287" s="57">
        <v>45</v>
      </c>
      <c r="M287" s="57">
        <v>0.97143000000000002</v>
      </c>
      <c r="N287" s="57">
        <v>0</v>
      </c>
      <c r="O287" s="98">
        <f t="shared" si="23"/>
        <v>0.97143000000000002</v>
      </c>
      <c r="P287" s="245">
        <v>0.97143000000000002</v>
      </c>
      <c r="Q287" s="57">
        <v>0.57142999999999999</v>
      </c>
      <c r="R287" s="57">
        <v>0</v>
      </c>
      <c r="S287" s="98">
        <f t="shared" si="26"/>
        <v>2.5142899999999999</v>
      </c>
      <c r="T287" s="259">
        <v>15708</v>
      </c>
      <c r="U287" s="237">
        <v>13503</v>
      </c>
      <c r="V287" s="237">
        <v>409</v>
      </c>
      <c r="W287" s="237">
        <v>18</v>
      </c>
      <c r="X287" s="237">
        <v>0</v>
      </c>
      <c r="Y287" s="237">
        <v>24434</v>
      </c>
      <c r="Z287" s="237">
        <v>10</v>
      </c>
      <c r="AA287" s="237">
        <v>0</v>
      </c>
      <c r="AB287" s="68">
        <v>0</v>
      </c>
      <c r="AC287" s="68">
        <v>0</v>
      </c>
      <c r="AD287" s="68">
        <v>0</v>
      </c>
      <c r="AE287" s="68">
        <v>18850</v>
      </c>
      <c r="AF287" s="68">
        <v>57542</v>
      </c>
      <c r="AG287" s="241" t="s">
        <v>1032</v>
      </c>
      <c r="AH287" s="68">
        <v>5965</v>
      </c>
      <c r="AI287" s="68">
        <v>82357</v>
      </c>
      <c r="AJ287" s="91">
        <f t="shared" si="24"/>
        <v>0</v>
      </c>
      <c r="AK287" s="68">
        <v>48136</v>
      </c>
      <c r="AL287" s="68">
        <v>11510</v>
      </c>
      <c r="AM287" s="68">
        <v>15330</v>
      </c>
      <c r="AN287" s="68">
        <v>74976</v>
      </c>
      <c r="AO287" s="241" t="s">
        <v>1032</v>
      </c>
      <c r="AP287" s="241" t="s">
        <v>1032</v>
      </c>
      <c r="AQ287" s="111">
        <f t="shared" si="25"/>
        <v>0</v>
      </c>
      <c r="AR287" s="209">
        <v>18850</v>
      </c>
      <c r="AS287" s="241" t="s">
        <v>1032</v>
      </c>
      <c r="AT287" s="241" t="s">
        <v>1032</v>
      </c>
      <c r="AU287" s="91">
        <f t="shared" si="27"/>
        <v>18850</v>
      </c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</row>
    <row r="288" spans="1:66" x14ac:dyDescent="0.2">
      <c r="A288" s="14">
        <v>916490423</v>
      </c>
      <c r="B288" t="str">
        <f>VLOOKUP($A288,[2]LibPAS!$A$2:$AO$476,2,FALSE)</f>
        <v>MONTGOMERY HOUSE WARRIOR RUN AREA PUBLIC LIBR</v>
      </c>
      <c r="C288" s="95"/>
      <c r="D288" s="153" t="s">
        <v>1443</v>
      </c>
      <c r="E288" s="153" t="s">
        <v>13</v>
      </c>
      <c r="F288" s="153" t="s">
        <v>898</v>
      </c>
      <c r="G288" s="96"/>
      <c r="H288" s="96"/>
      <c r="I288" s="153">
        <v>0</v>
      </c>
      <c r="J288" s="237">
        <v>9739</v>
      </c>
      <c r="K288" s="237">
        <v>3274</v>
      </c>
      <c r="L288" s="57">
        <v>45</v>
      </c>
      <c r="M288" s="57">
        <v>1</v>
      </c>
      <c r="N288" s="57">
        <v>0</v>
      </c>
      <c r="O288" s="98">
        <f t="shared" si="23"/>
        <v>1</v>
      </c>
      <c r="P288" s="245">
        <v>0</v>
      </c>
      <c r="Q288" s="57">
        <v>1.55</v>
      </c>
      <c r="R288" s="57">
        <v>0.22500000000000001</v>
      </c>
      <c r="S288" s="98">
        <f t="shared" si="26"/>
        <v>2.7749999999999999</v>
      </c>
      <c r="T288" s="259">
        <v>21770</v>
      </c>
      <c r="U288" s="237">
        <v>20114</v>
      </c>
      <c r="V288" s="237">
        <v>1329</v>
      </c>
      <c r="W288" s="237">
        <v>30</v>
      </c>
      <c r="X288" s="237">
        <v>0</v>
      </c>
      <c r="Y288" s="237">
        <v>27455</v>
      </c>
      <c r="Z288" s="237">
        <v>165</v>
      </c>
      <c r="AA288" s="237">
        <v>210</v>
      </c>
      <c r="AB288" s="68">
        <v>0</v>
      </c>
      <c r="AC288" s="68">
        <v>0</v>
      </c>
      <c r="AD288" s="68">
        <v>0</v>
      </c>
      <c r="AE288" s="68">
        <v>14297</v>
      </c>
      <c r="AF288" s="68">
        <v>23500</v>
      </c>
      <c r="AG288" s="68">
        <v>0</v>
      </c>
      <c r="AH288" s="68">
        <v>107810</v>
      </c>
      <c r="AI288" s="68">
        <v>145607</v>
      </c>
      <c r="AJ288" s="91">
        <f t="shared" si="24"/>
        <v>0</v>
      </c>
      <c r="AK288" s="68">
        <v>81237</v>
      </c>
      <c r="AL288" s="68">
        <v>22655</v>
      </c>
      <c r="AM288" s="68">
        <v>37382</v>
      </c>
      <c r="AN288" s="68">
        <v>141274</v>
      </c>
      <c r="AO288" s="241" t="s">
        <v>1032</v>
      </c>
      <c r="AP288" s="241" t="s">
        <v>1032</v>
      </c>
      <c r="AQ288" s="111">
        <f t="shared" si="25"/>
        <v>0</v>
      </c>
      <c r="AR288" s="209">
        <v>14297</v>
      </c>
      <c r="AS288" s="241" t="s">
        <v>1032</v>
      </c>
      <c r="AT288" s="241" t="s">
        <v>1032</v>
      </c>
      <c r="AU288" s="91">
        <f t="shared" si="27"/>
        <v>14297</v>
      </c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</row>
    <row r="289" spans="1:66" x14ac:dyDescent="0.2">
      <c r="A289" s="14">
        <v>902022135</v>
      </c>
      <c r="B289" t="str">
        <f>VLOOKUP($A289,[2]LibPAS!$A$2:$AO$476,2,FALSE)</f>
        <v>MOON TOWNSHIP PUBLIC LIBRARY</v>
      </c>
      <c r="C289" s="95"/>
      <c r="D289" s="153" t="s">
        <v>1441</v>
      </c>
      <c r="E289" s="153" t="s">
        <v>229</v>
      </c>
      <c r="F289" s="153" t="s">
        <v>332</v>
      </c>
      <c r="G289" s="96"/>
      <c r="H289" s="96"/>
      <c r="I289" s="153" t="s">
        <v>1452</v>
      </c>
      <c r="J289" s="237">
        <v>24185</v>
      </c>
      <c r="K289" s="237">
        <v>10815</v>
      </c>
      <c r="L289" s="57">
        <v>58</v>
      </c>
      <c r="M289" s="57">
        <v>4.5714300000000003</v>
      </c>
      <c r="N289" s="57">
        <v>0</v>
      </c>
      <c r="O289" s="98">
        <f t="shared" si="23"/>
        <v>4.5714300000000003</v>
      </c>
      <c r="P289" s="245">
        <v>0</v>
      </c>
      <c r="Q289" s="57">
        <v>5.8857100000000004</v>
      </c>
      <c r="R289" s="57">
        <v>0</v>
      </c>
      <c r="S289" s="98">
        <f t="shared" si="26"/>
        <v>10.457140000000001</v>
      </c>
      <c r="T289" s="259">
        <v>58226</v>
      </c>
      <c r="U289" s="237">
        <v>49209</v>
      </c>
      <c r="V289" s="237">
        <v>348491</v>
      </c>
      <c r="W289" s="237">
        <v>76</v>
      </c>
      <c r="X289" s="237">
        <v>265</v>
      </c>
      <c r="Y289" s="237">
        <v>226375</v>
      </c>
      <c r="Z289" s="237">
        <v>39928</v>
      </c>
      <c r="AA289" s="237">
        <v>43359</v>
      </c>
      <c r="AB289" s="68">
        <v>0</v>
      </c>
      <c r="AC289" s="68">
        <v>0</v>
      </c>
      <c r="AD289" s="68">
        <v>0</v>
      </c>
      <c r="AE289" s="68">
        <v>77176</v>
      </c>
      <c r="AF289" s="68">
        <v>352213</v>
      </c>
      <c r="AG289" s="68">
        <v>0</v>
      </c>
      <c r="AH289" s="68">
        <v>102786</v>
      </c>
      <c r="AI289" s="68">
        <v>532175</v>
      </c>
      <c r="AJ289" s="91">
        <f t="shared" si="24"/>
        <v>0</v>
      </c>
      <c r="AK289" s="68">
        <v>306075</v>
      </c>
      <c r="AL289" s="68">
        <v>88536</v>
      </c>
      <c r="AM289" s="68">
        <v>97723</v>
      </c>
      <c r="AN289" s="68">
        <v>492334</v>
      </c>
      <c r="AO289" s="68">
        <v>0</v>
      </c>
      <c r="AP289" s="68">
        <v>0</v>
      </c>
      <c r="AQ289" s="111">
        <f t="shared" si="25"/>
        <v>0</v>
      </c>
      <c r="AR289" s="209">
        <v>64093</v>
      </c>
      <c r="AS289" s="68">
        <v>0</v>
      </c>
      <c r="AT289" s="68">
        <v>13182</v>
      </c>
      <c r="AU289" s="91">
        <f t="shared" si="27"/>
        <v>77275</v>
      </c>
      <c r="AX289" s="47"/>
      <c r="AZ289" s="68"/>
      <c r="BA289" s="68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</row>
    <row r="290" spans="1:66" x14ac:dyDescent="0.2">
      <c r="A290" s="14">
        <v>913360183</v>
      </c>
      <c r="B290" t="str">
        <f>VLOOKUP($A290,[2]LibPAS!$A$2:$AO$476,2,FALSE)</f>
        <v>MOORES MEMORIAL LIBRARY</v>
      </c>
      <c r="C290" s="95"/>
      <c r="D290" s="153" t="s">
        <v>340</v>
      </c>
      <c r="E290" s="153" t="s">
        <v>645</v>
      </c>
      <c r="F290" s="153" t="s">
        <v>645</v>
      </c>
      <c r="G290" s="96"/>
      <c r="H290" s="96"/>
      <c r="I290" s="153" t="s">
        <v>1450</v>
      </c>
      <c r="J290" s="237">
        <v>4563</v>
      </c>
      <c r="K290" s="237">
        <v>2081</v>
      </c>
      <c r="L290" s="57">
        <v>37</v>
      </c>
      <c r="M290" s="57">
        <v>0</v>
      </c>
      <c r="N290" s="57">
        <v>0</v>
      </c>
      <c r="O290" s="98">
        <f t="shared" si="23"/>
        <v>0</v>
      </c>
      <c r="P290" s="245">
        <v>0</v>
      </c>
      <c r="Q290" s="57">
        <v>1.8378399999999999</v>
      </c>
      <c r="R290" s="57">
        <v>0.86485999999999996</v>
      </c>
      <c r="S290" s="98">
        <f t="shared" si="26"/>
        <v>2.7027000000000001</v>
      </c>
      <c r="T290" s="259">
        <v>15989</v>
      </c>
      <c r="U290" s="237">
        <v>13757</v>
      </c>
      <c r="V290" s="237">
        <v>54</v>
      </c>
      <c r="W290" s="237">
        <v>54</v>
      </c>
      <c r="X290" s="237">
        <v>0</v>
      </c>
      <c r="Y290" s="237">
        <v>70052</v>
      </c>
      <c r="Z290" s="237">
        <v>10868</v>
      </c>
      <c r="AA290" s="237">
        <v>4888</v>
      </c>
      <c r="AB290" s="68">
        <v>0</v>
      </c>
      <c r="AC290" s="68">
        <v>0</v>
      </c>
      <c r="AD290" s="68">
        <v>0</v>
      </c>
      <c r="AE290" s="68">
        <v>43466</v>
      </c>
      <c r="AF290" s="68">
        <v>20788</v>
      </c>
      <c r="AG290" s="68">
        <v>0</v>
      </c>
      <c r="AH290" s="68">
        <v>48210</v>
      </c>
      <c r="AI290" s="68">
        <v>112464</v>
      </c>
      <c r="AJ290" s="91">
        <f t="shared" si="24"/>
        <v>0</v>
      </c>
      <c r="AK290" s="68">
        <v>58993</v>
      </c>
      <c r="AL290" s="68">
        <v>12664</v>
      </c>
      <c r="AM290" s="68">
        <v>21730</v>
      </c>
      <c r="AN290" s="68">
        <v>93387</v>
      </c>
      <c r="AO290" s="241" t="s">
        <v>1032</v>
      </c>
      <c r="AP290" s="241" t="s">
        <v>1032</v>
      </c>
      <c r="AQ290" s="111">
        <f t="shared" si="25"/>
        <v>0</v>
      </c>
      <c r="AR290" s="209">
        <v>43466</v>
      </c>
      <c r="AS290" s="241" t="s">
        <v>1032</v>
      </c>
      <c r="AT290" s="241" t="s">
        <v>1032</v>
      </c>
      <c r="AU290" s="91">
        <f t="shared" si="27"/>
        <v>43466</v>
      </c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</row>
    <row r="291" spans="1:66" x14ac:dyDescent="0.2">
      <c r="A291" s="14">
        <v>922090723</v>
      </c>
      <c r="B291" t="str">
        <f>VLOOKUP($A291,[2]LibPAS!$A$2:$AO$476,2,FALSE)</f>
        <v>MORRISVILLE FR LIB ASSOCIATION</v>
      </c>
      <c r="C291" s="95"/>
      <c r="D291" s="153" t="s">
        <v>1440</v>
      </c>
      <c r="E291" s="153" t="s">
        <v>181</v>
      </c>
      <c r="F291" s="153" t="s">
        <v>78</v>
      </c>
      <c r="G291" s="96"/>
      <c r="H291" s="96"/>
      <c r="I291" s="153">
        <v>0</v>
      </c>
      <c r="J291" s="237">
        <v>8728</v>
      </c>
      <c r="K291" s="237">
        <v>5079</v>
      </c>
      <c r="L291" s="57">
        <v>45</v>
      </c>
      <c r="M291" s="57">
        <v>0</v>
      </c>
      <c r="N291" s="57">
        <v>0</v>
      </c>
      <c r="O291" s="98">
        <f t="shared" si="23"/>
        <v>0</v>
      </c>
      <c r="P291" s="245">
        <v>0.71111000000000002</v>
      </c>
      <c r="Q291" s="57">
        <v>3.7111100000000001</v>
      </c>
      <c r="R291" s="57">
        <v>6.6669999999999993E-2</v>
      </c>
      <c r="S291" s="98">
        <f t="shared" si="26"/>
        <v>4.4888900000000005</v>
      </c>
      <c r="T291" s="259">
        <v>20862</v>
      </c>
      <c r="U291" s="237">
        <v>15796</v>
      </c>
      <c r="V291" s="237">
        <v>48523</v>
      </c>
      <c r="W291" s="237">
        <v>57</v>
      </c>
      <c r="X291" s="237">
        <v>130</v>
      </c>
      <c r="Y291" s="237">
        <v>35209</v>
      </c>
      <c r="Z291" s="237">
        <v>7006</v>
      </c>
      <c r="AA291" s="237">
        <v>5884</v>
      </c>
      <c r="AB291" s="68">
        <v>0</v>
      </c>
      <c r="AC291" s="68">
        <v>0</v>
      </c>
      <c r="AD291" s="68">
        <v>0</v>
      </c>
      <c r="AE291" s="68">
        <v>30725</v>
      </c>
      <c r="AF291" s="68">
        <v>186431</v>
      </c>
      <c r="AG291" s="68">
        <v>0</v>
      </c>
      <c r="AH291" s="68">
        <v>9989</v>
      </c>
      <c r="AI291" s="68">
        <v>227145</v>
      </c>
      <c r="AJ291" s="91">
        <f t="shared" si="24"/>
        <v>0</v>
      </c>
      <c r="AK291" s="68">
        <v>157417</v>
      </c>
      <c r="AL291" s="68">
        <v>26646</v>
      </c>
      <c r="AM291" s="68">
        <v>28560</v>
      </c>
      <c r="AN291" s="68">
        <v>212623</v>
      </c>
      <c r="AO291" s="241" t="s">
        <v>1032</v>
      </c>
      <c r="AP291" s="241" t="s">
        <v>1032</v>
      </c>
      <c r="AQ291" s="111">
        <f t="shared" si="25"/>
        <v>0</v>
      </c>
      <c r="AR291" s="209">
        <v>30725</v>
      </c>
      <c r="AS291" s="241" t="s">
        <v>1032</v>
      </c>
      <c r="AT291" s="241" t="s">
        <v>1032</v>
      </c>
      <c r="AU291" s="91">
        <f t="shared" si="27"/>
        <v>30725</v>
      </c>
      <c r="AX291" s="47"/>
      <c r="AY291" s="47"/>
      <c r="AZ291" s="68"/>
      <c r="BA291" s="68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</row>
    <row r="292" spans="1:66" x14ac:dyDescent="0.2">
      <c r="A292" s="14">
        <v>916490483</v>
      </c>
      <c r="B292" t="str">
        <f>VLOOKUP($A292,[2]LibPAS!$A$2:$AO$476,2,FALSE)</f>
        <v>MOUNT CARMEL PUBLIC LIBRARY</v>
      </c>
      <c r="C292" s="95"/>
      <c r="D292" s="153" t="s">
        <v>957</v>
      </c>
      <c r="E292" s="153" t="s">
        <v>368</v>
      </c>
      <c r="F292" s="153" t="s">
        <v>898</v>
      </c>
      <c r="G292" s="96"/>
      <c r="H292" s="96"/>
      <c r="I292" s="153">
        <v>0</v>
      </c>
      <c r="J292" s="237">
        <v>12577</v>
      </c>
      <c r="K292" s="237">
        <v>9286</v>
      </c>
      <c r="L292" s="57">
        <v>40</v>
      </c>
      <c r="M292" s="57">
        <v>0</v>
      </c>
      <c r="N292" s="57">
        <v>0</v>
      </c>
      <c r="O292" s="98">
        <f t="shared" si="23"/>
        <v>0</v>
      </c>
      <c r="P292" s="245">
        <v>1.14286</v>
      </c>
      <c r="Q292" s="57">
        <v>2.5428600000000001</v>
      </c>
      <c r="R292" s="57">
        <v>0</v>
      </c>
      <c r="S292" s="98">
        <f t="shared" si="26"/>
        <v>3.6857199999999999</v>
      </c>
      <c r="T292" s="259">
        <v>60219</v>
      </c>
      <c r="U292" s="237">
        <v>57186</v>
      </c>
      <c r="V292" s="237">
        <v>0</v>
      </c>
      <c r="W292" s="237">
        <v>54</v>
      </c>
      <c r="X292" s="237">
        <v>0</v>
      </c>
      <c r="Y292" s="237">
        <v>65766</v>
      </c>
      <c r="Z292" s="237">
        <v>8</v>
      </c>
      <c r="AA292" s="237">
        <v>4</v>
      </c>
      <c r="AB292" s="241">
        <v>0</v>
      </c>
      <c r="AC292" s="68">
        <v>0</v>
      </c>
      <c r="AD292" s="241">
        <v>0</v>
      </c>
      <c r="AE292" s="68">
        <v>36535</v>
      </c>
      <c r="AF292" s="68">
        <v>8413</v>
      </c>
      <c r="AG292" s="68">
        <v>4000</v>
      </c>
      <c r="AH292" s="68">
        <v>39824</v>
      </c>
      <c r="AI292" s="68">
        <v>84772</v>
      </c>
      <c r="AJ292" s="91">
        <f t="shared" si="24"/>
        <v>0</v>
      </c>
      <c r="AK292" s="68">
        <v>73383</v>
      </c>
      <c r="AL292" s="68">
        <v>17479</v>
      </c>
      <c r="AM292" s="68">
        <v>73858</v>
      </c>
      <c r="AN292" s="68">
        <v>164720</v>
      </c>
      <c r="AO292" s="241" t="s">
        <v>1032</v>
      </c>
      <c r="AP292" s="241" t="s">
        <v>1032</v>
      </c>
      <c r="AQ292" s="111">
        <f t="shared" si="25"/>
        <v>0</v>
      </c>
      <c r="AR292" s="209">
        <v>36535</v>
      </c>
      <c r="AS292" s="241" t="s">
        <v>1032</v>
      </c>
      <c r="AT292" s="241" t="s">
        <v>1032</v>
      </c>
      <c r="AU292" s="91">
        <f t="shared" si="27"/>
        <v>36535</v>
      </c>
      <c r="AX292" s="47"/>
      <c r="AZ292" s="68"/>
      <c r="BA292" s="68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</row>
    <row r="293" spans="1:66" x14ac:dyDescent="0.2">
      <c r="A293" s="14">
        <v>909420483</v>
      </c>
      <c r="B293" t="str">
        <f>VLOOKUP($A293,[2]LibPAS!$A$2:$AO$476,2,FALSE)</f>
        <v>MOUNT JEWETT MEMORIAL LIBRARY</v>
      </c>
      <c r="C293" s="95"/>
      <c r="D293" s="153" t="s">
        <v>1442</v>
      </c>
      <c r="E293" s="153" t="s">
        <v>855</v>
      </c>
      <c r="F293" s="153" t="s">
        <v>856</v>
      </c>
      <c r="G293" s="96"/>
      <c r="H293" s="96"/>
      <c r="I293" s="153">
        <v>0</v>
      </c>
      <c r="J293" s="237">
        <v>1653</v>
      </c>
      <c r="K293" s="238">
        <v>1587</v>
      </c>
      <c r="L293" s="57">
        <v>35</v>
      </c>
      <c r="M293" s="57">
        <v>0</v>
      </c>
      <c r="N293" s="57">
        <v>0</v>
      </c>
      <c r="O293" s="98">
        <f t="shared" si="23"/>
        <v>0</v>
      </c>
      <c r="P293" s="245">
        <v>0.57142999999999999</v>
      </c>
      <c r="Q293" s="57">
        <v>0</v>
      </c>
      <c r="R293" s="57">
        <v>0.42857000000000001</v>
      </c>
      <c r="S293" s="98">
        <f t="shared" si="26"/>
        <v>1</v>
      </c>
      <c r="T293" s="293">
        <v>19053</v>
      </c>
      <c r="U293" s="238">
        <v>12409</v>
      </c>
      <c r="V293" s="238">
        <v>5697</v>
      </c>
      <c r="W293" s="238">
        <v>20</v>
      </c>
      <c r="X293" s="238">
        <v>0</v>
      </c>
      <c r="Y293" s="237">
        <v>3962</v>
      </c>
      <c r="Z293" s="237">
        <v>41</v>
      </c>
      <c r="AA293" s="237">
        <v>57</v>
      </c>
      <c r="AB293" s="68">
        <v>0</v>
      </c>
      <c r="AC293" s="68">
        <v>0</v>
      </c>
      <c r="AD293" s="68">
        <v>0</v>
      </c>
      <c r="AE293" s="68">
        <v>4385</v>
      </c>
      <c r="AF293" s="68">
        <v>11011</v>
      </c>
      <c r="AG293" s="68">
        <v>300</v>
      </c>
      <c r="AH293" s="68">
        <v>12933</v>
      </c>
      <c r="AI293" s="68">
        <v>28329</v>
      </c>
      <c r="AJ293" s="91">
        <f t="shared" si="24"/>
        <v>0</v>
      </c>
      <c r="AK293" s="68">
        <v>9911</v>
      </c>
      <c r="AL293" s="68">
        <v>4086</v>
      </c>
      <c r="AM293" s="68">
        <v>10825</v>
      </c>
      <c r="AN293" s="68">
        <v>24822</v>
      </c>
      <c r="AO293" s="68">
        <v>0</v>
      </c>
      <c r="AP293" s="68">
        <v>0</v>
      </c>
      <c r="AQ293" s="111">
        <f t="shared" si="25"/>
        <v>0</v>
      </c>
      <c r="AR293" s="209">
        <v>4385</v>
      </c>
      <c r="AS293" s="68">
        <v>0</v>
      </c>
      <c r="AT293" s="68">
        <v>0</v>
      </c>
      <c r="AU293" s="91">
        <f t="shared" si="27"/>
        <v>4385</v>
      </c>
      <c r="AX293" s="47"/>
      <c r="AY293" s="47"/>
      <c r="AZ293" s="68"/>
      <c r="BA293" s="68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</row>
    <row r="294" spans="1:66" x14ac:dyDescent="0.2">
      <c r="A294" s="14">
        <v>902022164</v>
      </c>
      <c r="B294" t="str">
        <f>VLOOKUP($A294,[2]LibPAS!$A$2:$AO$476,2,FALSE)</f>
        <v>MOUNT LEBANON PUBLIC LIBRARY</v>
      </c>
      <c r="C294" s="95"/>
      <c r="D294" s="153" t="s">
        <v>1441</v>
      </c>
      <c r="E294" s="153" t="s">
        <v>229</v>
      </c>
      <c r="F294" s="153" t="s">
        <v>332</v>
      </c>
      <c r="G294" s="96"/>
      <c r="H294" s="96"/>
      <c r="I294" s="153" t="s">
        <v>1452</v>
      </c>
      <c r="J294" s="238">
        <v>33137</v>
      </c>
      <c r="K294" s="238">
        <v>18129</v>
      </c>
      <c r="L294" s="57">
        <v>68</v>
      </c>
      <c r="M294" s="57">
        <v>10.625</v>
      </c>
      <c r="N294" s="57">
        <v>0</v>
      </c>
      <c r="O294" s="98">
        <f t="shared" si="23"/>
        <v>10.625</v>
      </c>
      <c r="P294" s="245">
        <v>0</v>
      </c>
      <c r="Q294" s="57">
        <v>13.4</v>
      </c>
      <c r="R294" s="57">
        <v>0.75</v>
      </c>
      <c r="S294" s="98">
        <f t="shared" si="26"/>
        <v>24.774999999999999</v>
      </c>
      <c r="T294" s="293">
        <v>147518</v>
      </c>
      <c r="U294" s="238">
        <v>121458</v>
      </c>
      <c r="V294" s="238">
        <v>348491</v>
      </c>
      <c r="W294" s="238">
        <v>185</v>
      </c>
      <c r="X294" s="238">
        <v>265</v>
      </c>
      <c r="Y294" s="237">
        <v>597754</v>
      </c>
      <c r="Z294" s="237">
        <v>117501</v>
      </c>
      <c r="AA294" s="237">
        <v>85964</v>
      </c>
      <c r="AB294" s="68">
        <v>0</v>
      </c>
      <c r="AC294" s="68">
        <v>0</v>
      </c>
      <c r="AD294" s="68">
        <v>0</v>
      </c>
      <c r="AE294" s="68">
        <v>122193</v>
      </c>
      <c r="AF294" s="68">
        <v>1886384</v>
      </c>
      <c r="AG294" s="241" t="s">
        <v>1032</v>
      </c>
      <c r="AH294" s="68">
        <v>309767</v>
      </c>
      <c r="AI294" s="68">
        <v>2318344</v>
      </c>
      <c r="AJ294" s="91">
        <f t="shared" si="24"/>
        <v>0</v>
      </c>
      <c r="AK294" s="68">
        <v>1433225</v>
      </c>
      <c r="AL294" s="68">
        <v>345501</v>
      </c>
      <c r="AM294" s="68">
        <v>375782</v>
      </c>
      <c r="AN294" s="68">
        <v>2154508</v>
      </c>
      <c r="AO294" s="241" t="s">
        <v>1032</v>
      </c>
      <c r="AP294" s="241" t="s">
        <v>1032</v>
      </c>
      <c r="AQ294" s="111">
        <f t="shared" si="25"/>
        <v>0</v>
      </c>
      <c r="AR294" s="209">
        <v>104268</v>
      </c>
      <c r="AS294" s="241" t="s">
        <v>1032</v>
      </c>
      <c r="AT294" s="68">
        <v>17925</v>
      </c>
      <c r="AU294" s="91">
        <f t="shared" si="27"/>
        <v>122193</v>
      </c>
      <c r="AW294" s="47"/>
      <c r="AX294" s="47"/>
      <c r="AZ294" s="68"/>
      <c r="BA294" s="68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</row>
    <row r="295" spans="1:66" x14ac:dyDescent="0.2">
      <c r="A295" s="14">
        <v>907650993</v>
      </c>
      <c r="B295" t="str">
        <f>VLOOKUP($A295,[2]LibPAS!$A$2:$AO$476,2,FALSE)</f>
        <v>MT PLEASANT FR PUB LIB ASSOC</v>
      </c>
      <c r="C295" s="95"/>
      <c r="D295" s="153" t="s">
        <v>1441</v>
      </c>
      <c r="E295" s="153" t="s">
        <v>806</v>
      </c>
      <c r="F295" s="153" t="s">
        <v>806</v>
      </c>
      <c r="G295" s="96"/>
      <c r="H295" s="96"/>
      <c r="I295" s="153" t="s">
        <v>1448</v>
      </c>
      <c r="J295" s="238">
        <v>15365</v>
      </c>
      <c r="K295" s="238">
        <v>5145</v>
      </c>
      <c r="L295" s="57">
        <v>45</v>
      </c>
      <c r="M295" s="57">
        <v>5.7140000000000003E-2</v>
      </c>
      <c r="N295" s="57">
        <v>0</v>
      </c>
      <c r="O295" s="98">
        <f t="shared" si="23"/>
        <v>5.7140000000000003E-2</v>
      </c>
      <c r="P295" s="245">
        <v>2.11429</v>
      </c>
      <c r="Q295" s="57">
        <v>1.6571400000000001</v>
      </c>
      <c r="R295" s="57">
        <v>0</v>
      </c>
      <c r="S295" s="98">
        <f t="shared" si="26"/>
        <v>3.82857</v>
      </c>
      <c r="T295" s="293">
        <v>25738</v>
      </c>
      <c r="U295" s="238">
        <v>24452</v>
      </c>
      <c r="V295" s="238">
        <v>82</v>
      </c>
      <c r="W295" s="238">
        <v>50</v>
      </c>
      <c r="X295" s="238">
        <v>0</v>
      </c>
      <c r="Y295" s="237">
        <v>29503</v>
      </c>
      <c r="Z295" s="237">
        <v>2631</v>
      </c>
      <c r="AA295" s="237">
        <v>6623</v>
      </c>
      <c r="AB295" s="68">
        <v>0</v>
      </c>
      <c r="AC295" s="68">
        <v>0</v>
      </c>
      <c r="AD295" s="68">
        <v>0</v>
      </c>
      <c r="AE295" s="68">
        <v>30303</v>
      </c>
      <c r="AF295" s="68">
        <v>13063</v>
      </c>
      <c r="AG295" s="68">
        <v>0</v>
      </c>
      <c r="AH295" s="68">
        <v>142298</v>
      </c>
      <c r="AI295" s="68">
        <v>185664</v>
      </c>
      <c r="AJ295" s="91">
        <f t="shared" si="24"/>
        <v>0</v>
      </c>
      <c r="AK295" s="68">
        <v>93427</v>
      </c>
      <c r="AL295" s="68">
        <v>13458</v>
      </c>
      <c r="AM295" s="68">
        <v>70149</v>
      </c>
      <c r="AN295" s="68">
        <v>177034</v>
      </c>
      <c r="AO295" s="68">
        <v>0</v>
      </c>
      <c r="AP295" s="68">
        <v>0</v>
      </c>
      <c r="AQ295" s="111">
        <f t="shared" si="25"/>
        <v>0</v>
      </c>
      <c r="AR295" s="209">
        <v>30303</v>
      </c>
      <c r="AS295" s="68">
        <v>0</v>
      </c>
      <c r="AT295" s="68">
        <v>0</v>
      </c>
      <c r="AU295" s="91">
        <f t="shared" si="27"/>
        <v>30303</v>
      </c>
      <c r="AW295" s="47"/>
      <c r="AX295" s="47"/>
      <c r="AY295" s="47"/>
      <c r="AZ295" s="47"/>
      <c r="BA295" s="47"/>
      <c r="BB295" s="47"/>
      <c r="BC295" s="47"/>
      <c r="BD295" s="47"/>
      <c r="BE295" s="47"/>
      <c r="BF295" s="68"/>
      <c r="BG295" s="68"/>
      <c r="BH295" s="68"/>
      <c r="BJ295" s="68"/>
      <c r="BK295" s="47"/>
      <c r="BL295" s="47"/>
      <c r="BM295" s="47"/>
      <c r="BN295" s="47"/>
    </row>
    <row r="296" spans="1:66" x14ac:dyDescent="0.2">
      <c r="A296" s="14">
        <v>914061833</v>
      </c>
      <c r="B296" t="str">
        <f>VLOOKUP($A296,[2]LibPAS!$A$2:$AO$476,2,FALSE)</f>
        <v>MUHLENBERG COMMUNITY LIBRARY</v>
      </c>
      <c r="C296" s="95"/>
      <c r="D296" s="153" t="s">
        <v>1444</v>
      </c>
      <c r="E296" s="153" t="s">
        <v>120</v>
      </c>
      <c r="F296" s="153" t="s">
        <v>11</v>
      </c>
      <c r="G296" s="96"/>
      <c r="H296" s="96"/>
      <c r="I296" s="153" t="s">
        <v>1465</v>
      </c>
      <c r="J296" s="237">
        <v>27290</v>
      </c>
      <c r="K296" s="237">
        <v>4244</v>
      </c>
      <c r="L296" s="57">
        <v>51</v>
      </c>
      <c r="M296" s="57">
        <v>1.06667</v>
      </c>
      <c r="N296" s="57">
        <v>0</v>
      </c>
      <c r="O296" s="98">
        <f t="shared" si="23"/>
        <v>1.06667</v>
      </c>
      <c r="P296" s="245">
        <v>0</v>
      </c>
      <c r="Q296" s="57">
        <v>4.5066699999999997</v>
      </c>
      <c r="R296" s="57">
        <v>0.42666999999999999</v>
      </c>
      <c r="S296" s="98">
        <f t="shared" si="26"/>
        <v>6.0000099999999996</v>
      </c>
      <c r="T296" s="259">
        <v>32904</v>
      </c>
      <c r="U296" s="237">
        <v>27981</v>
      </c>
      <c r="V296" s="237">
        <v>236989</v>
      </c>
      <c r="W296" s="237">
        <v>78</v>
      </c>
      <c r="X296" s="237">
        <v>0</v>
      </c>
      <c r="Y296" s="237">
        <v>78468</v>
      </c>
      <c r="Z296" s="237">
        <v>8889</v>
      </c>
      <c r="AA296" s="237">
        <v>14214</v>
      </c>
      <c r="AB296" s="68">
        <v>0</v>
      </c>
      <c r="AC296" s="68">
        <v>940</v>
      </c>
      <c r="AD296" s="68">
        <v>0</v>
      </c>
      <c r="AE296" s="68">
        <v>65815</v>
      </c>
      <c r="AF296" s="68">
        <v>121043</v>
      </c>
      <c r="AG296" s="68">
        <v>0</v>
      </c>
      <c r="AH296" s="68">
        <v>67244</v>
      </c>
      <c r="AI296" s="68">
        <v>255042</v>
      </c>
      <c r="AJ296" s="91">
        <f t="shared" si="24"/>
        <v>0</v>
      </c>
      <c r="AK296" s="68">
        <v>156666</v>
      </c>
      <c r="AL296" s="68">
        <v>29848</v>
      </c>
      <c r="AM296" s="68">
        <v>41800</v>
      </c>
      <c r="AN296" s="68">
        <v>228314</v>
      </c>
      <c r="AO296" s="68">
        <v>940</v>
      </c>
      <c r="AP296" s="68">
        <v>0</v>
      </c>
      <c r="AQ296" s="111">
        <f t="shared" si="25"/>
        <v>940</v>
      </c>
      <c r="AR296" s="209">
        <v>43478</v>
      </c>
      <c r="AS296" s="68">
        <v>0</v>
      </c>
      <c r="AT296" s="68">
        <v>22337</v>
      </c>
      <c r="AU296" s="91">
        <f t="shared" si="27"/>
        <v>65815</v>
      </c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</row>
    <row r="297" spans="1:66" x14ac:dyDescent="0.2">
      <c r="A297" s="14">
        <v>917410963</v>
      </c>
      <c r="B297" t="str">
        <f>VLOOKUP($A297,[2]LibPAS!$A$2:$AO$476,2,FALSE)</f>
        <v>MUNCY PUBLIC LIBRARY</v>
      </c>
      <c r="C297" s="95"/>
      <c r="D297" s="153" t="s">
        <v>1443</v>
      </c>
      <c r="E297" s="153" t="s">
        <v>13</v>
      </c>
      <c r="F297" s="153" t="s">
        <v>532</v>
      </c>
      <c r="G297" s="96"/>
      <c r="H297" s="96"/>
      <c r="I297" s="153" t="s">
        <v>1472</v>
      </c>
      <c r="J297" s="237">
        <v>7040</v>
      </c>
      <c r="K297" s="238">
        <v>3887</v>
      </c>
      <c r="L297" s="57">
        <v>45</v>
      </c>
      <c r="M297" s="57">
        <v>0</v>
      </c>
      <c r="N297" s="57">
        <v>0</v>
      </c>
      <c r="O297" s="98">
        <f t="shared" si="23"/>
        <v>0</v>
      </c>
      <c r="P297" s="245">
        <v>0.60526000000000002</v>
      </c>
      <c r="Q297" s="57">
        <v>1.7631600000000001</v>
      </c>
      <c r="R297" s="57">
        <v>0.15789</v>
      </c>
      <c r="S297" s="98">
        <f t="shared" si="26"/>
        <v>2.5263100000000001</v>
      </c>
      <c r="T297" s="259">
        <v>25150</v>
      </c>
      <c r="U297" s="237">
        <v>22861</v>
      </c>
      <c r="V297" s="237">
        <v>409</v>
      </c>
      <c r="W297" s="237">
        <v>40</v>
      </c>
      <c r="X297" s="237">
        <v>0</v>
      </c>
      <c r="Y297" s="237">
        <v>32104</v>
      </c>
      <c r="Z297" s="237">
        <v>52</v>
      </c>
      <c r="AA297" s="237">
        <v>323</v>
      </c>
      <c r="AB297" s="68">
        <v>0</v>
      </c>
      <c r="AC297" s="68">
        <v>0</v>
      </c>
      <c r="AD297" s="68">
        <v>0</v>
      </c>
      <c r="AE297" s="68">
        <v>24466</v>
      </c>
      <c r="AF297" s="68">
        <v>62945</v>
      </c>
      <c r="AG297" s="68">
        <v>3000</v>
      </c>
      <c r="AH297" s="68">
        <v>33840</v>
      </c>
      <c r="AI297" s="68">
        <v>121251</v>
      </c>
      <c r="AJ297" s="91">
        <f t="shared" si="24"/>
        <v>0</v>
      </c>
      <c r="AK297" s="68">
        <v>68106</v>
      </c>
      <c r="AL297" s="68">
        <v>17433</v>
      </c>
      <c r="AM297" s="68">
        <v>24491</v>
      </c>
      <c r="AN297" s="68">
        <v>110030</v>
      </c>
      <c r="AO297" s="241" t="s">
        <v>1032</v>
      </c>
      <c r="AP297" s="241" t="s">
        <v>1032</v>
      </c>
      <c r="AQ297" s="111">
        <f t="shared" si="25"/>
        <v>0</v>
      </c>
      <c r="AR297" s="209">
        <v>24466</v>
      </c>
      <c r="AS297" s="241" t="s">
        <v>1032</v>
      </c>
      <c r="AT297" s="241" t="s">
        <v>1032</v>
      </c>
      <c r="AU297" s="91">
        <f t="shared" si="27"/>
        <v>24466</v>
      </c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68"/>
    </row>
    <row r="298" spans="1:66" x14ac:dyDescent="0.2">
      <c r="A298" s="14">
        <v>907650545</v>
      </c>
      <c r="B298" t="str">
        <f>VLOOKUP($A298,[2]LibPAS!$A$2:$AO$476,2,FALSE)</f>
        <v>MURRYSVILLE COMMUNITY LIBRARY</v>
      </c>
      <c r="C298" s="95"/>
      <c r="D298" s="153" t="s">
        <v>1441</v>
      </c>
      <c r="E298" s="153" t="s">
        <v>806</v>
      </c>
      <c r="F298" s="153" t="s">
        <v>806</v>
      </c>
      <c r="G298" s="96"/>
      <c r="H298" s="96"/>
      <c r="I298" s="153" t="s">
        <v>1448</v>
      </c>
      <c r="J298" s="237">
        <v>28418</v>
      </c>
      <c r="K298" s="237">
        <v>9937</v>
      </c>
      <c r="L298" s="57">
        <v>58.5</v>
      </c>
      <c r="M298" s="57">
        <v>3.8571399999999998</v>
      </c>
      <c r="N298" s="57">
        <v>0</v>
      </c>
      <c r="O298" s="98">
        <f t="shared" si="23"/>
        <v>3.8571399999999998</v>
      </c>
      <c r="P298" s="245">
        <v>2.5714299999999999</v>
      </c>
      <c r="Q298" s="57">
        <v>3</v>
      </c>
      <c r="R298" s="57">
        <v>0.65713999999999995</v>
      </c>
      <c r="S298" s="98">
        <f t="shared" si="26"/>
        <v>10.085710000000001</v>
      </c>
      <c r="T298" s="259">
        <v>64979</v>
      </c>
      <c r="U298" s="237">
        <v>58356</v>
      </c>
      <c r="V298" s="237">
        <v>262</v>
      </c>
      <c r="W298" s="237">
        <v>123</v>
      </c>
      <c r="X298" s="237">
        <v>0</v>
      </c>
      <c r="Y298" s="237">
        <v>138416</v>
      </c>
      <c r="Z298" s="237">
        <v>10844</v>
      </c>
      <c r="AA298" s="237">
        <v>12497</v>
      </c>
      <c r="AB298" s="68">
        <v>0</v>
      </c>
      <c r="AC298" s="68">
        <v>0</v>
      </c>
      <c r="AD298" s="68">
        <v>0</v>
      </c>
      <c r="AE298" s="68">
        <v>76887</v>
      </c>
      <c r="AF298" s="68">
        <v>278846</v>
      </c>
      <c r="AG298" s="68">
        <v>0</v>
      </c>
      <c r="AH298" s="68">
        <v>60262</v>
      </c>
      <c r="AI298" s="68">
        <v>415995</v>
      </c>
      <c r="AJ298" s="91">
        <f t="shared" si="24"/>
        <v>0</v>
      </c>
      <c r="AK298" s="68">
        <v>282532</v>
      </c>
      <c r="AL298" s="68">
        <v>50391</v>
      </c>
      <c r="AM298" s="68">
        <v>77753</v>
      </c>
      <c r="AN298" s="68">
        <v>410676</v>
      </c>
      <c r="AO298" s="68">
        <v>0</v>
      </c>
      <c r="AP298" s="68">
        <v>0</v>
      </c>
      <c r="AQ298" s="111">
        <f t="shared" si="25"/>
        <v>0</v>
      </c>
      <c r="AR298" s="209">
        <v>76887</v>
      </c>
      <c r="AS298" s="68">
        <v>0</v>
      </c>
      <c r="AT298" s="68">
        <v>0</v>
      </c>
      <c r="AU298" s="91">
        <f t="shared" si="27"/>
        <v>76887</v>
      </c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</row>
    <row r="299" spans="1:66" x14ac:dyDescent="0.2">
      <c r="A299" s="14">
        <v>913380393</v>
      </c>
      <c r="B299" t="str">
        <f>VLOOKUP($A299,[2]LibPAS!$A$2:$AO$476,2,FALSE)</f>
        <v>MYERSTOWN COMMUNITY LIBRARY</v>
      </c>
      <c r="C299" s="95"/>
      <c r="D299" s="153" t="s">
        <v>340</v>
      </c>
      <c r="E299" s="153" t="s">
        <v>459</v>
      </c>
      <c r="F299" s="153" t="s">
        <v>459</v>
      </c>
      <c r="G299" s="96"/>
      <c r="H299" s="96"/>
      <c r="I299" s="153" t="s">
        <v>1456</v>
      </c>
      <c r="J299" s="238">
        <v>15294</v>
      </c>
      <c r="K299" s="238">
        <v>10281</v>
      </c>
      <c r="L299" s="57">
        <v>45</v>
      </c>
      <c r="M299" s="57">
        <v>1.75</v>
      </c>
      <c r="N299" s="57">
        <v>0</v>
      </c>
      <c r="O299" s="98">
        <f t="shared" si="23"/>
        <v>1.75</v>
      </c>
      <c r="P299" s="245">
        <v>0</v>
      </c>
      <c r="Q299" s="57">
        <v>0.9</v>
      </c>
      <c r="R299" s="57">
        <v>0.4</v>
      </c>
      <c r="S299" s="98">
        <f t="shared" si="26"/>
        <v>3.05</v>
      </c>
      <c r="T299" s="293">
        <v>44234</v>
      </c>
      <c r="U299" s="238">
        <v>38852</v>
      </c>
      <c r="V299" s="241" t="s">
        <v>1032</v>
      </c>
      <c r="W299" s="238">
        <v>32</v>
      </c>
      <c r="X299" s="238">
        <v>0</v>
      </c>
      <c r="Y299" s="237">
        <v>63120</v>
      </c>
      <c r="Z299" s="237">
        <v>5555</v>
      </c>
      <c r="AA299" s="237">
        <v>5251</v>
      </c>
      <c r="AB299" s="68">
        <v>0</v>
      </c>
      <c r="AC299" s="68">
        <v>0</v>
      </c>
      <c r="AD299" s="68">
        <v>0</v>
      </c>
      <c r="AE299" s="68">
        <v>25059</v>
      </c>
      <c r="AF299" s="68">
        <v>16977</v>
      </c>
      <c r="AG299" s="68">
        <v>0</v>
      </c>
      <c r="AH299" s="68">
        <v>160628</v>
      </c>
      <c r="AI299" s="68">
        <v>202664</v>
      </c>
      <c r="AJ299" s="91">
        <f t="shared" si="24"/>
        <v>0</v>
      </c>
      <c r="AK299" s="68">
        <v>91412</v>
      </c>
      <c r="AL299" s="68">
        <v>15839</v>
      </c>
      <c r="AM299" s="68">
        <v>62006</v>
      </c>
      <c r="AN299" s="68">
        <v>169257</v>
      </c>
      <c r="AO299" s="68">
        <v>0</v>
      </c>
      <c r="AP299" s="68">
        <v>0</v>
      </c>
      <c r="AQ299" s="111">
        <f t="shared" si="25"/>
        <v>0</v>
      </c>
      <c r="AR299" s="209">
        <v>25059</v>
      </c>
      <c r="AS299" s="68">
        <v>0</v>
      </c>
      <c r="AT299" s="68">
        <v>0</v>
      </c>
      <c r="AU299" s="91">
        <f t="shared" si="27"/>
        <v>25059</v>
      </c>
      <c r="AW299" s="47"/>
      <c r="AX299" s="47"/>
      <c r="AY299" s="47"/>
      <c r="AZ299" s="47"/>
      <c r="BA299" s="47"/>
      <c r="BB299" s="47"/>
      <c r="BC299" s="47"/>
      <c r="BD299" s="47"/>
      <c r="BE299" s="47"/>
      <c r="BF299" s="68"/>
      <c r="BG299" s="68"/>
      <c r="BH299" s="68"/>
      <c r="BJ299" s="68"/>
      <c r="BK299" s="47"/>
      <c r="BL299" s="47"/>
      <c r="BM299" s="47"/>
      <c r="BN299" s="47"/>
    </row>
    <row r="300" spans="1:66" x14ac:dyDescent="0.2">
      <c r="A300" s="14">
        <v>908111233</v>
      </c>
      <c r="B300" t="str">
        <f>VLOOKUP($A300,[2]LibPAS!$A$2:$AO$476,2,FALSE)</f>
        <v>NANTY GLO PUBLIC LIBRARY</v>
      </c>
      <c r="C300" s="95"/>
      <c r="D300" s="153" t="s">
        <v>1445</v>
      </c>
      <c r="E300" s="153" t="s">
        <v>126</v>
      </c>
      <c r="F300" s="153" t="s">
        <v>536</v>
      </c>
      <c r="G300" s="96"/>
      <c r="H300" s="96"/>
      <c r="I300" s="153" t="s">
        <v>1462</v>
      </c>
      <c r="J300" s="237">
        <v>2734</v>
      </c>
      <c r="K300" s="237">
        <v>2270</v>
      </c>
      <c r="L300" s="57">
        <v>35</v>
      </c>
      <c r="M300" s="57">
        <v>0</v>
      </c>
      <c r="N300" s="57">
        <v>0</v>
      </c>
      <c r="O300" s="98">
        <f t="shared" si="23"/>
        <v>0</v>
      </c>
      <c r="P300" s="245">
        <v>0.74285999999999996</v>
      </c>
      <c r="Q300" s="57">
        <v>0.57142999999999999</v>
      </c>
      <c r="R300" s="57">
        <v>0.22857</v>
      </c>
      <c r="S300" s="98">
        <f t="shared" si="26"/>
        <v>1.5428599999999999</v>
      </c>
      <c r="T300" s="259">
        <v>28751</v>
      </c>
      <c r="U300" s="237">
        <v>27330</v>
      </c>
      <c r="V300" s="237">
        <v>2410</v>
      </c>
      <c r="W300" s="237">
        <v>31</v>
      </c>
      <c r="X300" s="237">
        <v>0</v>
      </c>
      <c r="Y300" s="237">
        <v>18438</v>
      </c>
      <c r="Z300" s="237">
        <v>175</v>
      </c>
      <c r="AA300" s="237">
        <v>109</v>
      </c>
      <c r="AB300" s="68">
        <v>689</v>
      </c>
      <c r="AC300" s="68">
        <v>1680</v>
      </c>
      <c r="AD300" s="68">
        <v>0</v>
      </c>
      <c r="AE300" s="68">
        <v>14076</v>
      </c>
      <c r="AF300" s="68">
        <v>19806</v>
      </c>
      <c r="AG300" s="68">
        <v>4097</v>
      </c>
      <c r="AH300" s="68">
        <v>28582</v>
      </c>
      <c r="AI300" s="68">
        <v>64144</v>
      </c>
      <c r="AJ300" s="91">
        <f t="shared" si="24"/>
        <v>689</v>
      </c>
      <c r="AK300" s="68">
        <v>31282</v>
      </c>
      <c r="AL300" s="68">
        <v>7295</v>
      </c>
      <c r="AM300" s="68">
        <v>14944</v>
      </c>
      <c r="AN300" s="68">
        <v>53521</v>
      </c>
      <c r="AO300" s="68">
        <v>991</v>
      </c>
      <c r="AP300" s="68">
        <v>689</v>
      </c>
      <c r="AQ300" s="111">
        <f t="shared" si="25"/>
        <v>1680</v>
      </c>
      <c r="AR300" s="209">
        <v>14076</v>
      </c>
      <c r="AS300" s="68">
        <v>0</v>
      </c>
      <c r="AT300" s="68">
        <v>0</v>
      </c>
      <c r="AU300" s="91">
        <f t="shared" si="27"/>
        <v>14076</v>
      </c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</row>
    <row r="301" spans="1:66" x14ac:dyDescent="0.2">
      <c r="A301" s="14">
        <v>923460873</v>
      </c>
      <c r="B301" t="str">
        <f>VLOOKUP($A301,[2]LibPAS!$A$2:$AO$476,2,FALSE)</f>
        <v>NARBERTH COMMUNITY LIBRARY</v>
      </c>
      <c r="C301" s="95"/>
      <c r="D301" s="154" t="s">
        <v>1440</v>
      </c>
      <c r="E301" s="154" t="s">
        <v>12</v>
      </c>
      <c r="F301" s="154" t="s">
        <v>162</v>
      </c>
      <c r="G301" s="96"/>
      <c r="H301" s="96"/>
      <c r="I301" s="154">
        <v>0</v>
      </c>
      <c r="J301" s="237">
        <v>4282</v>
      </c>
      <c r="K301" s="237">
        <v>3216</v>
      </c>
      <c r="L301" s="57">
        <v>54</v>
      </c>
      <c r="M301" s="57">
        <v>0.5</v>
      </c>
      <c r="N301" s="57">
        <v>0</v>
      </c>
      <c r="O301" s="98">
        <f t="shared" si="23"/>
        <v>0.5</v>
      </c>
      <c r="P301" s="245">
        <v>0</v>
      </c>
      <c r="Q301" s="57">
        <v>2.25</v>
      </c>
      <c r="R301" s="57">
        <v>0.1</v>
      </c>
      <c r="S301" s="98">
        <f t="shared" si="26"/>
        <v>2.85</v>
      </c>
      <c r="T301" s="259">
        <v>36820</v>
      </c>
      <c r="U301" s="237">
        <v>33915</v>
      </c>
      <c r="V301" s="237">
        <v>18971</v>
      </c>
      <c r="W301" s="237">
        <v>52</v>
      </c>
      <c r="X301" s="237">
        <v>109</v>
      </c>
      <c r="Y301" s="237">
        <v>79042</v>
      </c>
      <c r="Z301" s="237">
        <v>7354</v>
      </c>
      <c r="AA301" s="237">
        <v>19742</v>
      </c>
      <c r="AB301" s="68">
        <v>0</v>
      </c>
      <c r="AC301" s="68">
        <v>0</v>
      </c>
      <c r="AD301" s="68">
        <v>0</v>
      </c>
      <c r="AE301" s="68">
        <v>15029</v>
      </c>
      <c r="AF301" s="68">
        <v>199746</v>
      </c>
      <c r="AG301" s="68">
        <v>0</v>
      </c>
      <c r="AH301" s="68">
        <v>38565</v>
      </c>
      <c r="AI301" s="68">
        <v>253340</v>
      </c>
      <c r="AJ301" s="91">
        <f t="shared" si="24"/>
        <v>0</v>
      </c>
      <c r="AK301" s="68">
        <v>139263</v>
      </c>
      <c r="AL301" s="68">
        <v>34598</v>
      </c>
      <c r="AM301" s="68">
        <v>91820</v>
      </c>
      <c r="AN301" s="68">
        <v>265681</v>
      </c>
      <c r="AO301" s="68">
        <v>0</v>
      </c>
      <c r="AP301" s="68">
        <v>0</v>
      </c>
      <c r="AQ301" s="111">
        <f t="shared" si="25"/>
        <v>0</v>
      </c>
      <c r="AR301" s="209">
        <v>15029</v>
      </c>
      <c r="AS301" s="68">
        <v>0</v>
      </c>
      <c r="AT301" s="68">
        <v>0</v>
      </c>
      <c r="AU301" s="91">
        <f t="shared" si="27"/>
        <v>15029</v>
      </c>
      <c r="AW301" s="47"/>
      <c r="AX301" s="47"/>
      <c r="AY301" s="47"/>
      <c r="AZ301" s="47"/>
      <c r="BA301" s="47"/>
      <c r="BB301" s="47"/>
      <c r="BC301" s="47"/>
      <c r="BD301" s="47"/>
      <c r="BE301" s="47"/>
      <c r="BF301" s="68"/>
      <c r="BG301" s="68"/>
      <c r="BH301" s="68"/>
      <c r="BJ301" s="68"/>
      <c r="BK301" s="47"/>
      <c r="BL301" s="47"/>
      <c r="BM301" s="47"/>
      <c r="BN301" s="47"/>
    </row>
    <row r="302" spans="1:66" x14ac:dyDescent="0.2">
      <c r="A302" s="14">
        <v>927041113</v>
      </c>
      <c r="B302" t="str">
        <f>VLOOKUP($A302,[2]LibPAS!$A$2:$AO$476,2,FALSE)</f>
        <v>NEW BRIGHTON PUBLIC LIBRARY</v>
      </c>
      <c r="C302" s="95"/>
      <c r="D302" s="153" t="s">
        <v>1441</v>
      </c>
      <c r="E302" s="153" t="s">
        <v>115</v>
      </c>
      <c r="F302" s="153" t="s">
        <v>395</v>
      </c>
      <c r="G302" s="96"/>
      <c r="H302" s="96"/>
      <c r="I302" s="153" t="s">
        <v>1460</v>
      </c>
      <c r="J302" s="237">
        <v>6025</v>
      </c>
      <c r="K302" s="237">
        <v>2717</v>
      </c>
      <c r="L302" s="57">
        <v>37</v>
      </c>
      <c r="M302" s="57">
        <v>0.57142999999999999</v>
      </c>
      <c r="N302" s="57">
        <v>0</v>
      </c>
      <c r="O302" s="98">
        <f t="shared" si="23"/>
        <v>0.57142999999999999</v>
      </c>
      <c r="P302" s="245">
        <v>0</v>
      </c>
      <c r="Q302" s="57">
        <v>2.05714</v>
      </c>
      <c r="R302" s="57">
        <v>5.7140000000000003E-2</v>
      </c>
      <c r="S302" s="98">
        <f t="shared" si="26"/>
        <v>2.6857099999999998</v>
      </c>
      <c r="T302" s="259">
        <v>13962</v>
      </c>
      <c r="U302" s="237">
        <v>12649</v>
      </c>
      <c r="V302" s="237">
        <v>25806</v>
      </c>
      <c r="W302" s="237">
        <v>24</v>
      </c>
      <c r="X302" s="237">
        <v>41</v>
      </c>
      <c r="Y302" s="237">
        <v>42189</v>
      </c>
      <c r="Z302" s="237">
        <v>1274</v>
      </c>
      <c r="AA302" s="237">
        <v>1123</v>
      </c>
      <c r="AB302" s="68">
        <v>263</v>
      </c>
      <c r="AC302" s="68">
        <v>263</v>
      </c>
      <c r="AD302" s="68">
        <v>0</v>
      </c>
      <c r="AE302" s="68">
        <v>24280</v>
      </c>
      <c r="AF302" s="68">
        <v>39926</v>
      </c>
      <c r="AG302" s="68">
        <v>15000</v>
      </c>
      <c r="AH302" s="68">
        <v>24835</v>
      </c>
      <c r="AI302" s="68">
        <v>89304</v>
      </c>
      <c r="AJ302" s="91">
        <f t="shared" si="24"/>
        <v>263</v>
      </c>
      <c r="AK302" s="68">
        <v>46588</v>
      </c>
      <c r="AL302" s="68">
        <v>14960</v>
      </c>
      <c r="AM302" s="68">
        <v>20464</v>
      </c>
      <c r="AN302" s="68">
        <v>82012</v>
      </c>
      <c r="AO302" s="68">
        <v>0</v>
      </c>
      <c r="AP302" s="68">
        <v>0</v>
      </c>
      <c r="AQ302" s="111">
        <f t="shared" si="25"/>
        <v>0</v>
      </c>
      <c r="AR302" s="209">
        <v>24280</v>
      </c>
      <c r="AS302" s="68">
        <v>0</v>
      </c>
      <c r="AT302" s="68">
        <v>0</v>
      </c>
      <c r="AU302" s="91">
        <f t="shared" si="27"/>
        <v>24280</v>
      </c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</row>
    <row r="303" spans="1:66" x14ac:dyDescent="0.2">
      <c r="A303" s="14">
        <v>904370302</v>
      </c>
      <c r="B303" t="str">
        <f>VLOOKUP($A303,[2]LibPAS!$A$2:$AO$476,2,FALSE)</f>
        <v>NEW CASTLE PUBLIC LIBRARY</v>
      </c>
      <c r="C303" s="95"/>
      <c r="D303" s="153" t="s">
        <v>1442</v>
      </c>
      <c r="E303" s="153" t="s">
        <v>405</v>
      </c>
      <c r="F303" s="153" t="s">
        <v>452</v>
      </c>
      <c r="G303" s="96"/>
      <c r="H303" s="96"/>
      <c r="I303" s="153" t="s">
        <v>1473</v>
      </c>
      <c r="J303" s="237">
        <v>65825</v>
      </c>
      <c r="K303" s="237">
        <v>15293</v>
      </c>
      <c r="L303" s="57">
        <v>65</v>
      </c>
      <c r="M303" s="57">
        <v>6</v>
      </c>
      <c r="N303" s="57">
        <v>0</v>
      </c>
      <c r="O303" s="98">
        <f t="shared" si="23"/>
        <v>6</v>
      </c>
      <c r="P303" s="245">
        <v>0</v>
      </c>
      <c r="Q303" s="57">
        <v>11.52</v>
      </c>
      <c r="R303" s="57">
        <v>1.92</v>
      </c>
      <c r="S303" s="98">
        <f t="shared" si="26"/>
        <v>19.439999999999998</v>
      </c>
      <c r="T303" s="259">
        <v>75892</v>
      </c>
      <c r="U303" s="237">
        <v>71344</v>
      </c>
      <c r="V303" s="237">
        <v>4848</v>
      </c>
      <c r="W303" s="237">
        <v>101</v>
      </c>
      <c r="X303" s="237">
        <v>11</v>
      </c>
      <c r="Y303" s="237">
        <v>94563</v>
      </c>
      <c r="Z303" s="237">
        <v>924</v>
      </c>
      <c r="AA303" s="237">
        <v>728</v>
      </c>
      <c r="AB303" s="68">
        <v>20725</v>
      </c>
      <c r="AC303" s="68">
        <v>24212</v>
      </c>
      <c r="AD303" s="68">
        <v>0</v>
      </c>
      <c r="AE303" s="68">
        <v>484800</v>
      </c>
      <c r="AF303" s="68">
        <v>374525</v>
      </c>
      <c r="AG303" s="241" t="s">
        <v>1032</v>
      </c>
      <c r="AH303" s="68">
        <v>176485</v>
      </c>
      <c r="AI303" s="68">
        <v>1060022</v>
      </c>
      <c r="AJ303" s="91">
        <f t="shared" si="24"/>
        <v>20725</v>
      </c>
      <c r="AK303" s="68">
        <v>609539</v>
      </c>
      <c r="AL303" s="68">
        <v>150200</v>
      </c>
      <c r="AM303" s="68">
        <v>244709</v>
      </c>
      <c r="AN303" s="68">
        <v>1004448</v>
      </c>
      <c r="AO303" s="68">
        <v>3487</v>
      </c>
      <c r="AP303" s="68">
        <v>20725</v>
      </c>
      <c r="AQ303" s="111">
        <f t="shared" si="25"/>
        <v>24212</v>
      </c>
      <c r="AR303" s="209">
        <v>496773</v>
      </c>
      <c r="AS303" s="241" t="s">
        <v>1032</v>
      </c>
      <c r="AT303" s="241" t="s">
        <v>1032</v>
      </c>
      <c r="AU303" s="91">
        <f t="shared" si="27"/>
        <v>496773</v>
      </c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</row>
    <row r="304" spans="1:66" x14ac:dyDescent="0.2">
      <c r="A304" s="14">
        <v>915210483</v>
      </c>
      <c r="B304" t="str">
        <f>VLOOKUP($A304,[2]LibPAS!$A$2:$AO$476,2,FALSE)</f>
        <v>NEW CUMBERLAND PUBLIC LIBRARY</v>
      </c>
      <c r="C304" s="95"/>
      <c r="D304" s="153" t="s">
        <v>340</v>
      </c>
      <c r="E304" s="153" t="s">
        <v>14</v>
      </c>
      <c r="F304" s="153" t="s">
        <v>243</v>
      </c>
      <c r="G304" s="96"/>
      <c r="H304" s="96"/>
      <c r="I304" s="153" t="s">
        <v>1455</v>
      </c>
      <c r="J304" s="237">
        <v>7277</v>
      </c>
      <c r="K304" s="237">
        <v>8908</v>
      </c>
      <c r="L304" s="57">
        <v>54</v>
      </c>
      <c r="M304" s="57">
        <v>1.8</v>
      </c>
      <c r="N304" s="57">
        <v>0</v>
      </c>
      <c r="O304" s="98">
        <f t="shared" si="23"/>
        <v>1.8</v>
      </c>
      <c r="P304" s="245">
        <v>0</v>
      </c>
      <c r="Q304" s="57">
        <v>7.0857099999999997</v>
      </c>
      <c r="R304" s="57">
        <v>1.4</v>
      </c>
      <c r="S304" s="98">
        <f t="shared" si="26"/>
        <v>10.28571</v>
      </c>
      <c r="T304" s="259">
        <v>86365</v>
      </c>
      <c r="U304" s="237">
        <v>52879</v>
      </c>
      <c r="V304" s="237">
        <v>10588</v>
      </c>
      <c r="W304" s="237">
        <v>82</v>
      </c>
      <c r="X304" s="237">
        <v>0</v>
      </c>
      <c r="Y304" s="237">
        <v>204489</v>
      </c>
      <c r="Z304" s="237">
        <v>50641</v>
      </c>
      <c r="AA304" s="237">
        <v>27863</v>
      </c>
      <c r="AB304" s="68">
        <v>0</v>
      </c>
      <c r="AC304" s="68">
        <v>0</v>
      </c>
      <c r="AD304" s="68">
        <v>0</v>
      </c>
      <c r="AE304" s="68">
        <v>61338</v>
      </c>
      <c r="AF304" s="68">
        <v>263697</v>
      </c>
      <c r="AG304" s="68">
        <v>0</v>
      </c>
      <c r="AH304" s="68">
        <v>158489</v>
      </c>
      <c r="AI304" s="68">
        <v>483524</v>
      </c>
      <c r="AJ304" s="91">
        <f t="shared" si="24"/>
        <v>0</v>
      </c>
      <c r="AK304" s="68">
        <v>320123</v>
      </c>
      <c r="AL304" s="68">
        <v>55242</v>
      </c>
      <c r="AM304" s="68">
        <v>98618</v>
      </c>
      <c r="AN304" s="68">
        <v>473983</v>
      </c>
      <c r="AO304" s="68">
        <v>0</v>
      </c>
      <c r="AP304" s="68">
        <v>0</v>
      </c>
      <c r="AQ304" s="111">
        <f t="shared" si="25"/>
        <v>0</v>
      </c>
      <c r="AR304" s="209">
        <v>61338</v>
      </c>
      <c r="AS304" s="68">
        <v>0</v>
      </c>
      <c r="AT304" s="68">
        <v>0</v>
      </c>
      <c r="AU304" s="91">
        <f t="shared" si="27"/>
        <v>61338</v>
      </c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</row>
    <row r="305" spans="1:66" x14ac:dyDescent="0.2">
      <c r="A305" s="14">
        <v>907651083</v>
      </c>
      <c r="B305" t="str">
        <f>VLOOKUP($A305,[2]LibPAS!$A$2:$AO$476,2,FALSE)</f>
        <v>NEW FLORENCE COMMUNITY LIBRARY</v>
      </c>
      <c r="C305" s="95"/>
      <c r="D305" s="153" t="s">
        <v>1441</v>
      </c>
      <c r="E305" s="153" t="s">
        <v>806</v>
      </c>
      <c r="F305" s="153" t="s">
        <v>806</v>
      </c>
      <c r="G305" s="96"/>
      <c r="H305" s="96"/>
      <c r="I305" s="153" t="s">
        <v>1448</v>
      </c>
      <c r="J305" s="237">
        <v>2702</v>
      </c>
      <c r="K305" s="237">
        <v>1706</v>
      </c>
      <c r="L305" s="57">
        <v>40</v>
      </c>
      <c r="M305" s="57">
        <v>0</v>
      </c>
      <c r="N305" s="57">
        <v>0</v>
      </c>
      <c r="O305" s="98">
        <f t="shared" si="23"/>
        <v>0</v>
      </c>
      <c r="P305" s="245">
        <v>1</v>
      </c>
      <c r="Q305" s="57">
        <v>0.97221999999999997</v>
      </c>
      <c r="R305" s="57">
        <v>0</v>
      </c>
      <c r="S305" s="98">
        <f t="shared" si="26"/>
        <v>1.9722200000000001</v>
      </c>
      <c r="T305" s="259">
        <v>21263</v>
      </c>
      <c r="U305" s="237">
        <v>18594</v>
      </c>
      <c r="V305" s="237">
        <v>149</v>
      </c>
      <c r="W305" s="237">
        <v>12</v>
      </c>
      <c r="X305" s="237">
        <v>0</v>
      </c>
      <c r="Y305" s="237">
        <v>18045</v>
      </c>
      <c r="Z305" s="237">
        <v>2789</v>
      </c>
      <c r="AA305" s="237">
        <v>3505</v>
      </c>
      <c r="AB305" s="68">
        <v>0</v>
      </c>
      <c r="AC305" s="68">
        <v>0</v>
      </c>
      <c r="AD305" s="68">
        <v>0</v>
      </c>
      <c r="AE305" s="68">
        <v>11546</v>
      </c>
      <c r="AF305" s="68">
        <v>3337</v>
      </c>
      <c r="AG305" s="68">
        <v>0</v>
      </c>
      <c r="AH305" s="68">
        <v>28707</v>
      </c>
      <c r="AI305" s="68">
        <v>43590</v>
      </c>
      <c r="AJ305" s="91">
        <f t="shared" si="24"/>
        <v>0</v>
      </c>
      <c r="AK305" s="68">
        <v>39923</v>
      </c>
      <c r="AL305" s="68">
        <v>6728</v>
      </c>
      <c r="AM305" s="68">
        <v>23112</v>
      </c>
      <c r="AN305" s="68">
        <v>69763</v>
      </c>
      <c r="AO305" s="68">
        <v>0</v>
      </c>
      <c r="AP305" s="68">
        <v>0</v>
      </c>
      <c r="AQ305" s="111">
        <f t="shared" si="25"/>
        <v>0</v>
      </c>
      <c r="AR305" s="209">
        <v>11546</v>
      </c>
      <c r="AS305" s="68">
        <v>0</v>
      </c>
      <c r="AT305" s="68">
        <v>0</v>
      </c>
      <c r="AU305" s="91">
        <f t="shared" si="27"/>
        <v>11546</v>
      </c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68"/>
      <c r="BN305" s="47"/>
    </row>
    <row r="306" spans="1:66" x14ac:dyDescent="0.2">
      <c r="A306" s="14">
        <v>919640245</v>
      </c>
      <c r="B306" t="str">
        <f>VLOOKUP($A306,[2]LibPAS!$A$2:$AO$476,2,FALSE)</f>
        <v>NEWFOUNDLAND AREA PUB LIBRARY</v>
      </c>
      <c r="C306" s="95"/>
      <c r="D306" s="153" t="s">
        <v>957</v>
      </c>
      <c r="E306" s="153" t="s">
        <v>957</v>
      </c>
      <c r="F306" s="153" t="s">
        <v>219</v>
      </c>
      <c r="G306" s="96"/>
      <c r="H306" s="96"/>
      <c r="I306" s="153" t="s">
        <v>1466</v>
      </c>
      <c r="J306" s="237">
        <v>4743</v>
      </c>
      <c r="K306" s="237">
        <v>748</v>
      </c>
      <c r="L306" s="57">
        <v>28</v>
      </c>
      <c r="M306" s="57">
        <v>0</v>
      </c>
      <c r="N306" s="57">
        <v>0</v>
      </c>
      <c r="O306" s="98">
        <f t="shared" si="23"/>
        <v>0</v>
      </c>
      <c r="P306" s="245">
        <v>0.57142999999999999</v>
      </c>
      <c r="Q306" s="57">
        <v>0.48570999999999998</v>
      </c>
      <c r="R306" s="57">
        <v>0.8</v>
      </c>
      <c r="S306" s="98">
        <f t="shared" si="26"/>
        <v>1.85714</v>
      </c>
      <c r="T306" s="259">
        <v>12171</v>
      </c>
      <c r="U306" s="237">
        <v>11003</v>
      </c>
      <c r="V306" s="237">
        <v>824</v>
      </c>
      <c r="W306" s="237">
        <v>35</v>
      </c>
      <c r="X306" s="237">
        <v>0</v>
      </c>
      <c r="Y306" s="237">
        <v>9311</v>
      </c>
      <c r="Z306" s="237">
        <v>48</v>
      </c>
      <c r="AA306" s="237">
        <v>50</v>
      </c>
      <c r="AB306" s="68">
        <v>0</v>
      </c>
      <c r="AC306" s="68">
        <v>0</v>
      </c>
      <c r="AD306" s="68">
        <v>0</v>
      </c>
      <c r="AE306" s="68">
        <v>13414</v>
      </c>
      <c r="AF306" s="68">
        <v>29319</v>
      </c>
      <c r="AG306" s="68">
        <v>1500</v>
      </c>
      <c r="AH306" s="68">
        <v>12119</v>
      </c>
      <c r="AI306" s="68">
        <v>54852</v>
      </c>
      <c r="AJ306" s="91">
        <f t="shared" si="24"/>
        <v>0</v>
      </c>
      <c r="AK306" s="68">
        <v>18610</v>
      </c>
      <c r="AL306" s="68">
        <v>7032</v>
      </c>
      <c r="AM306" s="68">
        <v>16403</v>
      </c>
      <c r="AN306" s="68">
        <v>42045</v>
      </c>
      <c r="AO306" s="68">
        <v>0</v>
      </c>
      <c r="AP306" s="68">
        <v>0</v>
      </c>
      <c r="AQ306" s="111">
        <f t="shared" si="25"/>
        <v>0</v>
      </c>
      <c r="AR306" s="209">
        <v>13414</v>
      </c>
      <c r="AS306" s="68">
        <v>0</v>
      </c>
      <c r="AT306" s="68">
        <v>0</v>
      </c>
      <c r="AU306" s="91">
        <f t="shared" si="27"/>
        <v>13414</v>
      </c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</row>
    <row r="307" spans="1:66" x14ac:dyDescent="0.2">
      <c r="A307" s="14">
        <v>915500543</v>
      </c>
      <c r="B307" t="str">
        <f>VLOOKUP($A307,[2]LibPAS!$A$2:$AO$476,2,FALSE)</f>
        <v>NEWPORT PUBLIC LIBRARY</v>
      </c>
      <c r="C307" s="95"/>
      <c r="D307" s="153" t="s">
        <v>340</v>
      </c>
      <c r="E307" s="153" t="s">
        <v>14</v>
      </c>
      <c r="F307" s="153" t="s">
        <v>905</v>
      </c>
      <c r="G307" s="96"/>
      <c r="H307" s="96"/>
      <c r="I307" s="153">
        <v>0</v>
      </c>
      <c r="J307" s="237">
        <v>9298</v>
      </c>
      <c r="K307" s="237">
        <v>3300</v>
      </c>
      <c r="L307" s="57">
        <v>45</v>
      </c>
      <c r="M307" s="57">
        <v>0</v>
      </c>
      <c r="N307" s="57">
        <v>0</v>
      </c>
      <c r="O307" s="98">
        <f t="shared" si="23"/>
        <v>0</v>
      </c>
      <c r="P307" s="245">
        <v>1</v>
      </c>
      <c r="Q307" s="57">
        <v>3.3714300000000001</v>
      </c>
      <c r="R307" s="57">
        <v>0.51429000000000002</v>
      </c>
      <c r="S307" s="98">
        <f t="shared" si="26"/>
        <v>4.8857200000000001</v>
      </c>
      <c r="T307" s="259">
        <v>70359</v>
      </c>
      <c r="U307" s="237">
        <v>35455</v>
      </c>
      <c r="V307" s="237">
        <v>17735</v>
      </c>
      <c r="W307" s="237">
        <v>86</v>
      </c>
      <c r="X307" s="237">
        <v>0</v>
      </c>
      <c r="Y307" s="237">
        <v>48437</v>
      </c>
      <c r="Z307" s="237">
        <v>1545</v>
      </c>
      <c r="AA307" s="237">
        <v>1262</v>
      </c>
      <c r="AB307" s="68">
        <v>0</v>
      </c>
      <c r="AC307" s="68">
        <v>0</v>
      </c>
      <c r="AD307" s="68">
        <v>0</v>
      </c>
      <c r="AE307" s="68">
        <v>27528</v>
      </c>
      <c r="AF307" s="68">
        <v>2760</v>
      </c>
      <c r="AG307" s="68">
        <v>660</v>
      </c>
      <c r="AH307" s="68">
        <v>88690</v>
      </c>
      <c r="AI307" s="68">
        <v>118978</v>
      </c>
      <c r="AJ307" s="91">
        <f t="shared" si="24"/>
        <v>0</v>
      </c>
      <c r="AK307" s="68">
        <v>99921</v>
      </c>
      <c r="AL307" s="68">
        <v>27922</v>
      </c>
      <c r="AM307" s="68">
        <v>45887</v>
      </c>
      <c r="AN307" s="68">
        <v>173730</v>
      </c>
      <c r="AO307" s="68">
        <v>0</v>
      </c>
      <c r="AP307" s="68">
        <v>0</v>
      </c>
      <c r="AQ307" s="111">
        <f t="shared" si="25"/>
        <v>0</v>
      </c>
      <c r="AR307" s="209">
        <v>27528</v>
      </c>
      <c r="AS307" s="68">
        <v>0</v>
      </c>
      <c r="AT307" s="68">
        <v>0</v>
      </c>
      <c r="AU307" s="91">
        <f t="shared" si="27"/>
        <v>27528</v>
      </c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</row>
    <row r="308" spans="1:66" x14ac:dyDescent="0.2">
      <c r="A308" s="14">
        <v>925230905</v>
      </c>
      <c r="B308" t="str">
        <f>VLOOKUP($A308,[2]LibPAS!$A$2:$AO$476,2,FALSE)</f>
        <v>NEWTOWN PUBLIC LIBRARY</v>
      </c>
      <c r="C308" s="95"/>
      <c r="D308" s="153" t="s">
        <v>1440</v>
      </c>
      <c r="E308" s="153" t="s">
        <v>870</v>
      </c>
      <c r="F308" s="153" t="s">
        <v>870</v>
      </c>
      <c r="G308" s="96"/>
      <c r="H308" s="96"/>
      <c r="I308" s="153" t="s">
        <v>1457</v>
      </c>
      <c r="J308" s="237">
        <v>12216</v>
      </c>
      <c r="K308" s="237">
        <v>4061</v>
      </c>
      <c r="L308" s="57">
        <v>54</v>
      </c>
      <c r="M308" s="57">
        <v>1.8</v>
      </c>
      <c r="N308" s="57">
        <v>0</v>
      </c>
      <c r="O308" s="98">
        <f t="shared" si="23"/>
        <v>1.8</v>
      </c>
      <c r="P308" s="245">
        <v>0</v>
      </c>
      <c r="Q308" s="57">
        <v>2.5750000000000002</v>
      </c>
      <c r="R308" s="57">
        <v>1.925</v>
      </c>
      <c r="S308" s="98">
        <f t="shared" si="26"/>
        <v>6.3</v>
      </c>
      <c r="T308" s="259">
        <v>75745</v>
      </c>
      <c r="U308" s="237">
        <v>46615</v>
      </c>
      <c r="V308" s="237">
        <v>25356</v>
      </c>
      <c r="W308" s="237">
        <v>63</v>
      </c>
      <c r="X308" s="237">
        <v>229</v>
      </c>
      <c r="Y308" s="237">
        <v>93638</v>
      </c>
      <c r="Z308" s="237">
        <v>8246</v>
      </c>
      <c r="AA308" s="237">
        <v>4356</v>
      </c>
      <c r="AB308" s="68">
        <v>0</v>
      </c>
      <c r="AC308" s="68">
        <v>0</v>
      </c>
      <c r="AD308" s="68">
        <v>0</v>
      </c>
      <c r="AE308" s="68">
        <v>38925</v>
      </c>
      <c r="AF308" s="68">
        <v>173953</v>
      </c>
      <c r="AG308" s="68">
        <v>0</v>
      </c>
      <c r="AH308" s="68">
        <v>45832</v>
      </c>
      <c r="AI308" s="68">
        <v>258710</v>
      </c>
      <c r="AJ308" s="91">
        <f t="shared" si="24"/>
        <v>0</v>
      </c>
      <c r="AK308" s="68">
        <v>190069</v>
      </c>
      <c r="AL308" s="68">
        <v>41728</v>
      </c>
      <c r="AM308" s="68">
        <v>38664</v>
      </c>
      <c r="AN308" s="68">
        <v>270461</v>
      </c>
      <c r="AO308" s="241" t="s">
        <v>1032</v>
      </c>
      <c r="AP308" s="241" t="s">
        <v>1032</v>
      </c>
      <c r="AQ308" s="111">
        <f t="shared" si="25"/>
        <v>0</v>
      </c>
      <c r="AR308" s="209">
        <v>38925</v>
      </c>
      <c r="AS308" s="241" t="s">
        <v>1032</v>
      </c>
      <c r="AT308" s="241" t="s">
        <v>1032</v>
      </c>
      <c r="AU308" s="91">
        <f t="shared" si="27"/>
        <v>38925</v>
      </c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</row>
    <row r="309" spans="1:66" x14ac:dyDescent="0.2">
      <c r="A309" s="14">
        <v>919350783</v>
      </c>
      <c r="B309" t="str">
        <f>VLOOKUP($A309,[2]LibPAS!$A$2:$AO$476,2,FALSE)</f>
        <v>NORTH POCONO PUBLIC LIBRARY</v>
      </c>
      <c r="C309" s="95"/>
      <c r="D309" s="153" t="s">
        <v>957</v>
      </c>
      <c r="E309" s="153" t="s">
        <v>957</v>
      </c>
      <c r="F309" s="153" t="s">
        <v>554</v>
      </c>
      <c r="G309" s="96"/>
      <c r="H309" s="96"/>
      <c r="I309" s="153" t="s">
        <v>1447</v>
      </c>
      <c r="J309" s="237">
        <v>18925</v>
      </c>
      <c r="K309" s="237">
        <v>4292</v>
      </c>
      <c r="L309" s="57">
        <v>56</v>
      </c>
      <c r="M309" s="57">
        <v>1</v>
      </c>
      <c r="N309" s="57">
        <v>0</v>
      </c>
      <c r="O309" s="98">
        <f t="shared" si="23"/>
        <v>1</v>
      </c>
      <c r="P309" s="245">
        <v>1</v>
      </c>
      <c r="Q309" s="57">
        <v>4.5714300000000003</v>
      </c>
      <c r="R309" s="57">
        <v>0.2</v>
      </c>
      <c r="S309" s="98">
        <f t="shared" si="26"/>
        <v>6.7714300000000005</v>
      </c>
      <c r="T309" s="259">
        <v>39607</v>
      </c>
      <c r="U309" s="237">
        <v>31873</v>
      </c>
      <c r="V309" s="237">
        <v>3609</v>
      </c>
      <c r="W309" s="237">
        <v>50</v>
      </c>
      <c r="X309" s="237">
        <v>73</v>
      </c>
      <c r="Y309" s="237">
        <v>92048</v>
      </c>
      <c r="Z309" s="237">
        <v>137</v>
      </c>
      <c r="AA309" s="237">
        <v>394</v>
      </c>
      <c r="AB309" s="68">
        <v>0</v>
      </c>
      <c r="AC309" s="68">
        <v>0</v>
      </c>
      <c r="AD309" s="68">
        <v>0</v>
      </c>
      <c r="AE309" s="68">
        <v>33231</v>
      </c>
      <c r="AF309" s="68">
        <v>322184</v>
      </c>
      <c r="AG309" s="68">
        <v>0</v>
      </c>
      <c r="AH309" s="68">
        <v>43693</v>
      </c>
      <c r="AI309" s="68">
        <v>399108</v>
      </c>
      <c r="AJ309" s="91">
        <f t="shared" si="24"/>
        <v>0</v>
      </c>
      <c r="AK309" s="68">
        <v>260703</v>
      </c>
      <c r="AL309" s="68">
        <v>38604</v>
      </c>
      <c r="AM309" s="68">
        <v>210709</v>
      </c>
      <c r="AN309" s="68">
        <v>510016</v>
      </c>
      <c r="AO309" s="241" t="s">
        <v>1032</v>
      </c>
      <c r="AP309" s="241" t="s">
        <v>1032</v>
      </c>
      <c r="AQ309" s="111">
        <f t="shared" si="25"/>
        <v>0</v>
      </c>
      <c r="AR309" s="209">
        <v>33231</v>
      </c>
      <c r="AS309" s="241" t="s">
        <v>1032</v>
      </c>
      <c r="AT309" s="241" t="s">
        <v>1032</v>
      </c>
      <c r="AU309" s="91">
        <f t="shared" si="27"/>
        <v>33231</v>
      </c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</row>
    <row r="310" spans="1:66" x14ac:dyDescent="0.2">
      <c r="A310" s="14">
        <v>902022344</v>
      </c>
      <c r="B310" t="str">
        <f>VLOOKUP($A310,[2]LibPAS!$A$2:$AO$476,2,FALSE)</f>
        <v>NORTH VERSAILLES PUBLIC LIBRARY</v>
      </c>
      <c r="C310" s="95"/>
      <c r="D310" s="153" t="s">
        <v>1441</v>
      </c>
      <c r="E310" s="153" t="s">
        <v>229</v>
      </c>
      <c r="F310" s="153" t="s">
        <v>332</v>
      </c>
      <c r="G310" s="96"/>
      <c r="H310" s="96"/>
      <c r="I310" s="153" t="s">
        <v>1452</v>
      </c>
      <c r="J310" s="237">
        <v>10229</v>
      </c>
      <c r="K310" s="237">
        <v>2674</v>
      </c>
      <c r="L310" s="57">
        <v>45</v>
      </c>
      <c r="M310" s="57">
        <v>0.625</v>
      </c>
      <c r="N310" s="57">
        <v>0</v>
      </c>
      <c r="O310" s="98">
        <f t="shared" si="23"/>
        <v>0.625</v>
      </c>
      <c r="P310" s="245">
        <v>0</v>
      </c>
      <c r="Q310" s="57">
        <v>3.1</v>
      </c>
      <c r="R310" s="57">
        <v>0</v>
      </c>
      <c r="S310" s="98">
        <f t="shared" si="26"/>
        <v>3.7250000000000001</v>
      </c>
      <c r="T310" s="259">
        <v>17155</v>
      </c>
      <c r="U310" s="237">
        <v>13631</v>
      </c>
      <c r="V310" s="237">
        <v>348491</v>
      </c>
      <c r="W310" s="237">
        <v>23</v>
      </c>
      <c r="X310" s="237">
        <v>265</v>
      </c>
      <c r="Y310" s="237">
        <v>32654</v>
      </c>
      <c r="Z310" s="237">
        <v>14076</v>
      </c>
      <c r="AA310" s="237">
        <v>12638</v>
      </c>
      <c r="AB310" s="68">
        <v>0</v>
      </c>
      <c r="AC310" s="68">
        <v>0</v>
      </c>
      <c r="AD310" s="68">
        <v>0</v>
      </c>
      <c r="AE310" s="68">
        <v>22008</v>
      </c>
      <c r="AF310" s="68">
        <v>97822</v>
      </c>
      <c r="AG310" s="68">
        <v>0</v>
      </c>
      <c r="AH310" s="68">
        <v>13575</v>
      </c>
      <c r="AI310" s="68">
        <v>133405</v>
      </c>
      <c r="AJ310" s="91">
        <f t="shared" si="24"/>
        <v>0</v>
      </c>
      <c r="AK310" s="68">
        <v>78739</v>
      </c>
      <c r="AL310" s="68">
        <v>20166</v>
      </c>
      <c r="AM310" s="68">
        <v>31657</v>
      </c>
      <c r="AN310" s="68">
        <v>130562</v>
      </c>
      <c r="AO310" s="241" t="s">
        <v>1032</v>
      </c>
      <c r="AP310" s="241" t="s">
        <v>1032</v>
      </c>
      <c r="AQ310" s="111">
        <f t="shared" si="25"/>
        <v>0</v>
      </c>
      <c r="AR310" s="209">
        <v>16474</v>
      </c>
      <c r="AS310" s="241" t="s">
        <v>1032</v>
      </c>
      <c r="AT310" s="68">
        <v>5534</v>
      </c>
      <c r="AU310" s="91">
        <f t="shared" si="27"/>
        <v>22008</v>
      </c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</row>
    <row r="311" spans="1:66" x14ac:dyDescent="0.2">
      <c r="A311" s="14">
        <v>923460963</v>
      </c>
      <c r="B311" t="str">
        <f>VLOOKUP($A311,[2]LibPAS!$A$2:$AO$476,2,FALSE)</f>
        <v>NORTH WALES AREA LIBRARY</v>
      </c>
      <c r="C311" s="95"/>
      <c r="D311" s="153" t="s">
        <v>1440</v>
      </c>
      <c r="E311" s="153" t="s">
        <v>12</v>
      </c>
      <c r="F311" s="153" t="s">
        <v>162</v>
      </c>
      <c r="G311" s="96"/>
      <c r="H311" s="96"/>
      <c r="I311" s="153">
        <v>0</v>
      </c>
      <c r="J311" s="237">
        <v>18781</v>
      </c>
      <c r="K311" s="237">
        <v>9535</v>
      </c>
      <c r="L311" s="57">
        <v>57</v>
      </c>
      <c r="M311" s="57">
        <v>1.25</v>
      </c>
      <c r="N311" s="57">
        <v>0</v>
      </c>
      <c r="O311" s="98">
        <f t="shared" si="23"/>
        <v>1.25</v>
      </c>
      <c r="P311" s="245">
        <v>0</v>
      </c>
      <c r="Q311" s="57">
        <v>2.4</v>
      </c>
      <c r="R311" s="57">
        <v>3.0750000000000002</v>
      </c>
      <c r="S311" s="98">
        <f t="shared" si="26"/>
        <v>6.7249999999999996</v>
      </c>
      <c r="T311" s="259">
        <v>48961</v>
      </c>
      <c r="U311" s="237">
        <v>48961</v>
      </c>
      <c r="V311" s="237">
        <v>18971</v>
      </c>
      <c r="W311" s="237">
        <v>80</v>
      </c>
      <c r="X311" s="237">
        <v>109</v>
      </c>
      <c r="Y311" s="237">
        <v>102457</v>
      </c>
      <c r="Z311" s="237">
        <v>360</v>
      </c>
      <c r="AA311" s="237">
        <v>2380</v>
      </c>
      <c r="AB311" s="68">
        <v>0</v>
      </c>
      <c r="AC311" s="68">
        <v>0</v>
      </c>
      <c r="AD311" s="68">
        <v>2785</v>
      </c>
      <c r="AE311" s="68">
        <v>28703</v>
      </c>
      <c r="AF311" s="68">
        <v>46000</v>
      </c>
      <c r="AG311" s="241" t="s">
        <v>1032</v>
      </c>
      <c r="AH311" s="68">
        <v>284584</v>
      </c>
      <c r="AI311" s="68">
        <v>359287</v>
      </c>
      <c r="AJ311" s="91">
        <f t="shared" si="24"/>
        <v>2785</v>
      </c>
      <c r="AK311" s="68">
        <v>133117</v>
      </c>
      <c r="AL311" s="68">
        <v>46040</v>
      </c>
      <c r="AM311" s="68">
        <v>221203</v>
      </c>
      <c r="AN311" s="68">
        <v>400360</v>
      </c>
      <c r="AO311" s="241" t="s">
        <v>1032</v>
      </c>
      <c r="AP311" s="241" t="s">
        <v>1032</v>
      </c>
      <c r="AQ311" s="111">
        <f t="shared" si="25"/>
        <v>0</v>
      </c>
      <c r="AR311" s="209">
        <v>25918</v>
      </c>
      <c r="AS311" s="241" t="s">
        <v>1032</v>
      </c>
      <c r="AT311" s="68">
        <v>2785</v>
      </c>
      <c r="AU311" s="91">
        <f t="shared" si="27"/>
        <v>28703</v>
      </c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</row>
    <row r="312" spans="1:66" x14ac:dyDescent="0.2">
      <c r="A312" s="14">
        <v>920480693</v>
      </c>
      <c r="B312" t="str">
        <f>VLOOKUP($A312,[2]LibPAS!$A$2:$AO$476,2,FALSE)</f>
        <v>NORTHAMPTON AREA PUB LIBRARY</v>
      </c>
      <c r="C312" s="95"/>
      <c r="D312" s="153" t="s">
        <v>1444</v>
      </c>
      <c r="E312" s="153" t="s">
        <v>821</v>
      </c>
      <c r="F312" s="153" t="s">
        <v>890</v>
      </c>
      <c r="G312" s="96"/>
      <c r="H312" s="96"/>
      <c r="I312" s="153">
        <v>0</v>
      </c>
      <c r="J312" s="237">
        <v>41714</v>
      </c>
      <c r="K312" s="237">
        <v>13186</v>
      </c>
      <c r="L312" s="57">
        <v>51</v>
      </c>
      <c r="M312" s="57">
        <v>1</v>
      </c>
      <c r="N312" s="57">
        <v>1</v>
      </c>
      <c r="O312" s="98">
        <f t="shared" si="23"/>
        <v>2</v>
      </c>
      <c r="P312" s="245">
        <v>0</v>
      </c>
      <c r="Q312" s="57">
        <v>8.1999999999999993</v>
      </c>
      <c r="R312" s="57">
        <v>0.42857000000000001</v>
      </c>
      <c r="S312" s="98">
        <f t="shared" si="26"/>
        <v>10.62857</v>
      </c>
      <c r="T312" s="259">
        <v>63177</v>
      </c>
      <c r="U312" s="237">
        <v>51116</v>
      </c>
      <c r="V312" s="237">
        <v>667</v>
      </c>
      <c r="W312" s="237">
        <v>72</v>
      </c>
      <c r="X312" s="237">
        <v>62</v>
      </c>
      <c r="Y312" s="237">
        <v>95001</v>
      </c>
      <c r="Z312" s="237">
        <v>54</v>
      </c>
      <c r="AA312" s="237">
        <v>928</v>
      </c>
      <c r="AB312" s="68">
        <v>0</v>
      </c>
      <c r="AC312" s="68">
        <v>0</v>
      </c>
      <c r="AD312" s="68">
        <v>0</v>
      </c>
      <c r="AE312" s="68">
        <v>107077</v>
      </c>
      <c r="AF312" s="68">
        <v>282611</v>
      </c>
      <c r="AG312" s="68">
        <v>246377</v>
      </c>
      <c r="AH312" s="68">
        <v>74113</v>
      </c>
      <c r="AI312" s="68">
        <v>463801</v>
      </c>
      <c r="AJ312" s="91">
        <f t="shared" si="24"/>
        <v>0</v>
      </c>
      <c r="AK312" s="68">
        <v>283527</v>
      </c>
      <c r="AL312" s="68">
        <v>57662</v>
      </c>
      <c r="AM312" s="68">
        <v>72863</v>
      </c>
      <c r="AN312" s="68">
        <v>414052</v>
      </c>
      <c r="AO312" s="241" t="s">
        <v>1032</v>
      </c>
      <c r="AP312" s="241" t="s">
        <v>1032</v>
      </c>
      <c r="AQ312" s="111">
        <f t="shared" si="25"/>
        <v>0</v>
      </c>
      <c r="AR312" s="209">
        <v>107077</v>
      </c>
      <c r="AS312" s="241" t="s">
        <v>1032</v>
      </c>
      <c r="AT312" s="241" t="s">
        <v>1032</v>
      </c>
      <c r="AU312" s="91">
        <f t="shared" si="27"/>
        <v>107077</v>
      </c>
      <c r="AX312" s="47"/>
      <c r="AY312" s="47"/>
      <c r="AZ312" s="68"/>
      <c r="BA312" s="68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</row>
    <row r="313" spans="1:66" x14ac:dyDescent="0.2">
      <c r="A313" s="14">
        <v>908111533</v>
      </c>
      <c r="B313" t="str">
        <f>VLOOKUP($A313,[2]LibPAS!$A$2:$AO$476,2,FALSE)</f>
        <v>NORTHERN CAMBRIA PUBLIC LIBRARY</v>
      </c>
      <c r="C313" s="95"/>
      <c r="D313" s="153" t="s">
        <v>1445</v>
      </c>
      <c r="E313" s="153" t="s">
        <v>126</v>
      </c>
      <c r="F313" s="153" t="s">
        <v>536</v>
      </c>
      <c r="G313" s="96"/>
      <c r="H313" s="96"/>
      <c r="I313" s="153" t="s">
        <v>1462</v>
      </c>
      <c r="J313" s="237">
        <v>3835</v>
      </c>
      <c r="K313" s="237">
        <v>2779</v>
      </c>
      <c r="L313" s="57">
        <v>35</v>
      </c>
      <c r="M313" s="57">
        <v>0</v>
      </c>
      <c r="N313" s="57">
        <v>0</v>
      </c>
      <c r="O313" s="98">
        <f t="shared" si="23"/>
        <v>0</v>
      </c>
      <c r="P313" s="245">
        <v>0.77142999999999995</v>
      </c>
      <c r="Q313" s="57">
        <v>0.91429000000000005</v>
      </c>
      <c r="R313" s="57">
        <v>0</v>
      </c>
      <c r="S313" s="98">
        <f t="shared" si="26"/>
        <v>1.6857199999999999</v>
      </c>
      <c r="T313" s="259">
        <v>20156</v>
      </c>
      <c r="U313" s="237">
        <v>18893</v>
      </c>
      <c r="V313" s="237">
        <v>2410</v>
      </c>
      <c r="W313" s="237">
        <v>27</v>
      </c>
      <c r="X313" s="237">
        <v>0</v>
      </c>
      <c r="Y313" s="237">
        <v>15805</v>
      </c>
      <c r="Z313" s="237">
        <v>319</v>
      </c>
      <c r="AA313" s="237">
        <v>393</v>
      </c>
      <c r="AB313" s="68">
        <v>0</v>
      </c>
      <c r="AC313" s="68">
        <v>0</v>
      </c>
      <c r="AD313" s="68">
        <v>0</v>
      </c>
      <c r="AE313" s="68">
        <v>20131</v>
      </c>
      <c r="AF313" s="68">
        <v>31178</v>
      </c>
      <c r="AG313" s="68">
        <v>4800</v>
      </c>
      <c r="AH313" s="68">
        <v>34576</v>
      </c>
      <c r="AI313" s="68">
        <v>85885</v>
      </c>
      <c r="AJ313" s="91">
        <f t="shared" si="24"/>
        <v>0</v>
      </c>
      <c r="AK313" s="68">
        <v>36022</v>
      </c>
      <c r="AL313" s="68">
        <v>12314</v>
      </c>
      <c r="AM313" s="68">
        <v>35745</v>
      </c>
      <c r="AN313" s="68">
        <v>84081</v>
      </c>
      <c r="AO313" s="241" t="s">
        <v>1032</v>
      </c>
      <c r="AP313" s="241" t="s">
        <v>1032</v>
      </c>
      <c r="AQ313" s="111">
        <f t="shared" si="25"/>
        <v>0</v>
      </c>
      <c r="AR313" s="209">
        <v>20131</v>
      </c>
      <c r="AS313" s="241" t="s">
        <v>1032</v>
      </c>
      <c r="AT313" s="241" t="s">
        <v>1032</v>
      </c>
      <c r="AU313" s="91">
        <f t="shared" si="27"/>
        <v>20131</v>
      </c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</row>
    <row r="314" spans="1:66" x14ac:dyDescent="0.2">
      <c r="A314" s="14">
        <v>902022795</v>
      </c>
      <c r="B314" t="str">
        <f>VLOOKUP($A314,[2]LibPAS!$A$2:$AO$476,2,FALSE)</f>
        <v>NORTHERN TIER REGIONAL LIBRARY</v>
      </c>
      <c r="C314" s="95"/>
      <c r="D314" s="153" t="s">
        <v>1441</v>
      </c>
      <c r="E314" s="153" t="s">
        <v>229</v>
      </c>
      <c r="F314" s="153" t="s">
        <v>332</v>
      </c>
      <c r="G314" s="96"/>
      <c r="H314" s="96"/>
      <c r="I314" s="153" t="s">
        <v>1452</v>
      </c>
      <c r="J314" s="237">
        <v>22597</v>
      </c>
      <c r="K314" s="237">
        <v>9999</v>
      </c>
      <c r="L314" s="57">
        <v>54</v>
      </c>
      <c r="M314" s="57">
        <v>3.0133299999999998</v>
      </c>
      <c r="N314" s="57">
        <v>0</v>
      </c>
      <c r="O314" s="98">
        <f t="shared" si="23"/>
        <v>3.0133299999999998</v>
      </c>
      <c r="P314" s="245">
        <v>1.0133300000000001</v>
      </c>
      <c r="Q314" s="57">
        <v>11.973330000000001</v>
      </c>
      <c r="R314" s="57">
        <v>0.85333000000000003</v>
      </c>
      <c r="S314" s="98">
        <f t="shared" si="26"/>
        <v>16.85332</v>
      </c>
      <c r="T314" s="259">
        <v>73666</v>
      </c>
      <c r="U314" s="237">
        <v>61520</v>
      </c>
      <c r="V314" s="237">
        <v>348491</v>
      </c>
      <c r="W314" s="237">
        <v>73</v>
      </c>
      <c r="X314" s="238">
        <v>265</v>
      </c>
      <c r="Y314" s="237">
        <v>230534</v>
      </c>
      <c r="Z314" s="237">
        <v>57004</v>
      </c>
      <c r="AA314" s="237">
        <v>48757</v>
      </c>
      <c r="AB314" s="68">
        <v>0</v>
      </c>
      <c r="AC314" s="68">
        <v>0</v>
      </c>
      <c r="AD314" s="68">
        <v>0</v>
      </c>
      <c r="AE314" s="68">
        <v>66572</v>
      </c>
      <c r="AF314" s="68">
        <v>640306</v>
      </c>
      <c r="AG314" s="68">
        <v>0</v>
      </c>
      <c r="AH314" s="68">
        <v>45940</v>
      </c>
      <c r="AI314" s="68">
        <v>752818</v>
      </c>
      <c r="AJ314" s="91">
        <f t="shared" si="24"/>
        <v>0</v>
      </c>
      <c r="AK314" s="68">
        <v>443220</v>
      </c>
      <c r="AL314" s="68">
        <v>110241</v>
      </c>
      <c r="AM314" s="68">
        <v>168607</v>
      </c>
      <c r="AN314" s="68">
        <v>722068</v>
      </c>
      <c r="AO314" s="241" t="s">
        <v>1032</v>
      </c>
      <c r="AP314" s="241" t="s">
        <v>1032</v>
      </c>
      <c r="AQ314" s="111">
        <f t="shared" si="25"/>
        <v>0</v>
      </c>
      <c r="AR314" s="209">
        <v>54348</v>
      </c>
      <c r="AS314" s="241" t="s">
        <v>1032</v>
      </c>
      <c r="AT314" s="68">
        <v>12224</v>
      </c>
      <c r="AU314" s="91">
        <f t="shared" si="27"/>
        <v>66572</v>
      </c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68"/>
    </row>
    <row r="315" spans="1:66" x14ac:dyDescent="0.2">
      <c r="A315" s="14">
        <v>919640373</v>
      </c>
      <c r="B315" t="str">
        <f>VLOOKUP($A315,[2]LibPAS!$A$2:$AO$476,2,FALSE)</f>
        <v>NORTHERN WAYNE COMMUNITY LIB</v>
      </c>
      <c r="C315" s="95"/>
      <c r="D315" s="153" t="s">
        <v>957</v>
      </c>
      <c r="E315" s="153" t="s">
        <v>957</v>
      </c>
      <c r="F315" s="153" t="s">
        <v>219</v>
      </c>
      <c r="G315" s="96"/>
      <c r="H315" s="96"/>
      <c r="I315" s="153" t="s">
        <v>1466</v>
      </c>
      <c r="J315" s="237">
        <v>2300</v>
      </c>
      <c r="K315" s="237">
        <v>485</v>
      </c>
      <c r="L315" s="57">
        <v>35</v>
      </c>
      <c r="M315" s="57">
        <v>0</v>
      </c>
      <c r="N315" s="57">
        <v>0</v>
      </c>
      <c r="O315" s="98">
        <f t="shared" si="23"/>
        <v>0</v>
      </c>
      <c r="P315" s="245">
        <v>0.85714000000000001</v>
      </c>
      <c r="Q315" s="57">
        <v>0.6</v>
      </c>
      <c r="R315" s="57">
        <v>0</v>
      </c>
      <c r="S315" s="98">
        <f t="shared" si="26"/>
        <v>1.4571399999999999</v>
      </c>
      <c r="T315" s="259">
        <v>9802</v>
      </c>
      <c r="U315" s="237">
        <v>7685</v>
      </c>
      <c r="V315" s="237">
        <v>824</v>
      </c>
      <c r="W315" s="237">
        <v>16</v>
      </c>
      <c r="X315" s="237">
        <v>0</v>
      </c>
      <c r="Y315" s="237">
        <v>6543</v>
      </c>
      <c r="Z315" s="237">
        <v>30</v>
      </c>
      <c r="AA315" s="237">
        <v>233</v>
      </c>
      <c r="AB315" s="68">
        <v>0</v>
      </c>
      <c r="AC315" s="68">
        <v>0</v>
      </c>
      <c r="AD315" s="68">
        <v>0</v>
      </c>
      <c r="AE315" s="68">
        <v>9216</v>
      </c>
      <c r="AF315" s="68">
        <v>21577</v>
      </c>
      <c r="AG315" s="68">
        <v>0</v>
      </c>
      <c r="AH315" s="68">
        <v>48018</v>
      </c>
      <c r="AI315" s="68">
        <v>78811</v>
      </c>
      <c r="AJ315" s="91">
        <f t="shared" si="24"/>
        <v>0</v>
      </c>
      <c r="AK315" s="68">
        <v>38230</v>
      </c>
      <c r="AL315" s="68">
        <v>3670</v>
      </c>
      <c r="AM315" s="68">
        <v>29055</v>
      </c>
      <c r="AN315" s="68">
        <v>70955</v>
      </c>
      <c r="AO315" s="241" t="s">
        <v>1032</v>
      </c>
      <c r="AP315" s="241" t="s">
        <v>1032</v>
      </c>
      <c r="AQ315" s="111">
        <f t="shared" si="25"/>
        <v>0</v>
      </c>
      <c r="AR315" s="209">
        <v>9216</v>
      </c>
      <c r="AS315" s="241" t="s">
        <v>1032</v>
      </c>
      <c r="AT315" s="241" t="s">
        <v>1032</v>
      </c>
      <c r="AU315" s="91">
        <f t="shared" si="27"/>
        <v>9216</v>
      </c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</row>
    <row r="316" spans="1:66" x14ac:dyDescent="0.2">
      <c r="A316" s="14">
        <v>902022854</v>
      </c>
      <c r="B316" t="str">
        <f>VLOOKUP($A316,[2]LibPAS!$A$2:$AO$476,2,FALSE)</f>
        <v>NORTHLAND PUBLIC LIBRARY</v>
      </c>
      <c r="C316" s="95"/>
      <c r="D316" s="153" t="s">
        <v>1441</v>
      </c>
      <c r="E316" s="153" t="s">
        <v>229</v>
      </c>
      <c r="F316" s="153" t="s">
        <v>332</v>
      </c>
      <c r="G316" s="96"/>
      <c r="H316" s="96"/>
      <c r="I316" s="153" t="s">
        <v>1452</v>
      </c>
      <c r="J316" s="237">
        <v>81118</v>
      </c>
      <c r="K316" s="237">
        <v>39084</v>
      </c>
      <c r="L316" s="57">
        <v>69</v>
      </c>
      <c r="M316" s="57">
        <v>16.62857</v>
      </c>
      <c r="N316" s="57">
        <v>0</v>
      </c>
      <c r="O316" s="98">
        <f t="shared" si="23"/>
        <v>16.62857</v>
      </c>
      <c r="P316" s="245">
        <v>0</v>
      </c>
      <c r="Q316" s="57">
        <v>36.971429999999998</v>
      </c>
      <c r="R316" s="57">
        <v>3.2</v>
      </c>
      <c r="S316" s="98">
        <f t="shared" si="26"/>
        <v>56.8</v>
      </c>
      <c r="T316" s="259">
        <v>196846</v>
      </c>
      <c r="U316" s="237">
        <v>168831</v>
      </c>
      <c r="V316" s="237">
        <v>348491</v>
      </c>
      <c r="W316" s="237">
        <v>217</v>
      </c>
      <c r="X316" s="237">
        <v>265</v>
      </c>
      <c r="Y316" s="237">
        <v>1005666</v>
      </c>
      <c r="Z316" s="237">
        <v>133855</v>
      </c>
      <c r="AA316" s="237">
        <v>142915</v>
      </c>
      <c r="AB316" s="68">
        <v>0</v>
      </c>
      <c r="AC316" s="68">
        <v>0</v>
      </c>
      <c r="AD316" s="68">
        <v>0</v>
      </c>
      <c r="AE316" s="68">
        <v>294053</v>
      </c>
      <c r="AF316" s="68">
        <v>2211420</v>
      </c>
      <c r="AG316" s="68">
        <v>0</v>
      </c>
      <c r="AH316" s="68">
        <v>404643</v>
      </c>
      <c r="AI316" s="68">
        <v>2910116</v>
      </c>
      <c r="AJ316" s="91">
        <f t="shared" si="24"/>
        <v>0</v>
      </c>
      <c r="AK316" s="68">
        <v>2057481</v>
      </c>
      <c r="AL316" s="68">
        <v>343184</v>
      </c>
      <c r="AM316" s="68">
        <v>405167</v>
      </c>
      <c r="AN316" s="68">
        <v>2805832</v>
      </c>
      <c r="AO316" s="68">
        <v>0</v>
      </c>
      <c r="AP316" s="68">
        <v>0</v>
      </c>
      <c r="AQ316" s="111">
        <f t="shared" si="25"/>
        <v>0</v>
      </c>
      <c r="AR316" s="209">
        <v>250172</v>
      </c>
      <c r="AS316" s="68">
        <v>0</v>
      </c>
      <c r="AT316" s="68">
        <v>43881</v>
      </c>
      <c r="AU316" s="91">
        <f t="shared" si="27"/>
        <v>294053</v>
      </c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68"/>
    </row>
    <row r="317" spans="1:66" x14ac:dyDescent="0.2">
      <c r="A317" s="14">
        <v>907650693</v>
      </c>
      <c r="B317" t="str">
        <f>VLOOKUP($A317,[2]LibPAS!$A$2:$AO$476,2,FALSE)</f>
        <v>NORWIN PUB LIB ASSOC</v>
      </c>
      <c r="C317" s="95"/>
      <c r="D317" s="153" t="s">
        <v>1441</v>
      </c>
      <c r="E317" s="153" t="s">
        <v>806</v>
      </c>
      <c r="F317" s="153" t="s">
        <v>806</v>
      </c>
      <c r="G317" s="96"/>
      <c r="H317" s="96"/>
      <c r="I317" s="153" t="s">
        <v>1448</v>
      </c>
      <c r="J317" s="237">
        <v>35428</v>
      </c>
      <c r="K317" s="237">
        <v>18703</v>
      </c>
      <c r="L317" s="57">
        <v>58</v>
      </c>
      <c r="M317" s="57">
        <v>1.75</v>
      </c>
      <c r="N317" s="57">
        <v>0</v>
      </c>
      <c r="O317" s="98">
        <f t="shared" si="23"/>
        <v>1.75</v>
      </c>
      <c r="P317" s="245">
        <v>1</v>
      </c>
      <c r="Q317" s="57">
        <v>6.5</v>
      </c>
      <c r="R317" s="57">
        <v>0.5</v>
      </c>
      <c r="S317" s="98">
        <f t="shared" si="26"/>
        <v>9.75</v>
      </c>
      <c r="T317" s="259">
        <v>83459</v>
      </c>
      <c r="U317" s="237">
        <v>65370</v>
      </c>
      <c r="V317" s="237">
        <v>460</v>
      </c>
      <c r="W317" s="237">
        <v>69</v>
      </c>
      <c r="X317" s="237">
        <v>0</v>
      </c>
      <c r="Y317" s="237">
        <v>162478</v>
      </c>
      <c r="Z317" s="237">
        <v>14509</v>
      </c>
      <c r="AA317" s="237">
        <v>12191</v>
      </c>
      <c r="AB317" s="68">
        <v>0</v>
      </c>
      <c r="AC317" s="68">
        <v>0</v>
      </c>
      <c r="AD317" s="68">
        <v>0</v>
      </c>
      <c r="AE317" s="68">
        <v>103145</v>
      </c>
      <c r="AF317" s="68">
        <v>488789</v>
      </c>
      <c r="AG317" s="68">
        <v>481731</v>
      </c>
      <c r="AH317" s="68">
        <v>98834</v>
      </c>
      <c r="AI317" s="68">
        <v>690768</v>
      </c>
      <c r="AJ317" s="91">
        <f t="shared" si="24"/>
        <v>0</v>
      </c>
      <c r="AK317" s="68">
        <v>342065</v>
      </c>
      <c r="AL317" s="68">
        <v>82706</v>
      </c>
      <c r="AM317" s="68">
        <v>317644</v>
      </c>
      <c r="AN317" s="68">
        <v>742415</v>
      </c>
      <c r="AO317" s="68">
        <v>0</v>
      </c>
      <c r="AP317" s="68">
        <v>0</v>
      </c>
      <c r="AQ317" s="111">
        <f t="shared" si="25"/>
        <v>0</v>
      </c>
      <c r="AR317" s="209">
        <v>103145</v>
      </c>
      <c r="AS317" s="68">
        <v>0</v>
      </c>
      <c r="AT317" s="68">
        <v>0</v>
      </c>
      <c r="AU317" s="91">
        <f t="shared" si="27"/>
        <v>103145</v>
      </c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</row>
    <row r="318" spans="1:66" x14ac:dyDescent="0.2">
      <c r="A318" s="14">
        <v>925230933</v>
      </c>
      <c r="B318" t="str">
        <f>VLOOKUP($A318,[2]LibPAS!$A$2:$AO$476,2,FALSE)</f>
        <v>NORWOOD PUBLIC LIBRARY</v>
      </c>
      <c r="C318" s="95"/>
      <c r="D318" s="153" t="s">
        <v>1440</v>
      </c>
      <c r="E318" s="153" t="s">
        <v>870</v>
      </c>
      <c r="F318" s="153" t="s">
        <v>870</v>
      </c>
      <c r="G318" s="96"/>
      <c r="H318" s="96"/>
      <c r="I318" s="153" t="s">
        <v>1457</v>
      </c>
      <c r="J318" s="237">
        <v>5890</v>
      </c>
      <c r="K318" s="237">
        <v>1749</v>
      </c>
      <c r="L318" s="57">
        <v>47</v>
      </c>
      <c r="M318" s="57">
        <v>0</v>
      </c>
      <c r="N318" s="57">
        <v>0</v>
      </c>
      <c r="O318" s="98">
        <f t="shared" si="23"/>
        <v>0</v>
      </c>
      <c r="P318" s="245">
        <v>0</v>
      </c>
      <c r="Q318" s="57">
        <v>3.8571399999999998</v>
      </c>
      <c r="R318" s="57">
        <v>0</v>
      </c>
      <c r="S318" s="98">
        <f t="shared" si="26"/>
        <v>3.8571399999999998</v>
      </c>
      <c r="T318" s="259">
        <v>48740</v>
      </c>
      <c r="U318" s="237">
        <v>22626</v>
      </c>
      <c r="V318" s="237">
        <v>25356</v>
      </c>
      <c r="W318" s="237">
        <v>30</v>
      </c>
      <c r="X318" s="237">
        <v>229</v>
      </c>
      <c r="Y318" s="237">
        <v>23929</v>
      </c>
      <c r="Z318" s="237">
        <v>3612</v>
      </c>
      <c r="AA318" s="237">
        <v>2283</v>
      </c>
      <c r="AB318" s="68">
        <v>0</v>
      </c>
      <c r="AC318" s="68">
        <v>0</v>
      </c>
      <c r="AD318" s="68">
        <v>0</v>
      </c>
      <c r="AE318" s="68">
        <v>20837</v>
      </c>
      <c r="AF318" s="68">
        <v>9144</v>
      </c>
      <c r="AG318" s="68">
        <v>0</v>
      </c>
      <c r="AH318" s="68">
        <v>15026</v>
      </c>
      <c r="AI318" s="68">
        <v>45007</v>
      </c>
      <c r="AJ318" s="91">
        <f t="shared" si="24"/>
        <v>0</v>
      </c>
      <c r="AK318" s="68">
        <v>100591</v>
      </c>
      <c r="AL318" s="68">
        <v>18946</v>
      </c>
      <c r="AM318" s="68">
        <v>24097</v>
      </c>
      <c r="AN318" s="68">
        <v>143634</v>
      </c>
      <c r="AO318" s="68">
        <v>0</v>
      </c>
      <c r="AP318" s="68">
        <v>0</v>
      </c>
      <c r="AQ318" s="111">
        <f t="shared" si="25"/>
        <v>0</v>
      </c>
      <c r="AR318" s="209">
        <v>20837</v>
      </c>
      <c r="AS318" s="68">
        <v>0</v>
      </c>
      <c r="AT318" s="68">
        <v>0</v>
      </c>
      <c r="AU318" s="91">
        <f t="shared" si="27"/>
        <v>20837</v>
      </c>
      <c r="AX318" s="47"/>
      <c r="AZ318" s="68"/>
      <c r="BA318" s="68"/>
      <c r="BB318" s="47"/>
      <c r="BC318" s="47"/>
      <c r="BD318" s="47"/>
      <c r="BE318" s="47"/>
      <c r="BF318" s="47"/>
      <c r="BG318" s="47"/>
      <c r="BH318" s="47"/>
      <c r="BJ318" s="68"/>
      <c r="BK318" s="47"/>
      <c r="BL318" s="47"/>
      <c r="BM318" s="47"/>
      <c r="BN318" s="47"/>
    </row>
    <row r="319" spans="1:66" x14ac:dyDescent="0.2">
      <c r="A319" s="14">
        <v>902022403</v>
      </c>
      <c r="B319" t="str">
        <f>VLOOKUP($A319,[2]LibPAS!$A$2:$AO$476,2,FALSE)</f>
        <v>OAKMONT CARNEGIE LIBRARY</v>
      </c>
      <c r="C319" s="95"/>
      <c r="D319" s="153" t="s">
        <v>1441</v>
      </c>
      <c r="E319" s="153" t="s">
        <v>229</v>
      </c>
      <c r="F319" s="153" t="s">
        <v>332</v>
      </c>
      <c r="G319" s="96"/>
      <c r="H319" s="96"/>
      <c r="I319" s="153" t="s">
        <v>1452</v>
      </c>
      <c r="J319" s="237">
        <v>6303</v>
      </c>
      <c r="K319" s="237">
        <v>7661</v>
      </c>
      <c r="L319" s="57">
        <v>51</v>
      </c>
      <c r="M319" s="57">
        <v>1.6</v>
      </c>
      <c r="N319" s="57">
        <v>0</v>
      </c>
      <c r="O319" s="98">
        <f t="shared" si="23"/>
        <v>1.6</v>
      </c>
      <c r="P319" s="245">
        <v>1</v>
      </c>
      <c r="Q319" s="57">
        <v>2.7</v>
      </c>
      <c r="R319" s="57">
        <v>7.4999999999999997E-2</v>
      </c>
      <c r="S319" s="98">
        <f t="shared" si="26"/>
        <v>5.3750000000000009</v>
      </c>
      <c r="T319" s="259">
        <v>41135</v>
      </c>
      <c r="U319" s="237">
        <v>35923</v>
      </c>
      <c r="V319" s="237">
        <v>348491</v>
      </c>
      <c r="W319" s="237">
        <v>66</v>
      </c>
      <c r="X319" s="237">
        <v>265</v>
      </c>
      <c r="Y319" s="237">
        <v>89102</v>
      </c>
      <c r="Z319" s="237">
        <v>22801</v>
      </c>
      <c r="AA319" s="237">
        <v>27659</v>
      </c>
      <c r="AB319" s="68">
        <v>0</v>
      </c>
      <c r="AC319" s="68">
        <v>0</v>
      </c>
      <c r="AD319" s="68">
        <v>0</v>
      </c>
      <c r="AE319" s="68">
        <v>36894</v>
      </c>
      <c r="AF319" s="68">
        <v>432357</v>
      </c>
      <c r="AG319" s="68">
        <v>4000</v>
      </c>
      <c r="AH319" s="68">
        <v>102310</v>
      </c>
      <c r="AI319" s="68">
        <v>571561</v>
      </c>
      <c r="AJ319" s="91">
        <f t="shared" si="24"/>
        <v>0</v>
      </c>
      <c r="AK319" s="68">
        <v>228032</v>
      </c>
      <c r="AL319" s="68">
        <v>35092</v>
      </c>
      <c r="AM319" s="68">
        <v>270445</v>
      </c>
      <c r="AN319" s="68">
        <v>533569</v>
      </c>
      <c r="AO319" s="241" t="s">
        <v>1032</v>
      </c>
      <c r="AP319" s="241" t="s">
        <v>1032</v>
      </c>
      <c r="AQ319" s="111">
        <f t="shared" si="25"/>
        <v>0</v>
      </c>
      <c r="AR319" s="209">
        <v>33484</v>
      </c>
      <c r="AS319" s="241" t="s">
        <v>1032</v>
      </c>
      <c r="AT319" s="68">
        <v>3410</v>
      </c>
      <c r="AU319" s="91">
        <f t="shared" si="27"/>
        <v>36894</v>
      </c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J319" s="68"/>
      <c r="BK319" s="47"/>
      <c r="BL319" s="47"/>
      <c r="BM319" s="47"/>
      <c r="BN319" s="47"/>
    </row>
    <row r="320" spans="1:66" x14ac:dyDescent="0.2">
      <c r="A320" s="14">
        <v>906610512</v>
      </c>
      <c r="B320" t="str">
        <f>VLOOKUP($A320,[2]LibPAS!$A$2:$AO$476,2,FALSE)</f>
        <v>OIL CITY LIBRARY</v>
      </c>
      <c r="C320" s="95"/>
      <c r="D320" s="153" t="s">
        <v>1442</v>
      </c>
      <c r="E320" s="153" t="s">
        <v>118</v>
      </c>
      <c r="F320" s="153" t="s">
        <v>456</v>
      </c>
      <c r="G320" s="96"/>
      <c r="H320" s="96"/>
      <c r="I320" s="153">
        <v>0</v>
      </c>
      <c r="J320" s="237">
        <v>14038</v>
      </c>
      <c r="K320" s="237">
        <v>16800</v>
      </c>
      <c r="L320" s="57">
        <v>65</v>
      </c>
      <c r="M320" s="57">
        <v>3.0666699999999998</v>
      </c>
      <c r="N320" s="57">
        <v>0</v>
      </c>
      <c r="O320" s="98">
        <f t="shared" ref="O320:O381" si="32">SUM(M320:N320)</f>
        <v>3.0666699999999998</v>
      </c>
      <c r="P320" s="245">
        <v>0</v>
      </c>
      <c r="Q320" s="57">
        <v>5.0133299999999998</v>
      </c>
      <c r="R320" s="57">
        <v>1.06667</v>
      </c>
      <c r="S320" s="98">
        <f t="shared" si="26"/>
        <v>9.1466700000000003</v>
      </c>
      <c r="T320" s="259">
        <v>140378</v>
      </c>
      <c r="U320" s="237">
        <v>133567</v>
      </c>
      <c r="V320" s="238">
        <v>1879</v>
      </c>
      <c r="W320" s="237">
        <v>148</v>
      </c>
      <c r="X320" s="237">
        <v>63</v>
      </c>
      <c r="Y320" s="237">
        <v>102991</v>
      </c>
      <c r="Z320" s="237">
        <v>662</v>
      </c>
      <c r="AA320" s="237">
        <v>818</v>
      </c>
      <c r="AB320" s="68">
        <v>0</v>
      </c>
      <c r="AC320" s="68">
        <v>10000</v>
      </c>
      <c r="AD320" s="68">
        <v>0</v>
      </c>
      <c r="AE320" s="68">
        <v>200037</v>
      </c>
      <c r="AF320" s="68">
        <v>280135</v>
      </c>
      <c r="AG320" s="68">
        <v>9850</v>
      </c>
      <c r="AH320" s="68">
        <v>260026</v>
      </c>
      <c r="AI320" s="68">
        <v>750198</v>
      </c>
      <c r="AJ320" s="91">
        <f t="shared" ref="AJ320:AJ381" si="33">AB320+AD320</f>
        <v>0</v>
      </c>
      <c r="AK320" s="68">
        <v>268100</v>
      </c>
      <c r="AL320" s="68">
        <v>66656</v>
      </c>
      <c r="AM320" s="68">
        <v>109426</v>
      </c>
      <c r="AN320" s="68">
        <v>444182</v>
      </c>
      <c r="AO320" s="68">
        <v>11500</v>
      </c>
      <c r="AP320" s="241" t="s">
        <v>1032</v>
      </c>
      <c r="AQ320" s="111">
        <f t="shared" ref="AQ320:AQ381" si="34">SUM(AO320:AP320)</f>
        <v>11500</v>
      </c>
      <c r="AR320" s="209">
        <v>198532</v>
      </c>
      <c r="AS320" s="68">
        <v>0</v>
      </c>
      <c r="AT320" s="68">
        <v>0</v>
      </c>
      <c r="AU320" s="91">
        <f t="shared" si="27"/>
        <v>198532</v>
      </c>
      <c r="AW320" s="47"/>
      <c r="AX320" s="47"/>
      <c r="AY320" s="47"/>
      <c r="AZ320" s="47"/>
      <c r="BA320" s="47"/>
      <c r="BB320" s="47"/>
      <c r="BC320" s="47"/>
      <c r="BD320" s="47"/>
      <c r="BE320" s="47"/>
      <c r="BF320" s="68"/>
      <c r="BG320" s="68"/>
      <c r="BH320" s="68"/>
      <c r="BJ320" s="68"/>
      <c r="BK320" s="47"/>
      <c r="BL320" s="47"/>
      <c r="BM320" s="47"/>
      <c r="BN320" s="47"/>
    </row>
    <row r="321" spans="1:66" x14ac:dyDescent="0.2">
      <c r="A321" s="14">
        <v>929541173</v>
      </c>
      <c r="B321" t="str">
        <f>VLOOKUP($A321,[2]LibPAS!$A$2:$AO$476,2,FALSE)</f>
        <v>ORWIGSBURG AREA FR PUB LIBRARY</v>
      </c>
      <c r="C321" s="95"/>
      <c r="D321" s="153" t="s">
        <v>957</v>
      </c>
      <c r="E321" s="153" t="s">
        <v>368</v>
      </c>
      <c r="F321" s="153" t="s">
        <v>630</v>
      </c>
      <c r="G321" s="96"/>
      <c r="H321" s="96"/>
      <c r="I321" s="153" t="s">
        <v>1477</v>
      </c>
      <c r="J321" s="237">
        <v>6426</v>
      </c>
      <c r="K321" s="237">
        <v>1317</v>
      </c>
      <c r="L321" s="57">
        <v>50</v>
      </c>
      <c r="M321" s="57">
        <v>0</v>
      </c>
      <c r="N321" s="57">
        <v>0</v>
      </c>
      <c r="O321" s="98">
        <f t="shared" si="32"/>
        <v>0</v>
      </c>
      <c r="P321" s="245">
        <v>1.14286</v>
      </c>
      <c r="Q321" s="57">
        <v>1.4</v>
      </c>
      <c r="R321" s="57">
        <v>0.25713999999999998</v>
      </c>
      <c r="S321" s="98">
        <f t="shared" si="26"/>
        <v>2.8000000000000003</v>
      </c>
      <c r="T321" s="259">
        <v>33547</v>
      </c>
      <c r="U321" s="237">
        <v>28636</v>
      </c>
      <c r="V321" s="237">
        <v>344</v>
      </c>
      <c r="W321" s="237">
        <v>50</v>
      </c>
      <c r="X321" s="237">
        <v>0</v>
      </c>
      <c r="Y321" s="237">
        <v>35922</v>
      </c>
      <c r="Z321" s="237">
        <v>63</v>
      </c>
      <c r="AA321" s="237">
        <v>475</v>
      </c>
      <c r="AB321" s="241">
        <v>0</v>
      </c>
      <c r="AC321" s="68">
        <v>866</v>
      </c>
      <c r="AD321" s="241">
        <v>0</v>
      </c>
      <c r="AE321" s="68">
        <v>19801</v>
      </c>
      <c r="AF321" s="68">
        <v>9922</v>
      </c>
      <c r="AG321" s="241" t="s">
        <v>1032</v>
      </c>
      <c r="AH321" s="68">
        <v>72862</v>
      </c>
      <c r="AI321" s="68">
        <v>103451</v>
      </c>
      <c r="AJ321" s="91">
        <f t="shared" si="33"/>
        <v>0</v>
      </c>
      <c r="AK321" s="68">
        <v>63603</v>
      </c>
      <c r="AL321" s="68">
        <v>14160</v>
      </c>
      <c r="AM321" s="68">
        <v>39643</v>
      </c>
      <c r="AN321" s="68">
        <v>117406</v>
      </c>
      <c r="AO321" s="241" t="s">
        <v>1032</v>
      </c>
      <c r="AP321" s="241" t="s">
        <v>1032</v>
      </c>
      <c r="AQ321" s="111">
        <f t="shared" si="34"/>
        <v>0</v>
      </c>
      <c r="AR321" s="209">
        <v>19801</v>
      </c>
      <c r="AS321" s="241" t="s">
        <v>1032</v>
      </c>
      <c r="AT321" s="241" t="s">
        <v>1032</v>
      </c>
      <c r="AU321" s="91">
        <f t="shared" si="27"/>
        <v>19801</v>
      </c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</row>
    <row r="322" spans="1:66" x14ac:dyDescent="0.2">
      <c r="A322" s="14">
        <v>918402073</v>
      </c>
      <c r="B322" t="str">
        <f>VLOOKUP($A322,[2]LibPAS!$A$2:$AO$476,2,FALSE)</f>
        <v>OSTERHOUT FREE LIBRARY</v>
      </c>
      <c r="C322" s="95"/>
      <c r="D322" s="153" t="s">
        <v>957</v>
      </c>
      <c r="E322" s="153" t="s">
        <v>127</v>
      </c>
      <c r="F322" s="153" t="s">
        <v>775</v>
      </c>
      <c r="G322" s="96"/>
      <c r="H322" s="96"/>
      <c r="I322" s="153" t="s">
        <v>1461</v>
      </c>
      <c r="J322" s="237">
        <v>119358</v>
      </c>
      <c r="K322" s="237">
        <v>131100</v>
      </c>
      <c r="L322" s="57">
        <v>65</v>
      </c>
      <c r="M322" s="57">
        <v>8</v>
      </c>
      <c r="N322" s="57">
        <v>0</v>
      </c>
      <c r="O322" s="98">
        <f t="shared" si="32"/>
        <v>8</v>
      </c>
      <c r="P322" s="245">
        <v>1</v>
      </c>
      <c r="Q322" s="57">
        <v>20.72973</v>
      </c>
      <c r="R322" s="57">
        <v>1.08108</v>
      </c>
      <c r="S322" s="98">
        <f t="shared" si="26"/>
        <v>30.81081</v>
      </c>
      <c r="T322" s="259">
        <v>209765</v>
      </c>
      <c r="U322" s="237">
        <v>180339</v>
      </c>
      <c r="V322" s="237">
        <v>2292</v>
      </c>
      <c r="W322" s="237">
        <v>119</v>
      </c>
      <c r="X322" s="237">
        <v>40</v>
      </c>
      <c r="Y322" s="237">
        <v>153967</v>
      </c>
      <c r="Z322" s="237">
        <v>13985</v>
      </c>
      <c r="AA322" s="237">
        <v>13885</v>
      </c>
      <c r="AB322" s="68">
        <v>10393</v>
      </c>
      <c r="AC322" s="68">
        <v>11936</v>
      </c>
      <c r="AD322" s="68">
        <v>0</v>
      </c>
      <c r="AE322" s="68">
        <v>378919</v>
      </c>
      <c r="AF322" s="68">
        <v>280823</v>
      </c>
      <c r="AG322" s="241" t="s">
        <v>1032</v>
      </c>
      <c r="AH322" s="68">
        <v>1286940</v>
      </c>
      <c r="AI322" s="68">
        <v>1958618</v>
      </c>
      <c r="AJ322" s="91">
        <f t="shared" si="33"/>
        <v>10393</v>
      </c>
      <c r="AK322" s="68">
        <v>1110667</v>
      </c>
      <c r="AL322" s="68">
        <v>126143</v>
      </c>
      <c r="AM322" s="68">
        <v>414801</v>
      </c>
      <c r="AN322" s="68">
        <v>1651611</v>
      </c>
      <c r="AO322" s="68">
        <v>1543</v>
      </c>
      <c r="AP322" s="68">
        <v>10393</v>
      </c>
      <c r="AQ322" s="111">
        <f t="shared" si="34"/>
        <v>11936</v>
      </c>
      <c r="AR322" s="209">
        <v>378919</v>
      </c>
      <c r="AS322" s="68">
        <v>0</v>
      </c>
      <c r="AT322" s="68">
        <v>0</v>
      </c>
      <c r="AU322" s="91">
        <f t="shared" si="27"/>
        <v>378919</v>
      </c>
      <c r="AW322" s="47"/>
      <c r="AX322" s="47"/>
      <c r="AZ322" s="68"/>
      <c r="BA322" s="68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</row>
    <row r="323" spans="1:66" x14ac:dyDescent="0.2">
      <c r="A323" s="14">
        <v>909530723</v>
      </c>
      <c r="B323" t="str">
        <f>VLOOKUP($A323,[2]LibPAS!$A$2:$AO$476,2,FALSE)</f>
        <v>OSWAYO VALLEY MEMORIAL LIBRARY</v>
      </c>
      <c r="C323" s="95"/>
      <c r="D323" s="153" t="s">
        <v>1443</v>
      </c>
      <c r="E323" s="153" t="s">
        <v>13</v>
      </c>
      <c r="F323" s="153" t="s">
        <v>623</v>
      </c>
      <c r="G323" s="96"/>
      <c r="H323" s="96"/>
      <c r="I323" s="153" t="s">
        <v>1467</v>
      </c>
      <c r="J323" s="237">
        <v>3514</v>
      </c>
      <c r="K323" s="237">
        <v>892</v>
      </c>
      <c r="L323" s="57">
        <v>35</v>
      </c>
      <c r="M323" s="57">
        <v>0</v>
      </c>
      <c r="N323" s="57">
        <v>0</v>
      </c>
      <c r="O323" s="98">
        <f t="shared" si="32"/>
        <v>0</v>
      </c>
      <c r="P323" s="245">
        <v>1</v>
      </c>
      <c r="Q323" s="57">
        <v>0</v>
      </c>
      <c r="R323" s="57">
        <v>0.57142999999999999</v>
      </c>
      <c r="S323" s="98">
        <f t="shared" si="26"/>
        <v>1.5714299999999999</v>
      </c>
      <c r="T323" s="259">
        <v>12970</v>
      </c>
      <c r="U323" s="237">
        <v>10811</v>
      </c>
      <c r="V323" s="237">
        <v>0</v>
      </c>
      <c r="W323" s="237">
        <v>32</v>
      </c>
      <c r="X323" s="237">
        <v>0</v>
      </c>
      <c r="Y323" s="237">
        <v>9066</v>
      </c>
      <c r="Z323" s="237">
        <v>55</v>
      </c>
      <c r="AA323" s="237">
        <v>133</v>
      </c>
      <c r="AB323" s="68">
        <v>0</v>
      </c>
      <c r="AC323" s="68">
        <v>0</v>
      </c>
      <c r="AD323" s="68">
        <v>0</v>
      </c>
      <c r="AE323" s="68">
        <v>10392</v>
      </c>
      <c r="AF323" s="68">
        <v>18170</v>
      </c>
      <c r="AG323" s="68">
        <v>3000</v>
      </c>
      <c r="AH323" s="68">
        <v>33101</v>
      </c>
      <c r="AI323" s="68">
        <v>61663</v>
      </c>
      <c r="AJ323" s="91">
        <f t="shared" si="33"/>
        <v>0</v>
      </c>
      <c r="AK323" s="68">
        <v>28273</v>
      </c>
      <c r="AL323" s="68">
        <v>7754</v>
      </c>
      <c r="AM323" s="68">
        <v>18790</v>
      </c>
      <c r="AN323" s="68">
        <v>54817</v>
      </c>
      <c r="AO323" s="68">
        <v>0</v>
      </c>
      <c r="AP323" s="68">
        <v>0</v>
      </c>
      <c r="AQ323" s="111">
        <f t="shared" si="34"/>
        <v>0</v>
      </c>
      <c r="AR323" s="209">
        <v>10392</v>
      </c>
      <c r="AS323" s="68">
        <v>0</v>
      </c>
      <c r="AT323" s="68">
        <v>0</v>
      </c>
      <c r="AU323" s="91">
        <f t="shared" si="27"/>
        <v>10392</v>
      </c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</row>
    <row r="324" spans="1:66" x14ac:dyDescent="0.2">
      <c r="A324" s="14">
        <v>924151173</v>
      </c>
      <c r="B324" t="str">
        <f>VLOOKUP($A324,[2]LibPAS!$A$2:$AO$476,2,FALSE)</f>
        <v>OXFORD PUBLIC LIBRARY</v>
      </c>
      <c r="C324" s="95"/>
      <c r="D324" s="153" t="s">
        <v>1440</v>
      </c>
      <c r="E324" s="153" t="s">
        <v>951</v>
      </c>
      <c r="F324" s="153" t="s">
        <v>951</v>
      </c>
      <c r="G324" s="96"/>
      <c r="H324" s="96"/>
      <c r="I324" s="153" t="s">
        <v>1458</v>
      </c>
      <c r="J324" s="237">
        <v>25814</v>
      </c>
      <c r="K324" s="238">
        <v>6937</v>
      </c>
      <c r="L324" s="57">
        <v>56</v>
      </c>
      <c r="M324" s="57">
        <v>2</v>
      </c>
      <c r="N324" s="57">
        <v>0</v>
      </c>
      <c r="O324" s="98">
        <f t="shared" si="32"/>
        <v>2</v>
      </c>
      <c r="P324" s="245">
        <v>0</v>
      </c>
      <c r="Q324" s="57">
        <v>5.13889</v>
      </c>
      <c r="R324" s="57">
        <v>0.55556000000000005</v>
      </c>
      <c r="S324" s="98">
        <f t="shared" ref="S324:S386" si="35">SUM(O324:R324)</f>
        <v>7.6944499999999998</v>
      </c>
      <c r="T324" s="293">
        <v>54594</v>
      </c>
      <c r="U324" s="238">
        <v>47828</v>
      </c>
      <c r="V324" s="238">
        <v>30357</v>
      </c>
      <c r="W324" s="238">
        <v>69</v>
      </c>
      <c r="X324" s="238">
        <v>45</v>
      </c>
      <c r="Y324" s="237">
        <v>117373</v>
      </c>
      <c r="Z324" s="237">
        <v>91</v>
      </c>
      <c r="AA324" s="237">
        <v>120</v>
      </c>
      <c r="AB324" s="68">
        <v>0</v>
      </c>
      <c r="AC324" s="68">
        <v>0</v>
      </c>
      <c r="AD324" s="68">
        <v>0</v>
      </c>
      <c r="AE324" s="68">
        <v>74500</v>
      </c>
      <c r="AF324" s="68">
        <v>79911</v>
      </c>
      <c r="AG324" s="68">
        <v>0</v>
      </c>
      <c r="AH324" s="68">
        <v>93000</v>
      </c>
      <c r="AI324" s="68">
        <v>247411</v>
      </c>
      <c r="AJ324" s="91">
        <f t="shared" si="33"/>
        <v>0</v>
      </c>
      <c r="AK324" s="68">
        <v>214317</v>
      </c>
      <c r="AL324" s="68">
        <v>45714</v>
      </c>
      <c r="AM324" s="68">
        <v>168486</v>
      </c>
      <c r="AN324" s="68">
        <v>428517</v>
      </c>
      <c r="AO324" s="68">
        <v>0</v>
      </c>
      <c r="AP324" s="68">
        <v>0</v>
      </c>
      <c r="AQ324" s="111">
        <f t="shared" si="34"/>
        <v>0</v>
      </c>
      <c r="AR324" s="209">
        <v>74500</v>
      </c>
      <c r="AS324" s="68">
        <v>0</v>
      </c>
      <c r="AT324" s="68">
        <v>0</v>
      </c>
      <c r="AU324" s="91">
        <f t="shared" ref="AU324:AU386" si="36">SUM(AR324:AT324)</f>
        <v>74500</v>
      </c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</row>
    <row r="325" spans="1:66" x14ac:dyDescent="0.2">
      <c r="A325" s="14">
        <v>921130543</v>
      </c>
      <c r="B325" t="str">
        <f>VLOOKUP($A325,[2]LibPAS!$A$2:$AO$476,2,FALSE)</f>
        <v>PALMERTON AREA LIBRARY</v>
      </c>
      <c r="C325" s="95"/>
      <c r="D325" s="153" t="s">
        <v>1444</v>
      </c>
      <c r="E325" s="153" t="s">
        <v>353</v>
      </c>
      <c r="F325" s="153" t="s">
        <v>669</v>
      </c>
      <c r="G325" s="96"/>
      <c r="H325" s="96"/>
      <c r="I325" s="153">
        <v>0</v>
      </c>
      <c r="J325" s="237">
        <v>14056</v>
      </c>
      <c r="K325" s="237">
        <v>2599</v>
      </c>
      <c r="L325" s="57">
        <v>48</v>
      </c>
      <c r="M325" s="57">
        <v>0</v>
      </c>
      <c r="N325" s="57">
        <v>0</v>
      </c>
      <c r="O325" s="98">
        <f t="shared" si="32"/>
        <v>0</v>
      </c>
      <c r="P325" s="245">
        <v>1</v>
      </c>
      <c r="Q325" s="57">
        <v>2.8</v>
      </c>
      <c r="R325" s="57">
        <v>0.97143000000000002</v>
      </c>
      <c r="S325" s="98">
        <f t="shared" si="35"/>
        <v>4.7714299999999996</v>
      </c>
      <c r="T325" s="259">
        <v>37548</v>
      </c>
      <c r="U325" s="237">
        <v>32277</v>
      </c>
      <c r="V325" s="237">
        <v>5675</v>
      </c>
      <c r="W325" s="237">
        <v>45</v>
      </c>
      <c r="X325" s="237">
        <v>130</v>
      </c>
      <c r="Y325" s="237">
        <v>44521</v>
      </c>
      <c r="Z325" s="237">
        <v>258</v>
      </c>
      <c r="AA325" s="237">
        <v>459</v>
      </c>
      <c r="AB325" s="68">
        <v>0</v>
      </c>
      <c r="AC325" s="68">
        <v>0</v>
      </c>
      <c r="AD325" s="68">
        <v>0</v>
      </c>
      <c r="AE325" s="68">
        <v>37799</v>
      </c>
      <c r="AF325" s="68">
        <v>29365</v>
      </c>
      <c r="AG325" s="68">
        <v>14828</v>
      </c>
      <c r="AH325" s="68">
        <v>142048</v>
      </c>
      <c r="AI325" s="68">
        <v>209212</v>
      </c>
      <c r="AJ325" s="91">
        <f t="shared" si="33"/>
        <v>0</v>
      </c>
      <c r="AK325" s="68">
        <v>106361</v>
      </c>
      <c r="AL325" s="68">
        <v>25178</v>
      </c>
      <c r="AM325" s="68">
        <v>58358</v>
      </c>
      <c r="AN325" s="68">
        <v>189897</v>
      </c>
      <c r="AO325" s="68">
        <v>0</v>
      </c>
      <c r="AP325" s="68">
        <v>0</v>
      </c>
      <c r="AQ325" s="111">
        <f t="shared" si="34"/>
        <v>0</v>
      </c>
      <c r="AR325" s="209">
        <v>37799</v>
      </c>
      <c r="AS325" s="68">
        <v>0</v>
      </c>
      <c r="AT325" s="68">
        <v>0</v>
      </c>
      <c r="AU325" s="91">
        <f t="shared" si="36"/>
        <v>37799</v>
      </c>
      <c r="AW325" s="47"/>
      <c r="AX325" s="47"/>
      <c r="AY325" s="47"/>
      <c r="AZ325" s="47"/>
      <c r="BA325" s="47"/>
      <c r="BB325" s="47"/>
      <c r="BC325" s="47"/>
      <c r="BD325" s="47"/>
      <c r="BE325" s="47"/>
      <c r="BF325" s="68"/>
      <c r="BG325" s="68"/>
      <c r="BH325" s="68"/>
      <c r="BJ325" s="68"/>
      <c r="BK325" s="47"/>
      <c r="BL325" s="47"/>
      <c r="BM325" s="47"/>
      <c r="BN325" s="47"/>
    </row>
    <row r="326" spans="1:66" x14ac:dyDescent="0.2">
      <c r="A326" s="14">
        <v>913380543</v>
      </c>
      <c r="B326" t="str">
        <f>VLOOKUP($A326,[2]LibPAS!$A$2:$AO$476,2,FALSE)</f>
        <v>PALMYRA PUBLIC LIBRARY</v>
      </c>
      <c r="C326" s="95"/>
      <c r="D326" s="153" t="s">
        <v>340</v>
      </c>
      <c r="E326" s="153" t="s">
        <v>459</v>
      </c>
      <c r="F326" s="153" t="s">
        <v>459</v>
      </c>
      <c r="G326" s="96"/>
      <c r="H326" s="96"/>
      <c r="I326" s="153" t="s">
        <v>1456</v>
      </c>
      <c r="J326" s="237">
        <v>22379</v>
      </c>
      <c r="K326" s="238">
        <v>19719</v>
      </c>
      <c r="L326" s="57">
        <v>51</v>
      </c>
      <c r="M326" s="57">
        <v>1.14286</v>
      </c>
      <c r="N326" s="57">
        <v>0</v>
      </c>
      <c r="O326" s="98">
        <f t="shared" si="32"/>
        <v>1.14286</v>
      </c>
      <c r="P326" s="245">
        <v>1.14286</v>
      </c>
      <c r="Q326" s="57">
        <v>6.1428599999999998</v>
      </c>
      <c r="R326" s="57">
        <v>0.97143000000000002</v>
      </c>
      <c r="S326" s="98">
        <f t="shared" si="35"/>
        <v>9.40001</v>
      </c>
      <c r="T326" s="293">
        <v>56273</v>
      </c>
      <c r="U326" s="238">
        <v>48702</v>
      </c>
      <c r="V326" s="241" t="s">
        <v>1032</v>
      </c>
      <c r="W326" s="238">
        <v>48</v>
      </c>
      <c r="X326" s="238">
        <v>4027</v>
      </c>
      <c r="Y326" s="237">
        <v>154100</v>
      </c>
      <c r="Z326" s="237">
        <v>13068</v>
      </c>
      <c r="AA326" s="237">
        <v>12624</v>
      </c>
      <c r="AB326" s="68">
        <v>0</v>
      </c>
      <c r="AC326" s="68">
        <v>0</v>
      </c>
      <c r="AD326" s="68">
        <v>0</v>
      </c>
      <c r="AE326" s="68">
        <v>57666</v>
      </c>
      <c r="AF326" s="68">
        <v>107215</v>
      </c>
      <c r="AG326" s="68">
        <v>2000</v>
      </c>
      <c r="AH326" s="68">
        <v>197106</v>
      </c>
      <c r="AI326" s="68">
        <v>361987</v>
      </c>
      <c r="AJ326" s="91">
        <f t="shared" si="33"/>
        <v>0</v>
      </c>
      <c r="AK326" s="68">
        <v>187617</v>
      </c>
      <c r="AL326" s="68">
        <v>47867</v>
      </c>
      <c r="AM326" s="68">
        <v>160326</v>
      </c>
      <c r="AN326" s="68">
        <v>395810</v>
      </c>
      <c r="AO326" s="68">
        <v>0</v>
      </c>
      <c r="AP326" s="68">
        <v>0</v>
      </c>
      <c r="AQ326" s="111">
        <f t="shared" si="34"/>
        <v>0</v>
      </c>
      <c r="AR326" s="209">
        <v>57666</v>
      </c>
      <c r="AS326" s="68">
        <v>0</v>
      </c>
      <c r="AT326" s="68">
        <v>0</v>
      </c>
      <c r="AU326" s="91">
        <f t="shared" si="36"/>
        <v>57666</v>
      </c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</row>
    <row r="327" spans="1:66" x14ac:dyDescent="0.2">
      <c r="A327" s="14">
        <v>924151203</v>
      </c>
      <c r="B327" t="str">
        <f>VLOOKUP($A327,[2]LibPAS!$A$2:$AO$476,2,FALSE)</f>
        <v>PARKESBURG FREE LIBRARY</v>
      </c>
      <c r="C327" s="95"/>
      <c r="D327" s="153" t="s">
        <v>1440</v>
      </c>
      <c r="E327" s="153" t="s">
        <v>951</v>
      </c>
      <c r="F327" s="153" t="s">
        <v>951</v>
      </c>
      <c r="G327" s="96"/>
      <c r="H327" s="96"/>
      <c r="I327" s="153" t="s">
        <v>1458</v>
      </c>
      <c r="J327" s="237">
        <v>13089</v>
      </c>
      <c r="K327" s="237">
        <v>2687</v>
      </c>
      <c r="L327" s="57">
        <v>45</v>
      </c>
      <c r="M327" s="57">
        <v>1</v>
      </c>
      <c r="N327" s="57">
        <v>0</v>
      </c>
      <c r="O327" s="98">
        <f t="shared" si="32"/>
        <v>1</v>
      </c>
      <c r="P327" s="245">
        <v>0</v>
      </c>
      <c r="Q327" s="57">
        <v>2.8571399999999998</v>
      </c>
      <c r="R327" s="57">
        <v>0.42857000000000001</v>
      </c>
      <c r="S327" s="98">
        <f t="shared" si="35"/>
        <v>4.2857099999999999</v>
      </c>
      <c r="T327" s="259">
        <v>30795</v>
      </c>
      <c r="U327" s="237">
        <v>24372</v>
      </c>
      <c r="V327" s="237">
        <v>30357</v>
      </c>
      <c r="W327" s="237">
        <v>17</v>
      </c>
      <c r="X327" s="237">
        <v>45</v>
      </c>
      <c r="Y327" s="237">
        <v>57764</v>
      </c>
      <c r="Z327" s="237">
        <v>112</v>
      </c>
      <c r="AA327" s="237">
        <v>80</v>
      </c>
      <c r="AB327" s="68">
        <v>0</v>
      </c>
      <c r="AC327" s="68">
        <v>0</v>
      </c>
      <c r="AD327" s="68">
        <v>0</v>
      </c>
      <c r="AE327" s="68">
        <v>46216</v>
      </c>
      <c r="AF327" s="68">
        <v>53658</v>
      </c>
      <c r="AG327" s="68">
        <v>0</v>
      </c>
      <c r="AH327" s="68">
        <v>96546</v>
      </c>
      <c r="AI327" s="68">
        <v>196420</v>
      </c>
      <c r="AJ327" s="91">
        <f t="shared" si="33"/>
        <v>0</v>
      </c>
      <c r="AK327" s="68">
        <v>110140</v>
      </c>
      <c r="AL327" s="68">
        <v>17942</v>
      </c>
      <c r="AM327" s="68">
        <v>40180</v>
      </c>
      <c r="AN327" s="68">
        <v>168262</v>
      </c>
      <c r="AO327" s="68">
        <v>0</v>
      </c>
      <c r="AP327" s="68">
        <v>0</v>
      </c>
      <c r="AQ327" s="111">
        <f t="shared" si="34"/>
        <v>0</v>
      </c>
      <c r="AR327" s="209">
        <v>46216</v>
      </c>
      <c r="AS327" s="68">
        <v>0</v>
      </c>
      <c r="AT327" s="68">
        <v>0</v>
      </c>
      <c r="AU327" s="91">
        <f t="shared" si="36"/>
        <v>46216</v>
      </c>
      <c r="AW327" s="47"/>
      <c r="AX327" s="47"/>
      <c r="AY327" s="47"/>
      <c r="AZ327" s="47"/>
      <c r="BA327" s="47"/>
      <c r="BB327" s="47"/>
      <c r="BC327" s="47"/>
      <c r="BD327" s="47"/>
      <c r="BE327" s="47"/>
      <c r="BF327" s="68"/>
      <c r="BG327" s="68"/>
      <c r="BH327" s="68"/>
      <c r="BJ327" s="68"/>
      <c r="BK327" s="47"/>
      <c r="BL327" s="47"/>
      <c r="BM327" s="47"/>
      <c r="BN327" s="47"/>
    </row>
    <row r="328" spans="1:66" x14ac:dyDescent="0.2">
      <c r="A328" s="14">
        <v>921390544</v>
      </c>
      <c r="B328" t="str">
        <f>VLOOKUP($A328,[2]LibPAS!$A$2:$AO$476,2,FALSE)</f>
        <v>PARKLAND COMMUNITY LIBRARY</v>
      </c>
      <c r="C328" s="95"/>
      <c r="D328" s="153" t="s">
        <v>1444</v>
      </c>
      <c r="E328" s="153" t="s">
        <v>353</v>
      </c>
      <c r="F328" s="153" t="s">
        <v>618</v>
      </c>
      <c r="G328" s="96"/>
      <c r="H328" s="96"/>
      <c r="I328" s="153">
        <v>0</v>
      </c>
      <c r="J328" s="237">
        <v>54946</v>
      </c>
      <c r="K328" s="237">
        <v>21368</v>
      </c>
      <c r="L328" s="57">
        <v>58</v>
      </c>
      <c r="M328" s="57">
        <v>2.8</v>
      </c>
      <c r="N328" s="57">
        <v>0.4</v>
      </c>
      <c r="O328" s="98">
        <f t="shared" si="32"/>
        <v>3.1999999999999997</v>
      </c>
      <c r="P328" s="245">
        <v>0</v>
      </c>
      <c r="Q328" s="57">
        <v>12.68571</v>
      </c>
      <c r="R328" s="57">
        <v>1.7428600000000001</v>
      </c>
      <c r="S328" s="98">
        <f t="shared" si="35"/>
        <v>17.62857</v>
      </c>
      <c r="T328" s="259">
        <v>92378</v>
      </c>
      <c r="U328" s="237">
        <v>54003</v>
      </c>
      <c r="V328" s="237">
        <v>24408</v>
      </c>
      <c r="W328" s="237">
        <v>68</v>
      </c>
      <c r="X328" s="237">
        <v>130</v>
      </c>
      <c r="Y328" s="237">
        <v>258689</v>
      </c>
      <c r="Z328" s="237">
        <v>49</v>
      </c>
      <c r="AA328" s="237">
        <v>940</v>
      </c>
      <c r="AB328" s="68">
        <v>0</v>
      </c>
      <c r="AC328" s="68">
        <v>0</v>
      </c>
      <c r="AD328" s="68">
        <v>0</v>
      </c>
      <c r="AE328" s="68">
        <v>131413</v>
      </c>
      <c r="AF328" s="68">
        <v>786278</v>
      </c>
      <c r="AG328" s="68">
        <v>786278</v>
      </c>
      <c r="AH328" s="68">
        <v>51789</v>
      </c>
      <c r="AI328" s="68">
        <v>969480</v>
      </c>
      <c r="AJ328" s="91">
        <f t="shared" si="33"/>
        <v>0</v>
      </c>
      <c r="AK328" s="68">
        <v>548500</v>
      </c>
      <c r="AL328" s="68">
        <v>130684</v>
      </c>
      <c r="AM328" s="68">
        <v>185365</v>
      </c>
      <c r="AN328" s="68">
        <v>864549</v>
      </c>
      <c r="AO328" s="241" t="s">
        <v>1032</v>
      </c>
      <c r="AP328" s="241" t="s">
        <v>1032</v>
      </c>
      <c r="AQ328" s="111">
        <f t="shared" si="34"/>
        <v>0</v>
      </c>
      <c r="AR328" s="209">
        <v>131413</v>
      </c>
      <c r="AS328" s="241" t="s">
        <v>1032</v>
      </c>
      <c r="AT328" s="241" t="s">
        <v>1032</v>
      </c>
      <c r="AU328" s="91">
        <f t="shared" si="36"/>
        <v>131413</v>
      </c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</row>
    <row r="329" spans="1:66" x14ac:dyDescent="0.2">
      <c r="A329" s="14">
        <v>908111263</v>
      </c>
      <c r="B329" t="str">
        <f>VLOOKUP($A329,[2]LibPAS!$A$2:$AO$476,2,FALSE)</f>
        <v>PATTON PUBLIC LIBRARY</v>
      </c>
      <c r="C329" s="95"/>
      <c r="D329" s="153" t="s">
        <v>1445</v>
      </c>
      <c r="E329" s="153" t="s">
        <v>126</v>
      </c>
      <c r="F329" s="153" t="s">
        <v>536</v>
      </c>
      <c r="G329" s="96"/>
      <c r="H329" s="96"/>
      <c r="I329" s="153" t="s">
        <v>1462</v>
      </c>
      <c r="J329" s="237">
        <v>1769</v>
      </c>
      <c r="K329" s="237">
        <v>2666</v>
      </c>
      <c r="L329" s="57">
        <v>50</v>
      </c>
      <c r="M329" s="57">
        <v>0</v>
      </c>
      <c r="N329" s="57">
        <v>0</v>
      </c>
      <c r="O329" s="98">
        <f t="shared" si="32"/>
        <v>0</v>
      </c>
      <c r="P329" s="245">
        <v>0.82857000000000003</v>
      </c>
      <c r="Q329" s="57">
        <v>0.6</v>
      </c>
      <c r="R329" s="57">
        <v>0</v>
      </c>
      <c r="S329" s="98">
        <f t="shared" si="35"/>
        <v>1.4285700000000001</v>
      </c>
      <c r="T329" s="259">
        <v>17582</v>
      </c>
      <c r="U329" s="237">
        <v>15515</v>
      </c>
      <c r="V329" s="237">
        <v>2410</v>
      </c>
      <c r="W329" s="237">
        <v>27</v>
      </c>
      <c r="X329" s="237">
        <v>0</v>
      </c>
      <c r="Y329" s="237">
        <v>22282</v>
      </c>
      <c r="Z329" s="237">
        <v>153</v>
      </c>
      <c r="AA329" s="237">
        <v>37</v>
      </c>
      <c r="AB329" s="68">
        <v>10479</v>
      </c>
      <c r="AC329" s="68">
        <v>10479</v>
      </c>
      <c r="AD329" s="68">
        <v>0</v>
      </c>
      <c r="AE329" s="68">
        <v>11581</v>
      </c>
      <c r="AF329" s="68">
        <v>16384</v>
      </c>
      <c r="AG329" s="68">
        <v>500</v>
      </c>
      <c r="AH329" s="68">
        <v>37696</v>
      </c>
      <c r="AI329" s="68">
        <v>76140</v>
      </c>
      <c r="AJ329" s="91">
        <f t="shared" si="33"/>
        <v>10479</v>
      </c>
      <c r="AK329" s="68">
        <v>38950</v>
      </c>
      <c r="AL329" s="68">
        <v>9405</v>
      </c>
      <c r="AM329" s="68">
        <v>26876</v>
      </c>
      <c r="AN329" s="68">
        <v>75231</v>
      </c>
      <c r="AO329" s="68">
        <v>0</v>
      </c>
      <c r="AP329" s="68">
        <v>10479</v>
      </c>
      <c r="AQ329" s="111">
        <f t="shared" si="34"/>
        <v>10479</v>
      </c>
      <c r="AR329" s="209">
        <v>11581</v>
      </c>
      <c r="AS329" s="68">
        <v>0</v>
      </c>
      <c r="AT329" s="68">
        <v>0</v>
      </c>
      <c r="AU329" s="91">
        <f t="shared" si="36"/>
        <v>11581</v>
      </c>
      <c r="AW329" s="47"/>
      <c r="AX329" s="47"/>
      <c r="AY329" s="47"/>
      <c r="AZ329" s="47"/>
      <c r="BA329" s="47"/>
      <c r="BB329" s="47"/>
      <c r="BC329" s="47"/>
      <c r="BD329" s="47"/>
      <c r="BE329" s="47"/>
      <c r="BF329" s="68"/>
      <c r="BG329" s="68"/>
      <c r="BH329" s="68"/>
      <c r="BJ329" s="68"/>
      <c r="BK329" s="47"/>
      <c r="BL329" s="47"/>
      <c r="BM329" s="47"/>
      <c r="BN329" s="47"/>
    </row>
    <row r="330" spans="1:66" x14ac:dyDescent="0.2">
      <c r="A330" s="14">
        <v>912671565</v>
      </c>
      <c r="B330" t="str">
        <f>VLOOKUP($A330,[2]LibPAS!$A$2:$AO$476,2,FALSE)</f>
        <v>PAUL SMITH LIBRARY OF SOUTHERN YORK COUNTY</v>
      </c>
      <c r="C330" s="95"/>
      <c r="D330" s="153" t="s">
        <v>340</v>
      </c>
      <c r="E330" s="153" t="s">
        <v>479</v>
      </c>
      <c r="F330" s="153" t="s">
        <v>479</v>
      </c>
      <c r="G330" s="96"/>
      <c r="H330" s="96"/>
      <c r="I330" s="153" t="s">
        <v>1446</v>
      </c>
      <c r="J330" s="237">
        <v>15012</v>
      </c>
      <c r="K330" s="237">
        <v>10941</v>
      </c>
      <c r="L330" s="57">
        <v>44</v>
      </c>
      <c r="M330" s="57">
        <v>1</v>
      </c>
      <c r="N330" s="57">
        <v>0</v>
      </c>
      <c r="O330" s="98">
        <f t="shared" si="32"/>
        <v>1</v>
      </c>
      <c r="P330" s="245">
        <v>0</v>
      </c>
      <c r="Q330" s="57">
        <v>4</v>
      </c>
      <c r="R330" s="57">
        <v>3</v>
      </c>
      <c r="S330" s="98">
        <f t="shared" si="35"/>
        <v>8</v>
      </c>
      <c r="T330" s="259">
        <v>42056</v>
      </c>
      <c r="U330" s="237">
        <v>37999</v>
      </c>
      <c r="V330" s="237">
        <v>0</v>
      </c>
      <c r="W330" s="237">
        <v>49</v>
      </c>
      <c r="X330" s="241" t="s">
        <v>1032</v>
      </c>
      <c r="Y330" s="237">
        <v>116198</v>
      </c>
      <c r="Z330" s="237">
        <v>18934</v>
      </c>
      <c r="AA330" s="237">
        <v>21648</v>
      </c>
      <c r="AB330" s="68">
        <v>0</v>
      </c>
      <c r="AC330" s="68">
        <v>0</v>
      </c>
      <c r="AD330" s="68">
        <v>0</v>
      </c>
      <c r="AE330" s="68">
        <v>48492</v>
      </c>
      <c r="AF330" s="68">
        <v>72172</v>
      </c>
      <c r="AG330" s="68">
        <v>2000</v>
      </c>
      <c r="AH330" s="68">
        <v>83836</v>
      </c>
      <c r="AI330" s="68">
        <v>204500</v>
      </c>
      <c r="AJ330" s="91">
        <f t="shared" si="33"/>
        <v>0</v>
      </c>
      <c r="AK330" s="68">
        <v>131754</v>
      </c>
      <c r="AL330" s="68">
        <v>20500</v>
      </c>
      <c r="AM330" s="68">
        <v>37643</v>
      </c>
      <c r="AN330" s="68">
        <v>189897</v>
      </c>
      <c r="AO330" s="68">
        <v>0</v>
      </c>
      <c r="AP330" s="68">
        <v>0</v>
      </c>
      <c r="AQ330" s="111">
        <f t="shared" si="34"/>
        <v>0</v>
      </c>
      <c r="AR330" s="209">
        <v>48492</v>
      </c>
      <c r="AS330" s="68">
        <v>0</v>
      </c>
      <c r="AT330" s="68">
        <v>0</v>
      </c>
      <c r="AU330" s="91">
        <f t="shared" si="36"/>
        <v>48492</v>
      </c>
      <c r="AW330" s="47"/>
      <c r="AX330" s="47"/>
      <c r="AZ330" s="68"/>
      <c r="BA330" s="68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</row>
    <row r="331" spans="1:66" x14ac:dyDescent="0.2">
      <c r="A331" s="14">
        <v>907651293</v>
      </c>
      <c r="B331" t="str">
        <f>VLOOKUP($A331,[2]LibPAS!$A$2:$AO$476,2,FALSE)</f>
        <v>PENN AREA LIBRARY</v>
      </c>
      <c r="C331" s="95"/>
      <c r="D331" s="153" t="s">
        <v>1441</v>
      </c>
      <c r="E331" s="153" t="s">
        <v>806</v>
      </c>
      <c r="F331" s="153" t="s">
        <v>806</v>
      </c>
      <c r="G331" s="96"/>
      <c r="H331" s="96"/>
      <c r="I331" s="153" t="s">
        <v>1448</v>
      </c>
      <c r="J331" s="237">
        <v>20480</v>
      </c>
      <c r="K331" s="237">
        <v>7791</v>
      </c>
      <c r="L331" s="57">
        <v>60</v>
      </c>
      <c r="M331" s="57">
        <v>1</v>
      </c>
      <c r="N331" s="57">
        <v>0</v>
      </c>
      <c r="O331" s="98">
        <f t="shared" si="32"/>
        <v>1</v>
      </c>
      <c r="P331" s="245">
        <v>0</v>
      </c>
      <c r="Q331" s="57">
        <v>4.5</v>
      </c>
      <c r="R331" s="57">
        <v>0.45</v>
      </c>
      <c r="S331" s="98">
        <f t="shared" si="35"/>
        <v>5.95</v>
      </c>
      <c r="T331" s="259">
        <v>46546</v>
      </c>
      <c r="U331" s="237">
        <v>30499</v>
      </c>
      <c r="V331" s="237">
        <v>134</v>
      </c>
      <c r="W331" s="237">
        <v>45</v>
      </c>
      <c r="X331" s="237">
        <v>0</v>
      </c>
      <c r="Y331" s="237">
        <v>107997</v>
      </c>
      <c r="Z331" s="237">
        <v>9138</v>
      </c>
      <c r="AA331" s="237">
        <v>7617</v>
      </c>
      <c r="AB331" s="68">
        <v>0</v>
      </c>
      <c r="AC331" s="68">
        <v>0</v>
      </c>
      <c r="AD331" s="68">
        <v>0</v>
      </c>
      <c r="AE331" s="68">
        <v>55230</v>
      </c>
      <c r="AF331" s="68">
        <v>192511</v>
      </c>
      <c r="AG331" s="68">
        <v>5600</v>
      </c>
      <c r="AH331" s="68">
        <v>42530</v>
      </c>
      <c r="AI331" s="68">
        <v>290271</v>
      </c>
      <c r="AJ331" s="91">
        <f t="shared" si="33"/>
        <v>0</v>
      </c>
      <c r="AK331" s="68">
        <v>157653</v>
      </c>
      <c r="AL331" s="68">
        <v>48484</v>
      </c>
      <c r="AM331" s="68">
        <v>66257</v>
      </c>
      <c r="AN331" s="68">
        <v>272394</v>
      </c>
      <c r="AO331" s="68">
        <v>0</v>
      </c>
      <c r="AP331" s="68">
        <v>0</v>
      </c>
      <c r="AQ331" s="111">
        <f t="shared" si="34"/>
        <v>0</v>
      </c>
      <c r="AR331" s="209">
        <v>55230</v>
      </c>
      <c r="AS331" s="68">
        <v>0</v>
      </c>
      <c r="AT331" s="68">
        <v>0</v>
      </c>
      <c r="AU331" s="91">
        <f t="shared" si="36"/>
        <v>55230</v>
      </c>
      <c r="AW331" s="47"/>
      <c r="AX331" s="47"/>
      <c r="AZ331" s="68"/>
      <c r="BA331" s="68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</row>
    <row r="332" spans="1:66" x14ac:dyDescent="0.2">
      <c r="A332" s="14">
        <v>902022524</v>
      </c>
      <c r="B332" t="str">
        <f>VLOOKUP($A332,[2]LibPAS!$A$2:$AO$476,2,FALSE)</f>
        <v>PENN HILLS LIBRARY</v>
      </c>
      <c r="C332" s="95"/>
      <c r="D332" s="153" t="s">
        <v>1441</v>
      </c>
      <c r="E332" s="153" t="s">
        <v>229</v>
      </c>
      <c r="F332" s="153" t="s">
        <v>332</v>
      </c>
      <c r="G332" s="96"/>
      <c r="H332" s="96"/>
      <c r="I332" s="153" t="s">
        <v>1452</v>
      </c>
      <c r="J332" s="237">
        <v>42329</v>
      </c>
      <c r="K332" s="237">
        <v>14312</v>
      </c>
      <c r="L332" s="57">
        <v>68</v>
      </c>
      <c r="M332" s="57">
        <v>1</v>
      </c>
      <c r="N332" s="57">
        <v>0</v>
      </c>
      <c r="O332" s="98">
        <f t="shared" si="32"/>
        <v>1</v>
      </c>
      <c r="P332" s="245">
        <v>1</v>
      </c>
      <c r="Q332" s="57">
        <v>15.875</v>
      </c>
      <c r="R332" s="57">
        <v>1.3</v>
      </c>
      <c r="S332" s="98">
        <f t="shared" si="35"/>
        <v>19.175000000000001</v>
      </c>
      <c r="T332" s="259">
        <v>128086</v>
      </c>
      <c r="U332" s="237">
        <v>101597</v>
      </c>
      <c r="V332" s="237">
        <v>348491</v>
      </c>
      <c r="W332" s="237">
        <v>223</v>
      </c>
      <c r="X332" s="237">
        <v>265</v>
      </c>
      <c r="Y332" s="237">
        <v>193998</v>
      </c>
      <c r="Z332" s="237">
        <v>72270</v>
      </c>
      <c r="AA332" s="237">
        <v>44301</v>
      </c>
      <c r="AB332" s="68">
        <v>0</v>
      </c>
      <c r="AC332" s="68">
        <v>0</v>
      </c>
      <c r="AD332" s="68">
        <v>0</v>
      </c>
      <c r="AE332" s="68">
        <v>164837</v>
      </c>
      <c r="AF332" s="68">
        <v>806570</v>
      </c>
      <c r="AG332" s="241" t="s">
        <v>1032</v>
      </c>
      <c r="AH332" s="68">
        <v>10493</v>
      </c>
      <c r="AI332" s="68">
        <v>981900</v>
      </c>
      <c r="AJ332" s="91">
        <f t="shared" si="33"/>
        <v>0</v>
      </c>
      <c r="AK332" s="68">
        <v>719439</v>
      </c>
      <c r="AL332" s="68">
        <v>99594</v>
      </c>
      <c r="AM332" s="68">
        <v>150727</v>
      </c>
      <c r="AN332" s="68">
        <v>969760</v>
      </c>
      <c r="AO332" s="241" t="s">
        <v>1032</v>
      </c>
      <c r="AP332" s="241" t="s">
        <v>1032</v>
      </c>
      <c r="AQ332" s="111">
        <f t="shared" si="34"/>
        <v>0</v>
      </c>
      <c r="AR332" s="209">
        <v>141939</v>
      </c>
      <c r="AS332" s="68">
        <v>0</v>
      </c>
      <c r="AT332" s="68">
        <v>22898</v>
      </c>
      <c r="AU332" s="91">
        <f t="shared" si="36"/>
        <v>164837</v>
      </c>
      <c r="AW332" s="47"/>
      <c r="AX332" s="47"/>
      <c r="AY332" s="47"/>
      <c r="AZ332" s="47"/>
      <c r="BA332" s="47"/>
      <c r="BB332" s="47"/>
      <c r="BC332" s="47"/>
      <c r="BD332" s="47"/>
      <c r="BE332" s="47"/>
      <c r="BF332" s="68"/>
      <c r="BG332" s="68"/>
      <c r="BH332" s="68"/>
      <c r="BI332" s="47"/>
      <c r="BJ332" s="47"/>
      <c r="BK332" s="47"/>
      <c r="BL332" s="47"/>
      <c r="BM332" s="47"/>
      <c r="BN332" s="47"/>
    </row>
    <row r="333" spans="1:66" x14ac:dyDescent="0.2">
      <c r="A333" s="14">
        <v>907651112</v>
      </c>
      <c r="B333" t="str">
        <f>VLOOKUP($A333,[2]LibPAS!$A$2:$AO$476,2,FALSE)</f>
        <v>PEOPLES LIBRARY</v>
      </c>
      <c r="C333" s="95"/>
      <c r="D333" s="153" t="s">
        <v>1441</v>
      </c>
      <c r="E333" s="153" t="s">
        <v>806</v>
      </c>
      <c r="F333" s="153" t="s">
        <v>806</v>
      </c>
      <c r="G333" s="96"/>
      <c r="H333" s="96"/>
      <c r="I333" s="153" t="s">
        <v>1448</v>
      </c>
      <c r="J333" s="237">
        <v>42318</v>
      </c>
      <c r="K333" s="237">
        <v>11385</v>
      </c>
      <c r="L333" s="57">
        <v>45</v>
      </c>
      <c r="M333" s="57">
        <v>1.8918900000000001</v>
      </c>
      <c r="N333" s="57">
        <v>0</v>
      </c>
      <c r="O333" s="98">
        <f t="shared" si="32"/>
        <v>1.8918900000000001</v>
      </c>
      <c r="P333" s="245">
        <v>0</v>
      </c>
      <c r="Q333" s="57">
        <v>5</v>
      </c>
      <c r="R333" s="57">
        <v>0</v>
      </c>
      <c r="S333" s="98">
        <f t="shared" si="35"/>
        <v>6.8918900000000001</v>
      </c>
      <c r="T333" s="259">
        <v>60758</v>
      </c>
      <c r="U333" s="237">
        <v>51312</v>
      </c>
      <c r="V333" s="237">
        <v>536</v>
      </c>
      <c r="W333" s="237">
        <v>24</v>
      </c>
      <c r="X333" s="237">
        <v>0</v>
      </c>
      <c r="Y333" s="237">
        <v>51655</v>
      </c>
      <c r="Z333" s="237">
        <v>6928</v>
      </c>
      <c r="AA333" s="237">
        <v>8907</v>
      </c>
      <c r="AB333" s="241">
        <v>0</v>
      </c>
      <c r="AC333" s="68">
        <v>0</v>
      </c>
      <c r="AD333" s="241">
        <v>0</v>
      </c>
      <c r="AE333" s="68">
        <v>73419</v>
      </c>
      <c r="AF333" s="68">
        <v>102343</v>
      </c>
      <c r="AG333" s="68">
        <v>400</v>
      </c>
      <c r="AH333" s="68">
        <v>133367</v>
      </c>
      <c r="AI333" s="68">
        <v>309129</v>
      </c>
      <c r="AJ333" s="91">
        <f t="shared" si="33"/>
        <v>0</v>
      </c>
      <c r="AK333" s="68">
        <v>180665</v>
      </c>
      <c r="AL333" s="68">
        <v>16634</v>
      </c>
      <c r="AM333" s="68">
        <v>117068</v>
      </c>
      <c r="AN333" s="68">
        <v>314367</v>
      </c>
      <c r="AO333" s="68">
        <v>0</v>
      </c>
      <c r="AP333" s="68">
        <v>0</v>
      </c>
      <c r="AQ333" s="111">
        <f t="shared" si="34"/>
        <v>0</v>
      </c>
      <c r="AR333" s="209">
        <v>73419</v>
      </c>
      <c r="AS333" s="68">
        <v>0</v>
      </c>
      <c r="AT333" s="68">
        <v>0</v>
      </c>
      <c r="AU333" s="91">
        <f t="shared" si="36"/>
        <v>73419</v>
      </c>
      <c r="AW333" s="47"/>
      <c r="AX333" s="47"/>
      <c r="AZ333" s="68"/>
      <c r="BA333" s="68"/>
      <c r="BB333" s="47"/>
      <c r="BC333" s="68"/>
      <c r="BD333" s="47"/>
      <c r="BE333" s="47"/>
      <c r="BF333" s="47"/>
      <c r="BG333" s="47"/>
      <c r="BH333" s="47"/>
      <c r="BJ333" s="68"/>
      <c r="BK333" s="47"/>
      <c r="BL333" s="47"/>
      <c r="BM333" s="47"/>
      <c r="BN333" s="47"/>
    </row>
    <row r="334" spans="1:66" x14ac:dyDescent="0.2">
      <c r="A334" s="14">
        <v>913360905</v>
      </c>
      <c r="B334" t="str">
        <f>VLOOKUP($A334,[2]LibPAS!$A$2:$AO$476,2,FALSE)</f>
        <v>PEQUEA VALLEY PUBLIC LIBRARY</v>
      </c>
      <c r="C334" s="95"/>
      <c r="D334" s="153" t="s">
        <v>340</v>
      </c>
      <c r="E334" s="153" t="s">
        <v>645</v>
      </c>
      <c r="F334" s="153" t="s">
        <v>645</v>
      </c>
      <c r="G334" s="96"/>
      <c r="H334" s="96"/>
      <c r="I334" s="153" t="s">
        <v>1450</v>
      </c>
      <c r="J334" s="237">
        <v>21413</v>
      </c>
      <c r="K334" s="237">
        <v>7344</v>
      </c>
      <c r="L334" s="57">
        <v>45</v>
      </c>
      <c r="M334" s="57">
        <v>0.375</v>
      </c>
      <c r="N334" s="57">
        <v>0</v>
      </c>
      <c r="O334" s="98">
        <f t="shared" si="32"/>
        <v>0.375</v>
      </c>
      <c r="P334" s="245">
        <v>1</v>
      </c>
      <c r="Q334" s="57">
        <v>2.125</v>
      </c>
      <c r="R334" s="57">
        <v>0.9</v>
      </c>
      <c r="S334" s="98">
        <f t="shared" si="35"/>
        <v>4.4000000000000004</v>
      </c>
      <c r="T334" s="259">
        <v>48432</v>
      </c>
      <c r="U334" s="237">
        <v>42472</v>
      </c>
      <c r="V334" s="237">
        <v>13</v>
      </c>
      <c r="W334" s="237">
        <v>68</v>
      </c>
      <c r="X334" s="237">
        <v>0</v>
      </c>
      <c r="Y334" s="237">
        <v>209536</v>
      </c>
      <c r="Z334" s="237">
        <v>24948</v>
      </c>
      <c r="AA334" s="237">
        <v>16211</v>
      </c>
      <c r="AB334" s="68">
        <v>0</v>
      </c>
      <c r="AC334" s="68">
        <v>0</v>
      </c>
      <c r="AD334" s="68">
        <v>0</v>
      </c>
      <c r="AE334" s="68">
        <v>83787</v>
      </c>
      <c r="AF334" s="68">
        <v>65075</v>
      </c>
      <c r="AG334" s="68">
        <v>4550</v>
      </c>
      <c r="AH334" s="68">
        <v>178865</v>
      </c>
      <c r="AI334" s="68">
        <v>327727</v>
      </c>
      <c r="AJ334" s="91">
        <f t="shared" si="33"/>
        <v>0</v>
      </c>
      <c r="AK334" s="68">
        <v>134670</v>
      </c>
      <c r="AL334" s="68">
        <v>32595</v>
      </c>
      <c r="AM334" s="68">
        <v>53494</v>
      </c>
      <c r="AN334" s="68">
        <v>220759</v>
      </c>
      <c r="AO334" s="241" t="s">
        <v>1032</v>
      </c>
      <c r="AP334" s="241" t="s">
        <v>1032</v>
      </c>
      <c r="AQ334" s="111">
        <f t="shared" si="34"/>
        <v>0</v>
      </c>
      <c r="AR334" s="209">
        <v>83787</v>
      </c>
      <c r="AS334" s="241" t="s">
        <v>1032</v>
      </c>
      <c r="AT334" s="241" t="s">
        <v>1032</v>
      </c>
      <c r="AU334" s="91">
        <f t="shared" si="36"/>
        <v>83787</v>
      </c>
      <c r="AW334" s="47"/>
      <c r="AX334" s="47"/>
      <c r="AY334" s="47"/>
      <c r="AZ334" s="47"/>
      <c r="BA334" s="47"/>
      <c r="BB334" s="47"/>
      <c r="BC334" s="47"/>
      <c r="BD334" s="47"/>
      <c r="BE334" s="47"/>
      <c r="BF334" s="68"/>
      <c r="BG334" s="68"/>
      <c r="BH334" s="68"/>
      <c r="BJ334" s="68"/>
      <c r="BK334" s="47"/>
      <c r="BL334" s="47"/>
      <c r="BM334" s="47"/>
      <c r="BN334" s="47"/>
    </row>
    <row r="335" spans="1:66" x14ac:dyDescent="0.2">
      <c r="A335" s="14">
        <v>901631475</v>
      </c>
      <c r="B335" t="str">
        <f>VLOOKUP($A335,[2]LibPAS!$A$2:$AO$476,2,FALSE)</f>
        <v>PETERS TOWNSHIP PUBLIC LIBRARY</v>
      </c>
      <c r="C335" s="95"/>
      <c r="D335" s="153" t="s">
        <v>1441</v>
      </c>
      <c r="E335" s="153" t="s">
        <v>737</v>
      </c>
      <c r="F335" s="153" t="s">
        <v>737</v>
      </c>
      <c r="G335" s="96"/>
      <c r="H335" s="96"/>
      <c r="I335" s="153" t="s">
        <v>1459</v>
      </c>
      <c r="J335" s="237">
        <v>21213</v>
      </c>
      <c r="K335" s="237">
        <v>18142</v>
      </c>
      <c r="L335" s="57">
        <v>67</v>
      </c>
      <c r="M335" s="57">
        <v>6</v>
      </c>
      <c r="N335" s="57">
        <v>0</v>
      </c>
      <c r="O335" s="98">
        <f t="shared" si="32"/>
        <v>6</v>
      </c>
      <c r="P335" s="245">
        <v>0</v>
      </c>
      <c r="Q335" s="57">
        <v>8</v>
      </c>
      <c r="R335" s="57">
        <v>0</v>
      </c>
      <c r="S335" s="98">
        <f t="shared" si="35"/>
        <v>14</v>
      </c>
      <c r="T335" s="259">
        <v>126570</v>
      </c>
      <c r="U335" s="237">
        <v>126570</v>
      </c>
      <c r="V335" s="237">
        <v>7096</v>
      </c>
      <c r="W335" s="237">
        <v>123</v>
      </c>
      <c r="X335" s="237">
        <v>57</v>
      </c>
      <c r="Y335" s="237">
        <v>335444</v>
      </c>
      <c r="Z335" s="237">
        <v>502</v>
      </c>
      <c r="AA335" s="237">
        <v>101</v>
      </c>
      <c r="AB335" s="68">
        <v>0</v>
      </c>
      <c r="AC335" s="68">
        <v>0</v>
      </c>
      <c r="AD335" s="68">
        <v>0</v>
      </c>
      <c r="AE335" s="68">
        <v>79522</v>
      </c>
      <c r="AF335" s="68">
        <v>810526</v>
      </c>
      <c r="AG335" s="241" t="s">
        <v>1032</v>
      </c>
      <c r="AH335" s="68">
        <v>44989</v>
      </c>
      <c r="AI335" s="68">
        <v>935037</v>
      </c>
      <c r="AJ335" s="91">
        <f t="shared" si="33"/>
        <v>0</v>
      </c>
      <c r="AK335" s="68">
        <v>599028</v>
      </c>
      <c r="AL335" s="68">
        <v>151636</v>
      </c>
      <c r="AM335" s="68">
        <v>186437</v>
      </c>
      <c r="AN335" s="68">
        <v>937101</v>
      </c>
      <c r="AO335" s="241" t="s">
        <v>1032</v>
      </c>
      <c r="AP335" s="241" t="s">
        <v>1032</v>
      </c>
      <c r="AQ335" s="111">
        <f t="shared" si="34"/>
        <v>0</v>
      </c>
      <c r="AR335" s="209">
        <v>79522</v>
      </c>
      <c r="AS335" s="241" t="s">
        <v>1032</v>
      </c>
      <c r="AT335" s="241" t="s">
        <v>1032</v>
      </c>
      <c r="AU335" s="91">
        <f t="shared" si="36"/>
        <v>79522</v>
      </c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</row>
    <row r="336" spans="1:66" x14ac:dyDescent="0.2">
      <c r="A336" s="14">
        <v>924151293</v>
      </c>
      <c r="B336" t="str">
        <f>VLOOKUP($A336,[2]LibPAS!$A$2:$AO$476,2,FALSE)</f>
        <v>PHOENIXVILLE PUBLIC LIBRARY</v>
      </c>
      <c r="C336" s="95"/>
      <c r="D336" s="153" t="s">
        <v>1440</v>
      </c>
      <c r="E336" s="153" t="s">
        <v>951</v>
      </c>
      <c r="F336" s="153" t="s">
        <v>951</v>
      </c>
      <c r="G336" s="96"/>
      <c r="H336" s="96"/>
      <c r="I336" s="153" t="s">
        <v>1458</v>
      </c>
      <c r="J336" s="237">
        <v>37706</v>
      </c>
      <c r="K336" s="237">
        <v>11082</v>
      </c>
      <c r="L336" s="57">
        <v>57</v>
      </c>
      <c r="M336" s="57">
        <v>4</v>
      </c>
      <c r="N336" s="57">
        <v>0</v>
      </c>
      <c r="O336" s="98">
        <f t="shared" si="32"/>
        <v>4</v>
      </c>
      <c r="P336" s="245">
        <v>0</v>
      </c>
      <c r="Q336" s="57">
        <v>10.085710000000001</v>
      </c>
      <c r="R336" s="57">
        <v>1.17143</v>
      </c>
      <c r="S336" s="98">
        <f t="shared" si="35"/>
        <v>15.25714</v>
      </c>
      <c r="T336" s="259">
        <v>60412</v>
      </c>
      <c r="U336" s="237">
        <v>50868</v>
      </c>
      <c r="V336" s="237">
        <v>30357</v>
      </c>
      <c r="W336" s="237">
        <v>86</v>
      </c>
      <c r="X336" s="237">
        <v>45</v>
      </c>
      <c r="Y336" s="237">
        <v>219290</v>
      </c>
      <c r="Z336" s="237">
        <v>117</v>
      </c>
      <c r="AA336" s="237">
        <v>118</v>
      </c>
      <c r="AB336" s="68">
        <v>0</v>
      </c>
      <c r="AC336" s="68">
        <v>0</v>
      </c>
      <c r="AD336" s="68">
        <v>0</v>
      </c>
      <c r="AE336" s="68">
        <v>87985</v>
      </c>
      <c r="AF336" s="68">
        <v>635026</v>
      </c>
      <c r="AG336" s="68">
        <v>555305</v>
      </c>
      <c r="AH336" s="68">
        <v>246462</v>
      </c>
      <c r="AI336" s="68">
        <v>969473</v>
      </c>
      <c r="AJ336" s="91">
        <f t="shared" si="33"/>
        <v>0</v>
      </c>
      <c r="AK336" s="68">
        <v>705343</v>
      </c>
      <c r="AL336" s="68">
        <v>119965</v>
      </c>
      <c r="AM336" s="68">
        <v>152341</v>
      </c>
      <c r="AN336" s="68">
        <v>977649</v>
      </c>
      <c r="AO336" s="68">
        <v>0</v>
      </c>
      <c r="AP336" s="68">
        <v>0</v>
      </c>
      <c r="AQ336" s="111">
        <f t="shared" si="34"/>
        <v>0</v>
      </c>
      <c r="AR336" s="209">
        <v>87985</v>
      </c>
      <c r="AS336" s="68">
        <v>0</v>
      </c>
      <c r="AT336" s="68">
        <v>0</v>
      </c>
      <c r="AU336" s="91">
        <f t="shared" si="36"/>
        <v>87985</v>
      </c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</row>
    <row r="337" spans="1:66" x14ac:dyDescent="0.2">
      <c r="A337" s="14">
        <v>920520243</v>
      </c>
      <c r="B337" t="str">
        <f>VLOOKUP($A337,[2]LibPAS!$A$2:$AO$476,2,FALSE)</f>
        <v>PIKE COUNTY PUBLIC LIBRARY</v>
      </c>
      <c r="C337" s="95"/>
      <c r="D337" s="153" t="s">
        <v>957</v>
      </c>
      <c r="E337" s="153" t="s">
        <v>957</v>
      </c>
      <c r="F337" s="153" t="s">
        <v>621</v>
      </c>
      <c r="G337" s="96"/>
      <c r="H337" s="96"/>
      <c r="I337" s="153">
        <v>0</v>
      </c>
      <c r="J337" s="237">
        <v>57369</v>
      </c>
      <c r="K337" s="237">
        <v>19601</v>
      </c>
      <c r="L337" s="57">
        <v>45</v>
      </c>
      <c r="M337" s="57">
        <v>2.8571399999999998</v>
      </c>
      <c r="N337" s="57">
        <v>0</v>
      </c>
      <c r="O337" s="98">
        <f t="shared" si="32"/>
        <v>2.8571399999999998</v>
      </c>
      <c r="P337" s="245">
        <v>0</v>
      </c>
      <c r="Q337" s="57">
        <v>5.6285699999999999</v>
      </c>
      <c r="R337" s="57">
        <v>1.85714</v>
      </c>
      <c r="S337" s="98">
        <f t="shared" si="35"/>
        <v>10.342849999999999</v>
      </c>
      <c r="T337" s="259">
        <v>167178</v>
      </c>
      <c r="U337" s="237">
        <v>40991</v>
      </c>
      <c r="V337" s="237">
        <v>824</v>
      </c>
      <c r="W337" s="237">
        <v>64</v>
      </c>
      <c r="X337" s="237">
        <v>0</v>
      </c>
      <c r="Y337" s="237">
        <v>115088</v>
      </c>
      <c r="Z337" s="237">
        <v>128</v>
      </c>
      <c r="AA337" s="237">
        <v>1861</v>
      </c>
      <c r="AB337" s="68">
        <v>0</v>
      </c>
      <c r="AC337" s="68">
        <v>0</v>
      </c>
      <c r="AD337" s="68">
        <v>0</v>
      </c>
      <c r="AE337" s="68">
        <v>178348</v>
      </c>
      <c r="AF337" s="68">
        <v>235500</v>
      </c>
      <c r="AG337" s="68">
        <v>13500</v>
      </c>
      <c r="AH337" s="68">
        <v>138224</v>
      </c>
      <c r="AI337" s="68">
        <v>552072</v>
      </c>
      <c r="AJ337" s="91">
        <f t="shared" si="33"/>
        <v>0</v>
      </c>
      <c r="AK337" s="68">
        <v>313773</v>
      </c>
      <c r="AL337" s="68">
        <v>52508</v>
      </c>
      <c r="AM337" s="68">
        <v>163959</v>
      </c>
      <c r="AN337" s="68">
        <v>530240</v>
      </c>
      <c r="AO337" s="68">
        <v>0</v>
      </c>
      <c r="AP337" s="68">
        <v>0</v>
      </c>
      <c r="AQ337" s="111">
        <f t="shared" si="34"/>
        <v>0</v>
      </c>
      <c r="AR337" s="209">
        <v>178348</v>
      </c>
      <c r="AS337" s="68">
        <v>0</v>
      </c>
      <c r="AT337" s="68">
        <v>0</v>
      </c>
      <c r="AU337" s="91">
        <f t="shared" si="36"/>
        <v>178348</v>
      </c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</row>
    <row r="338" spans="1:66" x14ac:dyDescent="0.2">
      <c r="A338" s="14">
        <v>918401502</v>
      </c>
      <c r="B338" t="str">
        <f>VLOOKUP($A338,[2]LibPAS!$A$2:$AO$476,2,FALSE)</f>
        <v>PITTSTON MEMORIAL LIBRARY</v>
      </c>
      <c r="C338" s="95"/>
      <c r="D338" s="153" t="s">
        <v>957</v>
      </c>
      <c r="E338" s="153" t="s">
        <v>127</v>
      </c>
      <c r="F338" s="153" t="s">
        <v>775</v>
      </c>
      <c r="G338" s="96"/>
      <c r="H338" s="96"/>
      <c r="I338" s="153" t="s">
        <v>1461</v>
      </c>
      <c r="J338" s="237">
        <v>7739</v>
      </c>
      <c r="K338" s="237">
        <v>8801</v>
      </c>
      <c r="L338" s="57">
        <v>35</v>
      </c>
      <c r="M338" s="57">
        <v>0</v>
      </c>
      <c r="N338" s="57">
        <v>0</v>
      </c>
      <c r="O338" s="98">
        <f t="shared" si="32"/>
        <v>0</v>
      </c>
      <c r="P338" s="245">
        <v>1</v>
      </c>
      <c r="Q338" s="57">
        <v>3.3250000000000002</v>
      </c>
      <c r="R338" s="57">
        <v>0.875</v>
      </c>
      <c r="S338" s="98">
        <f t="shared" si="35"/>
        <v>5.2</v>
      </c>
      <c r="T338" s="259">
        <v>37940</v>
      </c>
      <c r="U338" s="237">
        <v>33559</v>
      </c>
      <c r="V338" s="237">
        <v>2301</v>
      </c>
      <c r="W338" s="237">
        <v>75</v>
      </c>
      <c r="X338" s="237">
        <v>0</v>
      </c>
      <c r="Y338" s="237">
        <v>55572</v>
      </c>
      <c r="Z338" s="237">
        <v>3164</v>
      </c>
      <c r="AA338" s="237">
        <v>2404</v>
      </c>
      <c r="AB338" s="68">
        <v>73</v>
      </c>
      <c r="AC338" s="68">
        <v>73</v>
      </c>
      <c r="AD338" s="68">
        <v>0</v>
      </c>
      <c r="AE338" s="68">
        <v>27444</v>
      </c>
      <c r="AF338" s="68">
        <v>84074</v>
      </c>
      <c r="AG338" s="68">
        <v>8365</v>
      </c>
      <c r="AH338" s="68">
        <v>95393</v>
      </c>
      <c r="AI338" s="68">
        <v>206984</v>
      </c>
      <c r="AJ338" s="91">
        <f t="shared" si="33"/>
        <v>73</v>
      </c>
      <c r="AK338" s="68">
        <v>122746</v>
      </c>
      <c r="AL338" s="68">
        <v>25809</v>
      </c>
      <c r="AM338" s="68">
        <v>96805</v>
      </c>
      <c r="AN338" s="68">
        <v>245360</v>
      </c>
      <c r="AO338" s="241" t="s">
        <v>1032</v>
      </c>
      <c r="AP338" s="68">
        <v>73</v>
      </c>
      <c r="AQ338" s="111">
        <f t="shared" si="34"/>
        <v>73</v>
      </c>
      <c r="AR338" s="209">
        <v>27444</v>
      </c>
      <c r="AS338" s="241" t="s">
        <v>1032</v>
      </c>
      <c r="AT338" s="241" t="s">
        <v>1032</v>
      </c>
      <c r="AU338" s="91">
        <f t="shared" si="36"/>
        <v>27444</v>
      </c>
      <c r="AW338" s="47"/>
      <c r="AX338" s="47"/>
      <c r="AY338" s="47"/>
      <c r="AZ338" s="47"/>
      <c r="BA338" s="47"/>
      <c r="BB338" s="47"/>
      <c r="BC338" s="47"/>
      <c r="BD338" s="47"/>
      <c r="BE338" s="47"/>
      <c r="BF338" s="68"/>
      <c r="BG338" s="68"/>
      <c r="BH338" s="68"/>
      <c r="BJ338" s="68"/>
      <c r="BK338" s="47"/>
      <c r="BL338" s="47"/>
      <c r="BM338" s="47"/>
      <c r="BN338" s="47"/>
    </row>
    <row r="339" spans="1:66" x14ac:dyDescent="0.2">
      <c r="A339" s="14">
        <v>903022643</v>
      </c>
      <c r="B339" t="str">
        <f>VLOOKUP($A339,[2]LibPAS!$A$2:$AO$476,2,FALSE)</f>
        <v>PLEASANT HILLS PUBLIC LIBRARY</v>
      </c>
      <c r="C339" s="95"/>
      <c r="D339" s="153" t="s">
        <v>1441</v>
      </c>
      <c r="E339" s="153" t="s">
        <v>229</v>
      </c>
      <c r="F339" s="153" t="s">
        <v>332</v>
      </c>
      <c r="G339" s="96"/>
      <c r="H339" s="96"/>
      <c r="I339" s="153" t="s">
        <v>1452</v>
      </c>
      <c r="J339" s="237">
        <v>8268</v>
      </c>
      <c r="K339" s="237">
        <v>6194</v>
      </c>
      <c r="L339" s="57">
        <v>55</v>
      </c>
      <c r="M339" s="57">
        <v>2.7142900000000001</v>
      </c>
      <c r="N339" s="57">
        <v>0</v>
      </c>
      <c r="O339" s="98">
        <f t="shared" si="32"/>
        <v>2.7142900000000001</v>
      </c>
      <c r="P339" s="245">
        <v>0</v>
      </c>
      <c r="Q339" s="57">
        <v>6.0571400000000004</v>
      </c>
      <c r="R339" s="57">
        <v>0.42857000000000001</v>
      </c>
      <c r="S339" s="98">
        <f t="shared" si="35"/>
        <v>9.2000000000000011</v>
      </c>
      <c r="T339" s="259">
        <v>64257</v>
      </c>
      <c r="U339" s="237">
        <v>54965</v>
      </c>
      <c r="V339" s="237">
        <v>348491</v>
      </c>
      <c r="W339" s="237">
        <v>103</v>
      </c>
      <c r="X339" s="237">
        <v>265</v>
      </c>
      <c r="Y339" s="237">
        <v>119352</v>
      </c>
      <c r="Z339" s="237">
        <v>42542</v>
      </c>
      <c r="AA339" s="237">
        <v>31426</v>
      </c>
      <c r="AB339" s="68">
        <v>0</v>
      </c>
      <c r="AC339" s="68">
        <v>0</v>
      </c>
      <c r="AD339" s="68">
        <v>0</v>
      </c>
      <c r="AE339" s="68">
        <v>32416</v>
      </c>
      <c r="AF339" s="68">
        <v>265535</v>
      </c>
      <c r="AG339" s="68">
        <v>0</v>
      </c>
      <c r="AH339" s="68">
        <v>102835</v>
      </c>
      <c r="AI339" s="68">
        <v>400786</v>
      </c>
      <c r="AJ339" s="91">
        <f t="shared" si="33"/>
        <v>0</v>
      </c>
      <c r="AK339" s="68">
        <v>234048</v>
      </c>
      <c r="AL339" s="68">
        <v>59253</v>
      </c>
      <c r="AM339" s="68">
        <v>68554</v>
      </c>
      <c r="AN339" s="68">
        <v>361855</v>
      </c>
      <c r="AO339" s="241" t="s">
        <v>1032</v>
      </c>
      <c r="AP339" s="241" t="s">
        <v>1032</v>
      </c>
      <c r="AQ339" s="111">
        <f t="shared" si="34"/>
        <v>0</v>
      </c>
      <c r="AR339" s="209">
        <v>27944</v>
      </c>
      <c r="AS339" s="241" t="s">
        <v>1032</v>
      </c>
      <c r="AT339" s="68">
        <v>4472</v>
      </c>
      <c r="AU339" s="91">
        <f t="shared" si="36"/>
        <v>32416</v>
      </c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</row>
    <row r="340" spans="1:66" x14ac:dyDescent="0.2">
      <c r="A340" s="14">
        <v>919640485</v>
      </c>
      <c r="B340" t="str">
        <f>VLOOKUP($A340,[2]LibPAS!$A$2:$AO$476,2,FALSE)</f>
        <v>PLEASANT MOUNT PUBLIC LIBRARY</v>
      </c>
      <c r="C340" s="95"/>
      <c r="D340" s="153" t="s">
        <v>957</v>
      </c>
      <c r="E340" s="153" t="s">
        <v>957</v>
      </c>
      <c r="F340" s="153" t="s">
        <v>219</v>
      </c>
      <c r="G340" s="96"/>
      <c r="H340" s="96"/>
      <c r="I340" s="153" t="s">
        <v>1466</v>
      </c>
      <c r="J340" s="237">
        <v>1357</v>
      </c>
      <c r="K340" s="237">
        <v>288</v>
      </c>
      <c r="L340" s="57">
        <v>35</v>
      </c>
      <c r="M340" s="57">
        <v>0</v>
      </c>
      <c r="N340" s="57">
        <v>0</v>
      </c>
      <c r="O340" s="98">
        <f t="shared" si="32"/>
        <v>0</v>
      </c>
      <c r="P340" s="245">
        <v>0.65713999999999995</v>
      </c>
      <c r="Q340" s="57">
        <v>0.4</v>
      </c>
      <c r="R340" s="57">
        <v>0</v>
      </c>
      <c r="S340" s="98">
        <f t="shared" si="35"/>
        <v>1.05714</v>
      </c>
      <c r="T340" s="259">
        <v>7012</v>
      </c>
      <c r="U340" s="237">
        <v>5681</v>
      </c>
      <c r="V340" s="237">
        <v>842</v>
      </c>
      <c r="W340" s="237">
        <v>22</v>
      </c>
      <c r="X340" s="237">
        <v>0</v>
      </c>
      <c r="Y340" s="237">
        <v>12499</v>
      </c>
      <c r="Z340" s="237">
        <v>25</v>
      </c>
      <c r="AA340" s="237">
        <v>213</v>
      </c>
      <c r="AB340" s="68">
        <v>0</v>
      </c>
      <c r="AC340" s="68">
        <v>0</v>
      </c>
      <c r="AD340" s="68">
        <v>0</v>
      </c>
      <c r="AE340" s="68">
        <v>5622</v>
      </c>
      <c r="AF340" s="68">
        <v>19414</v>
      </c>
      <c r="AG340" s="68">
        <v>0</v>
      </c>
      <c r="AH340" s="68">
        <v>10412</v>
      </c>
      <c r="AI340" s="68">
        <v>35448</v>
      </c>
      <c r="AJ340" s="91">
        <f t="shared" si="33"/>
        <v>0</v>
      </c>
      <c r="AK340" s="68">
        <v>25358</v>
      </c>
      <c r="AL340" s="68">
        <v>3892</v>
      </c>
      <c r="AM340" s="68">
        <v>10032</v>
      </c>
      <c r="AN340" s="68">
        <v>39282</v>
      </c>
      <c r="AO340" s="241" t="s">
        <v>1032</v>
      </c>
      <c r="AP340" s="241" t="s">
        <v>1032</v>
      </c>
      <c r="AQ340" s="111">
        <f t="shared" si="34"/>
        <v>0</v>
      </c>
      <c r="AR340" s="209">
        <v>5622</v>
      </c>
      <c r="AS340" s="241" t="s">
        <v>1032</v>
      </c>
      <c r="AT340" s="241" t="s">
        <v>1032</v>
      </c>
      <c r="AU340" s="91">
        <f t="shared" si="36"/>
        <v>5622</v>
      </c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</row>
    <row r="341" spans="1:66" x14ac:dyDescent="0.2">
      <c r="A341" s="14">
        <v>902022673</v>
      </c>
      <c r="B341" t="str">
        <f>VLOOKUP($A341,[2]LibPAS!$A$2:$AO$476,2,FALSE)</f>
        <v>PLUM BOROUGH LIBRARY</v>
      </c>
      <c r="C341" s="95"/>
      <c r="D341" s="153" t="s">
        <v>1441</v>
      </c>
      <c r="E341" s="153" t="s">
        <v>229</v>
      </c>
      <c r="F341" s="153" t="s">
        <v>332</v>
      </c>
      <c r="G341" s="96"/>
      <c r="H341" s="96"/>
      <c r="I341" s="153" t="s">
        <v>1452</v>
      </c>
      <c r="J341" s="237">
        <v>27126</v>
      </c>
      <c r="K341" s="237">
        <v>6056</v>
      </c>
      <c r="L341" s="57">
        <v>54</v>
      </c>
      <c r="M341" s="57">
        <v>1</v>
      </c>
      <c r="N341" s="57">
        <v>0</v>
      </c>
      <c r="O341" s="98">
        <f t="shared" si="32"/>
        <v>1</v>
      </c>
      <c r="P341" s="245">
        <v>0</v>
      </c>
      <c r="Q341" s="57">
        <v>5.6842100000000002</v>
      </c>
      <c r="R341" s="57">
        <v>1.0789500000000001</v>
      </c>
      <c r="S341" s="98">
        <f t="shared" si="35"/>
        <v>7.7631600000000001</v>
      </c>
      <c r="T341" s="259">
        <v>43495</v>
      </c>
      <c r="U341" s="237">
        <v>37286</v>
      </c>
      <c r="V341" s="237">
        <v>348491</v>
      </c>
      <c r="W341" s="237">
        <v>72</v>
      </c>
      <c r="X341" s="237">
        <v>265</v>
      </c>
      <c r="Y341" s="237">
        <v>118857</v>
      </c>
      <c r="Z341" s="237">
        <v>21869</v>
      </c>
      <c r="AA341" s="237">
        <v>31627</v>
      </c>
      <c r="AB341" s="68">
        <v>0</v>
      </c>
      <c r="AC341" s="68">
        <v>0</v>
      </c>
      <c r="AD341" s="68">
        <v>0</v>
      </c>
      <c r="AE341" s="68">
        <v>51849</v>
      </c>
      <c r="AF341" s="68">
        <v>194987</v>
      </c>
      <c r="AG341" s="68">
        <v>0</v>
      </c>
      <c r="AH341" s="68">
        <v>52159</v>
      </c>
      <c r="AI341" s="68">
        <v>298995</v>
      </c>
      <c r="AJ341" s="91">
        <f t="shared" si="33"/>
        <v>0</v>
      </c>
      <c r="AK341" s="68">
        <v>166498</v>
      </c>
      <c r="AL341" s="68">
        <v>41532</v>
      </c>
      <c r="AM341" s="68">
        <v>79539</v>
      </c>
      <c r="AN341" s="68">
        <v>287569</v>
      </c>
      <c r="AO341" s="68">
        <v>0</v>
      </c>
      <c r="AP341" s="68">
        <v>0</v>
      </c>
      <c r="AQ341" s="111">
        <f t="shared" si="34"/>
        <v>0</v>
      </c>
      <c r="AR341" s="209">
        <v>37175</v>
      </c>
      <c r="AS341" s="68">
        <v>0</v>
      </c>
      <c r="AT341" s="68">
        <v>14674</v>
      </c>
      <c r="AU341" s="91">
        <f t="shared" si="36"/>
        <v>51849</v>
      </c>
      <c r="AW341" s="47"/>
      <c r="AX341" s="47"/>
      <c r="AY341" s="47"/>
      <c r="AZ341" s="47"/>
      <c r="BA341" s="47"/>
      <c r="BB341" s="47"/>
      <c r="BC341" s="47"/>
      <c r="BD341" s="47"/>
      <c r="BE341" s="47"/>
      <c r="BF341" s="68"/>
      <c r="BG341" s="68"/>
      <c r="BH341" s="68"/>
      <c r="BJ341" s="68"/>
      <c r="BK341" s="47"/>
      <c r="BL341" s="47"/>
      <c r="BM341" s="47"/>
      <c r="BN341" s="47"/>
    </row>
    <row r="342" spans="1:66" x14ac:dyDescent="0.2">
      <c r="A342" s="14">
        <v>918401593</v>
      </c>
      <c r="B342" t="str">
        <f>VLOOKUP($A342,[2]LibPAS!$A$2:$AO$476,2,FALSE)</f>
        <v>PLYMOUTH PUBLIC LIBRARY</v>
      </c>
      <c r="C342" s="95"/>
      <c r="D342" s="154" t="s">
        <v>957</v>
      </c>
      <c r="E342" s="154" t="s">
        <v>127</v>
      </c>
      <c r="F342" s="154" t="s">
        <v>775</v>
      </c>
      <c r="G342" s="96"/>
      <c r="H342" s="96"/>
      <c r="I342" s="154" t="s">
        <v>1461</v>
      </c>
      <c r="J342" s="237">
        <v>10431</v>
      </c>
      <c r="K342" s="237">
        <v>3508</v>
      </c>
      <c r="L342" s="57">
        <v>45</v>
      </c>
      <c r="M342" s="57">
        <v>0</v>
      </c>
      <c r="N342" s="57">
        <v>0</v>
      </c>
      <c r="O342" s="98">
        <f t="shared" si="32"/>
        <v>0</v>
      </c>
      <c r="P342" s="245">
        <v>1</v>
      </c>
      <c r="Q342" s="57">
        <v>1.4102600000000001</v>
      </c>
      <c r="R342" s="57">
        <v>0.51282000000000005</v>
      </c>
      <c r="S342" s="98">
        <f t="shared" si="35"/>
        <v>2.9230800000000001</v>
      </c>
      <c r="T342" s="259">
        <v>36697</v>
      </c>
      <c r="U342" s="237">
        <v>31862</v>
      </c>
      <c r="V342" s="237">
        <v>2292</v>
      </c>
      <c r="W342" s="237">
        <v>61</v>
      </c>
      <c r="X342" s="241" t="s">
        <v>1032</v>
      </c>
      <c r="Y342" s="237">
        <v>37382</v>
      </c>
      <c r="Z342" s="237">
        <v>1096</v>
      </c>
      <c r="AA342" s="237">
        <v>55</v>
      </c>
      <c r="AB342" s="68">
        <v>5405</v>
      </c>
      <c r="AC342" s="68">
        <v>5405</v>
      </c>
      <c r="AD342" s="68">
        <v>0</v>
      </c>
      <c r="AE342" s="68">
        <v>38265</v>
      </c>
      <c r="AF342" s="68">
        <v>64007</v>
      </c>
      <c r="AG342" s="68">
        <v>25000</v>
      </c>
      <c r="AH342" s="68">
        <v>13902</v>
      </c>
      <c r="AI342" s="68">
        <v>121579</v>
      </c>
      <c r="AJ342" s="91">
        <f t="shared" si="33"/>
        <v>5405</v>
      </c>
      <c r="AK342" s="68">
        <v>62706</v>
      </c>
      <c r="AL342" s="68">
        <v>14667</v>
      </c>
      <c r="AM342" s="68">
        <v>29850</v>
      </c>
      <c r="AN342" s="68">
        <v>107223</v>
      </c>
      <c r="AO342" s="241" t="s">
        <v>1032</v>
      </c>
      <c r="AP342" s="68">
        <v>5405</v>
      </c>
      <c r="AQ342" s="111">
        <f t="shared" si="34"/>
        <v>5405</v>
      </c>
      <c r="AR342" s="209">
        <v>38265</v>
      </c>
      <c r="AS342" s="241" t="s">
        <v>1032</v>
      </c>
      <c r="AT342" s="241" t="s">
        <v>1032</v>
      </c>
      <c r="AU342" s="91">
        <f t="shared" si="36"/>
        <v>38265</v>
      </c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68"/>
    </row>
    <row r="343" spans="1:66" x14ac:dyDescent="0.2">
      <c r="A343" s="14">
        <v>920450303</v>
      </c>
      <c r="B343" t="str">
        <f>VLOOKUP($A343,[2]LibPAS!$A$2:$AO$476,2,FALSE)</f>
        <v>POCONO MOUNTAIN PUBLIC LIBRARY</v>
      </c>
      <c r="C343" s="95"/>
      <c r="D343" s="153" t="s">
        <v>1444</v>
      </c>
      <c r="E343" s="153" t="s">
        <v>633</v>
      </c>
      <c r="F343" s="153" t="s">
        <v>685</v>
      </c>
      <c r="G343" s="96"/>
      <c r="H343" s="96"/>
      <c r="I343" s="153">
        <v>0</v>
      </c>
      <c r="J343" s="237">
        <v>23734</v>
      </c>
      <c r="K343" s="237">
        <v>16702</v>
      </c>
      <c r="L343" s="57">
        <v>42</v>
      </c>
      <c r="M343" s="57">
        <v>1</v>
      </c>
      <c r="N343" s="57">
        <v>0</v>
      </c>
      <c r="O343" s="98">
        <f t="shared" si="32"/>
        <v>1</v>
      </c>
      <c r="P343" s="245">
        <v>3</v>
      </c>
      <c r="Q343" s="57">
        <v>6.4857100000000001</v>
      </c>
      <c r="R343" s="57">
        <v>0.42857000000000001</v>
      </c>
      <c r="S343" s="98">
        <f t="shared" si="35"/>
        <v>10.914280000000002</v>
      </c>
      <c r="T343" s="259">
        <v>56920</v>
      </c>
      <c r="U343" s="237">
        <v>47183</v>
      </c>
      <c r="V343" s="237">
        <v>3580</v>
      </c>
      <c r="W343" s="237">
        <v>49</v>
      </c>
      <c r="X343" s="237">
        <v>77</v>
      </c>
      <c r="Y343" s="237">
        <v>55159</v>
      </c>
      <c r="Z343" s="237">
        <v>261</v>
      </c>
      <c r="AA343" s="237">
        <v>849</v>
      </c>
      <c r="AB343" s="68">
        <v>0</v>
      </c>
      <c r="AC343" s="68">
        <v>0</v>
      </c>
      <c r="AD343" s="68">
        <v>0</v>
      </c>
      <c r="AE343" s="68">
        <v>57524</v>
      </c>
      <c r="AF343" s="68">
        <v>300147</v>
      </c>
      <c r="AG343" s="241" t="s">
        <v>1032</v>
      </c>
      <c r="AH343" s="68">
        <v>103506</v>
      </c>
      <c r="AI343" s="68">
        <v>461177</v>
      </c>
      <c r="AJ343" s="91">
        <f t="shared" si="33"/>
        <v>0</v>
      </c>
      <c r="AK343" s="68">
        <v>283512</v>
      </c>
      <c r="AL343" s="68">
        <v>26361</v>
      </c>
      <c r="AM343" s="68">
        <v>112461</v>
      </c>
      <c r="AN343" s="68">
        <v>422334</v>
      </c>
      <c r="AO343" s="241" t="s">
        <v>1032</v>
      </c>
      <c r="AP343" s="241" t="s">
        <v>1032</v>
      </c>
      <c r="AQ343" s="111">
        <f t="shared" si="34"/>
        <v>0</v>
      </c>
      <c r="AR343" s="209">
        <v>57524</v>
      </c>
      <c r="AS343" s="241" t="s">
        <v>1032</v>
      </c>
      <c r="AT343" s="241" t="s">
        <v>1032</v>
      </c>
      <c r="AU343" s="91">
        <f t="shared" si="36"/>
        <v>57524</v>
      </c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</row>
    <row r="344" spans="1:66" x14ac:dyDescent="0.2">
      <c r="A344" s="14">
        <v>929541293</v>
      </c>
      <c r="B344" t="str">
        <f>VLOOKUP($A344,[2]LibPAS!$A$2:$AO$476,2,FALSE)</f>
        <v>PORT CARBON PUBLIC LIBRARY</v>
      </c>
      <c r="C344" s="95"/>
      <c r="D344" s="153" t="s">
        <v>957</v>
      </c>
      <c r="E344" s="153" t="s">
        <v>368</v>
      </c>
      <c r="F344" s="153" t="s">
        <v>630</v>
      </c>
      <c r="G344" s="96"/>
      <c r="H344" s="96"/>
      <c r="I344" s="153" t="s">
        <v>1477</v>
      </c>
      <c r="J344" s="237">
        <v>1889</v>
      </c>
      <c r="K344" s="237">
        <v>2344</v>
      </c>
      <c r="L344" s="57">
        <v>28</v>
      </c>
      <c r="M344" s="57">
        <v>0</v>
      </c>
      <c r="N344" s="57">
        <v>0</v>
      </c>
      <c r="O344" s="98">
        <f t="shared" si="32"/>
        <v>0</v>
      </c>
      <c r="P344" s="245">
        <v>0.57142999999999999</v>
      </c>
      <c r="Q344" s="57">
        <v>0</v>
      </c>
      <c r="R344" s="57">
        <v>0.65713999999999995</v>
      </c>
      <c r="S344" s="98">
        <f t="shared" si="35"/>
        <v>1.2285699999999999</v>
      </c>
      <c r="T344" s="259">
        <v>16307</v>
      </c>
      <c r="U344" s="237">
        <v>14226</v>
      </c>
      <c r="V344" s="237">
        <v>0</v>
      </c>
      <c r="W344" s="237">
        <v>15</v>
      </c>
      <c r="X344" s="237">
        <v>0</v>
      </c>
      <c r="Y344" s="237">
        <v>12300</v>
      </c>
      <c r="Z344" s="237">
        <v>0</v>
      </c>
      <c r="AA344" s="237">
        <v>2</v>
      </c>
      <c r="AB344" s="241">
        <v>0</v>
      </c>
      <c r="AC344" s="241">
        <v>0</v>
      </c>
      <c r="AD344" s="241">
        <v>0</v>
      </c>
      <c r="AE344" s="68">
        <v>8113</v>
      </c>
      <c r="AF344" s="68">
        <v>672</v>
      </c>
      <c r="AG344" s="68">
        <v>0</v>
      </c>
      <c r="AH344" s="68">
        <v>19306</v>
      </c>
      <c r="AI344" s="68">
        <v>28091</v>
      </c>
      <c r="AJ344" s="91">
        <f t="shared" si="33"/>
        <v>0</v>
      </c>
      <c r="AK344" s="68">
        <v>11093</v>
      </c>
      <c r="AL344" s="68">
        <v>5405</v>
      </c>
      <c r="AM344" s="68">
        <v>7673</v>
      </c>
      <c r="AN344" s="68">
        <v>24171</v>
      </c>
      <c r="AO344" s="241" t="s">
        <v>1032</v>
      </c>
      <c r="AP344" s="241" t="s">
        <v>1032</v>
      </c>
      <c r="AQ344" s="111">
        <f t="shared" si="34"/>
        <v>0</v>
      </c>
      <c r="AR344" s="209">
        <v>8113</v>
      </c>
      <c r="AS344" s="241" t="s">
        <v>1032</v>
      </c>
      <c r="AT344" s="241" t="s">
        <v>1032</v>
      </c>
      <c r="AU344" s="91">
        <f t="shared" si="36"/>
        <v>8113</v>
      </c>
      <c r="AW344" s="47"/>
      <c r="AX344" s="47"/>
      <c r="AZ344" s="68"/>
      <c r="BA344" s="68"/>
      <c r="BB344" s="47"/>
      <c r="BC344" s="68"/>
      <c r="BD344" s="47"/>
      <c r="BE344" s="47"/>
      <c r="BF344" s="68"/>
      <c r="BG344" s="68"/>
      <c r="BH344" s="68"/>
      <c r="BJ344" s="68"/>
      <c r="BK344" s="47"/>
      <c r="BL344" s="47"/>
      <c r="BM344" s="47"/>
      <c r="BN344" s="47"/>
    </row>
    <row r="345" spans="1:66" x14ac:dyDescent="0.2">
      <c r="A345" s="14">
        <v>908111325</v>
      </c>
      <c r="B345" t="str">
        <f>VLOOKUP($A345,[2]LibPAS!$A$2:$AO$476,2,FALSE)</f>
        <v>PORTAGE PUBLIC LIBRARY</v>
      </c>
      <c r="C345" s="95"/>
      <c r="D345" s="153" t="s">
        <v>1445</v>
      </c>
      <c r="E345" s="153" t="s">
        <v>126</v>
      </c>
      <c r="F345" s="153" t="s">
        <v>536</v>
      </c>
      <c r="G345" s="96"/>
      <c r="H345" s="96"/>
      <c r="I345" s="153" t="s">
        <v>1462</v>
      </c>
      <c r="J345" s="237">
        <v>2638</v>
      </c>
      <c r="K345" s="237">
        <v>1693</v>
      </c>
      <c r="L345" s="57">
        <v>35</v>
      </c>
      <c r="M345" s="57">
        <v>0</v>
      </c>
      <c r="N345" s="57">
        <v>0.94286000000000003</v>
      </c>
      <c r="O345" s="98">
        <f t="shared" si="32"/>
        <v>0.94286000000000003</v>
      </c>
      <c r="P345" s="245">
        <v>0</v>
      </c>
      <c r="Q345" s="57">
        <v>0.65713999999999995</v>
      </c>
      <c r="R345" s="57">
        <v>0</v>
      </c>
      <c r="S345" s="98">
        <f t="shared" si="35"/>
        <v>1.6</v>
      </c>
      <c r="T345" s="259">
        <v>12913</v>
      </c>
      <c r="U345" s="237">
        <v>11679</v>
      </c>
      <c r="V345" s="237">
        <v>2410</v>
      </c>
      <c r="W345" s="237">
        <v>20</v>
      </c>
      <c r="X345" s="237">
        <v>0</v>
      </c>
      <c r="Y345" s="237">
        <v>9150</v>
      </c>
      <c r="Z345" s="237">
        <v>74</v>
      </c>
      <c r="AA345" s="237">
        <v>5</v>
      </c>
      <c r="AB345" s="68">
        <v>0</v>
      </c>
      <c r="AC345" s="68">
        <v>0</v>
      </c>
      <c r="AD345" s="68">
        <v>0</v>
      </c>
      <c r="AE345" s="68">
        <v>13127</v>
      </c>
      <c r="AF345" s="68">
        <v>16484</v>
      </c>
      <c r="AG345" s="68">
        <v>1200</v>
      </c>
      <c r="AH345" s="68">
        <v>55585</v>
      </c>
      <c r="AI345" s="68">
        <v>85196</v>
      </c>
      <c r="AJ345" s="91">
        <f t="shared" si="33"/>
        <v>0</v>
      </c>
      <c r="AK345" s="68">
        <v>35775</v>
      </c>
      <c r="AL345" s="68">
        <v>9750</v>
      </c>
      <c r="AM345" s="68">
        <v>32427</v>
      </c>
      <c r="AN345" s="68">
        <v>77952</v>
      </c>
      <c r="AO345" s="68">
        <v>0</v>
      </c>
      <c r="AP345" s="68">
        <v>0</v>
      </c>
      <c r="AQ345" s="111">
        <f t="shared" si="34"/>
        <v>0</v>
      </c>
      <c r="AR345" s="209">
        <v>13127</v>
      </c>
      <c r="AS345" s="68">
        <v>0</v>
      </c>
      <c r="AT345" s="68">
        <v>0</v>
      </c>
      <c r="AU345" s="91">
        <f t="shared" si="36"/>
        <v>13127</v>
      </c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</row>
    <row r="346" spans="1:66" x14ac:dyDescent="0.2">
      <c r="A346" s="14">
        <v>909530035</v>
      </c>
      <c r="B346" t="str">
        <f>VLOOKUP($A346,[2]LibPAS!$A$2:$AO$476,2,FALSE)</f>
        <v>POTTER-TIOGA SYS ADMIN UNIT</v>
      </c>
      <c r="C346" s="95"/>
      <c r="D346" s="153" t="s">
        <v>1443</v>
      </c>
      <c r="E346" s="153" t="s">
        <v>13</v>
      </c>
      <c r="F346" s="153" t="s">
        <v>623</v>
      </c>
      <c r="G346" s="96"/>
      <c r="H346" s="96"/>
      <c r="I346" s="153" t="s">
        <v>1467</v>
      </c>
      <c r="J346" s="237">
        <v>17931</v>
      </c>
      <c r="K346" s="237">
        <v>0</v>
      </c>
      <c r="L346" s="57">
        <v>40</v>
      </c>
      <c r="M346" s="57">
        <v>0</v>
      </c>
      <c r="N346" s="57">
        <v>1</v>
      </c>
      <c r="O346" s="98">
        <f t="shared" si="32"/>
        <v>1</v>
      </c>
      <c r="P346" s="245">
        <v>0</v>
      </c>
      <c r="Q346" s="57">
        <v>0.375</v>
      </c>
      <c r="R346" s="57">
        <v>0</v>
      </c>
      <c r="S346" s="98">
        <f t="shared" si="35"/>
        <v>1.375</v>
      </c>
      <c r="T346" s="259">
        <v>3793</v>
      </c>
      <c r="U346" s="237">
        <v>3043</v>
      </c>
      <c r="V346" s="237">
        <v>0</v>
      </c>
      <c r="W346" s="237">
        <v>0</v>
      </c>
      <c r="X346" s="237">
        <v>0</v>
      </c>
      <c r="Y346" s="237">
        <v>6539</v>
      </c>
      <c r="Z346" s="237">
        <v>0</v>
      </c>
      <c r="AA346" s="237">
        <v>0</v>
      </c>
      <c r="AB346" s="68">
        <v>0</v>
      </c>
      <c r="AC346" s="68">
        <v>0</v>
      </c>
      <c r="AD346" s="68">
        <v>0</v>
      </c>
      <c r="AE346" s="68">
        <v>85668</v>
      </c>
      <c r="AF346" s="68">
        <v>31422</v>
      </c>
      <c r="AG346" s="68">
        <v>0</v>
      </c>
      <c r="AH346" s="68">
        <v>17500</v>
      </c>
      <c r="AI346" s="68">
        <v>134590</v>
      </c>
      <c r="AJ346" s="91">
        <f t="shared" si="33"/>
        <v>0</v>
      </c>
      <c r="AK346" s="68">
        <v>7457</v>
      </c>
      <c r="AL346" s="68">
        <v>30044</v>
      </c>
      <c r="AM346" s="68">
        <v>81477</v>
      </c>
      <c r="AN346" s="68">
        <v>118978</v>
      </c>
      <c r="AO346" s="68">
        <v>0</v>
      </c>
      <c r="AP346" s="68">
        <v>0</v>
      </c>
      <c r="AQ346" s="111">
        <f t="shared" si="34"/>
        <v>0</v>
      </c>
      <c r="AR346" s="209">
        <v>85668</v>
      </c>
      <c r="AS346" s="68">
        <v>0</v>
      </c>
      <c r="AT346" s="68">
        <v>0</v>
      </c>
      <c r="AU346" s="91">
        <f t="shared" si="36"/>
        <v>85668</v>
      </c>
      <c r="AW346" s="47"/>
      <c r="AX346" s="47"/>
      <c r="AY346" s="47"/>
      <c r="AZ346" s="47"/>
      <c r="BA346" s="47"/>
      <c r="BB346" s="47"/>
      <c r="BC346" s="47"/>
      <c r="BD346" s="47"/>
      <c r="BE346" s="47"/>
      <c r="BF346" s="68"/>
      <c r="BG346" s="68"/>
      <c r="BH346" s="68"/>
      <c r="BI346" s="47"/>
      <c r="BJ346" s="47"/>
      <c r="BK346" s="47"/>
      <c r="BL346" s="47"/>
      <c r="BM346" s="47"/>
      <c r="BN346" s="47"/>
    </row>
    <row r="347" spans="1:66" x14ac:dyDescent="0.2">
      <c r="A347" s="14">
        <v>923461083</v>
      </c>
      <c r="B347" t="str">
        <f>VLOOKUP($A347,[2]LibPAS!$A$2:$AO$476,2,FALSE)</f>
        <v>POTTSTOWN REGIONAL PUBLIC LIBRARY</v>
      </c>
      <c r="C347" s="95"/>
      <c r="D347" s="153" t="s">
        <v>1440</v>
      </c>
      <c r="E347" s="153" t="s">
        <v>12</v>
      </c>
      <c r="F347" s="153" t="s">
        <v>162</v>
      </c>
      <c r="G347" s="96"/>
      <c r="H347" s="96"/>
      <c r="I347" s="153">
        <v>0</v>
      </c>
      <c r="J347" s="237">
        <v>43625</v>
      </c>
      <c r="K347" s="237">
        <v>12937</v>
      </c>
      <c r="L347" s="57">
        <v>53</v>
      </c>
      <c r="M347" s="57">
        <v>1.06667</v>
      </c>
      <c r="N347" s="57">
        <v>1.06667</v>
      </c>
      <c r="O347" s="98">
        <f t="shared" si="32"/>
        <v>2.13334</v>
      </c>
      <c r="P347" s="245">
        <v>1.73333</v>
      </c>
      <c r="Q347" s="57">
        <v>11.893330000000001</v>
      </c>
      <c r="R347" s="57">
        <v>1.06667</v>
      </c>
      <c r="S347" s="98">
        <f t="shared" si="35"/>
        <v>16.82667</v>
      </c>
      <c r="T347" s="259">
        <v>58628</v>
      </c>
      <c r="U347" s="237">
        <v>47523</v>
      </c>
      <c r="V347" s="237">
        <v>18971</v>
      </c>
      <c r="W347" s="237">
        <v>35</v>
      </c>
      <c r="X347" s="237">
        <v>109</v>
      </c>
      <c r="Y347" s="237">
        <v>123168</v>
      </c>
      <c r="Z347" s="237">
        <v>14407</v>
      </c>
      <c r="AA347" s="237">
        <v>16219</v>
      </c>
      <c r="AB347" s="68">
        <v>0</v>
      </c>
      <c r="AC347" s="68">
        <v>0</v>
      </c>
      <c r="AD347" s="68">
        <v>0</v>
      </c>
      <c r="AE347" s="68">
        <v>111392</v>
      </c>
      <c r="AF347" s="68">
        <v>294039</v>
      </c>
      <c r="AG347" s="68">
        <v>0</v>
      </c>
      <c r="AH347" s="68">
        <v>295500</v>
      </c>
      <c r="AI347" s="68">
        <v>700931</v>
      </c>
      <c r="AJ347" s="91">
        <f t="shared" si="33"/>
        <v>0</v>
      </c>
      <c r="AK347" s="68">
        <v>463340</v>
      </c>
      <c r="AL347" s="68">
        <v>84067</v>
      </c>
      <c r="AM347" s="68">
        <v>174818</v>
      </c>
      <c r="AN347" s="68">
        <v>722225</v>
      </c>
      <c r="AO347" s="241" t="s">
        <v>1032</v>
      </c>
      <c r="AP347" s="241" t="s">
        <v>1032</v>
      </c>
      <c r="AQ347" s="111">
        <f t="shared" si="34"/>
        <v>0</v>
      </c>
      <c r="AR347" s="209">
        <v>111392</v>
      </c>
      <c r="AS347" s="241" t="s">
        <v>1032</v>
      </c>
      <c r="AT347" s="241" t="s">
        <v>1032</v>
      </c>
      <c r="AU347" s="91">
        <f t="shared" si="36"/>
        <v>111392</v>
      </c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</row>
    <row r="348" spans="1:66" x14ac:dyDescent="0.2">
      <c r="A348" s="14">
        <v>929541382</v>
      </c>
      <c r="B348" t="str">
        <f>VLOOKUP($A348,[2]LibPAS!$A$2:$AO$476,2,FALSE)</f>
        <v>POTTSVILLE FREE PUBLIC LIBRARY</v>
      </c>
      <c r="C348" s="95"/>
      <c r="D348" s="153" t="s">
        <v>957</v>
      </c>
      <c r="E348" s="153" t="s">
        <v>368</v>
      </c>
      <c r="F348" s="153" t="s">
        <v>630</v>
      </c>
      <c r="G348" s="96"/>
      <c r="H348" s="96"/>
      <c r="I348" s="153" t="s">
        <v>1477</v>
      </c>
      <c r="J348" s="237">
        <v>62118</v>
      </c>
      <c r="K348" s="237">
        <v>5558</v>
      </c>
      <c r="L348" s="57">
        <v>61.5</v>
      </c>
      <c r="M348" s="57">
        <v>5.0133299999999998</v>
      </c>
      <c r="N348" s="57">
        <v>0</v>
      </c>
      <c r="O348" s="98">
        <f t="shared" si="32"/>
        <v>5.0133299999999998</v>
      </c>
      <c r="P348" s="245">
        <v>0</v>
      </c>
      <c r="Q348" s="57">
        <v>5.2266700000000004</v>
      </c>
      <c r="R348" s="57">
        <v>0.88</v>
      </c>
      <c r="S348" s="98">
        <f t="shared" si="35"/>
        <v>11.120000000000001</v>
      </c>
      <c r="T348" s="259">
        <v>106772</v>
      </c>
      <c r="U348" s="237">
        <v>88780</v>
      </c>
      <c r="V348" s="237">
        <v>430</v>
      </c>
      <c r="W348" s="237">
        <v>115</v>
      </c>
      <c r="X348" s="237">
        <v>0</v>
      </c>
      <c r="Y348" s="237">
        <v>59310</v>
      </c>
      <c r="Z348" s="237">
        <v>512</v>
      </c>
      <c r="AA348" s="237">
        <v>1347</v>
      </c>
      <c r="AB348" s="68">
        <v>0</v>
      </c>
      <c r="AC348" s="68">
        <v>0</v>
      </c>
      <c r="AD348" s="68">
        <v>0</v>
      </c>
      <c r="AE348" s="68">
        <v>337293</v>
      </c>
      <c r="AF348" s="68">
        <v>72855</v>
      </c>
      <c r="AG348" s="68">
        <v>0</v>
      </c>
      <c r="AH348" s="68">
        <v>463654</v>
      </c>
      <c r="AI348" s="68">
        <v>873802</v>
      </c>
      <c r="AJ348" s="91">
        <f t="shared" si="33"/>
        <v>0</v>
      </c>
      <c r="AK348" s="68">
        <v>514900</v>
      </c>
      <c r="AL348" s="68">
        <v>73173</v>
      </c>
      <c r="AM348" s="68">
        <v>391511</v>
      </c>
      <c r="AN348" s="68">
        <v>979584</v>
      </c>
      <c r="AO348" s="68">
        <v>0</v>
      </c>
      <c r="AP348" s="68">
        <v>0</v>
      </c>
      <c r="AQ348" s="111">
        <f t="shared" si="34"/>
        <v>0</v>
      </c>
      <c r="AR348" s="209">
        <v>310372</v>
      </c>
      <c r="AS348" s="68">
        <v>0</v>
      </c>
      <c r="AT348" s="68">
        <v>0</v>
      </c>
      <c r="AU348" s="91">
        <f t="shared" si="36"/>
        <v>310372</v>
      </c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</row>
    <row r="349" spans="1:66" x14ac:dyDescent="0.2">
      <c r="A349" s="14">
        <v>916490543</v>
      </c>
      <c r="B349" t="str">
        <f>VLOOKUP($A349,[2]LibPAS!$A$2:$AO$476,2,FALSE)</f>
        <v>PRIESTLEY FORSYTH MEM LIBRARY</v>
      </c>
      <c r="C349" s="95"/>
      <c r="D349" s="153" t="s">
        <v>1443</v>
      </c>
      <c r="E349" s="153" t="s">
        <v>13</v>
      </c>
      <c r="F349" s="153" t="s">
        <v>898</v>
      </c>
      <c r="G349" s="96"/>
      <c r="H349" s="96"/>
      <c r="I349" s="153">
        <v>0</v>
      </c>
      <c r="J349" s="237">
        <v>7489</v>
      </c>
      <c r="K349" s="238">
        <v>6085</v>
      </c>
      <c r="L349" s="57">
        <v>48</v>
      </c>
      <c r="M349" s="57">
        <v>0</v>
      </c>
      <c r="N349" s="57">
        <v>0</v>
      </c>
      <c r="O349" s="98">
        <f t="shared" si="32"/>
        <v>0</v>
      </c>
      <c r="P349" s="245">
        <v>2.2857099999999999</v>
      </c>
      <c r="Q349" s="57">
        <v>3.05714</v>
      </c>
      <c r="R349" s="57">
        <v>0.85714000000000001</v>
      </c>
      <c r="S349" s="98">
        <f t="shared" si="35"/>
        <v>6.1999900000000006</v>
      </c>
      <c r="T349" s="293">
        <v>25474</v>
      </c>
      <c r="U349" s="238">
        <v>22557</v>
      </c>
      <c r="V349" s="238">
        <v>1359</v>
      </c>
      <c r="W349" s="238">
        <v>55</v>
      </c>
      <c r="X349" s="238">
        <v>0</v>
      </c>
      <c r="Y349" s="237">
        <v>35291</v>
      </c>
      <c r="Z349" s="237">
        <v>0</v>
      </c>
      <c r="AA349" s="237">
        <v>35</v>
      </c>
      <c r="AB349" s="68">
        <v>0</v>
      </c>
      <c r="AC349" s="68">
        <v>0</v>
      </c>
      <c r="AD349" s="68">
        <v>2099</v>
      </c>
      <c r="AE349" s="68">
        <v>27053</v>
      </c>
      <c r="AF349" s="68">
        <v>7500</v>
      </c>
      <c r="AG349" s="68">
        <v>2500</v>
      </c>
      <c r="AH349" s="68">
        <v>238883</v>
      </c>
      <c r="AI349" s="68">
        <v>273436</v>
      </c>
      <c r="AJ349" s="91">
        <f t="shared" si="33"/>
        <v>2099</v>
      </c>
      <c r="AK349" s="68">
        <v>138006</v>
      </c>
      <c r="AL349" s="68">
        <v>27627</v>
      </c>
      <c r="AM349" s="68">
        <v>62305</v>
      </c>
      <c r="AN349" s="68">
        <v>227938</v>
      </c>
      <c r="AO349" s="68">
        <v>0</v>
      </c>
      <c r="AP349" s="68">
        <v>0</v>
      </c>
      <c r="AQ349" s="111">
        <f t="shared" si="34"/>
        <v>0</v>
      </c>
      <c r="AR349" s="209">
        <v>24954</v>
      </c>
      <c r="AS349" s="68">
        <v>0</v>
      </c>
      <c r="AT349" s="68">
        <v>2099</v>
      </c>
      <c r="AU349" s="91">
        <f t="shared" si="36"/>
        <v>27053</v>
      </c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</row>
    <row r="350" spans="1:66" x14ac:dyDescent="0.2">
      <c r="A350" s="14">
        <v>904101323</v>
      </c>
      <c r="B350" t="str">
        <f>VLOOKUP($A350,[2]LibPAS!$A$2:$AO$476,2,FALSE)</f>
        <v>PROSPECT COMMUNITY LIBRARY</v>
      </c>
      <c r="C350" s="95"/>
      <c r="D350" s="153" t="s">
        <v>1442</v>
      </c>
      <c r="E350" s="153" t="s">
        <v>405</v>
      </c>
      <c r="F350" s="153" t="s">
        <v>288</v>
      </c>
      <c r="G350" s="96"/>
      <c r="H350" s="96"/>
      <c r="I350" s="153" t="s">
        <v>1469</v>
      </c>
      <c r="J350" s="237">
        <v>3789</v>
      </c>
      <c r="K350" s="237">
        <v>1660</v>
      </c>
      <c r="L350" s="57">
        <v>38</v>
      </c>
      <c r="M350" s="57">
        <v>0</v>
      </c>
      <c r="N350" s="57">
        <v>0</v>
      </c>
      <c r="O350" s="98">
        <f t="shared" si="32"/>
        <v>0</v>
      </c>
      <c r="P350" s="245">
        <v>0.88571</v>
      </c>
      <c r="Q350" s="57">
        <v>0.71428999999999998</v>
      </c>
      <c r="R350" s="57">
        <v>0.25713999999999998</v>
      </c>
      <c r="S350" s="98">
        <f t="shared" si="35"/>
        <v>1.85714</v>
      </c>
      <c r="T350" s="259">
        <v>17630</v>
      </c>
      <c r="U350" s="237">
        <v>15396</v>
      </c>
      <c r="V350" s="237">
        <v>4848</v>
      </c>
      <c r="W350" s="237">
        <v>18</v>
      </c>
      <c r="X350" s="237">
        <v>96</v>
      </c>
      <c r="Y350" s="237">
        <v>20928</v>
      </c>
      <c r="Z350" s="237">
        <v>134</v>
      </c>
      <c r="AA350" s="237">
        <v>363</v>
      </c>
      <c r="AB350" s="68">
        <v>0</v>
      </c>
      <c r="AC350" s="68">
        <v>0</v>
      </c>
      <c r="AD350" s="68">
        <v>0</v>
      </c>
      <c r="AE350" s="68">
        <v>14686</v>
      </c>
      <c r="AF350" s="68">
        <v>18322</v>
      </c>
      <c r="AG350" s="68">
        <v>350</v>
      </c>
      <c r="AH350" s="68">
        <v>19186</v>
      </c>
      <c r="AI350" s="68">
        <v>52194</v>
      </c>
      <c r="AJ350" s="91">
        <f t="shared" si="33"/>
        <v>0</v>
      </c>
      <c r="AK350" s="68">
        <v>38476</v>
      </c>
      <c r="AL350" s="68">
        <v>7129</v>
      </c>
      <c r="AM350" s="68">
        <v>14399</v>
      </c>
      <c r="AN350" s="68">
        <v>60004</v>
      </c>
      <c r="AO350" s="241" t="s">
        <v>1032</v>
      </c>
      <c r="AP350" s="241" t="s">
        <v>1032</v>
      </c>
      <c r="AQ350" s="111">
        <f t="shared" si="34"/>
        <v>0</v>
      </c>
      <c r="AR350" s="209">
        <v>14686</v>
      </c>
      <c r="AS350" s="241" t="s">
        <v>1032</v>
      </c>
      <c r="AT350" s="241" t="s">
        <v>1032</v>
      </c>
      <c r="AU350" s="91">
        <f t="shared" si="36"/>
        <v>14686</v>
      </c>
      <c r="AW350" s="47"/>
      <c r="AX350" s="47"/>
      <c r="AY350" s="47"/>
      <c r="AZ350" s="47"/>
      <c r="BA350" s="47"/>
      <c r="BB350" s="47"/>
      <c r="BC350" s="47"/>
      <c r="BD350" s="47"/>
      <c r="BE350" s="47"/>
      <c r="BF350" s="68"/>
      <c r="BG350" s="68"/>
      <c r="BH350" s="68"/>
      <c r="BJ350" s="68"/>
      <c r="BK350" s="47"/>
      <c r="BL350" s="47"/>
      <c r="BM350" s="47"/>
      <c r="BN350" s="47"/>
    </row>
    <row r="351" spans="1:66" x14ac:dyDescent="0.2">
      <c r="A351" s="14">
        <v>925230993</v>
      </c>
      <c r="B351" t="str">
        <f>VLOOKUP($A351,[2]LibPAS!$A$2:$AO$476,2,FALSE)</f>
        <v>PROSPECT PARK FREE LIBRARY</v>
      </c>
      <c r="C351" s="95"/>
      <c r="D351" s="153" t="s">
        <v>1440</v>
      </c>
      <c r="E351" s="153" t="s">
        <v>870</v>
      </c>
      <c r="F351" s="153" t="s">
        <v>870</v>
      </c>
      <c r="G351" s="96"/>
      <c r="H351" s="96"/>
      <c r="I351" s="153" t="s">
        <v>1457</v>
      </c>
      <c r="J351" s="237">
        <v>6454</v>
      </c>
      <c r="K351" s="237">
        <v>1989</v>
      </c>
      <c r="L351" s="57">
        <v>35</v>
      </c>
      <c r="M351" s="57">
        <v>0</v>
      </c>
      <c r="N351" s="57">
        <v>0</v>
      </c>
      <c r="O351" s="98">
        <f t="shared" si="32"/>
        <v>0</v>
      </c>
      <c r="P351" s="245">
        <v>0.85714000000000001</v>
      </c>
      <c r="Q351" s="57">
        <v>1.14286</v>
      </c>
      <c r="R351" s="57">
        <v>0</v>
      </c>
      <c r="S351" s="98">
        <f t="shared" si="35"/>
        <v>2</v>
      </c>
      <c r="T351" s="259">
        <v>38930</v>
      </c>
      <c r="U351" s="237">
        <v>12530</v>
      </c>
      <c r="V351" s="237">
        <v>25356</v>
      </c>
      <c r="W351" s="237">
        <v>13</v>
      </c>
      <c r="X351" s="237">
        <v>229</v>
      </c>
      <c r="Y351" s="237">
        <v>14804</v>
      </c>
      <c r="Z351" s="237">
        <v>2314</v>
      </c>
      <c r="AA351" s="237">
        <v>1410</v>
      </c>
      <c r="AB351" s="68">
        <v>0</v>
      </c>
      <c r="AC351" s="68">
        <v>0</v>
      </c>
      <c r="AD351" s="68">
        <v>0</v>
      </c>
      <c r="AE351" s="68">
        <v>14754</v>
      </c>
      <c r="AF351" s="68">
        <v>32047</v>
      </c>
      <c r="AG351" s="68">
        <v>0</v>
      </c>
      <c r="AH351" s="68">
        <v>23027</v>
      </c>
      <c r="AI351" s="68">
        <v>69828</v>
      </c>
      <c r="AJ351" s="91">
        <f t="shared" si="33"/>
        <v>0</v>
      </c>
      <c r="AK351" s="68">
        <v>45804</v>
      </c>
      <c r="AL351" s="68">
        <v>9226</v>
      </c>
      <c r="AM351" s="68">
        <v>8135</v>
      </c>
      <c r="AN351" s="68">
        <v>63165</v>
      </c>
      <c r="AO351" s="68">
        <v>0</v>
      </c>
      <c r="AP351" s="68">
        <v>0</v>
      </c>
      <c r="AQ351" s="111">
        <f t="shared" si="34"/>
        <v>0</v>
      </c>
      <c r="AR351" s="209">
        <v>14754</v>
      </c>
      <c r="AS351" s="68">
        <v>0</v>
      </c>
      <c r="AT351" s="68">
        <v>0</v>
      </c>
      <c r="AU351" s="91">
        <f t="shared" si="36"/>
        <v>14754</v>
      </c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</row>
    <row r="352" spans="1:66" x14ac:dyDescent="0.2">
      <c r="A352" s="14">
        <v>916600243</v>
      </c>
      <c r="B352" t="str">
        <f>VLOOKUP($A352,[2]LibPAS!$A$2:$AO$476,2,FALSE)</f>
        <v>PUBLIC LIBRARY FOR UNION CO</v>
      </c>
      <c r="C352" s="95"/>
      <c r="D352" s="153" t="s">
        <v>1443</v>
      </c>
      <c r="E352" s="153" t="s">
        <v>13</v>
      </c>
      <c r="F352" s="153" t="s">
        <v>110</v>
      </c>
      <c r="G352" s="96"/>
      <c r="H352" s="96"/>
      <c r="I352" s="153" t="s">
        <v>1474</v>
      </c>
      <c r="J352" s="237">
        <v>39587</v>
      </c>
      <c r="K352" s="237">
        <v>12132</v>
      </c>
      <c r="L352" s="57">
        <v>56</v>
      </c>
      <c r="M352" s="57">
        <v>3</v>
      </c>
      <c r="N352" s="57">
        <v>0</v>
      </c>
      <c r="O352" s="98">
        <f t="shared" si="32"/>
        <v>3</v>
      </c>
      <c r="P352" s="245">
        <v>0</v>
      </c>
      <c r="Q352" s="57">
        <v>10</v>
      </c>
      <c r="R352" s="57">
        <v>0</v>
      </c>
      <c r="S352" s="98">
        <f t="shared" si="35"/>
        <v>13</v>
      </c>
      <c r="T352" s="259">
        <v>82676</v>
      </c>
      <c r="U352" s="237">
        <v>71903</v>
      </c>
      <c r="V352" s="237">
        <v>878</v>
      </c>
      <c r="W352" s="237">
        <v>64</v>
      </c>
      <c r="X352" s="237">
        <v>31</v>
      </c>
      <c r="Y352" s="237">
        <v>231566</v>
      </c>
      <c r="Z352" s="237">
        <v>4803</v>
      </c>
      <c r="AA352" s="237">
        <v>4745</v>
      </c>
      <c r="AB352" s="68">
        <v>0</v>
      </c>
      <c r="AC352" s="68">
        <v>0</v>
      </c>
      <c r="AD352" s="68">
        <v>0</v>
      </c>
      <c r="AE352" s="68">
        <v>78004</v>
      </c>
      <c r="AF352" s="68">
        <v>167997</v>
      </c>
      <c r="AG352" s="68">
        <v>0</v>
      </c>
      <c r="AH352" s="68">
        <v>222455</v>
      </c>
      <c r="AI352" s="68">
        <v>468456</v>
      </c>
      <c r="AJ352" s="91">
        <f t="shared" si="33"/>
        <v>0</v>
      </c>
      <c r="AK352" s="68">
        <v>355196</v>
      </c>
      <c r="AL352" s="68">
        <v>80183</v>
      </c>
      <c r="AM352" s="68">
        <v>196764</v>
      </c>
      <c r="AN352" s="68">
        <v>632143</v>
      </c>
      <c r="AO352" s="68">
        <v>0</v>
      </c>
      <c r="AP352" s="68">
        <v>0</v>
      </c>
      <c r="AQ352" s="111">
        <f t="shared" si="34"/>
        <v>0</v>
      </c>
      <c r="AR352" s="209">
        <v>78004</v>
      </c>
      <c r="AS352" s="68">
        <v>0</v>
      </c>
      <c r="AT352" s="68">
        <v>0</v>
      </c>
      <c r="AU352" s="91">
        <f t="shared" si="36"/>
        <v>78004</v>
      </c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</row>
    <row r="353" spans="1:66" x14ac:dyDescent="0.2">
      <c r="A353" s="14">
        <v>921390093</v>
      </c>
      <c r="B353" t="str">
        <f>VLOOKUP($A353,[2]LibPAS!$A$2:$AO$476,2,FALSE)</f>
        <v>PUBLIC LIBRARY OF CATASAUQUA</v>
      </c>
      <c r="C353" s="95"/>
      <c r="D353" s="153" t="s">
        <v>1444</v>
      </c>
      <c r="E353" s="153" t="s">
        <v>353</v>
      </c>
      <c r="F353" s="153" t="s">
        <v>618</v>
      </c>
      <c r="G353" s="96"/>
      <c r="H353" s="96"/>
      <c r="I353" s="153">
        <v>0</v>
      </c>
      <c r="J353" s="237">
        <v>10856</v>
      </c>
      <c r="K353" s="237">
        <v>1867</v>
      </c>
      <c r="L353" s="57">
        <v>28.5</v>
      </c>
      <c r="M353" s="57">
        <v>0.82857000000000003</v>
      </c>
      <c r="N353" s="57">
        <v>0</v>
      </c>
      <c r="O353" s="98">
        <f t="shared" si="32"/>
        <v>0.82857000000000003</v>
      </c>
      <c r="P353" s="245">
        <v>0</v>
      </c>
      <c r="Q353" s="57">
        <v>1.5142899999999999</v>
      </c>
      <c r="R353" s="57">
        <v>8.5709999999999995E-2</v>
      </c>
      <c r="S353" s="98">
        <f t="shared" si="35"/>
        <v>2.4285700000000001</v>
      </c>
      <c r="T353" s="259">
        <v>21875</v>
      </c>
      <c r="U353" s="237">
        <v>21333</v>
      </c>
      <c r="V353" s="237">
        <v>5675</v>
      </c>
      <c r="W353" s="237">
        <v>43</v>
      </c>
      <c r="X353" s="237">
        <v>130</v>
      </c>
      <c r="Y353" s="237">
        <v>5469</v>
      </c>
      <c r="Z353" s="237">
        <v>0</v>
      </c>
      <c r="AA353" s="237">
        <v>214</v>
      </c>
      <c r="AB353" s="68">
        <v>0</v>
      </c>
      <c r="AC353" s="68">
        <v>0</v>
      </c>
      <c r="AD353" s="68">
        <v>0</v>
      </c>
      <c r="AE353" s="68">
        <v>16721</v>
      </c>
      <c r="AF353" s="68">
        <v>26550</v>
      </c>
      <c r="AG353" s="68">
        <v>5000</v>
      </c>
      <c r="AH353" s="68">
        <v>66358</v>
      </c>
      <c r="AI353" s="68">
        <v>109629</v>
      </c>
      <c r="AJ353" s="91">
        <f t="shared" si="33"/>
        <v>0</v>
      </c>
      <c r="AK353" s="68">
        <v>50674</v>
      </c>
      <c r="AL353" s="68">
        <v>8193</v>
      </c>
      <c r="AM353" s="68">
        <v>46316</v>
      </c>
      <c r="AN353" s="68">
        <v>105183</v>
      </c>
      <c r="AO353" s="241" t="s">
        <v>1032</v>
      </c>
      <c r="AP353" s="241" t="s">
        <v>1032</v>
      </c>
      <c r="AQ353" s="111">
        <f t="shared" si="34"/>
        <v>0</v>
      </c>
      <c r="AR353" s="209">
        <v>16721</v>
      </c>
      <c r="AS353" s="241" t="s">
        <v>1032</v>
      </c>
      <c r="AT353" s="241" t="s">
        <v>1032</v>
      </c>
      <c r="AU353" s="91">
        <f t="shared" si="36"/>
        <v>16721</v>
      </c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</row>
    <row r="354" spans="1:66" x14ac:dyDescent="0.2">
      <c r="A354" s="14">
        <v>906330633</v>
      </c>
      <c r="B354" t="str">
        <f>VLOOKUP($A354,[2]LibPAS!$A$2:$AO$476,2,FALSE)</f>
        <v>PUNXSUTAWNEY MEMORIAL LIBRARY</v>
      </c>
      <c r="C354" s="95"/>
      <c r="D354" s="153" t="s">
        <v>1442</v>
      </c>
      <c r="E354" s="153" t="s">
        <v>118</v>
      </c>
      <c r="F354" s="153" t="s">
        <v>105</v>
      </c>
      <c r="G354" s="96"/>
      <c r="H354" s="96"/>
      <c r="I354" s="153" t="s">
        <v>1475</v>
      </c>
      <c r="J354" s="237">
        <v>15760</v>
      </c>
      <c r="K354" s="237">
        <v>2987</v>
      </c>
      <c r="L354" s="57">
        <v>50</v>
      </c>
      <c r="M354" s="57">
        <v>1.625</v>
      </c>
      <c r="N354" s="57">
        <v>0</v>
      </c>
      <c r="O354" s="98">
        <f t="shared" si="32"/>
        <v>1.625</v>
      </c>
      <c r="P354" s="245">
        <v>0</v>
      </c>
      <c r="Q354" s="57">
        <v>2.5</v>
      </c>
      <c r="R354" s="57">
        <v>0.75</v>
      </c>
      <c r="S354" s="98">
        <f t="shared" si="35"/>
        <v>4.875</v>
      </c>
      <c r="T354" s="259">
        <v>26575</v>
      </c>
      <c r="U354" s="237">
        <v>24506</v>
      </c>
      <c r="V354" s="237">
        <v>2078</v>
      </c>
      <c r="W354" s="237">
        <v>52</v>
      </c>
      <c r="X354" s="237">
        <v>63</v>
      </c>
      <c r="Y354" s="237">
        <v>34129</v>
      </c>
      <c r="Z354" s="237">
        <v>94</v>
      </c>
      <c r="AA354" s="237">
        <v>598</v>
      </c>
      <c r="AB354" s="68">
        <v>0</v>
      </c>
      <c r="AC354" s="68">
        <v>2550</v>
      </c>
      <c r="AD354" s="68">
        <v>0</v>
      </c>
      <c r="AE354" s="68">
        <v>28324</v>
      </c>
      <c r="AF354" s="68">
        <v>60583</v>
      </c>
      <c r="AG354" s="68">
        <v>0</v>
      </c>
      <c r="AH354" s="68">
        <v>46531</v>
      </c>
      <c r="AI354" s="68">
        <v>137988</v>
      </c>
      <c r="AJ354" s="91">
        <f t="shared" si="33"/>
        <v>0</v>
      </c>
      <c r="AK354" s="68">
        <v>109636</v>
      </c>
      <c r="AL354" s="68">
        <v>20830</v>
      </c>
      <c r="AM354" s="68">
        <v>38481</v>
      </c>
      <c r="AN354" s="68">
        <v>168947</v>
      </c>
      <c r="AO354" s="68">
        <v>0</v>
      </c>
      <c r="AP354" s="68">
        <v>0</v>
      </c>
      <c r="AQ354" s="111">
        <f t="shared" si="34"/>
        <v>0</v>
      </c>
      <c r="AR354" s="209">
        <v>28324</v>
      </c>
      <c r="AS354" s="68">
        <v>0</v>
      </c>
      <c r="AT354" s="68">
        <v>0</v>
      </c>
      <c r="AU354" s="91">
        <f t="shared" si="36"/>
        <v>28324</v>
      </c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</row>
    <row r="355" spans="1:66" x14ac:dyDescent="0.2">
      <c r="A355" s="14">
        <v>913361413</v>
      </c>
      <c r="B355" t="str">
        <f>VLOOKUP($A355,[2]LibPAS!$A$2:$AO$476,2,FALSE)</f>
        <v>QUARRYVILLE LIBRARY CENTER</v>
      </c>
      <c r="C355" s="95"/>
      <c r="D355" s="153" t="s">
        <v>340</v>
      </c>
      <c r="E355" s="153" t="s">
        <v>645</v>
      </c>
      <c r="F355" s="153" t="s">
        <v>645</v>
      </c>
      <c r="G355" s="96"/>
      <c r="H355" s="96"/>
      <c r="I355" s="153" t="s">
        <v>1450</v>
      </c>
      <c r="J355" s="237">
        <v>37017</v>
      </c>
      <c r="K355" s="237">
        <v>9160</v>
      </c>
      <c r="L355" s="57">
        <v>45</v>
      </c>
      <c r="M355" s="57">
        <v>1</v>
      </c>
      <c r="N355" s="57">
        <v>0</v>
      </c>
      <c r="O355" s="98">
        <f t="shared" si="32"/>
        <v>1</v>
      </c>
      <c r="P355" s="245">
        <v>0</v>
      </c>
      <c r="Q355" s="57">
        <v>4.5999999999999996</v>
      </c>
      <c r="R355" s="57">
        <v>1.45</v>
      </c>
      <c r="S355" s="98">
        <f t="shared" si="35"/>
        <v>7.05</v>
      </c>
      <c r="T355" s="259">
        <v>50228</v>
      </c>
      <c r="U355" s="237">
        <v>40974</v>
      </c>
      <c r="V355" s="237">
        <v>31</v>
      </c>
      <c r="W355" s="237">
        <v>56</v>
      </c>
      <c r="X355" s="237">
        <v>0</v>
      </c>
      <c r="Y355" s="237">
        <v>192857</v>
      </c>
      <c r="Z355" s="237">
        <v>9165</v>
      </c>
      <c r="AA355" s="237">
        <v>16051</v>
      </c>
      <c r="AB355" s="68">
        <v>0</v>
      </c>
      <c r="AC355" s="68">
        <v>0</v>
      </c>
      <c r="AD355" s="68">
        <v>0</v>
      </c>
      <c r="AE355" s="68">
        <v>56295</v>
      </c>
      <c r="AF355" s="68">
        <v>73136</v>
      </c>
      <c r="AG355" s="68">
        <v>0</v>
      </c>
      <c r="AH355" s="68">
        <v>195679</v>
      </c>
      <c r="AI355" s="68">
        <v>325110</v>
      </c>
      <c r="AJ355" s="91">
        <f t="shared" si="33"/>
        <v>0</v>
      </c>
      <c r="AK355" s="68">
        <v>164440</v>
      </c>
      <c r="AL355" s="68">
        <v>31707</v>
      </c>
      <c r="AM355" s="68">
        <v>68903</v>
      </c>
      <c r="AN355" s="68">
        <v>265050</v>
      </c>
      <c r="AO355" s="68">
        <v>0</v>
      </c>
      <c r="AP355" s="68">
        <v>0</v>
      </c>
      <c r="AQ355" s="111">
        <f t="shared" si="34"/>
        <v>0</v>
      </c>
      <c r="AR355" s="209">
        <v>56295</v>
      </c>
      <c r="AS355" s="68">
        <v>0</v>
      </c>
      <c r="AT355" s="68">
        <v>0</v>
      </c>
      <c r="AU355" s="91">
        <f t="shared" si="36"/>
        <v>56295</v>
      </c>
      <c r="AW355" s="47"/>
      <c r="AX355" s="47"/>
      <c r="AY355" s="47"/>
      <c r="AZ355" s="47"/>
      <c r="BA355" s="47"/>
      <c r="BB355" s="47"/>
      <c r="BC355" s="47"/>
      <c r="BD355" s="47"/>
      <c r="BE355" s="47"/>
      <c r="BF355" s="68"/>
      <c r="BG355" s="68"/>
      <c r="BH355" s="68"/>
      <c r="BJ355" s="68"/>
      <c r="BK355" s="47"/>
      <c r="BL355" s="47"/>
      <c r="BM355" s="47"/>
      <c r="BN355" s="47"/>
    </row>
    <row r="356" spans="1:66" x14ac:dyDescent="0.2">
      <c r="A356" s="14">
        <v>925230365</v>
      </c>
      <c r="B356" t="str">
        <f>VLOOKUP($A356,[2]LibPAS!$A$2:$AO$476,2,FALSE)</f>
        <v>RACHEL KOHL COMMUNITY LIBRARY</v>
      </c>
      <c r="C356" s="95"/>
      <c r="D356" s="153" t="s">
        <v>1440</v>
      </c>
      <c r="E356" s="153" t="s">
        <v>870</v>
      </c>
      <c r="F356" s="153" t="s">
        <v>870</v>
      </c>
      <c r="G356" s="96"/>
      <c r="H356" s="96"/>
      <c r="I356" s="153" t="s">
        <v>1457</v>
      </c>
      <c r="J356" s="237">
        <v>19762</v>
      </c>
      <c r="K356" s="237">
        <v>8408</v>
      </c>
      <c r="L356" s="57">
        <v>58</v>
      </c>
      <c r="M356" s="57">
        <v>2</v>
      </c>
      <c r="N356" s="57">
        <v>0</v>
      </c>
      <c r="O356" s="98">
        <f t="shared" si="32"/>
        <v>2</v>
      </c>
      <c r="P356" s="245">
        <v>0</v>
      </c>
      <c r="Q356" s="57">
        <v>3</v>
      </c>
      <c r="R356" s="57">
        <v>0.9</v>
      </c>
      <c r="S356" s="98">
        <f t="shared" si="35"/>
        <v>5.9</v>
      </c>
      <c r="T356" s="259">
        <v>34802</v>
      </c>
      <c r="U356" s="237">
        <v>30323</v>
      </c>
      <c r="V356" s="237">
        <v>25356</v>
      </c>
      <c r="W356" s="237">
        <v>49</v>
      </c>
      <c r="X356" s="237">
        <v>229</v>
      </c>
      <c r="Y356" s="237">
        <v>152066</v>
      </c>
      <c r="Z356" s="237">
        <v>4764</v>
      </c>
      <c r="AA356" s="237">
        <v>16960</v>
      </c>
      <c r="AB356" s="68">
        <v>0</v>
      </c>
      <c r="AC356" s="68">
        <v>0</v>
      </c>
      <c r="AD356" s="68">
        <v>0</v>
      </c>
      <c r="AE356" s="68">
        <v>66718</v>
      </c>
      <c r="AF356" s="68">
        <v>250764</v>
      </c>
      <c r="AG356" s="68">
        <v>0</v>
      </c>
      <c r="AH356" s="68">
        <v>106459</v>
      </c>
      <c r="AI356" s="68">
        <v>423941</v>
      </c>
      <c r="AJ356" s="91">
        <f t="shared" si="33"/>
        <v>0</v>
      </c>
      <c r="AK356" s="68">
        <v>223029</v>
      </c>
      <c r="AL356" s="68">
        <v>27524</v>
      </c>
      <c r="AM356" s="68">
        <v>240007</v>
      </c>
      <c r="AN356" s="68">
        <v>490560</v>
      </c>
      <c r="AO356" s="241" t="s">
        <v>1032</v>
      </c>
      <c r="AP356" s="241" t="s">
        <v>1032</v>
      </c>
      <c r="AQ356" s="111">
        <f t="shared" si="34"/>
        <v>0</v>
      </c>
      <c r="AR356" s="209">
        <v>66718</v>
      </c>
      <c r="AS356" s="241" t="s">
        <v>1032</v>
      </c>
      <c r="AT356" s="241" t="s">
        <v>1032</v>
      </c>
      <c r="AU356" s="91">
        <f t="shared" si="36"/>
        <v>66718</v>
      </c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</row>
    <row r="357" spans="1:66" x14ac:dyDescent="0.2">
      <c r="A357" s="14">
        <v>916490605</v>
      </c>
      <c r="B357" t="str">
        <f>VLOOKUP($A357,[2]LibPAS!$A$2:$AO$476,2,FALSE)</f>
        <v>RALPHO TOWNSHIP PUBLIC LIBRARY</v>
      </c>
      <c r="C357" s="95"/>
      <c r="D357" s="153" t="s">
        <v>957</v>
      </c>
      <c r="E357" s="153" t="s">
        <v>368</v>
      </c>
      <c r="F357" s="153" t="s">
        <v>898</v>
      </c>
      <c r="G357" s="96"/>
      <c r="H357" s="96"/>
      <c r="I357" s="153">
        <v>0</v>
      </c>
      <c r="J357" s="237">
        <v>4321</v>
      </c>
      <c r="K357" s="237">
        <v>4238</v>
      </c>
      <c r="L357" s="57">
        <v>30</v>
      </c>
      <c r="M357" s="57">
        <v>0</v>
      </c>
      <c r="N357" s="57">
        <v>0</v>
      </c>
      <c r="O357" s="98">
        <f t="shared" si="32"/>
        <v>0</v>
      </c>
      <c r="P357" s="245">
        <v>0.85714000000000001</v>
      </c>
      <c r="Q357" s="57">
        <v>0.28571000000000002</v>
      </c>
      <c r="R357" s="57">
        <v>0.28571000000000002</v>
      </c>
      <c r="S357" s="98">
        <f t="shared" si="35"/>
        <v>1.4285600000000001</v>
      </c>
      <c r="T357" s="259">
        <v>23132</v>
      </c>
      <c r="U357" s="237">
        <v>23132</v>
      </c>
      <c r="V357" s="237">
        <v>0</v>
      </c>
      <c r="W357" s="237">
        <v>14</v>
      </c>
      <c r="X357" s="237">
        <v>0</v>
      </c>
      <c r="Y357" s="237">
        <v>4391</v>
      </c>
      <c r="Z357" s="237">
        <v>12</v>
      </c>
      <c r="AA357" s="237">
        <v>90</v>
      </c>
      <c r="AB357" s="241">
        <v>0</v>
      </c>
      <c r="AC357" s="68">
        <v>0</v>
      </c>
      <c r="AD357" s="241">
        <v>0</v>
      </c>
      <c r="AE357" s="68">
        <v>6839</v>
      </c>
      <c r="AF357" s="68">
        <v>14199</v>
      </c>
      <c r="AG357" s="68">
        <v>0</v>
      </c>
      <c r="AH357" s="68">
        <v>31162</v>
      </c>
      <c r="AI357" s="68">
        <v>52200</v>
      </c>
      <c r="AJ357" s="91">
        <f t="shared" si="33"/>
        <v>0</v>
      </c>
      <c r="AK357" s="68">
        <v>31944</v>
      </c>
      <c r="AL357" s="68">
        <v>8314</v>
      </c>
      <c r="AM357" s="68">
        <v>18556</v>
      </c>
      <c r="AN357" s="68">
        <v>58814</v>
      </c>
      <c r="AO357" s="241" t="s">
        <v>1032</v>
      </c>
      <c r="AP357" s="241" t="s">
        <v>1032</v>
      </c>
      <c r="AQ357" s="111">
        <f t="shared" si="34"/>
        <v>0</v>
      </c>
      <c r="AR357" s="209">
        <v>6839</v>
      </c>
      <c r="AS357" s="241" t="s">
        <v>1032</v>
      </c>
      <c r="AT357" s="241" t="s">
        <v>1032</v>
      </c>
      <c r="AU357" s="91">
        <f t="shared" si="36"/>
        <v>6839</v>
      </c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</row>
    <row r="358" spans="1:66" x14ac:dyDescent="0.2">
      <c r="A358" s="14">
        <v>914061442</v>
      </c>
      <c r="B358" t="str">
        <f>VLOOKUP($A358,[2]LibPAS!$A$2:$AO$476,2,FALSE)</f>
        <v>READING PUBLIC LIBRARY</v>
      </c>
      <c r="C358" s="95"/>
      <c r="D358" s="153" t="s">
        <v>1444</v>
      </c>
      <c r="E358" s="153" t="s">
        <v>120</v>
      </c>
      <c r="F358" s="153" t="s">
        <v>11</v>
      </c>
      <c r="G358" s="96"/>
      <c r="H358" s="96"/>
      <c r="I358" s="153" t="s">
        <v>1465</v>
      </c>
      <c r="J358" s="237">
        <v>88082</v>
      </c>
      <c r="K358" s="237">
        <v>20039</v>
      </c>
      <c r="L358" s="57">
        <v>50</v>
      </c>
      <c r="M358" s="57">
        <v>8</v>
      </c>
      <c r="N358" s="57">
        <v>1.0133300000000001</v>
      </c>
      <c r="O358" s="98">
        <f t="shared" si="32"/>
        <v>9.0133299999999998</v>
      </c>
      <c r="P358" s="245">
        <v>0</v>
      </c>
      <c r="Q358" s="57">
        <v>25.6</v>
      </c>
      <c r="R358" s="57">
        <v>0.88</v>
      </c>
      <c r="S358" s="98">
        <f t="shared" si="35"/>
        <v>35.493330000000007</v>
      </c>
      <c r="T358" s="259">
        <v>309352</v>
      </c>
      <c r="U358" s="237">
        <v>233811</v>
      </c>
      <c r="V358" s="237">
        <v>239063</v>
      </c>
      <c r="W358" s="237">
        <v>310</v>
      </c>
      <c r="X358" s="237">
        <v>0</v>
      </c>
      <c r="Y358" s="237">
        <v>277856</v>
      </c>
      <c r="Z358" s="237">
        <v>85931</v>
      </c>
      <c r="AA358" s="237">
        <v>34391</v>
      </c>
      <c r="AB358" s="68">
        <v>0</v>
      </c>
      <c r="AC358" s="68">
        <v>4037</v>
      </c>
      <c r="AD358" s="68">
        <v>0</v>
      </c>
      <c r="AE358" s="68">
        <v>754905</v>
      </c>
      <c r="AF358" s="68">
        <v>1391186</v>
      </c>
      <c r="AG358" s="241" t="s">
        <v>1032</v>
      </c>
      <c r="AH358" s="68">
        <v>533759</v>
      </c>
      <c r="AI358" s="68">
        <v>2683887</v>
      </c>
      <c r="AJ358" s="91">
        <f t="shared" si="33"/>
        <v>0</v>
      </c>
      <c r="AK358" s="68">
        <v>2086084</v>
      </c>
      <c r="AL358" s="68">
        <v>423749</v>
      </c>
      <c r="AM358" s="68">
        <v>469965</v>
      </c>
      <c r="AN358" s="68">
        <v>2979798</v>
      </c>
      <c r="AO358" s="68">
        <v>4037</v>
      </c>
      <c r="AP358" s="241" t="s">
        <v>1032</v>
      </c>
      <c r="AQ358" s="111">
        <f t="shared" si="34"/>
        <v>4037</v>
      </c>
      <c r="AR358" s="209">
        <v>727347</v>
      </c>
      <c r="AS358" s="241" t="s">
        <v>1032</v>
      </c>
      <c r="AT358" s="68">
        <v>27558</v>
      </c>
      <c r="AU358" s="91">
        <f t="shared" si="36"/>
        <v>754905</v>
      </c>
      <c r="AW358" s="47"/>
      <c r="AX358" s="47"/>
      <c r="AZ358" s="68"/>
      <c r="BA358" s="68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</row>
    <row r="359" spans="1:66" x14ac:dyDescent="0.2">
      <c r="A359" s="14">
        <v>906330183</v>
      </c>
      <c r="B359" t="str">
        <f>VLOOKUP($A359,[2]LibPAS!$A$2:$AO$476,2,FALSE)</f>
        <v>REBECCA M ARTHURS MEM LIBRARY</v>
      </c>
      <c r="C359" s="95"/>
      <c r="D359" s="153" t="s">
        <v>1442</v>
      </c>
      <c r="E359" s="153" t="s">
        <v>118</v>
      </c>
      <c r="F359" s="153" t="s">
        <v>105</v>
      </c>
      <c r="G359" s="96"/>
      <c r="H359" s="96"/>
      <c r="I359" s="153" t="s">
        <v>1475</v>
      </c>
      <c r="J359" s="237">
        <v>11456</v>
      </c>
      <c r="K359" s="237">
        <v>2753</v>
      </c>
      <c r="L359" s="57">
        <v>45</v>
      </c>
      <c r="M359" s="57">
        <v>0</v>
      </c>
      <c r="N359" s="57">
        <v>0</v>
      </c>
      <c r="O359" s="98">
        <f t="shared" si="32"/>
        <v>0</v>
      </c>
      <c r="P359" s="245">
        <v>1</v>
      </c>
      <c r="Q359" s="57">
        <v>2.4722200000000001</v>
      </c>
      <c r="R359" s="57">
        <v>0.58333000000000002</v>
      </c>
      <c r="S359" s="98">
        <f t="shared" si="35"/>
        <v>4.0555500000000002</v>
      </c>
      <c r="T359" s="259">
        <v>31659</v>
      </c>
      <c r="U359" s="237">
        <v>27963</v>
      </c>
      <c r="V359" s="237">
        <v>2925</v>
      </c>
      <c r="W359" s="237">
        <v>47</v>
      </c>
      <c r="X359" s="237">
        <v>63</v>
      </c>
      <c r="Y359" s="237">
        <v>27600</v>
      </c>
      <c r="Z359" s="237">
        <v>41</v>
      </c>
      <c r="AA359" s="237">
        <v>340</v>
      </c>
      <c r="AB359" s="68">
        <v>6392</v>
      </c>
      <c r="AC359" s="68">
        <v>6392</v>
      </c>
      <c r="AD359" s="68">
        <v>0</v>
      </c>
      <c r="AE359" s="68">
        <v>36812</v>
      </c>
      <c r="AF359" s="68">
        <v>26408</v>
      </c>
      <c r="AG359" s="68">
        <v>0</v>
      </c>
      <c r="AH359" s="68">
        <v>74557</v>
      </c>
      <c r="AI359" s="68">
        <v>144169</v>
      </c>
      <c r="AJ359" s="91">
        <f t="shared" si="33"/>
        <v>6392</v>
      </c>
      <c r="AK359" s="68">
        <v>94534</v>
      </c>
      <c r="AL359" s="68">
        <v>19005</v>
      </c>
      <c r="AM359" s="68">
        <v>55406</v>
      </c>
      <c r="AN359" s="68">
        <v>168945</v>
      </c>
      <c r="AO359" s="68">
        <v>950</v>
      </c>
      <c r="AP359" s="68">
        <v>6392</v>
      </c>
      <c r="AQ359" s="111">
        <f t="shared" si="34"/>
        <v>7342</v>
      </c>
      <c r="AR359" s="209">
        <v>36812</v>
      </c>
      <c r="AS359" s="68">
        <v>0</v>
      </c>
      <c r="AT359" s="68">
        <v>0</v>
      </c>
      <c r="AU359" s="91">
        <f t="shared" si="36"/>
        <v>36812</v>
      </c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</row>
    <row r="360" spans="1:66" x14ac:dyDescent="0.2">
      <c r="A360" s="14">
        <v>906160603</v>
      </c>
      <c r="B360" t="str">
        <f>VLOOKUP($A360,[2]LibPAS!$A$2:$AO$476,2,FALSE)</f>
        <v>REDBANK VALLEY PUBLIC LIBRARY</v>
      </c>
      <c r="C360" s="95"/>
      <c r="D360" s="153" t="s">
        <v>1442</v>
      </c>
      <c r="E360" s="153" t="s">
        <v>118</v>
      </c>
      <c r="F360" s="153" t="s">
        <v>508</v>
      </c>
      <c r="G360" s="96"/>
      <c r="H360" s="96"/>
      <c r="I360" s="153" t="s">
        <v>1471</v>
      </c>
      <c r="J360" s="237">
        <v>7991</v>
      </c>
      <c r="K360" s="237">
        <v>2222</v>
      </c>
      <c r="L360" s="57">
        <v>48</v>
      </c>
      <c r="M360" s="57">
        <v>0</v>
      </c>
      <c r="N360" s="57">
        <v>0</v>
      </c>
      <c r="O360" s="98">
        <f t="shared" si="32"/>
        <v>0</v>
      </c>
      <c r="P360" s="245">
        <v>1.06667</v>
      </c>
      <c r="Q360" s="57">
        <v>1.6</v>
      </c>
      <c r="R360" s="57">
        <v>1.06667</v>
      </c>
      <c r="S360" s="98">
        <f t="shared" si="35"/>
        <v>3.7333400000000001</v>
      </c>
      <c r="T360" s="259">
        <v>18551</v>
      </c>
      <c r="U360" s="237">
        <v>16768</v>
      </c>
      <c r="V360" s="237">
        <v>1879</v>
      </c>
      <c r="W360" s="237">
        <v>37</v>
      </c>
      <c r="X360" s="237">
        <v>63</v>
      </c>
      <c r="Y360" s="237">
        <v>22760</v>
      </c>
      <c r="Z360" s="237">
        <v>124</v>
      </c>
      <c r="AA360" s="237">
        <v>215</v>
      </c>
      <c r="AB360" s="68">
        <v>0</v>
      </c>
      <c r="AC360" s="68">
        <v>0</v>
      </c>
      <c r="AD360" s="68">
        <v>0</v>
      </c>
      <c r="AE360" s="68">
        <v>22919</v>
      </c>
      <c r="AF360" s="68">
        <v>4912</v>
      </c>
      <c r="AG360" s="68">
        <v>0</v>
      </c>
      <c r="AH360" s="68">
        <v>68311</v>
      </c>
      <c r="AI360" s="68">
        <v>96142</v>
      </c>
      <c r="AJ360" s="91">
        <f t="shared" si="33"/>
        <v>0</v>
      </c>
      <c r="AK360" s="68">
        <v>70608</v>
      </c>
      <c r="AL360" s="68">
        <v>13640</v>
      </c>
      <c r="AM360" s="68">
        <v>25167</v>
      </c>
      <c r="AN360" s="68">
        <v>109415</v>
      </c>
      <c r="AO360" s="68">
        <v>390</v>
      </c>
      <c r="AP360" s="68">
        <v>0</v>
      </c>
      <c r="AQ360" s="111">
        <f t="shared" si="34"/>
        <v>390</v>
      </c>
      <c r="AR360" s="209">
        <v>22919</v>
      </c>
      <c r="AS360" s="68">
        <v>0</v>
      </c>
      <c r="AT360" s="68">
        <v>0</v>
      </c>
      <c r="AU360" s="91">
        <f t="shared" si="36"/>
        <v>22919</v>
      </c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</row>
    <row r="361" spans="1:66" x14ac:dyDescent="0.2">
      <c r="A361" s="14">
        <v>906330663</v>
      </c>
      <c r="B361" t="str">
        <f>VLOOKUP($A361,[2]LibPAS!$A$2:$AO$476,2,FALSE)</f>
        <v>REYNOLDSVILLE PUBLIC LIBRARY</v>
      </c>
      <c r="C361" s="95"/>
      <c r="D361" s="153" t="s">
        <v>1442</v>
      </c>
      <c r="E361" s="153" t="s">
        <v>118</v>
      </c>
      <c r="F361" s="153" t="s">
        <v>105</v>
      </c>
      <c r="G361" s="96"/>
      <c r="H361" s="96"/>
      <c r="I361" s="153" t="s">
        <v>1475</v>
      </c>
      <c r="J361" s="237">
        <v>5381</v>
      </c>
      <c r="K361" s="237">
        <v>1068</v>
      </c>
      <c r="L361" s="57">
        <v>35</v>
      </c>
      <c r="M361" s="57">
        <v>0</v>
      </c>
      <c r="N361" s="57">
        <v>0</v>
      </c>
      <c r="O361" s="98">
        <f t="shared" si="32"/>
        <v>0</v>
      </c>
      <c r="P361" s="245">
        <v>0.97143000000000002</v>
      </c>
      <c r="Q361" s="57">
        <v>0.57142999999999999</v>
      </c>
      <c r="R361" s="57">
        <v>0</v>
      </c>
      <c r="S361" s="98">
        <f t="shared" si="35"/>
        <v>1.5428600000000001</v>
      </c>
      <c r="T361" s="259">
        <v>22133</v>
      </c>
      <c r="U361" s="237">
        <v>20445</v>
      </c>
      <c r="V361" s="237">
        <v>1879</v>
      </c>
      <c r="W361" s="237">
        <v>20</v>
      </c>
      <c r="X361" s="237">
        <v>63</v>
      </c>
      <c r="Y361" s="237">
        <v>8082</v>
      </c>
      <c r="Z361" s="237">
        <v>20</v>
      </c>
      <c r="AA361" s="237">
        <v>25</v>
      </c>
      <c r="AB361" s="68">
        <v>0</v>
      </c>
      <c r="AC361" s="68">
        <v>0</v>
      </c>
      <c r="AD361" s="68">
        <v>0</v>
      </c>
      <c r="AE361" s="68">
        <v>17704</v>
      </c>
      <c r="AF361" s="68">
        <v>8783</v>
      </c>
      <c r="AG361" s="68">
        <v>0</v>
      </c>
      <c r="AH361" s="68">
        <v>20570</v>
      </c>
      <c r="AI361" s="68">
        <v>47057</v>
      </c>
      <c r="AJ361" s="91">
        <f t="shared" si="33"/>
        <v>0</v>
      </c>
      <c r="AK361" s="68">
        <v>42151</v>
      </c>
      <c r="AL361" s="68">
        <v>5830</v>
      </c>
      <c r="AM361" s="68">
        <v>6017</v>
      </c>
      <c r="AN361" s="68">
        <v>53998</v>
      </c>
      <c r="AO361" s="68">
        <v>0</v>
      </c>
      <c r="AP361" s="68">
        <v>0</v>
      </c>
      <c r="AQ361" s="111">
        <f t="shared" si="34"/>
        <v>0</v>
      </c>
      <c r="AR361" s="209">
        <v>17704</v>
      </c>
      <c r="AS361" s="68">
        <v>0</v>
      </c>
      <c r="AT361" s="68">
        <v>0</v>
      </c>
      <c r="AU361" s="91">
        <f t="shared" si="36"/>
        <v>17704</v>
      </c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</row>
    <row r="362" spans="1:66" x14ac:dyDescent="0.2">
      <c r="A362" s="14">
        <v>905250473</v>
      </c>
      <c r="B362" t="str">
        <f>VLOOKUP($A362,[2]LibPAS!$A$2:$AO$476,2,FALSE)</f>
        <v>RICE AVENUE COMMUNITY PUBLIC LIBRARY</v>
      </c>
      <c r="C362" s="95"/>
      <c r="D362" s="153" t="s">
        <v>1442</v>
      </c>
      <c r="E362" s="153" t="s">
        <v>177</v>
      </c>
      <c r="F362" s="153" t="s">
        <v>177</v>
      </c>
      <c r="G362" s="96"/>
      <c r="H362" s="96"/>
      <c r="I362" s="153">
        <v>0</v>
      </c>
      <c r="J362" s="237">
        <v>6135</v>
      </c>
      <c r="K362" s="237">
        <v>3443</v>
      </c>
      <c r="L362" s="57">
        <v>26</v>
      </c>
      <c r="M362" s="57">
        <v>0</v>
      </c>
      <c r="N362" s="57">
        <v>0</v>
      </c>
      <c r="O362" s="98">
        <f t="shared" si="32"/>
        <v>0</v>
      </c>
      <c r="P362" s="245">
        <v>1</v>
      </c>
      <c r="Q362" s="57">
        <v>0.6</v>
      </c>
      <c r="R362" s="57">
        <v>0.125</v>
      </c>
      <c r="S362" s="98">
        <f t="shared" si="35"/>
        <v>1.7250000000000001</v>
      </c>
      <c r="T362" s="259">
        <v>18036</v>
      </c>
      <c r="U362" s="237">
        <v>16644</v>
      </c>
      <c r="V362" s="237">
        <v>1</v>
      </c>
      <c r="W362" s="237">
        <v>22</v>
      </c>
      <c r="X362" s="237">
        <v>0</v>
      </c>
      <c r="Y362" s="237">
        <v>25029</v>
      </c>
      <c r="Z362" s="237">
        <v>3653</v>
      </c>
      <c r="AA362" s="237">
        <v>7739</v>
      </c>
      <c r="AB362" s="68">
        <v>0</v>
      </c>
      <c r="AC362" s="68">
        <v>0</v>
      </c>
      <c r="AD362" s="68">
        <v>0</v>
      </c>
      <c r="AE362" s="68">
        <v>9732</v>
      </c>
      <c r="AF362" s="68">
        <v>30873</v>
      </c>
      <c r="AG362" s="68">
        <v>0</v>
      </c>
      <c r="AH362" s="68">
        <v>26673</v>
      </c>
      <c r="AI362" s="68">
        <v>67278</v>
      </c>
      <c r="AJ362" s="91">
        <f t="shared" si="33"/>
        <v>0</v>
      </c>
      <c r="AK362" s="68">
        <v>26555</v>
      </c>
      <c r="AL362" s="68">
        <v>10260</v>
      </c>
      <c r="AM362" s="68">
        <v>15555</v>
      </c>
      <c r="AN362" s="68">
        <v>52370</v>
      </c>
      <c r="AO362" s="241" t="s">
        <v>1032</v>
      </c>
      <c r="AP362" s="241" t="s">
        <v>1032</v>
      </c>
      <c r="AQ362" s="111">
        <f t="shared" si="34"/>
        <v>0</v>
      </c>
      <c r="AR362" s="209">
        <v>9732</v>
      </c>
      <c r="AS362" s="68">
        <v>0</v>
      </c>
      <c r="AT362" s="68">
        <v>0</v>
      </c>
      <c r="AU362" s="91">
        <f t="shared" si="36"/>
        <v>9732</v>
      </c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</row>
    <row r="363" spans="1:66" x14ac:dyDescent="0.2">
      <c r="A363" s="14">
        <v>913380573</v>
      </c>
      <c r="B363" t="str">
        <f>VLOOKUP($A363,[2]LibPAS!$A$2:$AO$476,2,FALSE)</f>
        <v>RICHLAND COMMUNITY LIBRARY</v>
      </c>
      <c r="C363" s="95"/>
      <c r="D363" s="153" t="s">
        <v>340</v>
      </c>
      <c r="E363" s="153" t="s">
        <v>459</v>
      </c>
      <c r="F363" s="153" t="s">
        <v>459</v>
      </c>
      <c r="G363" s="96"/>
      <c r="H363" s="96"/>
      <c r="I363" s="153" t="s">
        <v>1456</v>
      </c>
      <c r="J363" s="237">
        <v>5411</v>
      </c>
      <c r="K363" s="237">
        <v>3294</v>
      </c>
      <c r="L363" s="57">
        <v>45.5</v>
      </c>
      <c r="M363" s="57">
        <v>0</v>
      </c>
      <c r="N363" s="57">
        <v>0</v>
      </c>
      <c r="O363" s="98">
        <f t="shared" si="32"/>
        <v>0</v>
      </c>
      <c r="P363" s="245">
        <v>0.85714000000000001</v>
      </c>
      <c r="Q363" s="57">
        <v>1.2285699999999999</v>
      </c>
      <c r="R363" s="57">
        <v>0.17143</v>
      </c>
      <c r="S363" s="98">
        <f t="shared" si="35"/>
        <v>2.2571399999999997</v>
      </c>
      <c r="T363" s="259">
        <v>19047</v>
      </c>
      <c r="U363" s="237">
        <v>16909</v>
      </c>
      <c r="V363" s="237">
        <v>0</v>
      </c>
      <c r="W363" s="237">
        <v>20</v>
      </c>
      <c r="X363" s="237">
        <v>0</v>
      </c>
      <c r="Y363" s="237">
        <v>27723</v>
      </c>
      <c r="Z363" s="237">
        <v>3058</v>
      </c>
      <c r="AA363" s="237">
        <v>2253</v>
      </c>
      <c r="AB363" s="68">
        <v>0</v>
      </c>
      <c r="AC363" s="68">
        <v>0</v>
      </c>
      <c r="AD363" s="68">
        <v>0</v>
      </c>
      <c r="AE363" s="68">
        <v>14537</v>
      </c>
      <c r="AF363" s="68">
        <v>12361</v>
      </c>
      <c r="AG363" s="68">
        <v>0</v>
      </c>
      <c r="AH363" s="68">
        <v>62459</v>
      </c>
      <c r="AI363" s="68">
        <v>89357</v>
      </c>
      <c r="AJ363" s="91">
        <f t="shared" si="33"/>
        <v>0</v>
      </c>
      <c r="AK363" s="68">
        <v>52533</v>
      </c>
      <c r="AL363" s="68">
        <v>14263</v>
      </c>
      <c r="AM363" s="68">
        <v>29389</v>
      </c>
      <c r="AN363" s="68">
        <v>96185</v>
      </c>
      <c r="AO363" s="68">
        <v>0</v>
      </c>
      <c r="AP363" s="68">
        <v>0</v>
      </c>
      <c r="AQ363" s="111">
        <f t="shared" si="34"/>
        <v>0</v>
      </c>
      <c r="AR363" s="209">
        <v>14537</v>
      </c>
      <c r="AS363" s="68">
        <v>0</v>
      </c>
      <c r="AT363" s="68">
        <v>0</v>
      </c>
      <c r="AU363" s="91">
        <f t="shared" si="36"/>
        <v>14537</v>
      </c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</row>
    <row r="364" spans="1:66" x14ac:dyDescent="0.2">
      <c r="A364" s="14">
        <v>909240303</v>
      </c>
      <c r="B364" t="str">
        <f>VLOOKUP($A364,[2]LibPAS!$A$2:$AO$476,2,FALSE)</f>
        <v>RIDGWAY FREE PUBLIC LIBRARY</v>
      </c>
      <c r="C364" s="95"/>
      <c r="D364" s="153" t="s">
        <v>1442</v>
      </c>
      <c r="E364" s="153" t="s">
        <v>855</v>
      </c>
      <c r="F364" s="153" t="s">
        <v>172</v>
      </c>
      <c r="G364" s="96"/>
      <c r="H364" s="96"/>
      <c r="I364" s="153">
        <v>0</v>
      </c>
      <c r="J364" s="238">
        <v>8286</v>
      </c>
      <c r="K364" s="238">
        <v>5417</v>
      </c>
      <c r="L364" s="57">
        <v>45</v>
      </c>
      <c r="M364" s="57">
        <v>0</v>
      </c>
      <c r="N364" s="57">
        <v>0</v>
      </c>
      <c r="O364" s="98">
        <f t="shared" si="32"/>
        <v>0</v>
      </c>
      <c r="P364" s="245">
        <v>1</v>
      </c>
      <c r="Q364" s="57">
        <v>1.7749999999999999</v>
      </c>
      <c r="R364" s="57">
        <v>0</v>
      </c>
      <c r="S364" s="98">
        <f t="shared" si="35"/>
        <v>2.7749999999999999</v>
      </c>
      <c r="T364" s="293">
        <v>25872</v>
      </c>
      <c r="U364" s="238">
        <v>17755</v>
      </c>
      <c r="V364" s="238">
        <v>5697</v>
      </c>
      <c r="W364" s="238">
        <v>31</v>
      </c>
      <c r="X364" s="238">
        <v>0</v>
      </c>
      <c r="Y364" s="237">
        <v>23422</v>
      </c>
      <c r="Z364" s="237">
        <v>20</v>
      </c>
      <c r="AA364" s="237">
        <v>84</v>
      </c>
      <c r="AB364" s="68">
        <v>0</v>
      </c>
      <c r="AC364" s="68">
        <v>0</v>
      </c>
      <c r="AD364" s="68">
        <v>1740</v>
      </c>
      <c r="AE364" s="68">
        <v>25051</v>
      </c>
      <c r="AF364" s="68">
        <v>29590</v>
      </c>
      <c r="AG364" s="68">
        <v>2000</v>
      </c>
      <c r="AH364" s="68">
        <v>49883</v>
      </c>
      <c r="AI364" s="68">
        <v>104524</v>
      </c>
      <c r="AJ364" s="91">
        <f t="shared" si="33"/>
        <v>1740</v>
      </c>
      <c r="AK364" s="68">
        <v>67933</v>
      </c>
      <c r="AL364" s="68">
        <v>11822</v>
      </c>
      <c r="AM364" s="68">
        <v>22341</v>
      </c>
      <c r="AN364" s="68">
        <v>102096</v>
      </c>
      <c r="AO364" s="68">
        <v>0</v>
      </c>
      <c r="AP364" s="68">
        <v>0</v>
      </c>
      <c r="AQ364" s="111">
        <f t="shared" si="34"/>
        <v>0</v>
      </c>
      <c r="AR364" s="209">
        <v>23311</v>
      </c>
      <c r="AS364" s="68">
        <v>0</v>
      </c>
      <c r="AT364" s="68">
        <v>1740</v>
      </c>
      <c r="AU364" s="91">
        <f t="shared" si="36"/>
        <v>25051</v>
      </c>
      <c r="AW364" s="47"/>
      <c r="AX364" s="47"/>
      <c r="AY364" s="47"/>
      <c r="AZ364" s="47"/>
      <c r="BA364" s="47"/>
      <c r="BB364" s="47"/>
      <c r="BC364" s="47"/>
      <c r="BD364" s="47"/>
      <c r="BE364" s="47"/>
      <c r="BF364" s="68"/>
      <c r="BG364" s="68"/>
      <c r="BH364" s="68"/>
      <c r="BJ364" s="68"/>
      <c r="BK364" s="47"/>
      <c r="BL364" s="47"/>
      <c r="BM364" s="47"/>
      <c r="BN364" s="47"/>
    </row>
    <row r="365" spans="1:66" x14ac:dyDescent="0.2">
      <c r="A365" s="14">
        <v>925231053</v>
      </c>
      <c r="B365" t="str">
        <f>VLOOKUP($A365,[2]LibPAS!$A$2:$AO$476,2,FALSE)</f>
        <v>RIDLEY PARK PUBLIC LIBRARY</v>
      </c>
      <c r="C365" s="95"/>
      <c r="D365" s="153" t="s">
        <v>1440</v>
      </c>
      <c r="E365" s="153" t="s">
        <v>870</v>
      </c>
      <c r="F365" s="153" t="s">
        <v>870</v>
      </c>
      <c r="G365" s="96"/>
      <c r="H365" s="96"/>
      <c r="I365" s="153" t="s">
        <v>1457</v>
      </c>
      <c r="J365" s="237">
        <v>7002</v>
      </c>
      <c r="K365" s="237">
        <v>2985</v>
      </c>
      <c r="L365" s="57">
        <v>45</v>
      </c>
      <c r="M365" s="57">
        <v>0</v>
      </c>
      <c r="N365" s="57">
        <v>0</v>
      </c>
      <c r="O365" s="98">
        <f t="shared" si="32"/>
        <v>0</v>
      </c>
      <c r="P365" s="245">
        <v>0.85714000000000001</v>
      </c>
      <c r="Q365" s="57">
        <v>2.6</v>
      </c>
      <c r="R365" s="57">
        <v>0</v>
      </c>
      <c r="S365" s="98">
        <f t="shared" si="35"/>
        <v>3.4571399999999999</v>
      </c>
      <c r="T365" s="259">
        <v>51291</v>
      </c>
      <c r="U365" s="237">
        <v>16089</v>
      </c>
      <c r="V365" s="237">
        <v>25356</v>
      </c>
      <c r="W365" s="237">
        <v>39</v>
      </c>
      <c r="X365" s="237">
        <v>229</v>
      </c>
      <c r="Y365" s="237">
        <v>24853</v>
      </c>
      <c r="Z365" s="237">
        <v>3671</v>
      </c>
      <c r="AA365" s="237">
        <v>3124</v>
      </c>
      <c r="AB365" s="68">
        <v>0</v>
      </c>
      <c r="AC365" s="68">
        <v>0</v>
      </c>
      <c r="AD365" s="68">
        <v>0</v>
      </c>
      <c r="AE365" s="68">
        <v>23511</v>
      </c>
      <c r="AF365" s="68">
        <v>123888</v>
      </c>
      <c r="AG365" s="68">
        <v>0</v>
      </c>
      <c r="AH365" s="68">
        <v>3524</v>
      </c>
      <c r="AI365" s="68">
        <v>150923</v>
      </c>
      <c r="AJ365" s="91">
        <f t="shared" si="33"/>
        <v>0</v>
      </c>
      <c r="AK365" s="68">
        <v>111612</v>
      </c>
      <c r="AL365" s="68">
        <v>15924</v>
      </c>
      <c r="AM365" s="68">
        <v>9126</v>
      </c>
      <c r="AN365" s="68">
        <v>136662</v>
      </c>
      <c r="AO365" s="241" t="s">
        <v>1032</v>
      </c>
      <c r="AP365" s="241" t="s">
        <v>1032</v>
      </c>
      <c r="AQ365" s="111">
        <f t="shared" si="34"/>
        <v>0</v>
      </c>
      <c r="AR365" s="209">
        <v>23511</v>
      </c>
      <c r="AS365" s="241" t="s">
        <v>1032</v>
      </c>
      <c r="AT365" s="241" t="s">
        <v>1032</v>
      </c>
      <c r="AU365" s="91">
        <f t="shared" si="36"/>
        <v>23511</v>
      </c>
      <c r="AW365" s="47"/>
      <c r="AX365" s="47"/>
      <c r="AZ365" s="68"/>
      <c r="BA365" s="68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</row>
    <row r="366" spans="1:66" x14ac:dyDescent="0.2">
      <c r="A366" s="14">
        <v>925231084</v>
      </c>
      <c r="B366" t="str">
        <f>VLOOKUP($A366,[2]LibPAS!$A$2:$AO$476,2,FALSE)</f>
        <v>RIDLEY TOWNSHIP PUBLIC LIBRARY</v>
      </c>
      <c r="C366" s="95"/>
      <c r="D366" s="153" t="s">
        <v>1440</v>
      </c>
      <c r="E366" s="153" t="s">
        <v>870</v>
      </c>
      <c r="F366" s="153" t="s">
        <v>870</v>
      </c>
      <c r="G366" s="96"/>
      <c r="H366" s="96"/>
      <c r="I366" s="153" t="s">
        <v>1457</v>
      </c>
      <c r="J366" s="237">
        <v>30768</v>
      </c>
      <c r="K366" s="237">
        <v>11580</v>
      </c>
      <c r="L366" s="57">
        <v>51.5</v>
      </c>
      <c r="M366" s="57">
        <v>4.1142899999999996</v>
      </c>
      <c r="N366" s="57">
        <v>0.22857</v>
      </c>
      <c r="O366" s="98">
        <f t="shared" si="32"/>
        <v>4.3428599999999999</v>
      </c>
      <c r="P366" s="245">
        <v>0</v>
      </c>
      <c r="Q366" s="57">
        <v>7.0285700000000002</v>
      </c>
      <c r="R366" s="57">
        <v>0</v>
      </c>
      <c r="S366" s="98">
        <f t="shared" si="35"/>
        <v>11.37143</v>
      </c>
      <c r="T366" s="259">
        <v>59013</v>
      </c>
      <c r="U366" s="237">
        <v>50647</v>
      </c>
      <c r="V366" s="237">
        <v>25356</v>
      </c>
      <c r="W366" s="237">
        <v>104</v>
      </c>
      <c r="X366" s="237">
        <v>229</v>
      </c>
      <c r="Y366" s="237">
        <v>111172</v>
      </c>
      <c r="Z366" s="237">
        <v>12499</v>
      </c>
      <c r="AA366" s="237">
        <v>10698</v>
      </c>
      <c r="AB366" s="68">
        <v>0</v>
      </c>
      <c r="AC366" s="68">
        <v>0</v>
      </c>
      <c r="AD366" s="68">
        <v>0</v>
      </c>
      <c r="AE366" s="68">
        <v>99952</v>
      </c>
      <c r="AF366" s="68">
        <v>482184</v>
      </c>
      <c r="AG366" s="68">
        <v>0</v>
      </c>
      <c r="AH366" s="68">
        <v>70641</v>
      </c>
      <c r="AI366" s="68">
        <v>652777</v>
      </c>
      <c r="AJ366" s="91">
        <f t="shared" si="33"/>
        <v>0</v>
      </c>
      <c r="AK366" s="68">
        <v>474793</v>
      </c>
      <c r="AL366" s="68">
        <v>90166</v>
      </c>
      <c r="AM366" s="68">
        <v>64205</v>
      </c>
      <c r="AN366" s="68">
        <v>629164</v>
      </c>
      <c r="AO366" s="241" t="s">
        <v>1032</v>
      </c>
      <c r="AP366" s="241" t="s">
        <v>1032</v>
      </c>
      <c r="AQ366" s="111">
        <f t="shared" si="34"/>
        <v>0</v>
      </c>
      <c r="AR366" s="209">
        <v>99952</v>
      </c>
      <c r="AS366" s="241" t="s">
        <v>1032</v>
      </c>
      <c r="AT366" s="241" t="s">
        <v>1032</v>
      </c>
      <c r="AU366" s="91">
        <f t="shared" si="36"/>
        <v>99952</v>
      </c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</row>
    <row r="367" spans="1:66" x14ac:dyDescent="0.2">
      <c r="A367" s="14">
        <v>922091143</v>
      </c>
      <c r="B367" t="str">
        <f>VLOOKUP($A367,[2]LibPAS!$A$2:$AO$476,2,FALSE)</f>
        <v>RIEGELSVILLE LIBRARY</v>
      </c>
      <c r="C367" s="95"/>
      <c r="D367" s="153" t="s">
        <v>1440</v>
      </c>
      <c r="E367" s="153" t="s">
        <v>181</v>
      </c>
      <c r="F367" s="153" t="s">
        <v>78</v>
      </c>
      <c r="G367" s="96"/>
      <c r="H367" s="96"/>
      <c r="I367" s="153" t="s">
        <v>1468</v>
      </c>
      <c r="J367" s="237">
        <v>2012</v>
      </c>
      <c r="K367" s="237">
        <v>1078</v>
      </c>
      <c r="L367" s="57">
        <v>26</v>
      </c>
      <c r="M367" s="57">
        <v>0.71428999999999998</v>
      </c>
      <c r="N367" s="57">
        <v>0</v>
      </c>
      <c r="O367" s="98">
        <f t="shared" si="32"/>
        <v>0.71428999999999998</v>
      </c>
      <c r="P367" s="245">
        <v>0.71428999999999998</v>
      </c>
      <c r="Q367" s="57">
        <v>0</v>
      </c>
      <c r="R367" s="57">
        <v>0.22857</v>
      </c>
      <c r="S367" s="98">
        <f t="shared" si="35"/>
        <v>1.6571499999999999</v>
      </c>
      <c r="T367" s="259">
        <v>15749</v>
      </c>
      <c r="U367" s="237">
        <v>13133</v>
      </c>
      <c r="V367" s="237">
        <v>48523</v>
      </c>
      <c r="W367" s="237">
        <v>29</v>
      </c>
      <c r="X367" s="237">
        <v>130</v>
      </c>
      <c r="Y367" s="237">
        <v>15679</v>
      </c>
      <c r="Z367" s="237">
        <v>5344</v>
      </c>
      <c r="AA367" s="237">
        <v>3233</v>
      </c>
      <c r="AB367" s="68">
        <v>0</v>
      </c>
      <c r="AC367" s="68">
        <v>0</v>
      </c>
      <c r="AD367" s="68">
        <v>0</v>
      </c>
      <c r="AE367" s="68">
        <v>4761</v>
      </c>
      <c r="AF367" s="68">
        <v>7000</v>
      </c>
      <c r="AG367" s="68">
        <v>0</v>
      </c>
      <c r="AH367" s="68">
        <v>105740</v>
      </c>
      <c r="AI367" s="68">
        <v>117501</v>
      </c>
      <c r="AJ367" s="91">
        <f t="shared" si="33"/>
        <v>0</v>
      </c>
      <c r="AK367" s="68">
        <v>43474</v>
      </c>
      <c r="AL367" s="68">
        <v>10484</v>
      </c>
      <c r="AM367" s="68">
        <v>16190</v>
      </c>
      <c r="AN367" s="68">
        <v>70148</v>
      </c>
      <c r="AO367" s="68">
        <v>0</v>
      </c>
      <c r="AP367" s="68">
        <v>0</v>
      </c>
      <c r="AQ367" s="111">
        <f t="shared" si="34"/>
        <v>0</v>
      </c>
      <c r="AR367" s="209">
        <v>4761</v>
      </c>
      <c r="AS367" s="68">
        <v>0</v>
      </c>
      <c r="AT367" s="68">
        <v>0</v>
      </c>
      <c r="AU367" s="91">
        <f t="shared" si="36"/>
        <v>4761</v>
      </c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</row>
    <row r="368" spans="1:66" x14ac:dyDescent="0.2">
      <c r="A368" s="14">
        <v>929541473</v>
      </c>
      <c r="B368" t="str">
        <f>VLOOKUP($A368,[2]LibPAS!$A$2:$AO$476,2,FALSE)</f>
        <v>RINGTOWN AREA LIBRARY</v>
      </c>
      <c r="C368" s="95"/>
      <c r="D368" s="153" t="s">
        <v>957</v>
      </c>
      <c r="E368" s="153" t="s">
        <v>368</v>
      </c>
      <c r="F368" s="153" t="s">
        <v>630</v>
      </c>
      <c r="G368" s="96"/>
      <c r="H368" s="96"/>
      <c r="I368" s="153">
        <v>0</v>
      </c>
      <c r="J368" s="237">
        <v>2091</v>
      </c>
      <c r="K368" s="237">
        <v>297</v>
      </c>
      <c r="L368" s="57">
        <v>30</v>
      </c>
      <c r="M368" s="57">
        <v>0</v>
      </c>
      <c r="N368" s="57">
        <v>0</v>
      </c>
      <c r="O368" s="98">
        <f t="shared" si="32"/>
        <v>0</v>
      </c>
      <c r="P368" s="245">
        <v>0.71428999999999998</v>
      </c>
      <c r="Q368" s="57">
        <v>0.51429000000000002</v>
      </c>
      <c r="R368" s="57">
        <v>0</v>
      </c>
      <c r="S368" s="98">
        <f t="shared" si="35"/>
        <v>1.22858</v>
      </c>
      <c r="T368" s="259">
        <v>14093</v>
      </c>
      <c r="U368" s="237">
        <v>13030</v>
      </c>
      <c r="V368" s="237">
        <v>0</v>
      </c>
      <c r="W368" s="237">
        <v>32</v>
      </c>
      <c r="X368" s="237">
        <v>0</v>
      </c>
      <c r="Y368" s="237">
        <v>8958</v>
      </c>
      <c r="Z368" s="237">
        <v>78</v>
      </c>
      <c r="AA368" s="237">
        <v>34</v>
      </c>
      <c r="AB368" s="241">
        <v>0</v>
      </c>
      <c r="AC368" s="68">
        <v>0</v>
      </c>
      <c r="AD368" s="241">
        <v>0</v>
      </c>
      <c r="AE368" s="68">
        <v>9545</v>
      </c>
      <c r="AF368" s="68">
        <v>12535</v>
      </c>
      <c r="AG368" s="68">
        <v>1680</v>
      </c>
      <c r="AH368" s="68">
        <v>65294</v>
      </c>
      <c r="AI368" s="68">
        <v>87374</v>
      </c>
      <c r="AJ368" s="91">
        <f t="shared" si="33"/>
        <v>0</v>
      </c>
      <c r="AK368" s="68">
        <v>30944</v>
      </c>
      <c r="AL368" s="68">
        <v>6672</v>
      </c>
      <c r="AM368" s="68">
        <v>17056</v>
      </c>
      <c r="AN368" s="68">
        <v>54672</v>
      </c>
      <c r="AO368" s="241" t="s">
        <v>1032</v>
      </c>
      <c r="AP368" s="241" t="s">
        <v>1032</v>
      </c>
      <c r="AQ368" s="111">
        <f t="shared" si="34"/>
        <v>0</v>
      </c>
      <c r="AR368" s="209">
        <v>9545</v>
      </c>
      <c r="AS368" s="241" t="s">
        <v>1032</v>
      </c>
      <c r="AT368" s="241" t="s">
        <v>1032</v>
      </c>
      <c r="AU368" s="91">
        <f t="shared" si="36"/>
        <v>9545</v>
      </c>
      <c r="AW368" s="47"/>
      <c r="AX368" s="47"/>
      <c r="AY368" s="47"/>
      <c r="AZ368" s="47"/>
      <c r="BA368" s="47"/>
      <c r="BB368" s="47"/>
      <c r="BC368" s="47"/>
      <c r="BD368" s="47"/>
      <c r="BE368" s="47"/>
      <c r="BF368" s="68"/>
      <c r="BG368" s="68"/>
      <c r="BH368" s="68"/>
      <c r="BJ368" s="68"/>
      <c r="BK368" s="47"/>
      <c r="BL368" s="47"/>
      <c r="BM368" s="47"/>
      <c r="BN368" s="47"/>
    </row>
    <row r="369" spans="1:66" x14ac:dyDescent="0.2">
      <c r="A369" s="14">
        <v>908070543</v>
      </c>
      <c r="B369" t="str">
        <f>VLOOKUP($A369,[2]LibPAS!$A$2:$AO$476,2,FALSE)</f>
        <v>ROARING SPRING COMM LIBRARY</v>
      </c>
      <c r="C369" s="95"/>
      <c r="D369" s="153" t="s">
        <v>1445</v>
      </c>
      <c r="E369" s="153" t="s">
        <v>354</v>
      </c>
      <c r="F369" s="153" t="s">
        <v>275</v>
      </c>
      <c r="G369" s="96"/>
      <c r="H369" s="96"/>
      <c r="I369" s="153" t="s">
        <v>1454</v>
      </c>
      <c r="J369" s="237">
        <v>6814</v>
      </c>
      <c r="K369" s="238">
        <v>1704</v>
      </c>
      <c r="L369" s="57">
        <v>37</v>
      </c>
      <c r="M369" s="57">
        <v>1</v>
      </c>
      <c r="N369" s="57">
        <v>0</v>
      </c>
      <c r="O369" s="98">
        <f t="shared" si="32"/>
        <v>1</v>
      </c>
      <c r="P369" s="245">
        <v>0</v>
      </c>
      <c r="Q369" s="57">
        <v>1.18421</v>
      </c>
      <c r="R369" s="57">
        <v>65.789469999999994</v>
      </c>
      <c r="S369" s="98">
        <f t="shared" si="35"/>
        <v>67.973680000000002</v>
      </c>
      <c r="T369" s="293">
        <v>19887</v>
      </c>
      <c r="U369" s="238">
        <v>18001</v>
      </c>
      <c r="V369" s="238">
        <v>1474</v>
      </c>
      <c r="W369" s="238">
        <v>54</v>
      </c>
      <c r="X369" s="238">
        <v>0</v>
      </c>
      <c r="Y369" s="237">
        <v>7710</v>
      </c>
      <c r="Z369" s="237">
        <v>170</v>
      </c>
      <c r="AA369" s="237">
        <v>111</v>
      </c>
      <c r="AB369" s="68">
        <v>696</v>
      </c>
      <c r="AC369" s="68">
        <v>696</v>
      </c>
      <c r="AD369" s="68">
        <v>0</v>
      </c>
      <c r="AE369" s="68">
        <v>24715</v>
      </c>
      <c r="AF369" s="68">
        <v>18974</v>
      </c>
      <c r="AG369" s="68">
        <v>3500</v>
      </c>
      <c r="AH369" s="68">
        <v>43290</v>
      </c>
      <c r="AI369" s="68">
        <v>87675</v>
      </c>
      <c r="AJ369" s="91">
        <f t="shared" si="33"/>
        <v>696</v>
      </c>
      <c r="AK369" s="68">
        <v>74337</v>
      </c>
      <c r="AL369" s="68">
        <v>10075</v>
      </c>
      <c r="AM369" s="68">
        <v>18362</v>
      </c>
      <c r="AN369" s="68">
        <v>102774</v>
      </c>
      <c r="AO369" s="68">
        <v>0</v>
      </c>
      <c r="AP369" s="68">
        <v>696</v>
      </c>
      <c r="AQ369" s="111">
        <f t="shared" si="34"/>
        <v>696</v>
      </c>
      <c r="AR369" s="209">
        <v>24715</v>
      </c>
      <c r="AS369" s="68">
        <v>0</v>
      </c>
      <c r="AT369" s="68">
        <v>0</v>
      </c>
      <c r="AU369" s="91">
        <f t="shared" si="36"/>
        <v>24715</v>
      </c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</row>
    <row r="370" spans="1:66" x14ac:dyDescent="0.2">
      <c r="A370" s="14">
        <v>914061533</v>
      </c>
      <c r="B370" t="str">
        <f>VLOOKUP($A370,[2]LibPAS!$A$2:$AO$476,2,FALSE)</f>
        <v>ROBESONIA COMMUNITY LIBRARY</v>
      </c>
      <c r="C370" s="95"/>
      <c r="D370" s="153" t="s">
        <v>1444</v>
      </c>
      <c r="E370" s="153" t="s">
        <v>120</v>
      </c>
      <c r="F370" s="153" t="s">
        <v>11</v>
      </c>
      <c r="G370" s="96"/>
      <c r="H370" s="96"/>
      <c r="I370" s="153" t="s">
        <v>1465</v>
      </c>
      <c r="J370" s="237">
        <v>4999</v>
      </c>
      <c r="K370" s="237">
        <v>1325</v>
      </c>
      <c r="L370" s="57">
        <v>46</v>
      </c>
      <c r="M370" s="57">
        <v>0</v>
      </c>
      <c r="N370" s="57">
        <v>1</v>
      </c>
      <c r="O370" s="98">
        <f t="shared" si="32"/>
        <v>1</v>
      </c>
      <c r="P370" s="245">
        <v>0</v>
      </c>
      <c r="Q370" s="57">
        <v>3.73333</v>
      </c>
      <c r="R370" s="57">
        <v>0.66666999999999998</v>
      </c>
      <c r="S370" s="98">
        <f t="shared" si="35"/>
        <v>5.4</v>
      </c>
      <c r="T370" s="259">
        <v>22698</v>
      </c>
      <c r="U370" s="237">
        <v>18128</v>
      </c>
      <c r="V370" s="237">
        <v>236989</v>
      </c>
      <c r="W370" s="237">
        <v>39</v>
      </c>
      <c r="X370" s="237">
        <v>0</v>
      </c>
      <c r="Y370" s="237">
        <v>41198</v>
      </c>
      <c r="Z370" s="237">
        <v>7485</v>
      </c>
      <c r="AA370" s="237">
        <v>5738</v>
      </c>
      <c r="AB370" s="68">
        <v>0</v>
      </c>
      <c r="AC370" s="68">
        <v>0</v>
      </c>
      <c r="AD370" s="68">
        <v>0</v>
      </c>
      <c r="AE370" s="68">
        <v>7505</v>
      </c>
      <c r="AF370" s="68">
        <v>72673</v>
      </c>
      <c r="AG370" s="68">
        <v>0</v>
      </c>
      <c r="AH370" s="68">
        <v>24957</v>
      </c>
      <c r="AI370" s="68">
        <v>105135</v>
      </c>
      <c r="AJ370" s="91">
        <f t="shared" si="33"/>
        <v>0</v>
      </c>
      <c r="AK370" s="68">
        <v>74488</v>
      </c>
      <c r="AL370" s="68">
        <v>20756</v>
      </c>
      <c r="AM370" s="68">
        <v>21137</v>
      </c>
      <c r="AN370" s="68">
        <v>116381</v>
      </c>
      <c r="AO370" s="68">
        <v>0</v>
      </c>
      <c r="AP370" s="68">
        <v>0</v>
      </c>
      <c r="AQ370" s="111">
        <f t="shared" si="34"/>
        <v>0</v>
      </c>
      <c r="AR370" s="209">
        <v>6801</v>
      </c>
      <c r="AS370" s="68">
        <v>0</v>
      </c>
      <c r="AT370" s="68">
        <v>704</v>
      </c>
      <c r="AU370" s="91">
        <f t="shared" si="36"/>
        <v>7505</v>
      </c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</row>
    <row r="371" spans="1:66" x14ac:dyDescent="0.2">
      <c r="A371" s="14">
        <v>902022824</v>
      </c>
      <c r="B371" t="str">
        <f>VLOOKUP($A371,[2]LibPAS!$A$2:$AO$476,2,FALSE)</f>
        <v>ROBINSON TOWNSHIP LIBRARY</v>
      </c>
      <c r="C371" s="95"/>
      <c r="D371" s="153" t="s">
        <v>1441</v>
      </c>
      <c r="E371" s="153" t="s">
        <v>229</v>
      </c>
      <c r="F371" s="153" t="s">
        <v>332</v>
      </c>
      <c r="G371" s="96"/>
      <c r="H371" s="96"/>
      <c r="I371" s="153" t="s">
        <v>1452</v>
      </c>
      <c r="J371" s="237">
        <v>21026</v>
      </c>
      <c r="K371" s="237">
        <v>4025</v>
      </c>
      <c r="L371" s="57">
        <v>54</v>
      </c>
      <c r="M371" s="57">
        <v>3.4</v>
      </c>
      <c r="N371" s="57">
        <v>0</v>
      </c>
      <c r="O371" s="98">
        <f t="shared" si="32"/>
        <v>3.4</v>
      </c>
      <c r="P371" s="245">
        <v>0</v>
      </c>
      <c r="Q371" s="57">
        <v>3.375</v>
      </c>
      <c r="R371" s="57">
        <v>0.5</v>
      </c>
      <c r="S371" s="98">
        <f t="shared" si="35"/>
        <v>7.2750000000000004</v>
      </c>
      <c r="T371" s="259">
        <v>28693</v>
      </c>
      <c r="U371" s="237">
        <v>22760</v>
      </c>
      <c r="V371" s="237">
        <v>348491</v>
      </c>
      <c r="W371" s="237">
        <v>28</v>
      </c>
      <c r="X371" s="237">
        <v>265</v>
      </c>
      <c r="Y371" s="237">
        <v>116702</v>
      </c>
      <c r="Z371" s="237">
        <v>29432</v>
      </c>
      <c r="AA371" s="237">
        <v>31187</v>
      </c>
      <c r="AB371" s="68">
        <v>0</v>
      </c>
      <c r="AC371" s="68">
        <v>0</v>
      </c>
      <c r="AD371" s="68">
        <v>0</v>
      </c>
      <c r="AE371" s="68">
        <v>74122</v>
      </c>
      <c r="AF371" s="68">
        <v>289295</v>
      </c>
      <c r="AG371" s="68">
        <v>0</v>
      </c>
      <c r="AH371" s="68">
        <v>16313</v>
      </c>
      <c r="AI371" s="68">
        <v>379730</v>
      </c>
      <c r="AJ371" s="91">
        <f t="shared" si="33"/>
        <v>0</v>
      </c>
      <c r="AK371" s="68">
        <v>239317</v>
      </c>
      <c r="AL371" s="68">
        <v>59471</v>
      </c>
      <c r="AM371" s="68">
        <v>72185</v>
      </c>
      <c r="AN371" s="68">
        <v>370973</v>
      </c>
      <c r="AO371" s="68">
        <v>0</v>
      </c>
      <c r="AP371" s="68">
        <v>0</v>
      </c>
      <c r="AQ371" s="111">
        <f t="shared" si="34"/>
        <v>0</v>
      </c>
      <c r="AR371" s="209">
        <v>62748</v>
      </c>
      <c r="AS371" s="68">
        <v>0</v>
      </c>
      <c r="AT371" s="68">
        <v>11374</v>
      </c>
      <c r="AU371" s="91">
        <f t="shared" si="36"/>
        <v>74122</v>
      </c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</row>
    <row r="372" spans="1:66" x14ac:dyDescent="0.2">
      <c r="A372" s="14">
        <v>927041413</v>
      </c>
      <c r="B372" t="str">
        <f>VLOOKUP($A372,[2]LibPAS!$A$2:$AO$476,2,FALSE)</f>
        <v>ROCHESTER PUBLIC LIBRARY</v>
      </c>
      <c r="C372" s="95"/>
      <c r="D372" s="153" t="s">
        <v>1441</v>
      </c>
      <c r="E372" s="153" t="s">
        <v>115</v>
      </c>
      <c r="F372" s="153" t="s">
        <v>395</v>
      </c>
      <c r="G372" s="96"/>
      <c r="H372" s="96"/>
      <c r="I372" s="153" t="s">
        <v>1460</v>
      </c>
      <c r="J372" s="237">
        <v>4224</v>
      </c>
      <c r="K372" s="237">
        <v>2205</v>
      </c>
      <c r="L372" s="57">
        <v>35</v>
      </c>
      <c r="M372" s="57">
        <v>0.6</v>
      </c>
      <c r="N372" s="57">
        <v>0</v>
      </c>
      <c r="O372" s="98">
        <f t="shared" si="32"/>
        <v>0.6</v>
      </c>
      <c r="P372" s="245">
        <v>0</v>
      </c>
      <c r="Q372" s="57">
        <v>2.3142900000000002</v>
      </c>
      <c r="R372" s="57">
        <v>0</v>
      </c>
      <c r="S372" s="98">
        <f t="shared" si="35"/>
        <v>2.9142900000000003</v>
      </c>
      <c r="T372" s="259">
        <v>11841</v>
      </c>
      <c r="U372" s="237">
        <v>10464</v>
      </c>
      <c r="V372" s="237">
        <v>25806</v>
      </c>
      <c r="W372" s="237">
        <v>15</v>
      </c>
      <c r="X372" s="237">
        <v>41</v>
      </c>
      <c r="Y372" s="237">
        <v>36326</v>
      </c>
      <c r="Z372" s="237">
        <v>1220</v>
      </c>
      <c r="AA372" s="237">
        <v>310</v>
      </c>
      <c r="AB372" s="68">
        <v>0</v>
      </c>
      <c r="AC372" s="68">
        <v>0</v>
      </c>
      <c r="AD372" s="68">
        <v>0</v>
      </c>
      <c r="AE372" s="68">
        <v>19866</v>
      </c>
      <c r="AF372" s="68">
        <v>28944</v>
      </c>
      <c r="AG372" s="68">
        <v>5000</v>
      </c>
      <c r="AH372" s="68">
        <v>27544</v>
      </c>
      <c r="AI372" s="68">
        <v>76354</v>
      </c>
      <c r="AJ372" s="91">
        <f t="shared" si="33"/>
        <v>0</v>
      </c>
      <c r="AK372" s="68">
        <v>44802</v>
      </c>
      <c r="AL372" s="68">
        <v>9382</v>
      </c>
      <c r="AM372" s="68">
        <v>20126</v>
      </c>
      <c r="AN372" s="68">
        <v>74310</v>
      </c>
      <c r="AO372" s="68">
        <v>0</v>
      </c>
      <c r="AP372" s="68">
        <v>0</v>
      </c>
      <c r="AQ372" s="111">
        <f t="shared" si="34"/>
        <v>0</v>
      </c>
      <c r="AR372" s="209">
        <v>19866</v>
      </c>
      <c r="AS372" s="68">
        <v>0</v>
      </c>
      <c r="AT372" s="68">
        <v>0</v>
      </c>
      <c r="AU372" s="91">
        <f t="shared" si="36"/>
        <v>19866</v>
      </c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</row>
    <row r="373" spans="1:66" x14ac:dyDescent="0.2">
      <c r="A373" s="14">
        <v>907651354</v>
      </c>
      <c r="B373" t="str">
        <f>VLOOKUP($A373,[2]LibPAS!$A$2:$AO$476,2,FALSE)</f>
        <v>ROSTRAVER PUBLIC LIBRARY</v>
      </c>
      <c r="C373" s="95"/>
      <c r="D373" s="153" t="s">
        <v>1441</v>
      </c>
      <c r="E373" s="153" t="s">
        <v>806</v>
      </c>
      <c r="F373" s="153" t="s">
        <v>806</v>
      </c>
      <c r="G373" s="96"/>
      <c r="H373" s="96"/>
      <c r="I373" s="153" t="s">
        <v>1448</v>
      </c>
      <c r="J373" s="237">
        <v>11968</v>
      </c>
      <c r="K373" s="237">
        <v>4709</v>
      </c>
      <c r="L373" s="57">
        <v>46</v>
      </c>
      <c r="M373" s="57">
        <v>1.14286</v>
      </c>
      <c r="N373" s="57">
        <v>0</v>
      </c>
      <c r="O373" s="98">
        <f t="shared" si="32"/>
        <v>1.14286</v>
      </c>
      <c r="P373" s="245">
        <v>0</v>
      </c>
      <c r="Q373" s="57">
        <v>2.9714299999999998</v>
      </c>
      <c r="R373" s="57">
        <v>0.34286</v>
      </c>
      <c r="S373" s="98">
        <f t="shared" si="35"/>
        <v>4.4571499999999995</v>
      </c>
      <c r="T373" s="259">
        <v>22823</v>
      </c>
      <c r="U373" s="237">
        <v>19814</v>
      </c>
      <c r="V373" s="237">
        <v>31</v>
      </c>
      <c r="W373" s="237">
        <v>17</v>
      </c>
      <c r="X373" s="237">
        <v>0</v>
      </c>
      <c r="Y373" s="237">
        <v>29239</v>
      </c>
      <c r="Z373" s="237">
        <v>3242</v>
      </c>
      <c r="AA373" s="237">
        <v>5350</v>
      </c>
      <c r="AB373" s="68">
        <v>3665</v>
      </c>
      <c r="AC373" s="68">
        <v>3665</v>
      </c>
      <c r="AD373" s="68">
        <v>0</v>
      </c>
      <c r="AE373" s="68">
        <v>32428</v>
      </c>
      <c r="AF373" s="68">
        <v>42277</v>
      </c>
      <c r="AG373" s="68">
        <v>0</v>
      </c>
      <c r="AH373" s="68">
        <v>71313</v>
      </c>
      <c r="AI373" s="68">
        <v>149683</v>
      </c>
      <c r="AJ373" s="91">
        <f t="shared" si="33"/>
        <v>3665</v>
      </c>
      <c r="AK373" s="68">
        <v>80693</v>
      </c>
      <c r="AL373" s="68">
        <v>21586</v>
      </c>
      <c r="AM373" s="68">
        <v>63927</v>
      </c>
      <c r="AN373" s="68">
        <v>166206</v>
      </c>
      <c r="AO373" s="68">
        <v>0</v>
      </c>
      <c r="AP373" s="68">
        <v>0</v>
      </c>
      <c r="AQ373" s="111">
        <f t="shared" si="34"/>
        <v>0</v>
      </c>
      <c r="AR373" s="209">
        <v>32428</v>
      </c>
      <c r="AS373" s="68">
        <v>0</v>
      </c>
      <c r="AT373" s="68">
        <v>0</v>
      </c>
      <c r="AU373" s="91">
        <f t="shared" si="36"/>
        <v>32428</v>
      </c>
      <c r="AW373" s="47"/>
      <c r="AX373" s="47"/>
      <c r="AY373" s="47"/>
      <c r="AZ373" s="47"/>
      <c r="BA373" s="47"/>
      <c r="BB373" s="47"/>
      <c r="BC373" s="47"/>
      <c r="BD373"/>
      <c r="BE373" s="47"/>
      <c r="BF373" s="68"/>
      <c r="BG373" s="47"/>
      <c r="BH373" s="68"/>
      <c r="BI373" s="47"/>
      <c r="BJ373" s="47"/>
      <c r="BK373" s="47"/>
      <c r="BL373" s="47"/>
      <c r="BM373" s="47"/>
      <c r="BN373" s="47"/>
    </row>
    <row r="374" spans="1:66" x14ac:dyDescent="0.2">
      <c r="A374" s="14">
        <v>905200903</v>
      </c>
      <c r="B374" t="str">
        <f>VLOOKUP($A374,[2]LibPAS!$A$2:$AO$476,2,FALSE)</f>
        <v>SAEGERTOWN AREA LIBRARY</v>
      </c>
      <c r="C374" s="95"/>
      <c r="D374" s="153" t="s">
        <v>1442</v>
      </c>
      <c r="E374" s="153" t="s">
        <v>177</v>
      </c>
      <c r="F374" s="153" t="s">
        <v>807</v>
      </c>
      <c r="G374" s="96"/>
      <c r="H374" s="96"/>
      <c r="I374" s="153" t="s">
        <v>1464</v>
      </c>
      <c r="J374" s="237">
        <v>4010</v>
      </c>
      <c r="K374" s="237">
        <v>2138</v>
      </c>
      <c r="L374" s="57">
        <v>39</v>
      </c>
      <c r="M374" s="57">
        <v>1.05714</v>
      </c>
      <c r="N374" s="57">
        <v>0</v>
      </c>
      <c r="O374" s="98">
        <f t="shared" si="32"/>
        <v>1.05714</v>
      </c>
      <c r="P374" s="245">
        <v>0.28571000000000002</v>
      </c>
      <c r="Q374" s="57">
        <v>0.4</v>
      </c>
      <c r="R374" s="57">
        <v>0.2</v>
      </c>
      <c r="S374" s="98">
        <f t="shared" si="35"/>
        <v>1.9428499999999997</v>
      </c>
      <c r="T374" s="259">
        <v>23503</v>
      </c>
      <c r="U374" s="237">
        <v>21153</v>
      </c>
      <c r="V374" s="241" t="s">
        <v>1032</v>
      </c>
      <c r="W374" s="237">
        <v>25</v>
      </c>
      <c r="X374" s="241" t="s">
        <v>1032</v>
      </c>
      <c r="Y374" s="237">
        <v>21431</v>
      </c>
      <c r="Z374" s="237">
        <v>174</v>
      </c>
      <c r="AA374" s="237">
        <v>121</v>
      </c>
      <c r="AB374" s="241">
        <v>0</v>
      </c>
      <c r="AC374" s="68">
        <v>0</v>
      </c>
      <c r="AD374" s="241">
        <v>0</v>
      </c>
      <c r="AE374" s="68">
        <v>16334</v>
      </c>
      <c r="AF374" s="68">
        <v>29150</v>
      </c>
      <c r="AG374" s="68">
        <v>0</v>
      </c>
      <c r="AH374" s="68">
        <v>33672</v>
      </c>
      <c r="AI374" s="68">
        <v>79156</v>
      </c>
      <c r="AJ374" s="91">
        <f t="shared" si="33"/>
        <v>0</v>
      </c>
      <c r="AK374" s="68">
        <v>51255</v>
      </c>
      <c r="AL374" s="68">
        <v>13147</v>
      </c>
      <c r="AM374" s="68">
        <v>17837</v>
      </c>
      <c r="AN374" s="68">
        <v>82239</v>
      </c>
      <c r="AO374" s="68">
        <v>0</v>
      </c>
      <c r="AP374" s="68">
        <v>0</v>
      </c>
      <c r="AQ374" s="111">
        <f t="shared" si="34"/>
        <v>0</v>
      </c>
      <c r="AR374" s="209">
        <v>16334</v>
      </c>
      <c r="AS374" s="68">
        <v>0</v>
      </c>
      <c r="AT374" s="241" t="s">
        <v>1032</v>
      </c>
      <c r="AU374" s="91">
        <f t="shared" si="36"/>
        <v>16334</v>
      </c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</row>
    <row r="375" spans="1:66" x14ac:dyDescent="0.2">
      <c r="A375" s="14">
        <v>909240393</v>
      </c>
      <c r="B375" t="str">
        <f>VLOOKUP($A375,[2]LibPAS!$A$2:$AO$476,2,FALSE)</f>
        <v>SAINT MARYS PUBLIC LIBRARY</v>
      </c>
      <c r="C375" s="95"/>
      <c r="D375" s="153" t="s">
        <v>1442</v>
      </c>
      <c r="E375" s="153" t="s">
        <v>855</v>
      </c>
      <c r="F375" s="153" t="s">
        <v>172</v>
      </c>
      <c r="G375" s="96"/>
      <c r="H375" s="96"/>
      <c r="I375" s="153">
        <v>0</v>
      </c>
      <c r="J375" s="237">
        <v>13070</v>
      </c>
      <c r="K375" s="237">
        <v>4376</v>
      </c>
      <c r="L375" s="57">
        <v>50</v>
      </c>
      <c r="M375" s="57">
        <v>1</v>
      </c>
      <c r="N375" s="57">
        <v>0</v>
      </c>
      <c r="O375" s="98">
        <f t="shared" si="32"/>
        <v>1</v>
      </c>
      <c r="P375" s="245">
        <v>0</v>
      </c>
      <c r="Q375" s="57">
        <v>4.0999999999999996</v>
      </c>
      <c r="R375" s="57">
        <v>0.05</v>
      </c>
      <c r="S375" s="98">
        <f t="shared" si="35"/>
        <v>5.1499999999999995</v>
      </c>
      <c r="T375" s="259">
        <v>50503</v>
      </c>
      <c r="U375" s="237">
        <v>45695</v>
      </c>
      <c r="V375" s="237">
        <v>5697</v>
      </c>
      <c r="W375" s="237">
        <v>53</v>
      </c>
      <c r="X375" s="238">
        <v>0</v>
      </c>
      <c r="Y375" s="237">
        <v>75303</v>
      </c>
      <c r="Z375" s="237">
        <v>238</v>
      </c>
      <c r="AA375" s="237">
        <v>522</v>
      </c>
      <c r="AB375" s="68">
        <v>0</v>
      </c>
      <c r="AC375" s="68">
        <v>0</v>
      </c>
      <c r="AD375" s="68">
        <v>3446</v>
      </c>
      <c r="AE375" s="68">
        <v>50218</v>
      </c>
      <c r="AF375" s="68">
        <v>127100</v>
      </c>
      <c r="AG375" s="241" t="s">
        <v>1032</v>
      </c>
      <c r="AH375" s="68">
        <v>48718</v>
      </c>
      <c r="AI375" s="68">
        <v>226036</v>
      </c>
      <c r="AJ375" s="91">
        <f t="shared" si="33"/>
        <v>3446</v>
      </c>
      <c r="AK375" s="68">
        <v>148871</v>
      </c>
      <c r="AL375" s="68">
        <v>43793</v>
      </c>
      <c r="AM375" s="68">
        <v>52086</v>
      </c>
      <c r="AN375" s="68">
        <v>244750</v>
      </c>
      <c r="AO375" s="241" t="s">
        <v>1032</v>
      </c>
      <c r="AP375" s="241" t="s">
        <v>1032</v>
      </c>
      <c r="AQ375" s="111">
        <f t="shared" si="34"/>
        <v>0</v>
      </c>
      <c r="AR375" s="209">
        <v>46772</v>
      </c>
      <c r="AS375" s="241" t="s">
        <v>1032</v>
      </c>
      <c r="AT375" s="68">
        <v>3446</v>
      </c>
      <c r="AU375" s="91">
        <f t="shared" si="36"/>
        <v>50218</v>
      </c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</row>
    <row r="376" spans="1:66" x14ac:dyDescent="0.2">
      <c r="A376" s="14">
        <v>909420573</v>
      </c>
      <c r="B376" t="str">
        <f>VLOOKUP($A376,[2]LibPAS!$A$2:$AO$476,2,FALSE)</f>
        <v>SAMUEL W SMITH MEM PUB LIBRARY</v>
      </c>
      <c r="C376" s="95"/>
      <c r="D376" s="153" t="s">
        <v>1442</v>
      </c>
      <c r="E376" s="153" t="s">
        <v>855</v>
      </c>
      <c r="F376" s="153" t="s">
        <v>856</v>
      </c>
      <c r="G376" s="96"/>
      <c r="H376" s="96"/>
      <c r="I376" s="153">
        <v>0</v>
      </c>
      <c r="J376" s="237">
        <v>8436</v>
      </c>
      <c r="K376" s="237">
        <v>3608</v>
      </c>
      <c r="L376" s="57">
        <v>45</v>
      </c>
      <c r="M376" s="57">
        <v>0</v>
      </c>
      <c r="N376" s="57">
        <v>0</v>
      </c>
      <c r="O376" s="98">
        <f t="shared" si="32"/>
        <v>0</v>
      </c>
      <c r="P376" s="245">
        <v>1</v>
      </c>
      <c r="Q376" s="57">
        <v>2.05714</v>
      </c>
      <c r="R376" s="57">
        <v>0</v>
      </c>
      <c r="S376" s="98">
        <f t="shared" si="35"/>
        <v>3.05714</v>
      </c>
      <c r="T376" s="259">
        <v>34696</v>
      </c>
      <c r="U376" s="237">
        <v>26917</v>
      </c>
      <c r="V376" s="237">
        <v>5697</v>
      </c>
      <c r="W376" s="237">
        <v>44</v>
      </c>
      <c r="X376" s="237">
        <v>0</v>
      </c>
      <c r="Y376" s="237">
        <v>22542</v>
      </c>
      <c r="Z376" s="237">
        <v>624</v>
      </c>
      <c r="AA376" s="237">
        <v>615</v>
      </c>
      <c r="AB376" s="68">
        <v>0</v>
      </c>
      <c r="AC376" s="68">
        <v>0</v>
      </c>
      <c r="AD376" s="68">
        <v>0</v>
      </c>
      <c r="AE376" s="68">
        <v>29494</v>
      </c>
      <c r="AF376" s="68">
        <v>20756</v>
      </c>
      <c r="AG376" s="241" t="s">
        <v>1032</v>
      </c>
      <c r="AH376" s="68">
        <v>76250</v>
      </c>
      <c r="AI376" s="68">
        <v>126500</v>
      </c>
      <c r="AJ376" s="91">
        <f t="shared" si="33"/>
        <v>0</v>
      </c>
      <c r="AK376" s="68">
        <v>78504</v>
      </c>
      <c r="AL376" s="68">
        <v>17185</v>
      </c>
      <c r="AM376" s="68">
        <v>32006</v>
      </c>
      <c r="AN376" s="68">
        <v>127695</v>
      </c>
      <c r="AO376" s="241" t="s">
        <v>1032</v>
      </c>
      <c r="AP376" s="241" t="s">
        <v>1032</v>
      </c>
      <c r="AQ376" s="111">
        <f t="shared" si="34"/>
        <v>0</v>
      </c>
      <c r="AR376" s="209">
        <v>29494</v>
      </c>
      <c r="AS376" s="241" t="s">
        <v>1032</v>
      </c>
      <c r="AT376" s="241" t="s">
        <v>1032</v>
      </c>
      <c r="AU376" s="91">
        <f t="shared" si="36"/>
        <v>29494</v>
      </c>
      <c r="AW376" s="47"/>
      <c r="AX376" s="47"/>
      <c r="AZ376" s="68"/>
      <c r="BA376" s="68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</row>
    <row r="377" spans="1:66" x14ac:dyDescent="0.2">
      <c r="A377" s="14">
        <v>906270185</v>
      </c>
      <c r="B377" t="str">
        <f>VLOOKUP($A377,[2]LibPAS!$A$2:$AO$476,2,FALSE)</f>
        <v>SARAH S BOVARD MEM LIBRARY</v>
      </c>
      <c r="C377" s="95"/>
      <c r="D377" s="153" t="s">
        <v>1442</v>
      </c>
      <c r="E377" s="153" t="s">
        <v>855</v>
      </c>
      <c r="F377" s="153" t="s">
        <v>604</v>
      </c>
      <c r="G377" s="96"/>
      <c r="H377" s="96"/>
      <c r="I377" s="153">
        <v>0</v>
      </c>
      <c r="J377" s="237">
        <v>3321</v>
      </c>
      <c r="K377" s="237">
        <v>1962</v>
      </c>
      <c r="L377" s="57">
        <v>45</v>
      </c>
      <c r="M377" s="57">
        <v>0</v>
      </c>
      <c r="N377" s="57">
        <v>0</v>
      </c>
      <c r="O377" s="98">
        <f t="shared" si="32"/>
        <v>0</v>
      </c>
      <c r="P377" s="245">
        <v>1</v>
      </c>
      <c r="Q377" s="57">
        <v>0.62856999999999996</v>
      </c>
      <c r="R377" s="57">
        <v>0.68571000000000004</v>
      </c>
      <c r="S377" s="98">
        <f t="shared" si="35"/>
        <v>2.3142800000000001</v>
      </c>
      <c r="T377" s="259">
        <v>23643</v>
      </c>
      <c r="U377" s="237">
        <v>15048</v>
      </c>
      <c r="V377" s="237">
        <v>5712</v>
      </c>
      <c r="W377" s="237">
        <v>36</v>
      </c>
      <c r="X377" s="237">
        <v>0</v>
      </c>
      <c r="Y377" s="237">
        <v>18234</v>
      </c>
      <c r="Z377" s="237">
        <v>168</v>
      </c>
      <c r="AA377" s="237">
        <v>153</v>
      </c>
      <c r="AB377" s="68">
        <v>0</v>
      </c>
      <c r="AC377" s="68">
        <v>0</v>
      </c>
      <c r="AD377" s="68">
        <v>0</v>
      </c>
      <c r="AE377" s="68">
        <v>25593</v>
      </c>
      <c r="AF377" s="68">
        <v>25730</v>
      </c>
      <c r="AG377" s="68">
        <v>0</v>
      </c>
      <c r="AH377" s="68">
        <v>22427</v>
      </c>
      <c r="AI377" s="68">
        <v>73750</v>
      </c>
      <c r="AJ377" s="91">
        <f t="shared" si="33"/>
        <v>0</v>
      </c>
      <c r="AK377" s="68">
        <v>46648</v>
      </c>
      <c r="AL377" s="68">
        <v>9741</v>
      </c>
      <c r="AM377" s="68">
        <v>16613</v>
      </c>
      <c r="AN377" s="68">
        <v>73002</v>
      </c>
      <c r="AO377" s="68">
        <v>0</v>
      </c>
      <c r="AP377" s="68">
        <v>0</v>
      </c>
      <c r="AQ377" s="111">
        <f t="shared" si="34"/>
        <v>0</v>
      </c>
      <c r="AR377" s="209">
        <v>25593</v>
      </c>
      <c r="AS377" s="68">
        <v>0</v>
      </c>
      <c r="AT377" s="68">
        <v>0</v>
      </c>
      <c r="AU377" s="91">
        <f t="shared" si="36"/>
        <v>25593</v>
      </c>
      <c r="AX377" s="47"/>
      <c r="AZ377" s="68"/>
      <c r="BA377" s="68"/>
      <c r="BB377" s="47"/>
      <c r="BC377" s="68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</row>
    <row r="378" spans="1:66" x14ac:dyDescent="0.2">
      <c r="A378" s="14">
        <v>904101353</v>
      </c>
      <c r="B378" s="152" t="str">
        <f>VLOOKUP($A378,[2]LibPAS!$A$2:$AO$476,2,FALSE)</f>
        <v>SOUTH BUTLER COMMUNITY LIBRARY</v>
      </c>
      <c r="C378" s="95"/>
      <c r="D378" s="153" t="s">
        <v>1442</v>
      </c>
      <c r="E378" s="153" t="s">
        <v>405</v>
      </c>
      <c r="F378" s="153" t="s">
        <v>288</v>
      </c>
      <c r="G378" s="96"/>
      <c r="H378" s="96"/>
      <c r="I378" s="153" t="s">
        <v>1469</v>
      </c>
      <c r="J378" s="237">
        <v>7924</v>
      </c>
      <c r="K378" s="237">
        <v>6367</v>
      </c>
      <c r="L378" s="57">
        <v>46</v>
      </c>
      <c r="M378" s="57">
        <v>0</v>
      </c>
      <c r="N378" s="57">
        <v>0</v>
      </c>
      <c r="O378" s="98">
        <f t="shared" si="32"/>
        <v>0</v>
      </c>
      <c r="P378" s="245">
        <v>1</v>
      </c>
      <c r="Q378" s="57">
        <v>1.925</v>
      </c>
      <c r="R378" s="57">
        <v>0.57499999999999996</v>
      </c>
      <c r="S378" s="98">
        <f t="shared" si="35"/>
        <v>3.5</v>
      </c>
      <c r="T378" s="259">
        <v>27273</v>
      </c>
      <c r="U378" s="237">
        <v>24415</v>
      </c>
      <c r="V378" s="237">
        <v>4848</v>
      </c>
      <c r="W378" s="237">
        <v>30</v>
      </c>
      <c r="X378" s="237">
        <v>96</v>
      </c>
      <c r="Y378" s="237">
        <v>49717</v>
      </c>
      <c r="Z378" s="237">
        <v>206</v>
      </c>
      <c r="AA378" s="237">
        <v>274</v>
      </c>
      <c r="AB378" s="68">
        <v>0</v>
      </c>
      <c r="AC378" s="68">
        <v>0</v>
      </c>
      <c r="AD378" s="68">
        <v>0</v>
      </c>
      <c r="AE378" s="68">
        <v>30885</v>
      </c>
      <c r="AF378" s="68">
        <v>50876</v>
      </c>
      <c r="AG378" s="68">
        <v>0</v>
      </c>
      <c r="AH378" s="68">
        <v>156862</v>
      </c>
      <c r="AI378" s="68">
        <v>238623</v>
      </c>
      <c r="AJ378" s="91">
        <f t="shared" si="33"/>
        <v>0</v>
      </c>
      <c r="AK378" s="68">
        <v>81563</v>
      </c>
      <c r="AL378" s="68">
        <v>15480</v>
      </c>
      <c r="AM378" s="68">
        <v>56743</v>
      </c>
      <c r="AN378" s="68">
        <v>153786</v>
      </c>
      <c r="AO378" s="241" t="s">
        <v>1032</v>
      </c>
      <c r="AP378" s="241" t="s">
        <v>1032</v>
      </c>
      <c r="AQ378" s="111">
        <f t="shared" si="34"/>
        <v>0</v>
      </c>
      <c r="AR378" s="209">
        <v>30885</v>
      </c>
      <c r="AS378" s="241" t="s">
        <v>1032</v>
      </c>
      <c r="AT378" s="241" t="s">
        <v>1032</v>
      </c>
      <c r="AU378" s="91">
        <f t="shared" si="36"/>
        <v>30885</v>
      </c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</row>
    <row r="379" spans="1:66" x14ac:dyDescent="0.2">
      <c r="A379" s="14">
        <v>908050843</v>
      </c>
      <c r="B379" t="str">
        <f>VLOOKUP($A379,[2]LibPAS!$A$2:$AO$476,2,FALSE)</f>
        <v>SAXTON COMMUNITY LIBRARY</v>
      </c>
      <c r="C379" s="95"/>
      <c r="D379" s="153" t="s">
        <v>1445</v>
      </c>
      <c r="E379" s="153" t="s">
        <v>354</v>
      </c>
      <c r="F379" s="153" t="s">
        <v>392</v>
      </c>
      <c r="G379" s="96"/>
      <c r="H379" s="96"/>
      <c r="I379" s="153" t="s">
        <v>1463</v>
      </c>
      <c r="J379" s="237">
        <v>4182</v>
      </c>
      <c r="K379" s="237">
        <v>382</v>
      </c>
      <c r="L379" s="57">
        <v>35</v>
      </c>
      <c r="M379" s="57">
        <v>0</v>
      </c>
      <c r="N379" s="57">
        <v>0</v>
      </c>
      <c r="O379" s="98">
        <f t="shared" si="32"/>
        <v>0</v>
      </c>
      <c r="P379" s="245">
        <v>1</v>
      </c>
      <c r="Q379" s="57">
        <v>0.91429000000000005</v>
      </c>
      <c r="R379" s="57">
        <v>0</v>
      </c>
      <c r="S379" s="98">
        <f t="shared" si="35"/>
        <v>1.91429</v>
      </c>
      <c r="T379" s="259">
        <v>19176</v>
      </c>
      <c r="U379" s="237">
        <v>18359</v>
      </c>
      <c r="V379" s="237">
        <v>1506</v>
      </c>
      <c r="W379" s="237">
        <v>32</v>
      </c>
      <c r="X379" s="237">
        <v>0</v>
      </c>
      <c r="Y379" s="237">
        <v>4676</v>
      </c>
      <c r="Z379" s="237">
        <v>66</v>
      </c>
      <c r="AA379" s="237">
        <v>154</v>
      </c>
      <c r="AB379" s="68">
        <v>0</v>
      </c>
      <c r="AC379" s="68">
        <v>0</v>
      </c>
      <c r="AD379" s="68">
        <v>0</v>
      </c>
      <c r="AE379" s="68">
        <v>13328</v>
      </c>
      <c r="AF379" s="68">
        <v>12489</v>
      </c>
      <c r="AG379" s="68">
        <v>0</v>
      </c>
      <c r="AH379" s="68">
        <v>55905</v>
      </c>
      <c r="AI379" s="68">
        <v>81722</v>
      </c>
      <c r="AJ379" s="91">
        <f t="shared" si="33"/>
        <v>0</v>
      </c>
      <c r="AK379" s="68">
        <v>45632</v>
      </c>
      <c r="AL379" s="68">
        <v>8841</v>
      </c>
      <c r="AM379" s="68">
        <v>17998</v>
      </c>
      <c r="AN379" s="68">
        <v>72471</v>
      </c>
      <c r="AO379" s="68">
        <v>0</v>
      </c>
      <c r="AP379" s="68">
        <v>0</v>
      </c>
      <c r="AQ379" s="111">
        <f t="shared" si="34"/>
        <v>0</v>
      </c>
      <c r="AR379" s="209">
        <v>13328</v>
      </c>
      <c r="AS379" s="68">
        <v>0</v>
      </c>
      <c r="AT379" s="68">
        <v>0</v>
      </c>
      <c r="AU379" s="91">
        <f t="shared" si="36"/>
        <v>13328</v>
      </c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68"/>
    </row>
    <row r="380" spans="1:66" x14ac:dyDescent="0.2">
      <c r="A380" s="14">
        <v>917080843</v>
      </c>
      <c r="B380" t="str">
        <f>VLOOKUP($A380,[2]LibPAS!$A$2:$AO$476,2,FALSE)</f>
        <v>SAYRE PUBLIC LIBRARY</v>
      </c>
      <c r="C380" s="95"/>
      <c r="D380" s="153" t="s">
        <v>1443</v>
      </c>
      <c r="E380" s="153" t="s">
        <v>13</v>
      </c>
      <c r="F380" s="153" t="s">
        <v>68</v>
      </c>
      <c r="G380" s="96"/>
      <c r="H380" s="96"/>
      <c r="I380" s="153" t="s">
        <v>1453</v>
      </c>
      <c r="J380" s="237">
        <v>5587</v>
      </c>
      <c r="K380" s="237">
        <v>9063</v>
      </c>
      <c r="L380" s="57">
        <v>45</v>
      </c>
      <c r="M380" s="57">
        <v>0</v>
      </c>
      <c r="N380" s="57">
        <v>0</v>
      </c>
      <c r="O380" s="98">
        <f t="shared" si="32"/>
        <v>0</v>
      </c>
      <c r="P380" s="245">
        <v>1</v>
      </c>
      <c r="Q380" s="57">
        <v>2.4285700000000001</v>
      </c>
      <c r="R380" s="57">
        <v>8.5709999999999995E-2</v>
      </c>
      <c r="S380" s="98">
        <f t="shared" si="35"/>
        <v>3.5142800000000003</v>
      </c>
      <c r="T380" s="259">
        <v>23637</v>
      </c>
      <c r="U380" s="237">
        <v>22587</v>
      </c>
      <c r="V380" s="237">
        <v>0</v>
      </c>
      <c r="W380" s="237">
        <v>38</v>
      </c>
      <c r="X380" s="237">
        <v>0</v>
      </c>
      <c r="Y380" s="237">
        <v>24037</v>
      </c>
      <c r="Z380" s="237">
        <v>270</v>
      </c>
      <c r="AA380" s="237">
        <v>743</v>
      </c>
      <c r="AB380" s="68">
        <v>0</v>
      </c>
      <c r="AC380" s="68">
        <v>0</v>
      </c>
      <c r="AD380" s="68">
        <v>0</v>
      </c>
      <c r="AE380" s="68">
        <v>20561</v>
      </c>
      <c r="AF380" s="68">
        <v>30000</v>
      </c>
      <c r="AG380" s="68">
        <v>0</v>
      </c>
      <c r="AH380" s="68">
        <v>53601</v>
      </c>
      <c r="AI380" s="68">
        <v>104162</v>
      </c>
      <c r="AJ380" s="91">
        <f t="shared" si="33"/>
        <v>0</v>
      </c>
      <c r="AK380" s="68">
        <v>89952</v>
      </c>
      <c r="AL380" s="68">
        <v>10549</v>
      </c>
      <c r="AM380" s="68">
        <v>30060</v>
      </c>
      <c r="AN380" s="68">
        <v>130561</v>
      </c>
      <c r="AO380" s="241" t="s">
        <v>1032</v>
      </c>
      <c r="AP380" s="241" t="s">
        <v>1032</v>
      </c>
      <c r="AQ380" s="111">
        <f t="shared" si="34"/>
        <v>0</v>
      </c>
      <c r="AR380" s="209">
        <v>20561</v>
      </c>
      <c r="AS380" s="241" t="s">
        <v>1032</v>
      </c>
      <c r="AT380" s="241" t="s">
        <v>1032</v>
      </c>
      <c r="AU380" s="91">
        <f t="shared" si="36"/>
        <v>20561</v>
      </c>
      <c r="AW380" s="47"/>
      <c r="AX380" s="47"/>
      <c r="AY380" s="47"/>
      <c r="AZ380" s="47"/>
      <c r="BA380" s="47"/>
      <c r="BB380" s="47"/>
      <c r="BC380" s="47"/>
      <c r="BD380" s="47"/>
      <c r="BE380" s="47"/>
      <c r="BF380" s="68"/>
      <c r="BG380" s="68"/>
      <c r="BH380" s="68"/>
      <c r="BJ380" s="68"/>
      <c r="BK380" s="47"/>
      <c r="BL380" s="47"/>
      <c r="BM380" s="47"/>
      <c r="BN380" s="47"/>
    </row>
    <row r="381" spans="1:66" x14ac:dyDescent="0.2">
      <c r="A381" s="14">
        <v>910140933</v>
      </c>
      <c r="B381" t="str">
        <f>VLOOKUP($A381,[2]LibPAS!$A$2:$AO$476,2,FALSE)</f>
        <v>SCHLOW CENTRE REGION LIBRARY</v>
      </c>
      <c r="C381" s="95"/>
      <c r="D381" s="153" t="s">
        <v>1445</v>
      </c>
      <c r="E381" s="153" t="s">
        <v>102</v>
      </c>
      <c r="F381" s="153" t="s">
        <v>673</v>
      </c>
      <c r="G381" s="96"/>
      <c r="H381" s="96"/>
      <c r="I381" s="153" t="s">
        <v>1470</v>
      </c>
      <c r="J381" s="237">
        <v>92096</v>
      </c>
      <c r="K381" s="237">
        <v>35130</v>
      </c>
      <c r="L381" s="57">
        <v>62</v>
      </c>
      <c r="M381" s="57">
        <v>11.1</v>
      </c>
      <c r="N381" s="57">
        <v>0</v>
      </c>
      <c r="O381" s="98">
        <f t="shared" si="32"/>
        <v>11.1</v>
      </c>
      <c r="P381" s="245">
        <v>0</v>
      </c>
      <c r="Q381" s="57">
        <v>18.925000000000001</v>
      </c>
      <c r="R381" s="57">
        <v>3.5249999999999999</v>
      </c>
      <c r="S381" s="98">
        <f t="shared" si="35"/>
        <v>33.549999999999997</v>
      </c>
      <c r="T381" s="259">
        <v>171553</v>
      </c>
      <c r="U381" s="237">
        <v>132628</v>
      </c>
      <c r="V381" s="237">
        <v>16565</v>
      </c>
      <c r="W381" s="237">
        <v>158</v>
      </c>
      <c r="X381" s="237">
        <v>46</v>
      </c>
      <c r="Y381" s="237">
        <v>759005</v>
      </c>
      <c r="Z381" s="237">
        <v>11376</v>
      </c>
      <c r="AA381" s="237">
        <v>16520</v>
      </c>
      <c r="AB381" s="68">
        <v>0</v>
      </c>
      <c r="AC381" s="68">
        <v>3880</v>
      </c>
      <c r="AD381" s="68">
        <v>823</v>
      </c>
      <c r="AE381" s="68">
        <v>204120</v>
      </c>
      <c r="AF381" s="68">
        <v>1661659</v>
      </c>
      <c r="AG381" s="68">
        <v>0</v>
      </c>
      <c r="AH381" s="68">
        <v>1026633</v>
      </c>
      <c r="AI381" s="68">
        <v>2896292</v>
      </c>
      <c r="AJ381" s="91">
        <f t="shared" si="33"/>
        <v>823</v>
      </c>
      <c r="AK381" s="68">
        <v>1607482</v>
      </c>
      <c r="AL381" s="68">
        <v>312034</v>
      </c>
      <c r="AM381" s="68">
        <v>672702</v>
      </c>
      <c r="AN381" s="68">
        <v>2592218</v>
      </c>
      <c r="AO381" s="68">
        <v>3880</v>
      </c>
      <c r="AP381" s="68">
        <v>0</v>
      </c>
      <c r="AQ381" s="111">
        <f t="shared" si="34"/>
        <v>3880</v>
      </c>
      <c r="AR381" s="209">
        <v>203297</v>
      </c>
      <c r="AS381" s="68">
        <v>0</v>
      </c>
      <c r="AT381" s="68">
        <v>823</v>
      </c>
      <c r="AU381" s="91">
        <f t="shared" si="36"/>
        <v>204120</v>
      </c>
      <c r="AW381" s="47"/>
      <c r="AX381" s="47"/>
      <c r="AZ381" s="68"/>
      <c r="BA381" s="68"/>
      <c r="BB381" s="47"/>
      <c r="BC381" s="47"/>
      <c r="BD381" s="47"/>
      <c r="BE381" s="47"/>
      <c r="BF381" s="68"/>
      <c r="BG381" s="68"/>
      <c r="BH381" s="68"/>
      <c r="BJ381" s="68"/>
      <c r="BK381" s="47"/>
      <c r="BL381" s="47"/>
      <c r="BM381" s="47"/>
      <c r="BN381" s="47"/>
    </row>
    <row r="382" spans="1:66" x14ac:dyDescent="0.2">
      <c r="A382" s="14">
        <v>929541563</v>
      </c>
      <c r="B382" t="str">
        <f>VLOOKUP($A382,[2]LibPAS!$A$2:$AO$476,2,FALSE)</f>
        <v>SCHUYLKILL HAVEN FR PUB LIB</v>
      </c>
      <c r="C382" s="95"/>
      <c r="D382" s="153" t="s">
        <v>957</v>
      </c>
      <c r="E382" s="153" t="s">
        <v>368</v>
      </c>
      <c r="F382" s="153" t="s">
        <v>630</v>
      </c>
      <c r="G382" s="96"/>
      <c r="H382" s="96"/>
      <c r="I382" s="153">
        <v>0</v>
      </c>
      <c r="J382" s="237">
        <v>8429</v>
      </c>
      <c r="K382" s="237">
        <v>4076</v>
      </c>
      <c r="L382" s="57">
        <v>47</v>
      </c>
      <c r="M382" s="57">
        <v>0</v>
      </c>
      <c r="N382" s="57">
        <v>0</v>
      </c>
      <c r="O382" s="98">
        <f t="shared" ref="O382:O442" si="37">SUM(M382:N382)</f>
        <v>0</v>
      </c>
      <c r="P382" s="245">
        <v>1</v>
      </c>
      <c r="Q382" s="57">
        <v>2.125</v>
      </c>
      <c r="R382" s="57">
        <v>0</v>
      </c>
      <c r="S382" s="98">
        <f t="shared" si="35"/>
        <v>3.125</v>
      </c>
      <c r="T382" s="259">
        <v>36827</v>
      </c>
      <c r="U382" s="237">
        <v>34889</v>
      </c>
      <c r="V382" s="237">
        <v>0</v>
      </c>
      <c r="W382" s="237">
        <v>40</v>
      </c>
      <c r="X382" s="237">
        <v>0</v>
      </c>
      <c r="Y382" s="237">
        <v>28305</v>
      </c>
      <c r="Z382" s="237">
        <v>111</v>
      </c>
      <c r="AA382" s="237">
        <v>212</v>
      </c>
      <c r="AB382" s="68">
        <v>0</v>
      </c>
      <c r="AC382" s="68">
        <v>0</v>
      </c>
      <c r="AD382" s="68">
        <v>0</v>
      </c>
      <c r="AE382" s="68">
        <v>28214</v>
      </c>
      <c r="AF382" s="68">
        <v>38030</v>
      </c>
      <c r="AG382" s="68">
        <v>7280</v>
      </c>
      <c r="AH382" s="68">
        <v>29420</v>
      </c>
      <c r="AI382" s="68">
        <v>95664</v>
      </c>
      <c r="AJ382" s="91">
        <f t="shared" ref="AJ382:AJ442" si="38">AB382+AD382</f>
        <v>0</v>
      </c>
      <c r="AK382" s="68">
        <v>84032</v>
      </c>
      <c r="AL382" s="68">
        <v>16008</v>
      </c>
      <c r="AM382" s="68">
        <v>33905</v>
      </c>
      <c r="AN382" s="68">
        <v>133945</v>
      </c>
      <c r="AO382" s="68">
        <v>0</v>
      </c>
      <c r="AP382" s="68">
        <v>0</v>
      </c>
      <c r="AQ382" s="111">
        <f t="shared" ref="AQ382:AQ442" si="39">SUM(AO382:AP382)</f>
        <v>0</v>
      </c>
      <c r="AR382" s="209">
        <v>28214</v>
      </c>
      <c r="AS382" s="68">
        <v>0</v>
      </c>
      <c r="AT382" s="68">
        <v>0</v>
      </c>
      <c r="AU382" s="91">
        <f t="shared" si="36"/>
        <v>28214</v>
      </c>
      <c r="AW382" s="47"/>
      <c r="AX382" s="47"/>
      <c r="AZ382" s="68"/>
      <c r="BA382" s="68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</row>
    <row r="383" spans="1:66" x14ac:dyDescent="0.2">
      <c r="A383" s="14">
        <v>914060903</v>
      </c>
      <c r="B383" t="str">
        <f>VLOOKUP($A383,[2]LibPAS!$A$2:$AO$476,2,FALSE)</f>
        <v>SCHUYLKILL VALLEY COMMUNITY LIBRARY</v>
      </c>
      <c r="C383" s="95"/>
      <c r="D383" s="153" t="s">
        <v>1444</v>
      </c>
      <c r="E383" s="153" t="s">
        <v>120</v>
      </c>
      <c r="F383" s="153" t="s">
        <v>11</v>
      </c>
      <c r="G383" s="96"/>
      <c r="H383" s="96"/>
      <c r="I383" s="153" t="s">
        <v>1465</v>
      </c>
      <c r="J383" s="237">
        <v>14784</v>
      </c>
      <c r="K383" s="237">
        <v>1921</v>
      </c>
      <c r="L383" s="57">
        <v>45</v>
      </c>
      <c r="M383" s="57">
        <v>0</v>
      </c>
      <c r="N383" s="57">
        <v>1</v>
      </c>
      <c r="O383" s="98">
        <f t="shared" si="37"/>
        <v>1</v>
      </c>
      <c r="P383" s="245">
        <v>0</v>
      </c>
      <c r="Q383" s="57">
        <v>1.94286</v>
      </c>
      <c r="R383" s="57">
        <v>0.22857</v>
      </c>
      <c r="S383" s="98">
        <f t="shared" si="35"/>
        <v>3.17143</v>
      </c>
      <c r="T383" s="259">
        <v>17790</v>
      </c>
      <c r="U383" s="237">
        <v>15125</v>
      </c>
      <c r="V383" s="237">
        <v>236989</v>
      </c>
      <c r="W383" s="237">
        <v>34</v>
      </c>
      <c r="X383" s="237">
        <v>0</v>
      </c>
      <c r="Y383" s="237">
        <v>43450</v>
      </c>
      <c r="Z383" s="237">
        <v>6188</v>
      </c>
      <c r="AA383" s="237">
        <v>7289</v>
      </c>
      <c r="AB383" s="68">
        <v>0</v>
      </c>
      <c r="AC383" s="68">
        <v>0</v>
      </c>
      <c r="AD383" s="68">
        <v>0</v>
      </c>
      <c r="AE383" s="68">
        <v>12007</v>
      </c>
      <c r="AF383" s="68">
        <v>77949</v>
      </c>
      <c r="AG383" s="241" t="s">
        <v>1032</v>
      </c>
      <c r="AH383" s="68">
        <v>47889</v>
      </c>
      <c r="AI383" s="68">
        <v>137845</v>
      </c>
      <c r="AJ383" s="91">
        <f t="shared" si="38"/>
        <v>0</v>
      </c>
      <c r="AK383" s="68">
        <v>84468</v>
      </c>
      <c r="AL383" s="68">
        <v>20838</v>
      </c>
      <c r="AM383" s="68">
        <v>26855</v>
      </c>
      <c r="AN383" s="68">
        <v>132161</v>
      </c>
      <c r="AO383" s="241" t="s">
        <v>1032</v>
      </c>
      <c r="AP383" s="241" t="s">
        <v>1032</v>
      </c>
      <c r="AQ383" s="111">
        <f t="shared" si="39"/>
        <v>0</v>
      </c>
      <c r="AR383" s="209">
        <v>11011</v>
      </c>
      <c r="AS383" s="241" t="s">
        <v>1032</v>
      </c>
      <c r="AT383" s="68">
        <v>996</v>
      </c>
      <c r="AU383" s="91">
        <f t="shared" si="36"/>
        <v>12007</v>
      </c>
      <c r="AW383" s="47"/>
      <c r="AX383" s="47"/>
      <c r="AZ383" s="68"/>
      <c r="BA383" s="68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</row>
    <row r="384" spans="1:66" x14ac:dyDescent="0.2">
      <c r="A384" s="14">
        <v>902024253</v>
      </c>
      <c r="B384" t="str">
        <f>VLOOKUP($A384,[2]LibPAS!$A$2:$AO$476,2,FALSE)</f>
        <v>SCOTT TOWNSHIP PUBLIC LIBRARY</v>
      </c>
      <c r="C384" s="95"/>
      <c r="D384" s="153" t="s">
        <v>1441</v>
      </c>
      <c r="E384" s="153" t="s">
        <v>229</v>
      </c>
      <c r="F384" s="153" t="s">
        <v>332</v>
      </c>
      <c r="G384" s="96"/>
      <c r="H384" s="96"/>
      <c r="I384" s="153" t="s">
        <v>1452</v>
      </c>
      <c r="J384" s="237">
        <v>17024</v>
      </c>
      <c r="K384" s="237">
        <v>3573</v>
      </c>
      <c r="L384" s="57">
        <v>52</v>
      </c>
      <c r="M384" s="57">
        <v>3.2</v>
      </c>
      <c r="N384" s="57">
        <v>0</v>
      </c>
      <c r="O384" s="98">
        <f t="shared" si="37"/>
        <v>3.2</v>
      </c>
      <c r="P384" s="245">
        <v>1.05</v>
      </c>
      <c r="Q384" s="57">
        <v>0.32</v>
      </c>
      <c r="R384" s="57">
        <v>1.1466700000000001</v>
      </c>
      <c r="S384" s="98">
        <f t="shared" si="35"/>
        <v>5.7166700000000006</v>
      </c>
      <c r="T384" s="259">
        <v>24220</v>
      </c>
      <c r="U384" s="237">
        <v>18749</v>
      </c>
      <c r="V384" s="237">
        <v>348491</v>
      </c>
      <c r="W384" s="237">
        <v>16</v>
      </c>
      <c r="X384" s="238">
        <v>265</v>
      </c>
      <c r="Y384" s="237">
        <v>78719</v>
      </c>
      <c r="Z384" s="237">
        <v>19757</v>
      </c>
      <c r="AA384" s="237">
        <v>19534</v>
      </c>
      <c r="AB384" s="68">
        <v>0</v>
      </c>
      <c r="AC384" s="68">
        <v>0</v>
      </c>
      <c r="AD384" s="68">
        <v>0</v>
      </c>
      <c r="AE384" s="68">
        <v>33750</v>
      </c>
      <c r="AF384" s="68">
        <v>213413</v>
      </c>
      <c r="AG384" s="241" t="s">
        <v>1032</v>
      </c>
      <c r="AH384" s="68">
        <v>52135</v>
      </c>
      <c r="AI384" s="68">
        <v>299298</v>
      </c>
      <c r="AJ384" s="91">
        <f t="shared" si="38"/>
        <v>0</v>
      </c>
      <c r="AK384" s="68">
        <v>169914</v>
      </c>
      <c r="AL384" s="68">
        <v>34724</v>
      </c>
      <c r="AM384" s="68">
        <v>72118</v>
      </c>
      <c r="AN384" s="68">
        <v>276756</v>
      </c>
      <c r="AO384" s="68">
        <v>0</v>
      </c>
      <c r="AP384" s="68">
        <v>0</v>
      </c>
      <c r="AQ384" s="111">
        <f t="shared" si="39"/>
        <v>0</v>
      </c>
      <c r="AR384" s="209">
        <v>24541</v>
      </c>
      <c r="AS384" s="68">
        <v>0</v>
      </c>
      <c r="AT384" s="68">
        <v>9209</v>
      </c>
      <c r="AU384" s="91">
        <f t="shared" si="36"/>
        <v>33750</v>
      </c>
      <c r="AW384" s="47"/>
      <c r="AX384" s="47"/>
      <c r="AY384" s="47"/>
      <c r="AZ384" s="47"/>
      <c r="BA384" s="47"/>
      <c r="BB384" s="47"/>
      <c r="BC384" s="47"/>
      <c r="BD384" s="47"/>
      <c r="BE384" s="47"/>
      <c r="BF384" s="68"/>
      <c r="BG384" s="68"/>
      <c r="BH384" s="68"/>
      <c r="BJ384" s="68"/>
      <c r="BK384" s="47"/>
      <c r="BL384" s="47"/>
      <c r="BM384" s="47"/>
      <c r="BN384" s="47"/>
    </row>
    <row r="385" spans="1:66" x14ac:dyDescent="0.2">
      <c r="A385" s="14">
        <v>907651413</v>
      </c>
      <c r="B385" t="str">
        <f>VLOOKUP($A385,[2]LibPAS!$A$2:$AO$476,2,FALSE)</f>
        <v>SCOTTDALE PUBLIC LIBRARY</v>
      </c>
      <c r="C385" s="95"/>
      <c r="D385" s="153" t="s">
        <v>1441</v>
      </c>
      <c r="E385" s="153" t="s">
        <v>806</v>
      </c>
      <c r="F385" s="153" t="s">
        <v>806</v>
      </c>
      <c r="G385" s="96"/>
      <c r="H385" s="96"/>
      <c r="I385" s="153" t="s">
        <v>1448</v>
      </c>
      <c r="J385" s="237">
        <v>15199</v>
      </c>
      <c r="K385" s="237">
        <v>4744</v>
      </c>
      <c r="L385" s="57">
        <v>45</v>
      </c>
      <c r="M385" s="57">
        <v>1.14286</v>
      </c>
      <c r="N385" s="57">
        <v>0</v>
      </c>
      <c r="O385" s="98">
        <f t="shared" si="37"/>
        <v>1.14286</v>
      </c>
      <c r="P385" s="245">
        <v>0</v>
      </c>
      <c r="Q385" s="57">
        <v>4.4571399999999999</v>
      </c>
      <c r="R385" s="57">
        <v>0.57142999999999999</v>
      </c>
      <c r="S385" s="98">
        <f t="shared" si="35"/>
        <v>6.17143</v>
      </c>
      <c r="T385" s="259">
        <v>56174</v>
      </c>
      <c r="U385" s="237">
        <v>52114</v>
      </c>
      <c r="V385" s="237">
        <v>1267</v>
      </c>
      <c r="W385" s="237">
        <v>59</v>
      </c>
      <c r="X385" s="237">
        <v>2</v>
      </c>
      <c r="Y385" s="237">
        <v>47240</v>
      </c>
      <c r="Z385" s="237">
        <v>5474</v>
      </c>
      <c r="AA385" s="237">
        <v>5891</v>
      </c>
      <c r="AB385" s="68">
        <v>13816</v>
      </c>
      <c r="AC385" s="68">
        <v>13816</v>
      </c>
      <c r="AD385" s="68">
        <v>0</v>
      </c>
      <c r="AE385" s="68">
        <v>48983</v>
      </c>
      <c r="AF385" s="68">
        <v>38729</v>
      </c>
      <c r="AG385" s="68">
        <v>0</v>
      </c>
      <c r="AH385" s="68">
        <v>151028</v>
      </c>
      <c r="AI385" s="68">
        <v>252556</v>
      </c>
      <c r="AJ385" s="91">
        <f t="shared" si="38"/>
        <v>13816</v>
      </c>
      <c r="AK385" s="68">
        <v>164332</v>
      </c>
      <c r="AL385" s="68">
        <v>44638</v>
      </c>
      <c r="AM385" s="68">
        <v>53870</v>
      </c>
      <c r="AN385" s="68">
        <v>262840</v>
      </c>
      <c r="AO385" s="68">
        <v>0</v>
      </c>
      <c r="AP385" s="68">
        <v>13816</v>
      </c>
      <c r="AQ385" s="111">
        <f t="shared" si="39"/>
        <v>13816</v>
      </c>
      <c r="AR385" s="209">
        <v>48983</v>
      </c>
      <c r="AS385" s="68">
        <v>0</v>
      </c>
      <c r="AT385" s="68">
        <v>0</v>
      </c>
      <c r="AU385" s="91">
        <f t="shared" si="36"/>
        <v>48983</v>
      </c>
      <c r="AW385" s="47"/>
      <c r="AX385" s="47"/>
      <c r="AY385" s="47"/>
      <c r="AZ385" s="47"/>
      <c r="BA385" s="47"/>
      <c r="BB385" s="47"/>
      <c r="BC385" s="47"/>
      <c r="BD385" s="47"/>
      <c r="BE385" s="47"/>
      <c r="BF385" s="68"/>
      <c r="BG385" s="68"/>
      <c r="BH385" s="68"/>
      <c r="BJ385" s="68"/>
      <c r="BK385" s="47"/>
      <c r="BL385" s="47"/>
      <c r="BM385" s="47"/>
      <c r="BN385" s="47"/>
    </row>
    <row r="386" spans="1:66" x14ac:dyDescent="0.2">
      <c r="A386" s="14">
        <v>919350965</v>
      </c>
      <c r="B386" t="str">
        <f>VLOOKUP($A386,[2]LibPAS!$A$2:$AO$476,2,FALSE)</f>
        <v>SCRANTON PUBLIC LIBRARY</v>
      </c>
      <c r="C386" s="95"/>
      <c r="D386" s="153" t="s">
        <v>957</v>
      </c>
      <c r="E386" s="153" t="s">
        <v>957</v>
      </c>
      <c r="F386" s="153" t="s">
        <v>554</v>
      </c>
      <c r="G386" s="96"/>
      <c r="H386" s="96"/>
      <c r="I386" s="153" t="s">
        <v>1447</v>
      </c>
      <c r="J386" s="237">
        <v>95865</v>
      </c>
      <c r="K386" s="237">
        <v>26898</v>
      </c>
      <c r="L386" s="57">
        <v>69</v>
      </c>
      <c r="M386" s="57">
        <v>12</v>
      </c>
      <c r="N386" s="57">
        <v>1</v>
      </c>
      <c r="O386" s="98">
        <f t="shared" si="37"/>
        <v>13</v>
      </c>
      <c r="P386" s="245">
        <v>2</v>
      </c>
      <c r="Q386" s="57">
        <v>31.428570000000001</v>
      </c>
      <c r="R386" s="57">
        <v>0.85714000000000001</v>
      </c>
      <c r="S386" s="98">
        <f t="shared" si="35"/>
        <v>47.285710000000002</v>
      </c>
      <c r="T386" s="259">
        <v>327149</v>
      </c>
      <c r="U386" s="237">
        <v>232596</v>
      </c>
      <c r="V386" s="237">
        <v>3609</v>
      </c>
      <c r="W386" s="237">
        <v>244</v>
      </c>
      <c r="X386" s="237">
        <v>0</v>
      </c>
      <c r="Y386" s="237">
        <v>453651</v>
      </c>
      <c r="Z386" s="237">
        <v>7729</v>
      </c>
      <c r="AA386" s="237">
        <v>1692</v>
      </c>
      <c r="AB386" s="68">
        <v>0</v>
      </c>
      <c r="AC386" s="68">
        <v>0</v>
      </c>
      <c r="AD386" s="68">
        <v>0</v>
      </c>
      <c r="AE386" s="68">
        <v>963134</v>
      </c>
      <c r="AF386" s="68">
        <v>2115247</v>
      </c>
      <c r="AG386" s="68">
        <v>0</v>
      </c>
      <c r="AH386" s="68">
        <v>440230</v>
      </c>
      <c r="AI386" s="68">
        <v>3518611</v>
      </c>
      <c r="AJ386" s="91">
        <f t="shared" si="38"/>
        <v>0</v>
      </c>
      <c r="AK386" s="68">
        <v>2403566</v>
      </c>
      <c r="AL386" s="68">
        <v>418369</v>
      </c>
      <c r="AM386" s="68">
        <v>762883</v>
      </c>
      <c r="AN386" s="68">
        <v>3584818</v>
      </c>
      <c r="AO386" s="68">
        <v>0</v>
      </c>
      <c r="AP386" s="68">
        <v>0</v>
      </c>
      <c r="AQ386" s="111">
        <f t="shared" si="39"/>
        <v>0</v>
      </c>
      <c r="AR386" s="209">
        <v>985944</v>
      </c>
      <c r="AS386" s="68">
        <v>0</v>
      </c>
      <c r="AT386" s="68">
        <v>0</v>
      </c>
      <c r="AU386" s="91">
        <f t="shared" si="36"/>
        <v>985944</v>
      </c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</row>
    <row r="387" spans="1:66" x14ac:dyDescent="0.2">
      <c r="A387" s="14">
        <v>903022943</v>
      </c>
      <c r="B387" t="str">
        <f>VLOOKUP($A387,[2]LibPAS!$A$2:$AO$476,2,FALSE)</f>
        <v>SEWICKLEY PUBLIC LIBRARY</v>
      </c>
      <c r="C387" s="95"/>
      <c r="D387" s="153" t="s">
        <v>1441</v>
      </c>
      <c r="E387" s="153" t="s">
        <v>229</v>
      </c>
      <c r="F387" s="153" t="s">
        <v>332</v>
      </c>
      <c r="G387" s="96"/>
      <c r="H387" s="96"/>
      <c r="I387" s="153" t="s">
        <v>1452</v>
      </c>
      <c r="J387" s="237">
        <v>13934</v>
      </c>
      <c r="K387" s="237">
        <v>12371</v>
      </c>
      <c r="L387" s="57">
        <v>69</v>
      </c>
      <c r="M387" s="57">
        <v>8.7714300000000005</v>
      </c>
      <c r="N387" s="57">
        <v>0</v>
      </c>
      <c r="O387" s="98">
        <f t="shared" si="37"/>
        <v>8.7714300000000005</v>
      </c>
      <c r="P387" s="245">
        <v>0</v>
      </c>
      <c r="Q387" s="57">
        <v>9.1999999999999993</v>
      </c>
      <c r="R387" s="57">
        <v>1</v>
      </c>
      <c r="S387" s="98">
        <f t="shared" ref="S387:S449" si="40">SUM(O387:R387)</f>
        <v>18.971429999999998</v>
      </c>
      <c r="T387" s="259">
        <v>89401</v>
      </c>
      <c r="U387" s="237">
        <v>71319</v>
      </c>
      <c r="V387" s="237">
        <v>348491</v>
      </c>
      <c r="W387" s="237">
        <v>214</v>
      </c>
      <c r="X387" s="238">
        <v>265</v>
      </c>
      <c r="Y387" s="237">
        <v>319558</v>
      </c>
      <c r="Z387" s="237">
        <v>72682</v>
      </c>
      <c r="AA387" s="237">
        <v>63711</v>
      </c>
      <c r="AB387" s="68">
        <v>0</v>
      </c>
      <c r="AC387" s="68">
        <v>0</v>
      </c>
      <c r="AD387" s="68">
        <v>0</v>
      </c>
      <c r="AE387" s="68">
        <v>50886</v>
      </c>
      <c r="AF387" s="68">
        <v>695596</v>
      </c>
      <c r="AG387" s="68">
        <v>477081</v>
      </c>
      <c r="AH387" s="68">
        <v>302297</v>
      </c>
      <c r="AI387" s="68">
        <v>1048779</v>
      </c>
      <c r="AJ387" s="91">
        <f t="shared" si="38"/>
        <v>0</v>
      </c>
      <c r="AK387" s="68">
        <v>698303</v>
      </c>
      <c r="AL387" s="68">
        <v>129533</v>
      </c>
      <c r="AM387" s="68">
        <v>225247</v>
      </c>
      <c r="AN387" s="68">
        <v>1053083</v>
      </c>
      <c r="AO387" s="68">
        <v>0</v>
      </c>
      <c r="AP387" s="68">
        <v>0</v>
      </c>
      <c r="AQ387" s="111">
        <f t="shared" si="39"/>
        <v>0</v>
      </c>
      <c r="AR387" s="209">
        <v>43348</v>
      </c>
      <c r="AS387" s="68">
        <v>0</v>
      </c>
      <c r="AT387" s="68">
        <v>7538</v>
      </c>
      <c r="AU387" s="91">
        <f t="shared" ref="AU387:AU449" si="41">SUM(AR387:AT387)</f>
        <v>50886</v>
      </c>
      <c r="AW387" s="47"/>
      <c r="AX387" s="47"/>
      <c r="AY387" s="47"/>
      <c r="AZ387" s="47"/>
      <c r="BA387" s="47"/>
      <c r="BB387" s="47"/>
      <c r="BC387" s="47"/>
      <c r="BD387" s="47"/>
      <c r="BE387" s="47"/>
      <c r="BF387" s="68"/>
      <c r="BG387" s="68"/>
      <c r="BH387" s="68"/>
      <c r="BJ387" s="68"/>
      <c r="BK387" s="47"/>
      <c r="BL387" s="47"/>
      <c r="BM387" s="47"/>
      <c r="BN387" s="47"/>
    </row>
    <row r="388" spans="1:66" x14ac:dyDescent="0.2">
      <c r="A388" s="14">
        <v>907651475</v>
      </c>
      <c r="B388" t="str">
        <f>VLOOKUP($A388,[2]LibPAS!$A$2:$AO$476,2,FALSE)</f>
        <v>SEWICKLEY TOWNSHIP PUBLIC LIBRARY</v>
      </c>
      <c r="C388" s="95"/>
      <c r="D388" s="153" t="s">
        <v>1441</v>
      </c>
      <c r="E388" s="153" t="s">
        <v>806</v>
      </c>
      <c r="F388" s="153" t="s">
        <v>806</v>
      </c>
      <c r="G388" s="96"/>
      <c r="H388" s="96"/>
      <c r="I388" s="153" t="s">
        <v>1448</v>
      </c>
      <c r="J388" s="237">
        <v>5996</v>
      </c>
      <c r="K388" s="237">
        <v>1879</v>
      </c>
      <c r="L388" s="57">
        <v>38</v>
      </c>
      <c r="M388" s="57">
        <v>0.6</v>
      </c>
      <c r="N388" s="57">
        <v>0</v>
      </c>
      <c r="O388" s="98">
        <f t="shared" si="37"/>
        <v>0.6</v>
      </c>
      <c r="P388" s="245">
        <v>0.42857000000000001</v>
      </c>
      <c r="Q388" s="57">
        <v>0.37142999999999998</v>
      </c>
      <c r="R388" s="57">
        <v>0.17143</v>
      </c>
      <c r="S388" s="98">
        <f t="shared" si="40"/>
        <v>1.5714299999999999</v>
      </c>
      <c r="T388" s="259">
        <v>20409</v>
      </c>
      <c r="U388" s="237">
        <v>18152</v>
      </c>
      <c r="V388" s="237">
        <v>17</v>
      </c>
      <c r="W388" s="237">
        <v>35</v>
      </c>
      <c r="X388" s="237">
        <v>0</v>
      </c>
      <c r="Y388" s="237">
        <v>18794</v>
      </c>
      <c r="Z388" s="237">
        <v>6510</v>
      </c>
      <c r="AA388" s="237">
        <v>3649</v>
      </c>
      <c r="AB388" s="68">
        <v>0</v>
      </c>
      <c r="AC388" s="68">
        <v>0</v>
      </c>
      <c r="AD388" s="68">
        <v>0</v>
      </c>
      <c r="AE388" s="68">
        <v>20639</v>
      </c>
      <c r="AF388" s="68">
        <v>3342</v>
      </c>
      <c r="AG388" s="241" t="s">
        <v>1032</v>
      </c>
      <c r="AH388" s="68">
        <v>66497</v>
      </c>
      <c r="AI388" s="68">
        <v>90478</v>
      </c>
      <c r="AJ388" s="91">
        <f t="shared" si="38"/>
        <v>0</v>
      </c>
      <c r="AK388" s="68">
        <v>40115</v>
      </c>
      <c r="AL388" s="68">
        <v>10549</v>
      </c>
      <c r="AM388" s="68">
        <v>31183</v>
      </c>
      <c r="AN388" s="68">
        <v>81847</v>
      </c>
      <c r="AO388" s="241" t="s">
        <v>1032</v>
      </c>
      <c r="AP388" s="241" t="s">
        <v>1032</v>
      </c>
      <c r="AQ388" s="111">
        <f t="shared" si="39"/>
        <v>0</v>
      </c>
      <c r="AR388" s="209">
        <v>20639</v>
      </c>
      <c r="AS388" s="241" t="s">
        <v>1032</v>
      </c>
      <c r="AT388" s="241" t="s">
        <v>1032</v>
      </c>
      <c r="AU388" s="91">
        <f t="shared" si="41"/>
        <v>20639</v>
      </c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</row>
    <row r="389" spans="1:66" x14ac:dyDescent="0.2">
      <c r="A389" s="14">
        <v>902023034</v>
      </c>
      <c r="B389" t="str">
        <f>VLOOKUP($A389,[2]LibPAS!$A$2:$AO$476,2,FALSE)</f>
        <v>SHALER NORTH HILLS LIBRARY</v>
      </c>
      <c r="C389" s="95"/>
      <c r="D389" s="153" t="s">
        <v>1441</v>
      </c>
      <c r="E389" s="153" t="s">
        <v>229</v>
      </c>
      <c r="F389" s="153" t="s">
        <v>332</v>
      </c>
      <c r="G389" s="96"/>
      <c r="H389" s="96"/>
      <c r="I389" s="153" t="s">
        <v>1452</v>
      </c>
      <c r="J389" s="237">
        <v>28757</v>
      </c>
      <c r="K389" s="237">
        <v>13928</v>
      </c>
      <c r="L389" s="57">
        <v>64</v>
      </c>
      <c r="M389" s="57">
        <v>6.0750000000000002</v>
      </c>
      <c r="N389" s="57">
        <v>0</v>
      </c>
      <c r="O389" s="98">
        <f t="shared" si="37"/>
        <v>6.0750000000000002</v>
      </c>
      <c r="P389" s="245">
        <v>0</v>
      </c>
      <c r="Q389" s="57">
        <v>12.8</v>
      </c>
      <c r="R389" s="57">
        <v>3.7</v>
      </c>
      <c r="S389" s="98">
        <f t="shared" si="40"/>
        <v>22.574999999999999</v>
      </c>
      <c r="T389" s="259">
        <v>133046</v>
      </c>
      <c r="U389" s="237">
        <v>116991</v>
      </c>
      <c r="V389" s="237">
        <v>348491</v>
      </c>
      <c r="W389" s="237">
        <v>158</v>
      </c>
      <c r="X389" s="237">
        <v>265</v>
      </c>
      <c r="Y389" s="237">
        <v>409626</v>
      </c>
      <c r="Z389" s="237">
        <v>76282</v>
      </c>
      <c r="AA389" s="237">
        <v>71775</v>
      </c>
      <c r="AB389" s="241">
        <v>0</v>
      </c>
      <c r="AC389" s="241">
        <v>0</v>
      </c>
      <c r="AD389" s="241">
        <v>0</v>
      </c>
      <c r="AE389" s="68">
        <v>109718</v>
      </c>
      <c r="AF389" s="68">
        <v>874489</v>
      </c>
      <c r="AG389" s="241" t="s">
        <v>1032</v>
      </c>
      <c r="AH389" s="68">
        <v>246721</v>
      </c>
      <c r="AI389" s="68">
        <v>1230928</v>
      </c>
      <c r="AJ389" s="91">
        <f t="shared" si="38"/>
        <v>0</v>
      </c>
      <c r="AK389" s="68">
        <v>761908</v>
      </c>
      <c r="AL389" s="68">
        <v>162255</v>
      </c>
      <c r="AM389" s="68">
        <v>304479</v>
      </c>
      <c r="AN389" s="68">
        <v>1228642</v>
      </c>
      <c r="AO389" s="241" t="s">
        <v>1032</v>
      </c>
      <c r="AP389" s="241" t="s">
        <v>1032</v>
      </c>
      <c r="AQ389" s="111">
        <f t="shared" si="39"/>
        <v>0</v>
      </c>
      <c r="AR389" s="209">
        <v>94162</v>
      </c>
      <c r="AS389" s="241" t="s">
        <v>1032</v>
      </c>
      <c r="AT389" s="68">
        <v>15556</v>
      </c>
      <c r="AU389" s="91">
        <f t="shared" si="41"/>
        <v>109718</v>
      </c>
      <c r="AW389" s="47"/>
      <c r="AX389" s="47"/>
      <c r="AZ389" s="68"/>
      <c r="BA389" s="68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</row>
    <row r="390" spans="1:66" x14ac:dyDescent="0.2">
      <c r="A390" s="14">
        <v>916490722</v>
      </c>
      <c r="B390" t="str">
        <f>VLOOKUP($A390,[2]LibPAS!$A$2:$AO$476,2,FALSE)</f>
        <v>SHAMOKIN &amp; COAL TWP PUB LIB</v>
      </c>
      <c r="C390" s="95"/>
      <c r="D390" s="153" t="s">
        <v>957</v>
      </c>
      <c r="E390" s="153" t="s">
        <v>368</v>
      </c>
      <c r="F390" s="153" t="s">
        <v>898</v>
      </c>
      <c r="G390" s="96"/>
      <c r="H390" s="96"/>
      <c r="I390" s="153">
        <v>0</v>
      </c>
      <c r="J390" s="237">
        <v>20912</v>
      </c>
      <c r="K390" s="237">
        <v>6604</v>
      </c>
      <c r="L390" s="57">
        <v>43.5</v>
      </c>
      <c r="M390" s="57">
        <v>1</v>
      </c>
      <c r="N390" s="57">
        <v>0</v>
      </c>
      <c r="O390" s="98">
        <f t="shared" si="37"/>
        <v>1</v>
      </c>
      <c r="P390" s="245">
        <v>0</v>
      </c>
      <c r="Q390" s="57">
        <v>4.2857099999999999</v>
      </c>
      <c r="R390" s="57">
        <v>0.34286</v>
      </c>
      <c r="S390" s="98">
        <f t="shared" si="40"/>
        <v>5.6285699999999999</v>
      </c>
      <c r="T390" s="259">
        <v>55595</v>
      </c>
      <c r="U390" s="237">
        <v>52750</v>
      </c>
      <c r="V390" s="237">
        <v>0</v>
      </c>
      <c r="W390" s="237">
        <v>29</v>
      </c>
      <c r="X390" s="237">
        <v>0</v>
      </c>
      <c r="Y390" s="237">
        <v>31489</v>
      </c>
      <c r="Z390" s="237">
        <v>38</v>
      </c>
      <c r="AA390" s="237">
        <v>59</v>
      </c>
      <c r="AB390" s="68">
        <v>10888</v>
      </c>
      <c r="AC390" s="68">
        <v>10888</v>
      </c>
      <c r="AD390" s="68">
        <v>0</v>
      </c>
      <c r="AE390" s="68">
        <v>36735</v>
      </c>
      <c r="AF390" s="68">
        <v>22080</v>
      </c>
      <c r="AG390" s="68">
        <v>0</v>
      </c>
      <c r="AH390" s="68">
        <v>79350</v>
      </c>
      <c r="AI390" s="68">
        <v>149053</v>
      </c>
      <c r="AJ390" s="91">
        <f t="shared" si="38"/>
        <v>10888</v>
      </c>
      <c r="AK390" s="68">
        <v>106570</v>
      </c>
      <c r="AL390" s="68">
        <v>7419</v>
      </c>
      <c r="AM390" s="68">
        <v>25843</v>
      </c>
      <c r="AN390" s="68">
        <v>139832</v>
      </c>
      <c r="AO390" s="68">
        <v>0</v>
      </c>
      <c r="AP390" s="68">
        <v>10888</v>
      </c>
      <c r="AQ390" s="111">
        <f t="shared" si="39"/>
        <v>10888</v>
      </c>
      <c r="AR390" s="209">
        <v>36735</v>
      </c>
      <c r="AS390" s="68">
        <v>0</v>
      </c>
      <c r="AT390" s="68">
        <v>0</v>
      </c>
      <c r="AU390" s="91">
        <f t="shared" si="41"/>
        <v>36735</v>
      </c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</row>
    <row r="391" spans="1:66" x14ac:dyDescent="0.2">
      <c r="A391" s="14">
        <v>925231173</v>
      </c>
      <c r="B391" t="str">
        <f>VLOOKUP($A391,[2]LibPAS!$A$2:$AO$476,2,FALSE)</f>
        <v>SHARON HILL PUBLIC LIBRARY</v>
      </c>
      <c r="C391" s="95"/>
      <c r="D391" s="153" t="s">
        <v>1440</v>
      </c>
      <c r="E391" s="153" t="s">
        <v>870</v>
      </c>
      <c r="F391" s="153" t="s">
        <v>870</v>
      </c>
      <c r="G391" s="96"/>
      <c r="H391" s="96"/>
      <c r="I391" s="153" t="s">
        <v>1457</v>
      </c>
      <c r="J391" s="237">
        <v>5697</v>
      </c>
      <c r="K391" s="237">
        <v>2575</v>
      </c>
      <c r="L391" s="57">
        <v>41</v>
      </c>
      <c r="M391" s="57">
        <v>0</v>
      </c>
      <c r="N391" s="57">
        <v>0</v>
      </c>
      <c r="O391" s="98">
        <f t="shared" si="37"/>
        <v>0</v>
      </c>
      <c r="P391" s="245">
        <v>1.14286</v>
      </c>
      <c r="Q391" s="57">
        <v>1.8</v>
      </c>
      <c r="R391" s="57">
        <v>0</v>
      </c>
      <c r="S391" s="98">
        <f t="shared" si="40"/>
        <v>2.94286</v>
      </c>
      <c r="T391" s="259">
        <v>19216</v>
      </c>
      <c r="U391" s="237">
        <v>19216</v>
      </c>
      <c r="V391" s="237">
        <v>25356</v>
      </c>
      <c r="W391" s="237">
        <v>15</v>
      </c>
      <c r="X391" s="237">
        <v>229</v>
      </c>
      <c r="Y391" s="237">
        <v>20066</v>
      </c>
      <c r="Z391" s="237">
        <v>5128</v>
      </c>
      <c r="AA391" s="237">
        <v>4703</v>
      </c>
      <c r="AB391" s="68">
        <v>0</v>
      </c>
      <c r="AC391" s="68">
        <v>0</v>
      </c>
      <c r="AD391" s="68">
        <v>0</v>
      </c>
      <c r="AE391" s="68">
        <v>18406</v>
      </c>
      <c r="AF391" s="68">
        <v>128714</v>
      </c>
      <c r="AG391" s="68">
        <v>0</v>
      </c>
      <c r="AH391" s="68">
        <v>6238</v>
      </c>
      <c r="AI391" s="68">
        <v>153358</v>
      </c>
      <c r="AJ391" s="91">
        <f t="shared" si="38"/>
        <v>0</v>
      </c>
      <c r="AK391" s="68">
        <v>115377</v>
      </c>
      <c r="AL391" s="68">
        <v>9467</v>
      </c>
      <c r="AM391" s="68">
        <v>6238</v>
      </c>
      <c r="AN391" s="68">
        <v>131082</v>
      </c>
      <c r="AO391" s="68">
        <v>0</v>
      </c>
      <c r="AP391" s="241" t="s">
        <v>1032</v>
      </c>
      <c r="AQ391" s="111">
        <f t="shared" si="39"/>
        <v>0</v>
      </c>
      <c r="AR391" s="209">
        <v>18406</v>
      </c>
      <c r="AS391" s="68">
        <v>0</v>
      </c>
      <c r="AT391" s="68">
        <v>0</v>
      </c>
      <c r="AU391" s="91">
        <f t="shared" si="41"/>
        <v>18406</v>
      </c>
      <c r="AW391" s="47"/>
      <c r="AX391" s="47"/>
      <c r="AY391" s="47"/>
      <c r="AZ391" s="47"/>
      <c r="BA391" s="47"/>
      <c r="BB391" s="47"/>
      <c r="BC391" s="47"/>
      <c r="BD391" s="47"/>
      <c r="BE391" s="47"/>
      <c r="BF391" s="68"/>
      <c r="BG391" s="68"/>
      <c r="BH391" s="68"/>
      <c r="BJ391" s="68"/>
      <c r="BK391" s="47"/>
      <c r="BL391" s="47"/>
      <c r="BM391" s="47"/>
      <c r="BN391" s="47"/>
    </row>
    <row r="392" spans="1:66" x14ac:dyDescent="0.2">
      <c r="A392" s="14">
        <v>905620545</v>
      </c>
      <c r="B392" t="str">
        <f>VLOOKUP($A392,[2]LibPAS!$A$2:$AO$476,2,FALSE)</f>
        <v>SHEFFIELD TOWNSHIP LIBRARY</v>
      </c>
      <c r="C392" s="95"/>
      <c r="D392" s="153" t="s">
        <v>1442</v>
      </c>
      <c r="E392" s="153" t="s">
        <v>855</v>
      </c>
      <c r="F392" s="153" t="s">
        <v>731</v>
      </c>
      <c r="G392" s="96"/>
      <c r="H392" s="96"/>
      <c r="I392" s="153">
        <v>0</v>
      </c>
      <c r="J392" s="237">
        <v>2337</v>
      </c>
      <c r="K392" s="237">
        <v>1920</v>
      </c>
      <c r="L392" s="57">
        <v>26</v>
      </c>
      <c r="M392" s="57">
        <v>0</v>
      </c>
      <c r="N392" s="57">
        <v>0</v>
      </c>
      <c r="O392" s="98">
        <f t="shared" si="37"/>
        <v>0</v>
      </c>
      <c r="P392" s="245">
        <v>0.57142999999999999</v>
      </c>
      <c r="Q392" s="57">
        <v>0.28571000000000002</v>
      </c>
      <c r="R392" s="57">
        <v>0.28571000000000002</v>
      </c>
      <c r="S392" s="98">
        <f t="shared" si="40"/>
        <v>1.1428500000000001</v>
      </c>
      <c r="T392" s="259">
        <v>30270</v>
      </c>
      <c r="U392" s="237">
        <v>27864</v>
      </c>
      <c r="V392" s="237">
        <v>5697</v>
      </c>
      <c r="W392" s="237">
        <v>30</v>
      </c>
      <c r="X392" s="237">
        <v>0</v>
      </c>
      <c r="Y392" s="237">
        <v>13486</v>
      </c>
      <c r="Z392" s="237">
        <v>105</v>
      </c>
      <c r="AA392" s="237">
        <v>118</v>
      </c>
      <c r="AB392" s="68">
        <v>0</v>
      </c>
      <c r="AC392" s="68">
        <v>0</v>
      </c>
      <c r="AD392" s="68">
        <v>0</v>
      </c>
      <c r="AE392" s="68">
        <v>5281</v>
      </c>
      <c r="AF392" s="68">
        <v>19505</v>
      </c>
      <c r="AG392" s="241" t="s">
        <v>1032</v>
      </c>
      <c r="AH392" s="68">
        <v>7064</v>
      </c>
      <c r="AI392" s="68">
        <v>31850</v>
      </c>
      <c r="AJ392" s="91">
        <f t="shared" si="38"/>
        <v>0</v>
      </c>
      <c r="AK392" s="68">
        <v>22054</v>
      </c>
      <c r="AL392" s="68">
        <v>4519</v>
      </c>
      <c r="AM392" s="68">
        <v>4239</v>
      </c>
      <c r="AN392" s="68">
        <v>30812</v>
      </c>
      <c r="AO392" s="241" t="s">
        <v>1032</v>
      </c>
      <c r="AP392" s="241" t="s">
        <v>1032</v>
      </c>
      <c r="AQ392" s="111">
        <f t="shared" si="39"/>
        <v>0</v>
      </c>
      <c r="AR392" s="209">
        <v>5281</v>
      </c>
      <c r="AS392" s="241" t="s">
        <v>1032</v>
      </c>
      <c r="AT392" s="241" t="s">
        <v>1032</v>
      </c>
      <c r="AU392" s="91">
        <f t="shared" si="41"/>
        <v>5281</v>
      </c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</row>
    <row r="393" spans="1:66" x14ac:dyDescent="0.2">
      <c r="A393" s="14">
        <v>929541623</v>
      </c>
      <c r="B393" t="str">
        <f>VLOOKUP($A393,[2]LibPAS!$A$2:$AO$476,2,FALSE)</f>
        <v>SHENANDOAH AREA FREE PUBLIC LIBRARY</v>
      </c>
      <c r="C393" s="95"/>
      <c r="D393" s="153" t="s">
        <v>957</v>
      </c>
      <c r="E393" s="153" t="s">
        <v>368</v>
      </c>
      <c r="F393" s="153" t="s">
        <v>630</v>
      </c>
      <c r="G393" s="96"/>
      <c r="H393" s="96"/>
      <c r="I393" s="153" t="s">
        <v>1477</v>
      </c>
      <c r="J393" s="237">
        <v>5071</v>
      </c>
      <c r="K393" s="238">
        <v>1697</v>
      </c>
      <c r="L393" s="57">
        <v>36</v>
      </c>
      <c r="M393" s="57">
        <v>0</v>
      </c>
      <c r="N393" s="57">
        <v>0</v>
      </c>
      <c r="O393" s="98">
        <f t="shared" si="37"/>
        <v>0</v>
      </c>
      <c r="P393" s="245">
        <v>0.55556000000000005</v>
      </c>
      <c r="Q393" s="57">
        <v>0.44444</v>
      </c>
      <c r="R393" s="57">
        <v>0</v>
      </c>
      <c r="S393" s="98">
        <f t="shared" si="40"/>
        <v>1</v>
      </c>
      <c r="T393" s="293">
        <v>14034</v>
      </c>
      <c r="U393" s="238">
        <v>10919</v>
      </c>
      <c r="V393" s="238">
        <v>0</v>
      </c>
      <c r="W393" s="238">
        <v>10</v>
      </c>
      <c r="X393" s="238">
        <v>0</v>
      </c>
      <c r="Y393" s="237">
        <v>4672</v>
      </c>
      <c r="Z393" s="237">
        <v>2</v>
      </c>
      <c r="AA393" s="237">
        <v>36</v>
      </c>
      <c r="AB393" s="68">
        <v>6743</v>
      </c>
      <c r="AC393" s="68">
        <v>6743</v>
      </c>
      <c r="AD393" s="68">
        <v>0</v>
      </c>
      <c r="AE393" s="68">
        <v>11400</v>
      </c>
      <c r="AF393" s="68">
        <v>1922</v>
      </c>
      <c r="AG393" s="68">
        <v>1000</v>
      </c>
      <c r="AH393" s="68">
        <v>17007</v>
      </c>
      <c r="AI393" s="68">
        <v>37072</v>
      </c>
      <c r="AJ393" s="91">
        <f t="shared" si="38"/>
        <v>6743</v>
      </c>
      <c r="AK393" s="68">
        <v>22901</v>
      </c>
      <c r="AL393" s="68">
        <v>3135</v>
      </c>
      <c r="AM393" s="68">
        <v>13330</v>
      </c>
      <c r="AN393" s="68">
        <v>39366</v>
      </c>
      <c r="AO393" s="241" t="s">
        <v>1032</v>
      </c>
      <c r="AP393" s="68">
        <v>6743</v>
      </c>
      <c r="AQ393" s="111">
        <f t="shared" si="39"/>
        <v>6743</v>
      </c>
      <c r="AR393" s="209">
        <v>11400</v>
      </c>
      <c r="AS393" s="241" t="s">
        <v>1032</v>
      </c>
      <c r="AT393" s="241" t="s">
        <v>1032</v>
      </c>
      <c r="AU393" s="91">
        <f t="shared" si="41"/>
        <v>11400</v>
      </c>
      <c r="AW393" s="47"/>
      <c r="AX393" s="47"/>
      <c r="AY393" s="47"/>
      <c r="AZ393" s="47"/>
      <c r="BA393" s="47"/>
      <c r="BB393" s="47"/>
      <c r="BC393" s="47"/>
      <c r="BD393" s="47"/>
      <c r="BE393" s="47"/>
      <c r="BF393" s="68"/>
      <c r="BG393" s="68"/>
      <c r="BH393" s="68"/>
      <c r="BJ393" s="68"/>
      <c r="BK393" s="47"/>
      <c r="BL393" s="47"/>
      <c r="BM393" s="47"/>
      <c r="BN393" s="47"/>
    </row>
    <row r="394" spans="1:66" x14ac:dyDescent="0.2">
      <c r="A394" s="14">
        <v>915210663</v>
      </c>
      <c r="B394" t="str">
        <f>VLOOKUP($A394,[2]LibPAS!$A$2:$AO$476,2,FALSE)</f>
        <v>SHIPPENSBURG PUBLIC LIBRARY</v>
      </c>
      <c r="C394" s="95"/>
      <c r="D394" s="153" t="s">
        <v>340</v>
      </c>
      <c r="E394" s="153" t="s">
        <v>14</v>
      </c>
      <c r="F394" s="153" t="s">
        <v>243</v>
      </c>
      <c r="G394" s="96"/>
      <c r="H394" s="96"/>
      <c r="I394" s="153" t="s">
        <v>1455</v>
      </c>
      <c r="J394" s="237">
        <v>30881</v>
      </c>
      <c r="K394" s="237">
        <v>9531</v>
      </c>
      <c r="L394" s="57">
        <v>60</v>
      </c>
      <c r="M394" s="57">
        <v>1.92</v>
      </c>
      <c r="N394" s="57">
        <v>0</v>
      </c>
      <c r="O394" s="98">
        <f t="shared" si="37"/>
        <v>1.92</v>
      </c>
      <c r="P394" s="245">
        <v>0</v>
      </c>
      <c r="Q394" s="57">
        <v>10.66667</v>
      </c>
      <c r="R394" s="57">
        <v>0.21332999999999999</v>
      </c>
      <c r="S394" s="98">
        <f t="shared" si="40"/>
        <v>12.799999999999999</v>
      </c>
      <c r="T394" s="259">
        <v>72060</v>
      </c>
      <c r="U394" s="237">
        <v>48110</v>
      </c>
      <c r="V394" s="237">
        <v>10588</v>
      </c>
      <c r="W394" s="237">
        <v>110</v>
      </c>
      <c r="X394" s="237">
        <v>0</v>
      </c>
      <c r="Y394" s="237">
        <v>201018</v>
      </c>
      <c r="Z394" s="237">
        <v>61072</v>
      </c>
      <c r="AA394" s="237">
        <v>36835</v>
      </c>
      <c r="AB394" s="68">
        <v>0</v>
      </c>
      <c r="AC394" s="68">
        <v>0</v>
      </c>
      <c r="AD394" s="68">
        <v>0</v>
      </c>
      <c r="AE394" s="68">
        <v>79833</v>
      </c>
      <c r="AF394" s="68">
        <v>368156</v>
      </c>
      <c r="AG394" s="68">
        <v>35</v>
      </c>
      <c r="AH394" s="68">
        <v>192428</v>
      </c>
      <c r="AI394" s="68">
        <v>640417</v>
      </c>
      <c r="AJ394" s="91">
        <f t="shared" si="38"/>
        <v>0</v>
      </c>
      <c r="AK394" s="68">
        <v>321631</v>
      </c>
      <c r="AL394" s="68">
        <v>69443</v>
      </c>
      <c r="AM394" s="68">
        <v>196037</v>
      </c>
      <c r="AN394" s="68">
        <v>587111</v>
      </c>
      <c r="AO394" s="68">
        <v>0</v>
      </c>
      <c r="AP394" s="68">
        <v>0</v>
      </c>
      <c r="AQ394" s="111">
        <f t="shared" si="39"/>
        <v>0</v>
      </c>
      <c r="AR394" s="209">
        <v>79833</v>
      </c>
      <c r="AS394" s="68">
        <v>0</v>
      </c>
      <c r="AT394" s="68">
        <v>0</v>
      </c>
      <c r="AU394" s="91">
        <f t="shared" si="41"/>
        <v>79833</v>
      </c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</row>
    <row r="395" spans="1:66" x14ac:dyDescent="0.2">
      <c r="A395" s="14">
        <v>914061683</v>
      </c>
      <c r="B395" t="str">
        <f>VLOOKUP($A395,[2]LibPAS!$A$2:$AO$476,2,FALSE)</f>
        <v>SINKING SPRING PUBLIC LIBRARY</v>
      </c>
      <c r="C395" s="95"/>
      <c r="D395" s="153" t="s">
        <v>1444</v>
      </c>
      <c r="E395" s="153" t="s">
        <v>120</v>
      </c>
      <c r="F395" s="153" t="s">
        <v>11</v>
      </c>
      <c r="G395" s="96"/>
      <c r="H395" s="96"/>
      <c r="I395" s="153" t="s">
        <v>1465</v>
      </c>
      <c r="J395" s="237">
        <v>4008</v>
      </c>
      <c r="K395" s="237">
        <v>2723</v>
      </c>
      <c r="L395" s="57">
        <v>52</v>
      </c>
      <c r="M395" s="57">
        <v>0.71428999999999998</v>
      </c>
      <c r="N395" s="57">
        <v>0</v>
      </c>
      <c r="O395" s="98">
        <f t="shared" si="37"/>
        <v>0.71428999999999998</v>
      </c>
      <c r="P395" s="245">
        <v>1.14286</v>
      </c>
      <c r="Q395" s="57">
        <v>2.2857099999999999</v>
      </c>
      <c r="R395" s="57">
        <v>0.42857000000000001</v>
      </c>
      <c r="S395" s="98">
        <f t="shared" si="40"/>
        <v>4.5714299999999994</v>
      </c>
      <c r="T395" s="259">
        <v>22163</v>
      </c>
      <c r="U395" s="237">
        <v>17276</v>
      </c>
      <c r="V395" s="237">
        <v>236989</v>
      </c>
      <c r="W395" s="237">
        <v>39</v>
      </c>
      <c r="X395" s="237">
        <v>0</v>
      </c>
      <c r="Y395" s="237">
        <v>72764</v>
      </c>
      <c r="Z395" s="237">
        <v>9156</v>
      </c>
      <c r="AA395" s="237">
        <v>12985</v>
      </c>
      <c r="AB395" s="68">
        <v>0</v>
      </c>
      <c r="AC395" s="68">
        <v>0</v>
      </c>
      <c r="AD395" s="68">
        <v>0</v>
      </c>
      <c r="AE395" s="68">
        <v>17279</v>
      </c>
      <c r="AF395" s="68">
        <v>91793</v>
      </c>
      <c r="AG395" s="68">
        <v>0</v>
      </c>
      <c r="AH395" s="68">
        <v>87777</v>
      </c>
      <c r="AI395" s="68">
        <v>196849</v>
      </c>
      <c r="AJ395" s="91">
        <f t="shared" si="38"/>
        <v>0</v>
      </c>
      <c r="AK395" s="68">
        <v>127022</v>
      </c>
      <c r="AL395" s="68">
        <v>32449</v>
      </c>
      <c r="AM395" s="68">
        <v>53115</v>
      </c>
      <c r="AN395" s="68">
        <v>212586</v>
      </c>
      <c r="AO395" s="241" t="s">
        <v>1032</v>
      </c>
      <c r="AP395" s="241" t="s">
        <v>1032</v>
      </c>
      <c r="AQ395" s="111">
        <f t="shared" si="39"/>
        <v>0</v>
      </c>
      <c r="AR395" s="209">
        <v>16697</v>
      </c>
      <c r="AS395" s="241" t="s">
        <v>1032</v>
      </c>
      <c r="AT395" s="68">
        <v>582</v>
      </c>
      <c r="AU395" s="91">
        <f t="shared" si="41"/>
        <v>17279</v>
      </c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</row>
    <row r="396" spans="1:66" x14ac:dyDescent="0.2">
      <c r="A396" s="14">
        <v>921390513</v>
      </c>
      <c r="B396" t="str">
        <f>VLOOKUP($A396,[2]LibPAS!$A$2:$AO$476,2,FALSE)</f>
        <v>SLATINGTON LIBRARY INC</v>
      </c>
      <c r="C396" s="95"/>
      <c r="D396" s="153" t="s">
        <v>1444</v>
      </c>
      <c r="E396" s="153" t="s">
        <v>353</v>
      </c>
      <c r="F396" s="153" t="s">
        <v>618</v>
      </c>
      <c r="G396" s="96"/>
      <c r="H396" s="96"/>
      <c r="I396" s="153">
        <v>0</v>
      </c>
      <c r="J396" s="237">
        <v>12926</v>
      </c>
      <c r="K396" s="238">
        <v>1842</v>
      </c>
      <c r="L396" s="57">
        <v>40</v>
      </c>
      <c r="M396" s="57">
        <v>1</v>
      </c>
      <c r="N396" s="57">
        <v>0</v>
      </c>
      <c r="O396" s="98">
        <f t="shared" si="37"/>
        <v>1</v>
      </c>
      <c r="P396" s="245">
        <v>1.14286</v>
      </c>
      <c r="Q396" s="57">
        <v>0</v>
      </c>
      <c r="R396" s="57">
        <v>0</v>
      </c>
      <c r="S396" s="98">
        <f t="shared" si="40"/>
        <v>2.1428599999999998</v>
      </c>
      <c r="T396" s="293">
        <v>34309</v>
      </c>
      <c r="U396" s="238">
        <v>31584</v>
      </c>
      <c r="V396" s="238">
        <v>5675</v>
      </c>
      <c r="W396" s="238">
        <v>35</v>
      </c>
      <c r="X396" s="238">
        <v>130</v>
      </c>
      <c r="Y396" s="237">
        <v>14085</v>
      </c>
      <c r="Z396" s="237">
        <v>214</v>
      </c>
      <c r="AA396" s="237">
        <v>271</v>
      </c>
      <c r="AB396" s="68">
        <v>0</v>
      </c>
      <c r="AC396" s="68">
        <v>0</v>
      </c>
      <c r="AD396" s="68">
        <v>0</v>
      </c>
      <c r="AE396" s="68">
        <v>19011</v>
      </c>
      <c r="AF396" s="68">
        <v>14000</v>
      </c>
      <c r="AG396" s="68">
        <v>5000</v>
      </c>
      <c r="AH396" s="68">
        <v>63528</v>
      </c>
      <c r="AI396" s="68">
        <v>96539</v>
      </c>
      <c r="AJ396" s="91">
        <f t="shared" si="38"/>
        <v>0</v>
      </c>
      <c r="AK396" s="68">
        <v>57907</v>
      </c>
      <c r="AL396" s="68">
        <v>17566</v>
      </c>
      <c r="AM396" s="68">
        <v>33902</v>
      </c>
      <c r="AN396" s="68">
        <v>109375</v>
      </c>
      <c r="AO396" s="241" t="s">
        <v>1032</v>
      </c>
      <c r="AP396" s="241" t="s">
        <v>1032</v>
      </c>
      <c r="AQ396" s="111">
        <f t="shared" si="39"/>
        <v>0</v>
      </c>
      <c r="AR396" s="209">
        <v>19011</v>
      </c>
      <c r="AS396" s="241" t="s">
        <v>1032</v>
      </c>
      <c r="AT396" s="241" t="s">
        <v>1032</v>
      </c>
      <c r="AU396" s="91">
        <f t="shared" si="41"/>
        <v>19011</v>
      </c>
      <c r="AW396" s="47"/>
      <c r="AX396" s="47"/>
      <c r="AZ396" s="68"/>
      <c r="BA396" s="68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</row>
    <row r="397" spans="1:66" x14ac:dyDescent="0.2">
      <c r="A397" s="14">
        <v>916550035</v>
      </c>
      <c r="B397" t="str">
        <f>VLOOKUP($A397,[2]LibPAS!$A$2:$AO$476,2,FALSE)</f>
        <v>SNYDER COUNTY LIBRARIES, INC.</v>
      </c>
      <c r="C397" s="95"/>
      <c r="D397" s="153" t="s">
        <v>1443</v>
      </c>
      <c r="E397" s="153" t="s">
        <v>13</v>
      </c>
      <c r="F397" s="153" t="s">
        <v>421</v>
      </c>
      <c r="G397" s="96"/>
      <c r="H397" s="96"/>
      <c r="I397" s="153">
        <v>0</v>
      </c>
      <c r="J397" s="237">
        <v>39702</v>
      </c>
      <c r="K397" s="237">
        <v>17981</v>
      </c>
      <c r="L397" s="57">
        <v>54</v>
      </c>
      <c r="M397" s="57">
        <v>1.14286</v>
      </c>
      <c r="N397" s="57">
        <v>0</v>
      </c>
      <c r="O397" s="98">
        <f t="shared" si="37"/>
        <v>1.14286</v>
      </c>
      <c r="P397" s="245">
        <v>0</v>
      </c>
      <c r="Q397" s="57">
        <v>12.25714</v>
      </c>
      <c r="R397" s="57">
        <v>0.28571000000000002</v>
      </c>
      <c r="S397" s="98">
        <f t="shared" si="40"/>
        <v>13.68571</v>
      </c>
      <c r="T397" s="259">
        <v>65401</v>
      </c>
      <c r="U397" s="237">
        <v>56173</v>
      </c>
      <c r="V397" s="237">
        <v>77</v>
      </c>
      <c r="W397" s="237">
        <v>135</v>
      </c>
      <c r="X397" s="237">
        <v>0</v>
      </c>
      <c r="Y397" s="237">
        <v>75514</v>
      </c>
      <c r="Z397" s="237">
        <v>207</v>
      </c>
      <c r="AA397" s="237">
        <v>241</v>
      </c>
      <c r="AB397" s="68">
        <v>28057</v>
      </c>
      <c r="AC397" s="68">
        <v>28057</v>
      </c>
      <c r="AD397" s="68">
        <v>2253</v>
      </c>
      <c r="AE397" s="68">
        <v>107084</v>
      </c>
      <c r="AF397" s="68">
        <v>129436</v>
      </c>
      <c r="AG397" s="68">
        <v>0</v>
      </c>
      <c r="AH397" s="68">
        <v>170728</v>
      </c>
      <c r="AI397" s="68">
        <v>435305</v>
      </c>
      <c r="AJ397" s="91">
        <f t="shared" si="38"/>
        <v>30310</v>
      </c>
      <c r="AK397" s="68">
        <v>305300</v>
      </c>
      <c r="AL397" s="68">
        <v>56243</v>
      </c>
      <c r="AM397" s="68">
        <v>137298</v>
      </c>
      <c r="AN397" s="68">
        <v>498841</v>
      </c>
      <c r="AO397" s="68">
        <v>0</v>
      </c>
      <c r="AP397" s="68">
        <v>28057</v>
      </c>
      <c r="AQ397" s="111">
        <f t="shared" si="39"/>
        <v>28057</v>
      </c>
      <c r="AR397" s="209">
        <v>104831</v>
      </c>
      <c r="AS397" s="68">
        <v>0</v>
      </c>
      <c r="AT397" s="68">
        <v>2253</v>
      </c>
      <c r="AU397" s="91">
        <f t="shared" si="41"/>
        <v>107084</v>
      </c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</row>
    <row r="398" spans="1:66" x14ac:dyDescent="0.2">
      <c r="A398" s="14">
        <v>908561233</v>
      </c>
      <c r="B398" t="str">
        <f>VLOOKUP($A398,[2]LibPAS!$A$2:$AO$476,2,FALSE)</f>
        <v>SOMERSET COUNTY LIBRARY</v>
      </c>
      <c r="C398" s="95"/>
      <c r="D398" s="153" t="s">
        <v>1445</v>
      </c>
      <c r="E398" s="153" t="s">
        <v>126</v>
      </c>
      <c r="F398" s="153" t="s">
        <v>874</v>
      </c>
      <c r="G398" s="96"/>
      <c r="H398" s="96"/>
      <c r="I398" s="153" t="s">
        <v>1476</v>
      </c>
      <c r="J398" s="237">
        <v>39320</v>
      </c>
      <c r="K398" s="237">
        <v>8149</v>
      </c>
      <c r="L398" s="57">
        <v>65</v>
      </c>
      <c r="M398" s="57">
        <v>1.31429</v>
      </c>
      <c r="N398" s="57">
        <v>0</v>
      </c>
      <c r="O398" s="98">
        <f t="shared" si="37"/>
        <v>1.31429</v>
      </c>
      <c r="P398" s="245">
        <v>0</v>
      </c>
      <c r="Q398" s="57">
        <v>6.82857</v>
      </c>
      <c r="R398" s="57">
        <v>0.57142999999999999</v>
      </c>
      <c r="S398" s="98">
        <f t="shared" si="40"/>
        <v>8.7142900000000001</v>
      </c>
      <c r="T398" s="259">
        <v>79897</v>
      </c>
      <c r="U398" s="237">
        <v>78001</v>
      </c>
      <c r="V398" s="237">
        <v>3178</v>
      </c>
      <c r="W398" s="237">
        <v>129</v>
      </c>
      <c r="X398" s="237">
        <v>1</v>
      </c>
      <c r="Y398" s="237">
        <v>44833</v>
      </c>
      <c r="Z398" s="237">
        <v>1149</v>
      </c>
      <c r="AA398" s="237">
        <v>695</v>
      </c>
      <c r="AB398" s="68">
        <v>55037</v>
      </c>
      <c r="AC398" s="68">
        <v>55037</v>
      </c>
      <c r="AD398" s="68">
        <v>0</v>
      </c>
      <c r="AE398" s="68">
        <v>64787</v>
      </c>
      <c r="AF398" s="68">
        <v>78308</v>
      </c>
      <c r="AG398" s="68">
        <v>1300</v>
      </c>
      <c r="AH398" s="68">
        <v>12090</v>
      </c>
      <c r="AI398" s="68">
        <v>210222</v>
      </c>
      <c r="AJ398" s="91">
        <f t="shared" si="38"/>
        <v>55037</v>
      </c>
      <c r="AK398" s="68">
        <v>136657</v>
      </c>
      <c r="AL398" s="68">
        <v>23797</v>
      </c>
      <c r="AM398" s="68">
        <v>25951</v>
      </c>
      <c r="AN398" s="68">
        <v>186405</v>
      </c>
      <c r="AO398" s="68">
        <v>0</v>
      </c>
      <c r="AP398" s="68">
        <v>55037</v>
      </c>
      <c r="AQ398" s="111">
        <f t="shared" si="39"/>
        <v>55037</v>
      </c>
      <c r="AR398" s="209">
        <v>64787</v>
      </c>
      <c r="AS398" s="68">
        <v>0</v>
      </c>
      <c r="AT398" s="68">
        <v>0</v>
      </c>
      <c r="AU398" s="91">
        <f t="shared" si="41"/>
        <v>64787</v>
      </c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</row>
    <row r="399" spans="1:66" x14ac:dyDescent="0.2">
      <c r="A399" s="14">
        <v>908560105</v>
      </c>
      <c r="B399" t="str">
        <f>VLOOKUP($A399,[2]LibPAS!$A$2:$AO$476,2,FALSE)</f>
        <v>SOMERSET SYS ADMIN UNIT</v>
      </c>
      <c r="C399" s="95"/>
      <c r="D399" s="153" t="s">
        <v>1445</v>
      </c>
      <c r="E399" s="153" t="s">
        <v>126</v>
      </c>
      <c r="F399" s="153" t="s">
        <v>874</v>
      </c>
      <c r="G399" s="96"/>
      <c r="H399" s="96"/>
      <c r="I399" s="153" t="s">
        <v>1476</v>
      </c>
      <c r="J399" s="237">
        <v>0</v>
      </c>
      <c r="K399" s="237">
        <v>1007</v>
      </c>
      <c r="L399" s="57">
        <v>40</v>
      </c>
      <c r="M399" s="57">
        <v>0.2</v>
      </c>
      <c r="N399" s="57">
        <v>0</v>
      </c>
      <c r="O399" s="98">
        <f t="shared" si="37"/>
        <v>0.2</v>
      </c>
      <c r="P399" s="245">
        <v>0</v>
      </c>
      <c r="Q399" s="57">
        <v>3.2285699999999999</v>
      </c>
      <c r="R399" s="57">
        <v>0</v>
      </c>
      <c r="S399" s="98">
        <f t="shared" si="40"/>
        <v>3.4285700000000001</v>
      </c>
      <c r="T399" s="259">
        <v>0</v>
      </c>
      <c r="U399" s="237">
        <v>0</v>
      </c>
      <c r="V399" s="237">
        <v>0</v>
      </c>
      <c r="W399" s="237">
        <v>0</v>
      </c>
      <c r="X399" s="237">
        <v>0</v>
      </c>
      <c r="Y399" s="237">
        <v>19344</v>
      </c>
      <c r="Z399" s="237">
        <v>0</v>
      </c>
      <c r="AA399" s="237">
        <v>0</v>
      </c>
      <c r="AB399" s="68">
        <v>0</v>
      </c>
      <c r="AC399" s="68">
        <v>0</v>
      </c>
      <c r="AD399" s="68">
        <v>0</v>
      </c>
      <c r="AE399" s="68">
        <v>58571</v>
      </c>
      <c r="AF399" s="68">
        <v>122132</v>
      </c>
      <c r="AG399" s="68">
        <v>0</v>
      </c>
      <c r="AH399" s="68">
        <v>7058</v>
      </c>
      <c r="AI399" s="68">
        <v>187761</v>
      </c>
      <c r="AJ399" s="91">
        <f t="shared" si="38"/>
        <v>0</v>
      </c>
      <c r="AK399" s="68">
        <v>104595</v>
      </c>
      <c r="AL399" s="68">
        <v>18689</v>
      </c>
      <c r="AM399" s="68">
        <v>53890</v>
      </c>
      <c r="AN399" s="68">
        <v>177174</v>
      </c>
      <c r="AO399" s="68">
        <v>0</v>
      </c>
      <c r="AP399" s="68">
        <v>0</v>
      </c>
      <c r="AQ399" s="111">
        <f t="shared" si="39"/>
        <v>0</v>
      </c>
      <c r="AR399" s="209">
        <v>58571</v>
      </c>
      <c r="AS399" s="68">
        <v>0</v>
      </c>
      <c r="AT399" s="68">
        <v>0</v>
      </c>
      <c r="AU399" s="91">
        <f t="shared" si="41"/>
        <v>58571</v>
      </c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</row>
    <row r="400" spans="1:66" x14ac:dyDescent="0.2">
      <c r="A400" s="14">
        <v>902023094</v>
      </c>
      <c r="B400" t="str">
        <f>VLOOKUP($A400,[2]LibPAS!$A$2:$AO$476,2,FALSE)</f>
        <v>SOUTH FAYETTE TWP LIBRARY</v>
      </c>
      <c r="C400" s="95"/>
      <c r="D400" s="153" t="s">
        <v>1441</v>
      </c>
      <c r="E400" s="153" t="s">
        <v>229</v>
      </c>
      <c r="F400" s="153" t="s">
        <v>332</v>
      </c>
      <c r="G400" s="96"/>
      <c r="H400" s="96"/>
      <c r="I400" s="153" t="s">
        <v>1452</v>
      </c>
      <c r="J400" s="237">
        <v>14416</v>
      </c>
      <c r="K400" s="237">
        <v>3054</v>
      </c>
      <c r="L400" s="57">
        <v>54</v>
      </c>
      <c r="M400" s="57">
        <v>2.2000000000000002</v>
      </c>
      <c r="N400" s="57">
        <v>0</v>
      </c>
      <c r="O400" s="98">
        <f t="shared" si="37"/>
        <v>2.2000000000000002</v>
      </c>
      <c r="P400" s="245">
        <v>0</v>
      </c>
      <c r="Q400" s="57">
        <v>3.1749999999999998</v>
      </c>
      <c r="R400" s="57">
        <v>0.05</v>
      </c>
      <c r="S400" s="98">
        <f t="shared" si="40"/>
        <v>5.4249999999999998</v>
      </c>
      <c r="T400" s="259">
        <v>22387</v>
      </c>
      <c r="U400" s="237">
        <v>18619</v>
      </c>
      <c r="V400" s="237">
        <v>348491</v>
      </c>
      <c r="W400" s="237">
        <v>20</v>
      </c>
      <c r="X400" s="237">
        <v>265</v>
      </c>
      <c r="Y400" s="237">
        <v>110085</v>
      </c>
      <c r="Z400" s="237">
        <v>17573</v>
      </c>
      <c r="AA400" s="237">
        <v>28335</v>
      </c>
      <c r="AB400" s="68">
        <v>0</v>
      </c>
      <c r="AC400" s="68">
        <v>0</v>
      </c>
      <c r="AD400" s="68">
        <v>0</v>
      </c>
      <c r="AE400" s="68">
        <v>25774</v>
      </c>
      <c r="AF400" s="68">
        <v>217090</v>
      </c>
      <c r="AG400" s="241" t="s">
        <v>1032</v>
      </c>
      <c r="AH400" s="68">
        <v>59294</v>
      </c>
      <c r="AI400" s="68">
        <v>302158</v>
      </c>
      <c r="AJ400" s="91">
        <f t="shared" si="38"/>
        <v>0</v>
      </c>
      <c r="AK400" s="68">
        <v>210339</v>
      </c>
      <c r="AL400" s="68">
        <v>33072</v>
      </c>
      <c r="AM400" s="68">
        <v>44193</v>
      </c>
      <c r="AN400" s="68">
        <v>287604</v>
      </c>
      <c r="AO400" s="241" t="s">
        <v>1032</v>
      </c>
      <c r="AP400" s="241" t="s">
        <v>1032</v>
      </c>
      <c r="AQ400" s="111">
        <f t="shared" si="39"/>
        <v>0</v>
      </c>
      <c r="AR400" s="209">
        <v>17974</v>
      </c>
      <c r="AS400" s="241" t="s">
        <v>1032</v>
      </c>
      <c r="AT400" s="68">
        <v>7800</v>
      </c>
      <c r="AU400" s="91">
        <f t="shared" si="41"/>
        <v>25774</v>
      </c>
      <c r="AW400" s="47"/>
      <c r="AX400" s="47"/>
      <c r="AZ400" s="68"/>
      <c r="BA400" s="68"/>
      <c r="BB400" s="47"/>
      <c r="BC400" s="47"/>
      <c r="BD400" s="47"/>
      <c r="BE400" s="47"/>
      <c r="BF400" s="68"/>
      <c r="BG400" s="68"/>
      <c r="BH400" s="68"/>
      <c r="BJ400" s="68"/>
      <c r="BK400" s="47"/>
      <c r="BL400" s="47"/>
      <c r="BM400" s="47"/>
      <c r="BN400" s="47"/>
    </row>
    <row r="401" spans="1:66" x14ac:dyDescent="0.2">
      <c r="A401" s="14">
        <v>908111473</v>
      </c>
      <c r="B401" t="str">
        <f>VLOOKUP($A401,[2]LibPAS!$A$2:$AO$476,2,FALSE)</f>
        <v>SOUTH FORK PUBLIC LIBRARY</v>
      </c>
      <c r="C401" s="95"/>
      <c r="D401" s="153" t="s">
        <v>1445</v>
      </c>
      <c r="E401" s="153" t="s">
        <v>126</v>
      </c>
      <c r="F401" s="153" t="s">
        <v>536</v>
      </c>
      <c r="G401" s="96"/>
      <c r="H401" s="96"/>
      <c r="I401" s="153" t="s">
        <v>1462</v>
      </c>
      <c r="J401" s="237">
        <v>928</v>
      </c>
      <c r="K401" s="237">
        <v>871</v>
      </c>
      <c r="L401" s="57">
        <v>37</v>
      </c>
      <c r="M401" s="57">
        <v>0</v>
      </c>
      <c r="N401" s="57">
        <v>0</v>
      </c>
      <c r="O401" s="98">
        <f t="shared" si="37"/>
        <v>0</v>
      </c>
      <c r="P401" s="245">
        <v>0.85714000000000001</v>
      </c>
      <c r="Q401" s="57">
        <v>0.2</v>
      </c>
      <c r="R401" s="57">
        <v>0</v>
      </c>
      <c r="S401" s="98">
        <f t="shared" si="40"/>
        <v>1.05714</v>
      </c>
      <c r="T401" s="259">
        <v>13282</v>
      </c>
      <c r="U401" s="237">
        <v>13264</v>
      </c>
      <c r="V401" s="237">
        <v>2410</v>
      </c>
      <c r="W401" s="237">
        <v>15</v>
      </c>
      <c r="X401" s="237">
        <v>0</v>
      </c>
      <c r="Y401" s="237">
        <v>3980</v>
      </c>
      <c r="Z401" s="237">
        <v>88</v>
      </c>
      <c r="AA401" s="237">
        <v>6</v>
      </c>
      <c r="AB401" s="68">
        <v>0</v>
      </c>
      <c r="AC401" s="68">
        <v>0</v>
      </c>
      <c r="AD401" s="68">
        <v>0</v>
      </c>
      <c r="AE401" s="68">
        <v>8395</v>
      </c>
      <c r="AF401" s="68">
        <v>15709</v>
      </c>
      <c r="AG401" s="68">
        <v>1500</v>
      </c>
      <c r="AH401" s="68">
        <v>19372</v>
      </c>
      <c r="AI401" s="68">
        <v>43476</v>
      </c>
      <c r="AJ401" s="91">
        <f t="shared" si="38"/>
        <v>0</v>
      </c>
      <c r="AK401" s="68">
        <v>20017</v>
      </c>
      <c r="AL401" s="68">
        <v>8827</v>
      </c>
      <c r="AM401" s="68">
        <v>13615</v>
      </c>
      <c r="AN401" s="68">
        <v>42459</v>
      </c>
      <c r="AO401" s="241" t="s">
        <v>1032</v>
      </c>
      <c r="AP401" s="241" t="s">
        <v>1032</v>
      </c>
      <c r="AQ401" s="111">
        <f t="shared" si="39"/>
        <v>0</v>
      </c>
      <c r="AR401" s="209">
        <v>8395</v>
      </c>
      <c r="AS401" s="241" t="s">
        <v>1032</v>
      </c>
      <c r="AT401" s="241" t="s">
        <v>1032</v>
      </c>
      <c r="AU401" s="91">
        <f t="shared" si="41"/>
        <v>8395</v>
      </c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</row>
    <row r="402" spans="1:66" x14ac:dyDescent="0.2">
      <c r="A402" s="14">
        <v>902023125</v>
      </c>
      <c r="B402" t="str">
        <f>VLOOKUP($A402,[2]LibPAS!$A$2:$AO$476,2,FALSE)</f>
        <v>SOUTH PARK TOWNSHIP LIBRARY</v>
      </c>
      <c r="C402" s="95"/>
      <c r="D402" s="153" t="s">
        <v>1441</v>
      </c>
      <c r="E402" s="153" t="s">
        <v>229</v>
      </c>
      <c r="F402" s="153" t="s">
        <v>332</v>
      </c>
      <c r="G402" s="96"/>
      <c r="H402" s="96"/>
      <c r="I402" s="153" t="s">
        <v>1452</v>
      </c>
      <c r="J402" s="237">
        <v>13416</v>
      </c>
      <c r="K402" s="237">
        <v>4851</v>
      </c>
      <c r="L402" s="57">
        <v>45</v>
      </c>
      <c r="M402" s="57">
        <v>2</v>
      </c>
      <c r="N402" s="57">
        <v>0</v>
      </c>
      <c r="O402" s="98">
        <f t="shared" si="37"/>
        <v>2</v>
      </c>
      <c r="P402" s="245">
        <v>1</v>
      </c>
      <c r="Q402" s="57">
        <v>3.55</v>
      </c>
      <c r="R402" s="57">
        <v>0.375</v>
      </c>
      <c r="S402" s="98">
        <f t="shared" si="40"/>
        <v>6.9249999999999998</v>
      </c>
      <c r="T402" s="259">
        <v>55645</v>
      </c>
      <c r="U402" s="237">
        <v>41692</v>
      </c>
      <c r="V402" s="237">
        <v>348491</v>
      </c>
      <c r="W402" s="237">
        <v>72</v>
      </c>
      <c r="X402" s="237">
        <v>265</v>
      </c>
      <c r="Y402" s="237">
        <v>99702</v>
      </c>
      <c r="Z402" s="237">
        <v>76628</v>
      </c>
      <c r="AA402" s="237">
        <v>18740</v>
      </c>
      <c r="AB402" s="68">
        <v>0</v>
      </c>
      <c r="AC402" s="68">
        <v>0</v>
      </c>
      <c r="AD402" s="68">
        <v>0</v>
      </c>
      <c r="AE402" s="68">
        <v>53625</v>
      </c>
      <c r="AF402" s="68">
        <v>507762</v>
      </c>
      <c r="AG402" s="68">
        <v>0</v>
      </c>
      <c r="AH402" s="68">
        <v>67777</v>
      </c>
      <c r="AI402" s="68">
        <v>629164</v>
      </c>
      <c r="AJ402" s="91">
        <f t="shared" si="38"/>
        <v>0</v>
      </c>
      <c r="AK402" s="68">
        <v>381058</v>
      </c>
      <c r="AL402" s="68">
        <v>85033</v>
      </c>
      <c r="AM402" s="68">
        <v>119880</v>
      </c>
      <c r="AN402" s="68">
        <v>585971</v>
      </c>
      <c r="AO402" s="241" t="s">
        <v>1032</v>
      </c>
      <c r="AP402" s="241" t="s">
        <v>1032</v>
      </c>
      <c r="AQ402" s="111">
        <f t="shared" si="39"/>
        <v>0</v>
      </c>
      <c r="AR402" s="209">
        <v>46368</v>
      </c>
      <c r="AS402" s="241" t="s">
        <v>1032</v>
      </c>
      <c r="AT402" s="68">
        <v>7257</v>
      </c>
      <c r="AU402" s="91">
        <f t="shared" si="41"/>
        <v>53625</v>
      </c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</row>
    <row r="403" spans="1:66" x14ac:dyDescent="0.2">
      <c r="A403" s="14">
        <v>922091415</v>
      </c>
      <c r="B403" t="str">
        <f>VLOOKUP($A403,[2]LibPAS!$A$2:$AO$476,2,FALSE)</f>
        <v>SOUTHAMPTON FREE LIBRARY</v>
      </c>
      <c r="C403" s="95"/>
      <c r="D403" s="153" t="s">
        <v>1440</v>
      </c>
      <c r="E403" s="153" t="s">
        <v>181</v>
      </c>
      <c r="F403" s="153" t="s">
        <v>78</v>
      </c>
      <c r="G403" s="96"/>
      <c r="H403" s="96"/>
      <c r="I403" s="153">
        <v>0</v>
      </c>
      <c r="J403" s="237">
        <v>15152</v>
      </c>
      <c r="K403" s="237">
        <v>8203</v>
      </c>
      <c r="L403" s="57">
        <v>54</v>
      </c>
      <c r="M403" s="57">
        <v>4.5428600000000001</v>
      </c>
      <c r="N403" s="57">
        <v>0</v>
      </c>
      <c r="O403" s="98">
        <f t="shared" si="37"/>
        <v>4.5428600000000001</v>
      </c>
      <c r="P403" s="245">
        <v>0</v>
      </c>
      <c r="Q403" s="57">
        <v>4.5428600000000001</v>
      </c>
      <c r="R403" s="57">
        <v>1.7142900000000001</v>
      </c>
      <c r="S403" s="98">
        <f t="shared" si="40"/>
        <v>10.80001</v>
      </c>
      <c r="T403" s="259">
        <v>60375</v>
      </c>
      <c r="U403" s="237">
        <v>50614</v>
      </c>
      <c r="V403" s="241" t="s">
        <v>1032</v>
      </c>
      <c r="W403" s="237">
        <v>85</v>
      </c>
      <c r="X403" s="237">
        <v>130</v>
      </c>
      <c r="Y403" s="237">
        <v>120800</v>
      </c>
      <c r="Z403" s="237">
        <v>19096</v>
      </c>
      <c r="AA403" s="237">
        <v>11215</v>
      </c>
      <c r="AB403" s="68">
        <v>0</v>
      </c>
      <c r="AC403" s="68">
        <v>0</v>
      </c>
      <c r="AD403" s="68">
        <v>0</v>
      </c>
      <c r="AE403" s="68">
        <v>50759</v>
      </c>
      <c r="AF403" s="68">
        <v>540000</v>
      </c>
      <c r="AG403" s="241" t="s">
        <v>1032</v>
      </c>
      <c r="AH403" s="68">
        <v>67510</v>
      </c>
      <c r="AI403" s="68">
        <v>658269</v>
      </c>
      <c r="AJ403" s="91">
        <f t="shared" si="38"/>
        <v>0</v>
      </c>
      <c r="AK403" s="68">
        <v>445973</v>
      </c>
      <c r="AL403" s="68">
        <v>75213</v>
      </c>
      <c r="AM403" s="68">
        <v>108880</v>
      </c>
      <c r="AN403" s="68">
        <v>630066</v>
      </c>
      <c r="AO403" s="241" t="s">
        <v>1032</v>
      </c>
      <c r="AP403" s="241" t="s">
        <v>1032</v>
      </c>
      <c r="AQ403" s="111">
        <f t="shared" si="39"/>
        <v>0</v>
      </c>
      <c r="AR403" s="209">
        <v>50759</v>
      </c>
      <c r="AS403" s="68">
        <v>0</v>
      </c>
      <c r="AT403" s="68">
        <v>0</v>
      </c>
      <c r="AU403" s="91">
        <f t="shared" si="41"/>
        <v>50759</v>
      </c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</row>
    <row r="404" spans="1:66" x14ac:dyDescent="0.2">
      <c r="A404" s="14">
        <v>921390335</v>
      </c>
      <c r="B404" t="str">
        <f>VLOOKUP($A404,[2]LibPAS!$A$2:$AO$476,2,FALSE)</f>
        <v>SOUTHERN LEHIGH PUBLIC LIBRARY</v>
      </c>
      <c r="C404" s="95"/>
      <c r="D404" s="153" t="s">
        <v>1444</v>
      </c>
      <c r="E404" s="153" t="s">
        <v>353</v>
      </c>
      <c r="F404" s="153" t="s">
        <v>618</v>
      </c>
      <c r="G404" s="96"/>
      <c r="H404" s="96"/>
      <c r="I404" s="153">
        <v>0</v>
      </c>
      <c r="J404" s="237">
        <v>20969</v>
      </c>
      <c r="K404" s="237">
        <v>10306</v>
      </c>
      <c r="L404" s="57">
        <v>55.5</v>
      </c>
      <c r="M404" s="57">
        <v>0.51429000000000002</v>
      </c>
      <c r="N404" s="57">
        <v>0</v>
      </c>
      <c r="O404" s="98">
        <f t="shared" si="37"/>
        <v>0.51429000000000002</v>
      </c>
      <c r="P404" s="245">
        <v>2.2285699999999999</v>
      </c>
      <c r="Q404" s="57">
        <v>5.4571399999999999</v>
      </c>
      <c r="R404" s="57">
        <v>1.2285699999999999</v>
      </c>
      <c r="S404" s="98">
        <f t="shared" si="40"/>
        <v>9.4285699999999988</v>
      </c>
      <c r="T404" s="259">
        <v>57272</v>
      </c>
      <c r="U404" s="237">
        <v>43687</v>
      </c>
      <c r="V404" s="237">
        <v>5846</v>
      </c>
      <c r="W404" s="237">
        <v>68</v>
      </c>
      <c r="X404" s="237">
        <v>130</v>
      </c>
      <c r="Y404" s="237">
        <v>84399</v>
      </c>
      <c r="Z404" s="237">
        <v>156</v>
      </c>
      <c r="AA404" s="237">
        <v>241</v>
      </c>
      <c r="AB404" s="68">
        <v>0</v>
      </c>
      <c r="AC404" s="68">
        <v>0</v>
      </c>
      <c r="AD404" s="68">
        <v>0</v>
      </c>
      <c r="AE404" s="68">
        <v>53135</v>
      </c>
      <c r="AF404" s="68">
        <v>286078</v>
      </c>
      <c r="AG404" s="68">
        <v>68000</v>
      </c>
      <c r="AH404" s="68">
        <v>108451</v>
      </c>
      <c r="AI404" s="68">
        <v>447664</v>
      </c>
      <c r="AJ404" s="91">
        <f t="shared" si="38"/>
        <v>0</v>
      </c>
      <c r="AK404" s="68">
        <v>241187</v>
      </c>
      <c r="AL404" s="68">
        <v>62958</v>
      </c>
      <c r="AM404" s="68">
        <v>152542</v>
      </c>
      <c r="AN404" s="68">
        <v>456687</v>
      </c>
      <c r="AO404" s="68">
        <v>0</v>
      </c>
      <c r="AP404" s="68">
        <v>0</v>
      </c>
      <c r="AQ404" s="111">
        <f t="shared" si="39"/>
        <v>0</v>
      </c>
      <c r="AR404" s="209">
        <v>53135</v>
      </c>
      <c r="AS404" s="68">
        <v>0</v>
      </c>
      <c r="AT404" s="68">
        <v>0</v>
      </c>
      <c r="AU404" s="91">
        <f t="shared" si="41"/>
        <v>53135</v>
      </c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</row>
    <row r="405" spans="1:66" x14ac:dyDescent="0.2">
      <c r="A405" s="14">
        <v>917080153</v>
      </c>
      <c r="B405" t="str">
        <f>VLOOKUP($A405,[2]LibPAS!$A$2:$AO$476,2,FALSE)</f>
        <v>SPALDING MEMORIAL LIBRARY</v>
      </c>
      <c r="C405" s="95"/>
      <c r="D405" s="153" t="s">
        <v>1443</v>
      </c>
      <c r="E405" s="153" t="s">
        <v>13</v>
      </c>
      <c r="F405" s="153" t="s">
        <v>68</v>
      </c>
      <c r="G405" s="96"/>
      <c r="H405" s="96"/>
      <c r="I405" s="153" t="s">
        <v>1453</v>
      </c>
      <c r="J405" s="237">
        <v>8618</v>
      </c>
      <c r="K405" s="237">
        <v>3138</v>
      </c>
      <c r="L405" s="57">
        <v>45</v>
      </c>
      <c r="M405" s="57">
        <v>1.3428599999999999</v>
      </c>
      <c r="N405" s="57">
        <v>0</v>
      </c>
      <c r="O405" s="98">
        <f t="shared" si="37"/>
        <v>1.3428599999999999</v>
      </c>
      <c r="P405" s="245">
        <v>3</v>
      </c>
      <c r="Q405" s="57">
        <v>1.2857099999999999</v>
      </c>
      <c r="R405" s="57">
        <v>0</v>
      </c>
      <c r="S405" s="98">
        <f t="shared" si="40"/>
        <v>5.6285699999999999</v>
      </c>
      <c r="T405" s="259">
        <v>29429</v>
      </c>
      <c r="U405" s="237">
        <v>27590</v>
      </c>
      <c r="V405" s="237">
        <v>15</v>
      </c>
      <c r="W405" s="237">
        <v>58</v>
      </c>
      <c r="X405" s="237">
        <v>0</v>
      </c>
      <c r="Y405" s="237">
        <v>40101</v>
      </c>
      <c r="Z405" s="237">
        <v>517</v>
      </c>
      <c r="AA405" s="237">
        <v>680</v>
      </c>
      <c r="AB405" s="68">
        <v>0</v>
      </c>
      <c r="AC405" s="68">
        <v>11059</v>
      </c>
      <c r="AD405" s="68">
        <v>0</v>
      </c>
      <c r="AE405" s="68">
        <v>29969</v>
      </c>
      <c r="AF405" s="68">
        <v>25874</v>
      </c>
      <c r="AG405" s="68">
        <v>0</v>
      </c>
      <c r="AH405" s="68">
        <v>108687</v>
      </c>
      <c r="AI405" s="68">
        <v>175589</v>
      </c>
      <c r="AJ405" s="91">
        <f t="shared" si="38"/>
        <v>0</v>
      </c>
      <c r="AK405" s="68">
        <v>134805</v>
      </c>
      <c r="AL405" s="68">
        <v>29968</v>
      </c>
      <c r="AM405" s="68">
        <v>48246</v>
      </c>
      <c r="AN405" s="68">
        <v>213019</v>
      </c>
      <c r="AO405" s="68">
        <v>624</v>
      </c>
      <c r="AP405" s="241" t="s">
        <v>1032</v>
      </c>
      <c r="AQ405" s="111">
        <f t="shared" si="39"/>
        <v>624</v>
      </c>
      <c r="AR405" s="209">
        <v>29969</v>
      </c>
      <c r="AS405" s="241" t="s">
        <v>1032</v>
      </c>
      <c r="AT405" s="241" t="s">
        <v>1032</v>
      </c>
      <c r="AU405" s="91">
        <f t="shared" si="41"/>
        <v>29969</v>
      </c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</row>
    <row r="406" spans="1:66" x14ac:dyDescent="0.2">
      <c r="A406" s="14">
        <v>924151473</v>
      </c>
      <c r="B406" t="str">
        <f>VLOOKUP($A406,[2]LibPAS!$A$2:$AO$476,2,FALSE)</f>
        <v>SPRING CITY FR PUBLIC LIBRARY</v>
      </c>
      <c r="C406" s="95"/>
      <c r="D406" s="153" t="s">
        <v>1440</v>
      </c>
      <c r="E406" s="153" t="s">
        <v>951</v>
      </c>
      <c r="F406" s="153" t="s">
        <v>951</v>
      </c>
      <c r="G406" s="96"/>
      <c r="H406" s="96"/>
      <c r="I406" s="153" t="s">
        <v>1458</v>
      </c>
      <c r="J406" s="237">
        <v>10144</v>
      </c>
      <c r="K406" s="237">
        <v>2857</v>
      </c>
      <c r="L406" s="57">
        <v>48</v>
      </c>
      <c r="M406" s="57">
        <v>1.5428599999999999</v>
      </c>
      <c r="N406" s="57">
        <v>0</v>
      </c>
      <c r="O406" s="98">
        <f t="shared" si="37"/>
        <v>1.5428599999999999</v>
      </c>
      <c r="P406" s="245">
        <v>0</v>
      </c>
      <c r="Q406" s="57">
        <v>1.82857</v>
      </c>
      <c r="R406" s="57">
        <v>0</v>
      </c>
      <c r="S406" s="98">
        <f t="shared" si="40"/>
        <v>3.3714300000000001</v>
      </c>
      <c r="T406" s="259">
        <v>17062</v>
      </c>
      <c r="U406" s="237">
        <v>16762</v>
      </c>
      <c r="V406" s="237">
        <v>30357</v>
      </c>
      <c r="W406" s="237">
        <v>25</v>
      </c>
      <c r="X406" s="237">
        <v>45</v>
      </c>
      <c r="Y406" s="237">
        <v>40905</v>
      </c>
      <c r="Z406" s="237">
        <v>11</v>
      </c>
      <c r="AA406" s="237">
        <v>33</v>
      </c>
      <c r="AB406" s="241">
        <v>0</v>
      </c>
      <c r="AC406" s="68">
        <v>0</v>
      </c>
      <c r="AD406" s="241">
        <v>0</v>
      </c>
      <c r="AE406" s="68">
        <v>29501</v>
      </c>
      <c r="AF406" s="68">
        <v>48138</v>
      </c>
      <c r="AG406" s="68">
        <v>0</v>
      </c>
      <c r="AH406" s="68">
        <v>35562</v>
      </c>
      <c r="AI406" s="68">
        <v>113201</v>
      </c>
      <c r="AJ406" s="91">
        <f t="shared" si="38"/>
        <v>0</v>
      </c>
      <c r="AK406" s="68">
        <v>85678</v>
      </c>
      <c r="AL406" s="68">
        <v>12789</v>
      </c>
      <c r="AM406" s="68">
        <v>21799</v>
      </c>
      <c r="AN406" s="68">
        <v>120266</v>
      </c>
      <c r="AO406" s="68">
        <v>0</v>
      </c>
      <c r="AP406" s="68">
        <v>0</v>
      </c>
      <c r="AQ406" s="111">
        <f t="shared" si="39"/>
        <v>0</v>
      </c>
      <c r="AR406" s="209">
        <v>29501</v>
      </c>
      <c r="AS406" s="68">
        <v>0</v>
      </c>
      <c r="AT406" s="68">
        <v>0</v>
      </c>
      <c r="AU406" s="91">
        <f t="shared" si="41"/>
        <v>29501</v>
      </c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</row>
    <row r="407" spans="1:66" x14ac:dyDescent="0.2">
      <c r="A407" s="14">
        <v>914060001</v>
      </c>
      <c r="B407" t="str">
        <f>VLOOKUP($A407,[2]LibPAS!$A$2:$AO$476,2,FALSE)</f>
        <v>SPRING TOWNSHIP LIBRARY</v>
      </c>
      <c r="C407" s="95"/>
      <c r="D407" s="153" t="s">
        <v>1444</v>
      </c>
      <c r="E407" s="153" t="s">
        <v>120</v>
      </c>
      <c r="F407" s="153" t="s">
        <v>11</v>
      </c>
      <c r="G407" s="96"/>
      <c r="H407" s="96"/>
      <c r="I407" s="153" t="s">
        <v>1465</v>
      </c>
      <c r="J407" s="237">
        <v>27119</v>
      </c>
      <c r="K407" s="237">
        <v>5601</v>
      </c>
      <c r="L407" s="57">
        <v>58</v>
      </c>
      <c r="M407" s="57">
        <v>1</v>
      </c>
      <c r="N407" s="57">
        <v>0</v>
      </c>
      <c r="O407" s="98">
        <f t="shared" si="37"/>
        <v>1</v>
      </c>
      <c r="P407" s="245">
        <v>1.35</v>
      </c>
      <c r="Q407" s="57">
        <v>5.15</v>
      </c>
      <c r="R407" s="57">
        <v>1.45</v>
      </c>
      <c r="S407" s="98">
        <f t="shared" si="40"/>
        <v>8.9499999999999993</v>
      </c>
      <c r="T407" s="259">
        <v>36080</v>
      </c>
      <c r="U407" s="237">
        <v>27815</v>
      </c>
      <c r="V407" s="237">
        <v>236989</v>
      </c>
      <c r="W407" s="237">
        <v>37</v>
      </c>
      <c r="X407" s="237">
        <v>0</v>
      </c>
      <c r="Y407" s="237">
        <v>136093</v>
      </c>
      <c r="Z407" s="237">
        <v>11785</v>
      </c>
      <c r="AA407" s="237">
        <v>30207</v>
      </c>
      <c r="AB407" s="68">
        <v>9950</v>
      </c>
      <c r="AC407" s="68">
        <v>9950</v>
      </c>
      <c r="AD407" s="68">
        <v>0</v>
      </c>
      <c r="AE407" s="68">
        <v>118308</v>
      </c>
      <c r="AF407" s="68">
        <v>209033</v>
      </c>
      <c r="AG407" s="241" t="s">
        <v>1032</v>
      </c>
      <c r="AH407" s="68">
        <v>51074</v>
      </c>
      <c r="AI407" s="68">
        <v>388365</v>
      </c>
      <c r="AJ407" s="91">
        <f t="shared" si="38"/>
        <v>9950</v>
      </c>
      <c r="AK407" s="68">
        <v>224921</v>
      </c>
      <c r="AL407" s="68">
        <v>49258</v>
      </c>
      <c r="AM407" s="68">
        <v>112525</v>
      </c>
      <c r="AN407" s="68">
        <v>386704</v>
      </c>
      <c r="AO407" s="241" t="s">
        <v>1032</v>
      </c>
      <c r="AP407" s="68">
        <v>9950</v>
      </c>
      <c r="AQ407" s="111">
        <f t="shared" si="39"/>
        <v>9950</v>
      </c>
      <c r="AR407" s="209">
        <v>116022</v>
      </c>
      <c r="AS407" s="241" t="s">
        <v>1032</v>
      </c>
      <c r="AT407" s="68">
        <v>2286</v>
      </c>
      <c r="AU407" s="91">
        <f t="shared" si="41"/>
        <v>118308</v>
      </c>
      <c r="AW407" s="47"/>
      <c r="AX407" s="47"/>
      <c r="AY407" s="47"/>
      <c r="AZ407" s="47"/>
      <c r="BA407" s="47"/>
      <c r="BB407" s="47"/>
      <c r="BC407" s="47"/>
      <c r="BD407" s="47"/>
      <c r="BE407" s="47"/>
      <c r="BF407" s="68"/>
      <c r="BG407" s="68"/>
      <c r="BH407" s="68"/>
      <c r="BJ407" s="68"/>
      <c r="BK407" s="47"/>
      <c r="BL407" s="47"/>
      <c r="BM407" s="47"/>
      <c r="BN407" s="47"/>
    </row>
    <row r="408" spans="1:66" x14ac:dyDescent="0.2">
      <c r="A408" s="14">
        <v>905201053</v>
      </c>
      <c r="B408" t="str">
        <f>VLOOKUP($A408,[2]LibPAS!$A$2:$AO$476,2,FALSE)</f>
        <v>SPRINGBORO PUBLIC LIBRARY</v>
      </c>
      <c r="C408" s="95"/>
      <c r="D408" s="153" t="s">
        <v>1442</v>
      </c>
      <c r="E408" s="153" t="s">
        <v>177</v>
      </c>
      <c r="F408" s="153" t="s">
        <v>807</v>
      </c>
      <c r="G408" s="96"/>
      <c r="H408" s="96"/>
      <c r="I408" s="153" t="s">
        <v>1464</v>
      </c>
      <c r="J408" s="237">
        <v>2927</v>
      </c>
      <c r="K408" s="237">
        <v>1367</v>
      </c>
      <c r="L408" s="57">
        <v>35</v>
      </c>
      <c r="M408" s="57">
        <v>0</v>
      </c>
      <c r="N408" s="57">
        <v>0</v>
      </c>
      <c r="O408" s="98">
        <f t="shared" si="37"/>
        <v>0</v>
      </c>
      <c r="P408" s="245">
        <v>0.62856999999999996</v>
      </c>
      <c r="Q408" s="57">
        <v>0.57142999999999999</v>
      </c>
      <c r="R408" s="57">
        <v>0</v>
      </c>
      <c r="S408" s="98">
        <f t="shared" si="40"/>
        <v>1.2</v>
      </c>
      <c r="T408" s="259">
        <v>10682</v>
      </c>
      <c r="U408" s="237">
        <v>9469</v>
      </c>
      <c r="V408" s="237">
        <v>0</v>
      </c>
      <c r="W408" s="237">
        <v>26</v>
      </c>
      <c r="X408" s="237">
        <v>0</v>
      </c>
      <c r="Y408" s="237">
        <v>11930</v>
      </c>
      <c r="Z408" s="237">
        <v>88</v>
      </c>
      <c r="AA408" s="237">
        <v>120</v>
      </c>
      <c r="AB408" s="241">
        <v>0</v>
      </c>
      <c r="AC408" s="68">
        <v>0</v>
      </c>
      <c r="AD408" s="241">
        <v>0</v>
      </c>
      <c r="AE408" s="68">
        <v>16334</v>
      </c>
      <c r="AF408" s="68">
        <v>29150</v>
      </c>
      <c r="AG408" s="241" t="s">
        <v>1032</v>
      </c>
      <c r="AH408" s="68">
        <v>8175</v>
      </c>
      <c r="AI408" s="68">
        <v>53659</v>
      </c>
      <c r="AJ408" s="91">
        <f t="shared" si="38"/>
        <v>0</v>
      </c>
      <c r="AK408" s="68">
        <v>29602</v>
      </c>
      <c r="AL408" s="68">
        <v>10633</v>
      </c>
      <c r="AM408" s="68">
        <v>10823</v>
      </c>
      <c r="AN408" s="68">
        <v>51058</v>
      </c>
      <c r="AO408" s="68">
        <v>0</v>
      </c>
      <c r="AP408" s="68">
        <v>0</v>
      </c>
      <c r="AQ408" s="111">
        <f t="shared" si="39"/>
        <v>0</v>
      </c>
      <c r="AR408" s="209">
        <v>16334</v>
      </c>
      <c r="AS408" s="68">
        <v>0</v>
      </c>
      <c r="AT408" s="68">
        <v>0</v>
      </c>
      <c r="AU408" s="91">
        <f t="shared" si="41"/>
        <v>16334</v>
      </c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</row>
    <row r="409" spans="1:66" x14ac:dyDescent="0.2">
      <c r="A409" s="14">
        <v>902023183</v>
      </c>
      <c r="B409" t="str">
        <f>VLOOKUP($A409,[2]LibPAS!$A$2:$AO$476,2,FALSE)</f>
        <v>SPRINGDALE FREE PUBLIC LIBRARY</v>
      </c>
      <c r="C409" s="95"/>
      <c r="D409" s="153" t="s">
        <v>1441</v>
      </c>
      <c r="E409" s="153" t="s">
        <v>229</v>
      </c>
      <c r="F409" s="153" t="s">
        <v>332</v>
      </c>
      <c r="G409" s="96"/>
      <c r="H409" s="96"/>
      <c r="I409" s="153" t="s">
        <v>1452</v>
      </c>
      <c r="J409" s="237">
        <v>9708</v>
      </c>
      <c r="K409" s="237">
        <v>1920</v>
      </c>
      <c r="L409" s="57">
        <v>45</v>
      </c>
      <c r="M409" s="57">
        <v>0.54286000000000001</v>
      </c>
      <c r="N409" s="57">
        <v>0</v>
      </c>
      <c r="O409" s="98">
        <f t="shared" si="37"/>
        <v>0.54286000000000001</v>
      </c>
      <c r="P409" s="245">
        <v>1.14286</v>
      </c>
      <c r="Q409" s="57">
        <v>3.5428600000000001</v>
      </c>
      <c r="R409" s="57">
        <v>0.42857000000000001</v>
      </c>
      <c r="S409" s="98">
        <f t="shared" si="40"/>
        <v>5.6571499999999997</v>
      </c>
      <c r="T409" s="259">
        <v>28812</v>
      </c>
      <c r="U409" s="237">
        <v>26102</v>
      </c>
      <c r="V409" s="237">
        <v>348491</v>
      </c>
      <c r="W409" s="237">
        <v>52</v>
      </c>
      <c r="X409" s="237">
        <v>265</v>
      </c>
      <c r="Y409" s="237">
        <v>34485</v>
      </c>
      <c r="Z409" s="237">
        <v>14475</v>
      </c>
      <c r="AA409" s="237">
        <v>13261</v>
      </c>
      <c r="AB409" s="68">
        <v>0</v>
      </c>
      <c r="AC409" s="68">
        <v>0</v>
      </c>
      <c r="AD409" s="68">
        <v>0</v>
      </c>
      <c r="AE409" s="68">
        <v>21262</v>
      </c>
      <c r="AF409" s="68">
        <v>128177</v>
      </c>
      <c r="AG409" s="68">
        <v>5000</v>
      </c>
      <c r="AH409" s="68">
        <v>34197</v>
      </c>
      <c r="AI409" s="68">
        <v>183636</v>
      </c>
      <c r="AJ409" s="91">
        <f t="shared" si="38"/>
        <v>0</v>
      </c>
      <c r="AK409" s="68">
        <v>108257</v>
      </c>
      <c r="AL409" s="68">
        <v>21165</v>
      </c>
      <c r="AM409" s="68">
        <v>36994</v>
      </c>
      <c r="AN409" s="68">
        <v>166416</v>
      </c>
      <c r="AO409" s="68">
        <v>0</v>
      </c>
      <c r="AP409" s="68">
        <v>0</v>
      </c>
      <c r="AQ409" s="111">
        <f t="shared" si="39"/>
        <v>0</v>
      </c>
      <c r="AR409" s="209">
        <v>16011</v>
      </c>
      <c r="AS409" s="68">
        <v>0</v>
      </c>
      <c r="AT409" s="68">
        <v>5251</v>
      </c>
      <c r="AU409" s="91">
        <f t="shared" si="41"/>
        <v>21262</v>
      </c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</row>
    <row r="410" spans="1:66" x14ac:dyDescent="0.2">
      <c r="A410" s="14">
        <v>925231204</v>
      </c>
      <c r="B410" t="str">
        <f>VLOOKUP($A410,[2]LibPAS!$A$2:$AO$476,2,FALSE)</f>
        <v>SPRINGFIELD TOWNSHIP LIBRARY</v>
      </c>
      <c r="C410" s="95"/>
      <c r="D410" s="153" t="s">
        <v>1440</v>
      </c>
      <c r="E410" s="153" t="s">
        <v>870</v>
      </c>
      <c r="F410" s="153" t="s">
        <v>870</v>
      </c>
      <c r="G410" s="96"/>
      <c r="H410" s="96"/>
      <c r="I410" s="153" t="s">
        <v>1457</v>
      </c>
      <c r="J410" s="237">
        <v>24211</v>
      </c>
      <c r="K410" s="237">
        <v>13028</v>
      </c>
      <c r="L410" s="57">
        <v>61</v>
      </c>
      <c r="M410" s="57">
        <v>4</v>
      </c>
      <c r="N410" s="57">
        <v>0</v>
      </c>
      <c r="O410" s="98">
        <f t="shared" si="37"/>
        <v>4</v>
      </c>
      <c r="P410" s="245">
        <v>0</v>
      </c>
      <c r="Q410" s="57">
        <v>6.6571400000000001</v>
      </c>
      <c r="R410" s="57">
        <v>8.5709999999999995E-2</v>
      </c>
      <c r="S410" s="98">
        <f t="shared" si="40"/>
        <v>10.742850000000001</v>
      </c>
      <c r="T410" s="259">
        <v>139671</v>
      </c>
      <c r="U410" s="237">
        <v>101776</v>
      </c>
      <c r="V410" s="237">
        <v>25356</v>
      </c>
      <c r="W410" s="237">
        <v>78</v>
      </c>
      <c r="X410" s="237">
        <v>229</v>
      </c>
      <c r="Y410" s="237">
        <v>142805</v>
      </c>
      <c r="Z410" s="237">
        <v>12279</v>
      </c>
      <c r="AA410" s="237">
        <v>11889</v>
      </c>
      <c r="AB410" s="68">
        <v>0</v>
      </c>
      <c r="AC410" s="68">
        <v>0</v>
      </c>
      <c r="AD410" s="68">
        <v>0</v>
      </c>
      <c r="AE410" s="68">
        <v>75452</v>
      </c>
      <c r="AF410" s="68">
        <v>722575</v>
      </c>
      <c r="AG410" s="68">
        <v>0</v>
      </c>
      <c r="AH410" s="68">
        <v>86742</v>
      </c>
      <c r="AI410" s="68">
        <v>884769</v>
      </c>
      <c r="AJ410" s="91">
        <f t="shared" si="38"/>
        <v>0</v>
      </c>
      <c r="AK410" s="68">
        <v>704147</v>
      </c>
      <c r="AL410" s="68">
        <v>96915</v>
      </c>
      <c r="AM410" s="68">
        <v>70430</v>
      </c>
      <c r="AN410" s="68">
        <v>871492</v>
      </c>
      <c r="AO410" s="68">
        <v>0</v>
      </c>
      <c r="AP410" s="68">
        <v>0</v>
      </c>
      <c r="AQ410" s="111">
        <f t="shared" si="39"/>
        <v>0</v>
      </c>
      <c r="AR410" s="209">
        <v>75452</v>
      </c>
      <c r="AS410" s="68">
        <v>0</v>
      </c>
      <c r="AT410" s="68">
        <v>0</v>
      </c>
      <c r="AU410" s="91">
        <f t="shared" si="41"/>
        <v>75452</v>
      </c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</row>
    <row r="411" spans="1:66" x14ac:dyDescent="0.2">
      <c r="A411" s="14">
        <v>913361533</v>
      </c>
      <c r="B411" t="str">
        <f>VLOOKUP($A411,[2]LibPAS!$A$2:$AO$476,2,FALSE)</f>
        <v>STRASBURG-HEISLER LIBRARY</v>
      </c>
      <c r="C411" s="95"/>
      <c r="D411" s="153" t="s">
        <v>340</v>
      </c>
      <c r="E411" s="153" t="s">
        <v>645</v>
      </c>
      <c r="F411" s="153" t="s">
        <v>645</v>
      </c>
      <c r="G411" s="96"/>
      <c r="H411" s="96"/>
      <c r="I411" s="153" t="s">
        <v>1450</v>
      </c>
      <c r="J411" s="237">
        <v>6991</v>
      </c>
      <c r="K411" s="237">
        <v>4831</v>
      </c>
      <c r="L411" s="57">
        <v>55</v>
      </c>
      <c r="M411" s="57">
        <v>0.55000000000000004</v>
      </c>
      <c r="N411" s="57">
        <v>0</v>
      </c>
      <c r="O411" s="98">
        <f t="shared" si="37"/>
        <v>0.55000000000000004</v>
      </c>
      <c r="P411" s="245">
        <v>1.05</v>
      </c>
      <c r="Q411" s="57">
        <v>1.575</v>
      </c>
      <c r="R411" s="57">
        <v>0.45</v>
      </c>
      <c r="S411" s="98">
        <f t="shared" si="40"/>
        <v>3.625</v>
      </c>
      <c r="T411" s="259">
        <v>20309</v>
      </c>
      <c r="U411" s="237">
        <v>15964</v>
      </c>
      <c r="V411" s="237">
        <v>13</v>
      </c>
      <c r="W411" s="237">
        <v>27</v>
      </c>
      <c r="X411" s="237">
        <v>0</v>
      </c>
      <c r="Y411" s="237">
        <v>119775</v>
      </c>
      <c r="Z411" s="237">
        <v>4721</v>
      </c>
      <c r="AA411" s="237">
        <v>14851</v>
      </c>
      <c r="AB411" s="68">
        <v>0</v>
      </c>
      <c r="AC411" s="68">
        <v>0</v>
      </c>
      <c r="AD411" s="68">
        <v>0</v>
      </c>
      <c r="AE411" s="68">
        <v>47373</v>
      </c>
      <c r="AF411" s="68">
        <v>63933</v>
      </c>
      <c r="AG411" s="68">
        <v>1000</v>
      </c>
      <c r="AH411" s="68">
        <v>51993</v>
      </c>
      <c r="AI411" s="68">
        <v>163299</v>
      </c>
      <c r="AJ411" s="91">
        <f t="shared" si="38"/>
        <v>0</v>
      </c>
      <c r="AK411" s="68">
        <v>100235</v>
      </c>
      <c r="AL411" s="68">
        <v>19790</v>
      </c>
      <c r="AM411" s="68">
        <v>48767</v>
      </c>
      <c r="AN411" s="68">
        <v>168792</v>
      </c>
      <c r="AO411" s="68">
        <v>0</v>
      </c>
      <c r="AP411" s="68">
        <v>0</v>
      </c>
      <c r="AQ411" s="111">
        <f t="shared" si="39"/>
        <v>0</v>
      </c>
      <c r="AR411" s="209">
        <v>47373</v>
      </c>
      <c r="AS411" s="68">
        <v>0</v>
      </c>
      <c r="AT411" s="68">
        <v>0</v>
      </c>
      <c r="AU411" s="91">
        <f t="shared" si="41"/>
        <v>47373</v>
      </c>
      <c r="AX411" s="47"/>
      <c r="AY411" s="47"/>
      <c r="AZ411" s="68"/>
      <c r="BA411" s="68"/>
      <c r="BB411" s="47"/>
      <c r="BC411" s="47"/>
      <c r="BD411" s="47"/>
      <c r="BE411" s="47"/>
      <c r="BF411" s="68"/>
      <c r="BG411" s="68"/>
      <c r="BH411" s="68"/>
      <c r="BJ411" s="68"/>
      <c r="BK411" s="47"/>
      <c r="BL411" s="47"/>
      <c r="BM411" s="47"/>
      <c r="BN411" s="47"/>
    </row>
    <row r="412" spans="1:66" x14ac:dyDescent="0.2">
      <c r="A412" s="14">
        <v>905620633</v>
      </c>
      <c r="B412" t="str">
        <f>VLOOKUP($A412,[2]LibPAS!$A$2:$AO$476,2,FALSE)</f>
        <v>SUGAR GROVE FREE LIBRARY</v>
      </c>
      <c r="C412" s="95"/>
      <c r="D412" s="153" t="s">
        <v>1442</v>
      </c>
      <c r="E412" s="153" t="s">
        <v>855</v>
      </c>
      <c r="F412" s="153" t="s">
        <v>731</v>
      </c>
      <c r="G412" s="96"/>
      <c r="H412" s="96"/>
      <c r="I412" s="153">
        <v>0</v>
      </c>
      <c r="J412" s="237">
        <v>5270</v>
      </c>
      <c r="K412" s="237">
        <v>1000</v>
      </c>
      <c r="L412" s="57">
        <v>36</v>
      </c>
      <c r="M412" s="57">
        <v>0</v>
      </c>
      <c r="N412" s="57">
        <v>0</v>
      </c>
      <c r="O412" s="98">
        <f t="shared" si="37"/>
        <v>0</v>
      </c>
      <c r="P412" s="245">
        <v>0</v>
      </c>
      <c r="Q412" s="57">
        <v>0.61111000000000004</v>
      </c>
      <c r="R412" s="57">
        <v>0.19444</v>
      </c>
      <c r="S412" s="98">
        <f t="shared" si="40"/>
        <v>0.80554999999999999</v>
      </c>
      <c r="T412" s="259">
        <v>16305</v>
      </c>
      <c r="U412" s="237">
        <v>14070</v>
      </c>
      <c r="V412" s="237">
        <v>5727</v>
      </c>
      <c r="W412" s="237">
        <v>50</v>
      </c>
      <c r="X412" s="237">
        <v>3</v>
      </c>
      <c r="Y412" s="237">
        <v>32152</v>
      </c>
      <c r="Z412" s="237">
        <v>132</v>
      </c>
      <c r="AA412" s="237">
        <v>52</v>
      </c>
      <c r="AB412" s="68">
        <v>0</v>
      </c>
      <c r="AC412" s="68">
        <v>0</v>
      </c>
      <c r="AD412" s="68">
        <v>0</v>
      </c>
      <c r="AE412" s="68">
        <v>13730</v>
      </c>
      <c r="AF412" s="68">
        <v>14800</v>
      </c>
      <c r="AG412" s="241" t="s">
        <v>1032</v>
      </c>
      <c r="AH412" s="68">
        <v>20784</v>
      </c>
      <c r="AI412" s="68">
        <v>49314</v>
      </c>
      <c r="AJ412" s="91">
        <f t="shared" si="38"/>
        <v>0</v>
      </c>
      <c r="AK412" s="68">
        <v>35236</v>
      </c>
      <c r="AL412" s="68">
        <v>9339</v>
      </c>
      <c r="AM412" s="68">
        <v>14718</v>
      </c>
      <c r="AN412" s="68">
        <v>59293</v>
      </c>
      <c r="AO412" s="241" t="s">
        <v>1032</v>
      </c>
      <c r="AP412" s="241" t="s">
        <v>1032</v>
      </c>
      <c r="AQ412" s="111">
        <f t="shared" si="39"/>
        <v>0</v>
      </c>
      <c r="AR412" s="209">
        <v>13730</v>
      </c>
      <c r="AS412" s="241" t="s">
        <v>1032</v>
      </c>
      <c r="AT412" s="241" t="s">
        <v>1032</v>
      </c>
      <c r="AU412" s="91">
        <f t="shared" si="41"/>
        <v>13730</v>
      </c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</row>
    <row r="413" spans="1:66" x14ac:dyDescent="0.2">
      <c r="A413" s="14">
        <v>917570123</v>
      </c>
      <c r="B413" t="str">
        <f>VLOOKUP($A413,[2]LibPAS!$A$2:$AO$476,2,FALSE)</f>
        <v>SULLIVAN COUNTY LIBRARY</v>
      </c>
      <c r="C413" s="95"/>
      <c r="D413" s="153" t="s">
        <v>1443</v>
      </c>
      <c r="E413" s="153" t="s">
        <v>13</v>
      </c>
      <c r="F413" s="153" t="s">
        <v>781</v>
      </c>
      <c r="G413" s="96"/>
      <c r="H413" s="96"/>
      <c r="I413" s="153">
        <v>0</v>
      </c>
      <c r="J413" s="237">
        <v>6428</v>
      </c>
      <c r="K413" s="237">
        <v>3465</v>
      </c>
      <c r="L413" s="57">
        <v>37</v>
      </c>
      <c r="M413" s="57">
        <v>1.05714</v>
      </c>
      <c r="N413" s="57">
        <v>0</v>
      </c>
      <c r="O413" s="98">
        <f t="shared" si="37"/>
        <v>1.05714</v>
      </c>
      <c r="P413" s="245">
        <v>0</v>
      </c>
      <c r="Q413" s="57">
        <v>1.4571400000000001</v>
      </c>
      <c r="R413" s="57">
        <v>0.85714000000000001</v>
      </c>
      <c r="S413" s="98">
        <f t="shared" si="40"/>
        <v>3.3714200000000005</v>
      </c>
      <c r="T413" s="259">
        <v>17581</v>
      </c>
      <c r="U413" s="237">
        <v>15895</v>
      </c>
      <c r="V413" s="237">
        <v>1883</v>
      </c>
      <c r="W413" s="237">
        <v>43</v>
      </c>
      <c r="X413" s="237">
        <v>0</v>
      </c>
      <c r="Y413" s="237">
        <v>17872</v>
      </c>
      <c r="Z413" s="237">
        <v>44</v>
      </c>
      <c r="AA413" s="237">
        <v>308</v>
      </c>
      <c r="AB413" s="68">
        <v>7322</v>
      </c>
      <c r="AC413" s="68">
        <v>7322</v>
      </c>
      <c r="AD413" s="68">
        <v>0</v>
      </c>
      <c r="AE413" s="68">
        <v>43962</v>
      </c>
      <c r="AF413" s="68">
        <v>32500</v>
      </c>
      <c r="AG413" s="68">
        <v>0</v>
      </c>
      <c r="AH413" s="68">
        <v>45383</v>
      </c>
      <c r="AI413" s="68">
        <v>129167</v>
      </c>
      <c r="AJ413" s="91">
        <f t="shared" si="38"/>
        <v>7322</v>
      </c>
      <c r="AK413" s="68">
        <v>78708</v>
      </c>
      <c r="AL413" s="68">
        <v>23780</v>
      </c>
      <c r="AM413" s="68">
        <v>22284</v>
      </c>
      <c r="AN413" s="68">
        <v>124772</v>
      </c>
      <c r="AO413" s="68">
        <v>0</v>
      </c>
      <c r="AP413" s="68">
        <v>7322</v>
      </c>
      <c r="AQ413" s="111">
        <f t="shared" si="39"/>
        <v>7322</v>
      </c>
      <c r="AR413" s="209">
        <v>43962</v>
      </c>
      <c r="AS413" s="68">
        <v>0</v>
      </c>
      <c r="AT413" s="68">
        <v>0</v>
      </c>
      <c r="AU413" s="91">
        <f t="shared" si="41"/>
        <v>43962</v>
      </c>
      <c r="AW413" s="47"/>
      <c r="AX413" s="47"/>
      <c r="AY413" s="47"/>
      <c r="AZ413" s="47"/>
      <c r="BA413" s="47"/>
      <c r="BB413" s="47"/>
      <c r="BC413" s="47"/>
      <c r="BD413" s="47"/>
      <c r="BE413" s="47"/>
      <c r="BF413" s="68"/>
      <c r="BG413" s="68"/>
      <c r="BH413" s="68"/>
      <c r="BI413" s="47"/>
      <c r="BJ413" s="47"/>
      <c r="BK413" s="47"/>
      <c r="BL413" s="47"/>
      <c r="BM413" s="47"/>
      <c r="BN413" s="47"/>
    </row>
    <row r="414" spans="1:66" x14ac:dyDescent="0.2">
      <c r="A414" s="14">
        <v>906330783</v>
      </c>
      <c r="B414" t="str">
        <f>VLOOKUP($A414,[2]LibPAS!$A$2:$AO$476,2,FALSE)</f>
        <v>SUMMERVILLE PUBLIC LIBRARY</v>
      </c>
      <c r="C414" s="95"/>
      <c r="D414" s="153" t="s">
        <v>1442</v>
      </c>
      <c r="E414" s="153" t="s">
        <v>118</v>
      </c>
      <c r="F414" s="153" t="s">
        <v>105</v>
      </c>
      <c r="G414" s="96"/>
      <c r="H414" s="96"/>
      <c r="I414" s="153" t="s">
        <v>1475</v>
      </c>
      <c r="J414" s="237">
        <v>1831</v>
      </c>
      <c r="K414" s="237">
        <v>511</v>
      </c>
      <c r="L414" s="57">
        <v>37</v>
      </c>
      <c r="M414" s="57">
        <v>0</v>
      </c>
      <c r="N414" s="57">
        <v>0</v>
      </c>
      <c r="O414" s="98">
        <f t="shared" si="37"/>
        <v>0</v>
      </c>
      <c r="P414" s="245">
        <v>0.65713999999999995</v>
      </c>
      <c r="Q414" s="57">
        <v>0.28571000000000002</v>
      </c>
      <c r="R414" s="57">
        <v>0.14285999999999999</v>
      </c>
      <c r="S414" s="98">
        <f t="shared" si="40"/>
        <v>1.08571</v>
      </c>
      <c r="T414" s="259">
        <v>23141</v>
      </c>
      <c r="U414" s="237">
        <v>20726</v>
      </c>
      <c r="V414" s="237">
        <v>5866</v>
      </c>
      <c r="W414" s="237">
        <v>28</v>
      </c>
      <c r="X414" s="237">
        <v>64</v>
      </c>
      <c r="Y414" s="237">
        <v>5614</v>
      </c>
      <c r="Z414" s="237">
        <v>73</v>
      </c>
      <c r="AA414" s="237">
        <v>7</v>
      </c>
      <c r="AB414" s="68">
        <v>0</v>
      </c>
      <c r="AC414" s="68">
        <v>0</v>
      </c>
      <c r="AD414" s="68">
        <v>0</v>
      </c>
      <c r="AE414" s="68">
        <v>8460</v>
      </c>
      <c r="AF414" s="68">
        <v>7883</v>
      </c>
      <c r="AG414" s="68">
        <v>0</v>
      </c>
      <c r="AH414" s="68">
        <v>24775</v>
      </c>
      <c r="AI414" s="68">
        <v>41118</v>
      </c>
      <c r="AJ414" s="91">
        <f t="shared" si="38"/>
        <v>0</v>
      </c>
      <c r="AK414" s="68">
        <v>17254</v>
      </c>
      <c r="AL414" s="68">
        <v>5863</v>
      </c>
      <c r="AM414" s="68">
        <v>17548</v>
      </c>
      <c r="AN414" s="68">
        <v>40665</v>
      </c>
      <c r="AO414" s="68">
        <v>0</v>
      </c>
      <c r="AP414" s="68">
        <v>0</v>
      </c>
      <c r="AQ414" s="111">
        <f t="shared" si="39"/>
        <v>0</v>
      </c>
      <c r="AR414" s="209">
        <v>8460</v>
      </c>
      <c r="AS414" s="68">
        <v>0</v>
      </c>
      <c r="AT414" s="68">
        <v>0</v>
      </c>
      <c r="AU414" s="91">
        <f t="shared" si="41"/>
        <v>8460</v>
      </c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</row>
    <row r="415" spans="1:66" x14ac:dyDescent="0.2">
      <c r="A415" s="14">
        <v>919580873</v>
      </c>
      <c r="B415" t="str">
        <f>VLOOKUP($A415,[2]LibPAS!$A$2:$AO$476,2,FALSE)</f>
        <v>SUS QUE CO HIST SOC &amp; FREE LIB</v>
      </c>
      <c r="C415" s="95"/>
      <c r="D415" s="153" t="s">
        <v>957</v>
      </c>
      <c r="E415" s="153" t="s">
        <v>957</v>
      </c>
      <c r="F415" s="153" t="s">
        <v>820</v>
      </c>
      <c r="G415" s="96"/>
      <c r="H415" s="96"/>
      <c r="I415" s="153">
        <v>0</v>
      </c>
      <c r="J415" s="237">
        <v>43356</v>
      </c>
      <c r="K415" s="237">
        <v>20727</v>
      </c>
      <c r="L415" s="57">
        <v>51</v>
      </c>
      <c r="M415" s="57">
        <v>1</v>
      </c>
      <c r="N415" s="57">
        <v>0</v>
      </c>
      <c r="O415" s="98">
        <f t="shared" si="37"/>
        <v>1</v>
      </c>
      <c r="P415" s="245">
        <v>1</v>
      </c>
      <c r="Q415" s="57">
        <v>14.84375</v>
      </c>
      <c r="R415" s="57">
        <v>0.21875</v>
      </c>
      <c r="S415" s="98">
        <f t="shared" si="40"/>
        <v>17.0625</v>
      </c>
      <c r="T415" s="259">
        <v>94797</v>
      </c>
      <c r="U415" s="237">
        <v>83549</v>
      </c>
      <c r="V415" s="237">
        <v>1710</v>
      </c>
      <c r="W415" s="237">
        <v>205</v>
      </c>
      <c r="X415" s="237">
        <v>0</v>
      </c>
      <c r="Y415" s="237">
        <v>149893</v>
      </c>
      <c r="Z415" s="237">
        <v>471</v>
      </c>
      <c r="AA415" s="237">
        <v>5385</v>
      </c>
      <c r="AB415" s="68">
        <v>0</v>
      </c>
      <c r="AC415" s="68">
        <v>50000</v>
      </c>
      <c r="AD415" s="68">
        <v>0</v>
      </c>
      <c r="AE415" s="68">
        <v>217742</v>
      </c>
      <c r="AF415" s="68">
        <v>269705</v>
      </c>
      <c r="AG415" s="68">
        <v>1341</v>
      </c>
      <c r="AH415" s="68">
        <v>277352</v>
      </c>
      <c r="AI415" s="68">
        <v>814799</v>
      </c>
      <c r="AJ415" s="91">
        <f t="shared" si="38"/>
        <v>0</v>
      </c>
      <c r="AK415" s="68">
        <v>534982</v>
      </c>
      <c r="AL415" s="68">
        <v>92270</v>
      </c>
      <c r="AM415" s="68">
        <v>118501</v>
      </c>
      <c r="AN415" s="68">
        <v>745753</v>
      </c>
      <c r="AO415" s="68">
        <v>0</v>
      </c>
      <c r="AP415" s="68">
        <v>50000</v>
      </c>
      <c r="AQ415" s="111">
        <f t="shared" si="39"/>
        <v>50000</v>
      </c>
      <c r="AR415" s="209">
        <v>217742</v>
      </c>
      <c r="AS415" s="68">
        <v>0</v>
      </c>
      <c r="AT415" s="241" t="s">
        <v>1032</v>
      </c>
      <c r="AU415" s="91">
        <f t="shared" si="41"/>
        <v>217742</v>
      </c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</row>
    <row r="416" spans="1:66" x14ac:dyDescent="0.2">
      <c r="A416" s="14">
        <v>925231233</v>
      </c>
      <c r="B416" t="str">
        <f>VLOOKUP($A416,[2]LibPAS!$A$2:$AO$476,2,FALSE)</f>
        <v>SWARTHMORE PUBLIC LIBRARY</v>
      </c>
      <c r="C416" s="95"/>
      <c r="D416" s="153" t="s">
        <v>1440</v>
      </c>
      <c r="E416" s="153" t="s">
        <v>870</v>
      </c>
      <c r="F416" s="153" t="s">
        <v>870</v>
      </c>
      <c r="G416" s="96"/>
      <c r="H416" s="96"/>
      <c r="I416" s="153" t="s">
        <v>1457</v>
      </c>
      <c r="J416" s="237">
        <v>6194</v>
      </c>
      <c r="K416" s="237">
        <v>3105</v>
      </c>
      <c r="L416" s="57">
        <v>60.5</v>
      </c>
      <c r="M416" s="57">
        <v>2</v>
      </c>
      <c r="N416" s="57">
        <v>0</v>
      </c>
      <c r="O416" s="98">
        <f t="shared" si="37"/>
        <v>2</v>
      </c>
      <c r="P416" s="245">
        <v>0</v>
      </c>
      <c r="Q416" s="57">
        <v>2.7714300000000001</v>
      </c>
      <c r="R416" s="57">
        <v>1.68571</v>
      </c>
      <c r="S416" s="98">
        <f t="shared" si="40"/>
        <v>6.4571400000000008</v>
      </c>
      <c r="T416" s="259">
        <v>84350</v>
      </c>
      <c r="U416" s="237">
        <v>51948</v>
      </c>
      <c r="V416" s="237">
        <v>25357</v>
      </c>
      <c r="W416" s="237">
        <v>64</v>
      </c>
      <c r="X416" s="237">
        <v>229</v>
      </c>
      <c r="Y416" s="237">
        <v>102428</v>
      </c>
      <c r="Z416" s="237">
        <v>8573</v>
      </c>
      <c r="AA416" s="237">
        <v>10323</v>
      </c>
      <c r="AB416" s="68">
        <v>0</v>
      </c>
      <c r="AC416" s="68">
        <v>0</v>
      </c>
      <c r="AD416" s="68">
        <v>0</v>
      </c>
      <c r="AE416" s="68">
        <v>23520</v>
      </c>
      <c r="AF416" s="68">
        <v>164702</v>
      </c>
      <c r="AG416" s="68">
        <v>0</v>
      </c>
      <c r="AH416" s="68">
        <v>87015</v>
      </c>
      <c r="AI416" s="68">
        <v>275237</v>
      </c>
      <c r="AJ416" s="91">
        <f t="shared" si="38"/>
        <v>0</v>
      </c>
      <c r="AK416" s="68">
        <v>211353</v>
      </c>
      <c r="AL416" s="68">
        <v>43154</v>
      </c>
      <c r="AM416" s="68">
        <v>23511</v>
      </c>
      <c r="AN416" s="68">
        <v>278018</v>
      </c>
      <c r="AO416" s="241" t="s">
        <v>1032</v>
      </c>
      <c r="AP416" s="241" t="s">
        <v>1032</v>
      </c>
      <c r="AQ416" s="111">
        <f t="shared" si="39"/>
        <v>0</v>
      </c>
      <c r="AR416" s="209">
        <v>23520</v>
      </c>
      <c r="AS416" s="241" t="s">
        <v>1032</v>
      </c>
      <c r="AT416" s="241" t="s">
        <v>1032</v>
      </c>
      <c r="AU416" s="91">
        <f t="shared" si="41"/>
        <v>23520</v>
      </c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</row>
    <row r="417" spans="1:66" x14ac:dyDescent="0.2">
      <c r="A417" s="14">
        <v>906330813</v>
      </c>
      <c r="B417" t="str">
        <f>VLOOKUP($A417,[2]LibPAS!$A$2:$AO$476,2,FALSE)</f>
        <v>SYKESVILLE PUBLIC LIBRARY</v>
      </c>
      <c r="C417" s="95"/>
      <c r="D417" s="153" t="s">
        <v>1442</v>
      </c>
      <c r="E417" s="153" t="s">
        <v>118</v>
      </c>
      <c r="F417" s="153" t="s">
        <v>105</v>
      </c>
      <c r="G417" s="96"/>
      <c r="H417" s="96"/>
      <c r="I417" s="153" t="s">
        <v>1475</v>
      </c>
      <c r="J417" s="238">
        <v>2973</v>
      </c>
      <c r="K417" s="238">
        <v>336</v>
      </c>
      <c r="L417" s="57">
        <v>35</v>
      </c>
      <c r="M417" s="57">
        <v>0</v>
      </c>
      <c r="N417" s="57">
        <v>0</v>
      </c>
      <c r="O417" s="98">
        <f t="shared" si="37"/>
        <v>0</v>
      </c>
      <c r="P417" s="245">
        <v>1</v>
      </c>
      <c r="Q417" s="57">
        <v>0</v>
      </c>
      <c r="R417" s="57">
        <v>0</v>
      </c>
      <c r="S417" s="98">
        <f t="shared" si="40"/>
        <v>1</v>
      </c>
      <c r="T417" s="293">
        <v>22288</v>
      </c>
      <c r="U417" s="238">
        <v>21978</v>
      </c>
      <c r="V417" s="238">
        <v>1879</v>
      </c>
      <c r="W417" s="238">
        <v>35</v>
      </c>
      <c r="X417" s="238">
        <v>63</v>
      </c>
      <c r="Y417" s="237">
        <v>4194</v>
      </c>
      <c r="Z417" s="237">
        <v>88</v>
      </c>
      <c r="AA417" s="237">
        <v>4</v>
      </c>
      <c r="AB417" s="68">
        <v>0</v>
      </c>
      <c r="AC417" s="68">
        <v>0</v>
      </c>
      <c r="AD417" s="68">
        <v>0</v>
      </c>
      <c r="AE417" s="68">
        <v>11795</v>
      </c>
      <c r="AF417" s="68">
        <v>8333</v>
      </c>
      <c r="AG417" s="68">
        <v>0</v>
      </c>
      <c r="AH417" s="68">
        <v>29652</v>
      </c>
      <c r="AI417" s="68">
        <v>49780</v>
      </c>
      <c r="AJ417" s="91">
        <f t="shared" si="38"/>
        <v>0</v>
      </c>
      <c r="AK417" s="68">
        <v>24723</v>
      </c>
      <c r="AL417" s="68">
        <v>11576</v>
      </c>
      <c r="AM417" s="68">
        <v>13995</v>
      </c>
      <c r="AN417" s="68">
        <v>50294</v>
      </c>
      <c r="AO417" s="68">
        <v>0</v>
      </c>
      <c r="AP417" s="68">
        <v>0</v>
      </c>
      <c r="AQ417" s="111">
        <f t="shared" si="39"/>
        <v>0</v>
      </c>
      <c r="AR417" s="209">
        <v>11795</v>
      </c>
      <c r="AS417" s="68">
        <v>0</v>
      </c>
      <c r="AT417" s="68">
        <v>0</v>
      </c>
      <c r="AU417" s="91">
        <f t="shared" si="41"/>
        <v>11795</v>
      </c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</row>
    <row r="418" spans="1:66" x14ac:dyDescent="0.2">
      <c r="A418" s="14">
        <v>929541713</v>
      </c>
      <c r="B418" t="str">
        <f>VLOOKUP($A418,[2]LibPAS!$A$2:$AO$476,2,FALSE)</f>
        <v>TAMAQUA PUBLIC LIBRARY</v>
      </c>
      <c r="C418" s="95"/>
      <c r="D418" s="153" t="s">
        <v>957</v>
      </c>
      <c r="E418" s="153" t="s">
        <v>368</v>
      </c>
      <c r="F418" s="153" t="s">
        <v>630</v>
      </c>
      <c r="G418" s="96"/>
      <c r="H418" s="96"/>
      <c r="I418" s="153">
        <v>0</v>
      </c>
      <c r="J418" s="238">
        <v>17144</v>
      </c>
      <c r="K418" s="238">
        <v>7034</v>
      </c>
      <c r="L418" s="57">
        <v>40</v>
      </c>
      <c r="M418" s="57">
        <v>0</v>
      </c>
      <c r="N418" s="57">
        <v>0</v>
      </c>
      <c r="O418" s="98">
        <f t="shared" si="37"/>
        <v>0</v>
      </c>
      <c r="P418" s="245">
        <v>1.14286</v>
      </c>
      <c r="Q418" s="57">
        <v>3.4285700000000001</v>
      </c>
      <c r="R418" s="57">
        <v>0</v>
      </c>
      <c r="S418" s="98">
        <f t="shared" si="40"/>
        <v>4.5714300000000003</v>
      </c>
      <c r="T418" s="293">
        <v>53468</v>
      </c>
      <c r="U418" s="238">
        <v>51082</v>
      </c>
      <c r="V418" s="238">
        <v>63</v>
      </c>
      <c r="W418" s="238">
        <v>85</v>
      </c>
      <c r="X418" s="238">
        <v>0</v>
      </c>
      <c r="Y418" s="237">
        <v>20720</v>
      </c>
      <c r="Z418" s="237">
        <v>529</v>
      </c>
      <c r="AA418" s="237">
        <v>110</v>
      </c>
      <c r="AB418" s="241">
        <v>0</v>
      </c>
      <c r="AC418" s="68">
        <v>0</v>
      </c>
      <c r="AD418" s="241">
        <v>0</v>
      </c>
      <c r="AE418" s="68">
        <v>32933</v>
      </c>
      <c r="AF418" s="68">
        <v>14392</v>
      </c>
      <c r="AG418" s="68">
        <v>3500</v>
      </c>
      <c r="AH418" s="68">
        <v>106237</v>
      </c>
      <c r="AI418" s="68">
        <v>153562</v>
      </c>
      <c r="AJ418" s="91">
        <f t="shared" si="38"/>
        <v>0</v>
      </c>
      <c r="AK418" s="68">
        <v>109927</v>
      </c>
      <c r="AL418" s="68">
        <v>25417</v>
      </c>
      <c r="AM418" s="68">
        <v>32259</v>
      </c>
      <c r="AN418" s="68">
        <v>167603</v>
      </c>
      <c r="AO418" s="241" t="s">
        <v>1032</v>
      </c>
      <c r="AP418" s="241" t="s">
        <v>1032</v>
      </c>
      <c r="AQ418" s="111">
        <f t="shared" si="39"/>
        <v>0</v>
      </c>
      <c r="AR418" s="209">
        <v>32933</v>
      </c>
      <c r="AS418" s="241" t="s">
        <v>1032</v>
      </c>
      <c r="AT418" s="241" t="s">
        <v>1032</v>
      </c>
      <c r="AU418" s="91">
        <f t="shared" si="41"/>
        <v>32933</v>
      </c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</row>
    <row r="419" spans="1:66" x14ac:dyDescent="0.2">
      <c r="A419" s="14">
        <v>919351113</v>
      </c>
      <c r="B419" t="str">
        <f>VLOOKUP($A419,[2]LibPAS!$A$2:$AO$476,2,FALSE)</f>
        <v>TAYLOR COMMUNITY LIBRARY</v>
      </c>
      <c r="C419" s="95"/>
      <c r="D419" s="153" t="s">
        <v>957</v>
      </c>
      <c r="E419" s="153" t="s">
        <v>957</v>
      </c>
      <c r="F419" s="153" t="s">
        <v>554</v>
      </c>
      <c r="G419" s="96"/>
      <c r="H419" s="96"/>
      <c r="I419" s="153" t="s">
        <v>1447</v>
      </c>
      <c r="J419" s="237">
        <v>14576</v>
      </c>
      <c r="K419" s="237">
        <v>2933</v>
      </c>
      <c r="L419" s="57">
        <v>63</v>
      </c>
      <c r="M419" s="57">
        <v>0</v>
      </c>
      <c r="N419" s="57">
        <v>0</v>
      </c>
      <c r="O419" s="98">
        <f t="shared" si="37"/>
        <v>0</v>
      </c>
      <c r="P419" s="245">
        <v>1</v>
      </c>
      <c r="Q419" s="57">
        <v>4.7428600000000003</v>
      </c>
      <c r="R419" s="57">
        <v>0</v>
      </c>
      <c r="S419" s="98">
        <f t="shared" si="40"/>
        <v>5.7428600000000003</v>
      </c>
      <c r="T419" s="259">
        <v>63572</v>
      </c>
      <c r="U419" s="237">
        <v>49258</v>
      </c>
      <c r="V419" s="238">
        <v>3609</v>
      </c>
      <c r="W419" s="237">
        <v>24</v>
      </c>
      <c r="X419" s="237">
        <v>73</v>
      </c>
      <c r="Y419" s="237">
        <v>68833</v>
      </c>
      <c r="Z419" s="237">
        <v>187</v>
      </c>
      <c r="AA419" s="237">
        <v>585</v>
      </c>
      <c r="AB419" s="68">
        <v>0</v>
      </c>
      <c r="AC419" s="68">
        <v>0</v>
      </c>
      <c r="AD419" s="68">
        <v>0</v>
      </c>
      <c r="AE419" s="68">
        <v>26625</v>
      </c>
      <c r="AF419" s="68">
        <v>262653</v>
      </c>
      <c r="AG419" s="68">
        <v>0</v>
      </c>
      <c r="AH419" s="68">
        <v>27623</v>
      </c>
      <c r="AI419" s="68">
        <v>316901</v>
      </c>
      <c r="AJ419" s="91">
        <f t="shared" si="38"/>
        <v>0</v>
      </c>
      <c r="AK419" s="68">
        <v>234257</v>
      </c>
      <c r="AL419" s="68">
        <v>46062</v>
      </c>
      <c r="AM419" s="68">
        <v>49332</v>
      </c>
      <c r="AN419" s="68">
        <v>329651</v>
      </c>
      <c r="AO419" s="68">
        <v>0</v>
      </c>
      <c r="AP419" s="68">
        <v>0</v>
      </c>
      <c r="AQ419" s="111">
        <f t="shared" si="39"/>
        <v>0</v>
      </c>
      <c r="AR419" s="209">
        <v>26625</v>
      </c>
      <c r="AS419" s="68">
        <v>0</v>
      </c>
      <c r="AT419" s="68">
        <v>0</v>
      </c>
      <c r="AU419" s="91">
        <f t="shared" si="41"/>
        <v>26625</v>
      </c>
      <c r="AW419" s="47"/>
      <c r="AX419" s="47"/>
      <c r="AZ419" s="68"/>
      <c r="BA419" s="68"/>
      <c r="BB419" s="47"/>
      <c r="BC419" s="68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</row>
    <row r="420" spans="1:66" x14ac:dyDescent="0.2">
      <c r="A420" s="14">
        <v>916470093</v>
      </c>
      <c r="B420" t="str">
        <f>VLOOKUP($A420,[2]LibPAS!$A$2:$AO$476,2,FALSE)</f>
        <v>THOMAS BEAVER FREE LIBRARY</v>
      </c>
      <c r="C420" s="95"/>
      <c r="D420" s="153" t="s">
        <v>1443</v>
      </c>
      <c r="E420" s="153" t="s">
        <v>13</v>
      </c>
      <c r="F420" s="153" t="s">
        <v>888</v>
      </c>
      <c r="G420" s="96"/>
      <c r="H420" s="96"/>
      <c r="I420" s="153">
        <v>0</v>
      </c>
      <c r="J420" s="237">
        <v>21321</v>
      </c>
      <c r="K420" s="237">
        <v>4611</v>
      </c>
      <c r="L420" s="57">
        <v>41</v>
      </c>
      <c r="M420" s="57">
        <v>1.05714</v>
      </c>
      <c r="N420" s="57">
        <v>0</v>
      </c>
      <c r="O420" s="98">
        <f t="shared" si="37"/>
        <v>1.05714</v>
      </c>
      <c r="P420" s="245">
        <v>0</v>
      </c>
      <c r="Q420" s="57">
        <v>5.4285699999999997</v>
      </c>
      <c r="R420" s="57">
        <v>0.25713999999999998</v>
      </c>
      <c r="S420" s="98">
        <f t="shared" si="40"/>
        <v>6.7428499999999989</v>
      </c>
      <c r="T420" s="259">
        <v>36865</v>
      </c>
      <c r="U420" s="237">
        <v>33476</v>
      </c>
      <c r="V420" s="237">
        <v>5695</v>
      </c>
      <c r="W420" s="237">
        <v>75</v>
      </c>
      <c r="X420" s="237">
        <v>3200</v>
      </c>
      <c r="Y420" s="237">
        <v>25301</v>
      </c>
      <c r="Z420" s="237">
        <v>127</v>
      </c>
      <c r="AA420" s="237">
        <v>507</v>
      </c>
      <c r="AB420" s="68">
        <v>0</v>
      </c>
      <c r="AC420" s="68">
        <v>0</v>
      </c>
      <c r="AD420" s="68">
        <v>0</v>
      </c>
      <c r="AE420" s="68">
        <v>56292</v>
      </c>
      <c r="AF420" s="68">
        <v>1100</v>
      </c>
      <c r="AG420" s="68">
        <v>0</v>
      </c>
      <c r="AH420" s="68">
        <v>224194</v>
      </c>
      <c r="AI420" s="68">
        <v>281586</v>
      </c>
      <c r="AJ420" s="91">
        <f t="shared" si="38"/>
        <v>0</v>
      </c>
      <c r="AK420" s="68">
        <v>141759</v>
      </c>
      <c r="AL420" s="68">
        <v>39424</v>
      </c>
      <c r="AM420" s="68">
        <v>62626</v>
      </c>
      <c r="AN420" s="68">
        <v>243809</v>
      </c>
      <c r="AO420" s="68">
        <v>0</v>
      </c>
      <c r="AP420" s="68">
        <v>0</v>
      </c>
      <c r="AQ420" s="111">
        <f t="shared" si="39"/>
        <v>0</v>
      </c>
      <c r="AR420" s="209">
        <v>56292</v>
      </c>
      <c r="AS420" s="68">
        <v>0</v>
      </c>
      <c r="AT420" s="68">
        <v>0</v>
      </c>
      <c r="AU420" s="91">
        <f t="shared" si="41"/>
        <v>56292</v>
      </c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</row>
    <row r="421" spans="1:66" x14ac:dyDescent="0.2">
      <c r="A421" s="14">
        <v>905620693</v>
      </c>
      <c r="B421" t="str">
        <f>VLOOKUP($A421,[2]LibPAS!$A$2:$AO$476,2,FALSE)</f>
        <v>TIDIOUTE LIBRARY ASSOCIATION, INC.</v>
      </c>
      <c r="C421" s="95"/>
      <c r="D421" s="153" t="s">
        <v>1442</v>
      </c>
      <c r="E421" s="153" t="s">
        <v>855</v>
      </c>
      <c r="F421" s="153" t="s">
        <v>731</v>
      </c>
      <c r="G421" s="96"/>
      <c r="H421" s="96"/>
      <c r="I421" s="153">
        <v>0</v>
      </c>
      <c r="J421" s="237">
        <v>688</v>
      </c>
      <c r="K421" s="237">
        <v>794</v>
      </c>
      <c r="L421" s="57">
        <v>26</v>
      </c>
      <c r="M421" s="57">
        <v>0</v>
      </c>
      <c r="N421" s="57">
        <v>0</v>
      </c>
      <c r="O421" s="98">
        <f t="shared" si="37"/>
        <v>0</v>
      </c>
      <c r="P421" s="245">
        <v>0.74285999999999996</v>
      </c>
      <c r="Q421" s="57">
        <v>0</v>
      </c>
      <c r="R421" s="57">
        <v>0</v>
      </c>
      <c r="S421" s="98">
        <f t="shared" si="40"/>
        <v>0.74285999999999996</v>
      </c>
      <c r="T421" s="259">
        <v>21111</v>
      </c>
      <c r="U421" s="237">
        <v>18500</v>
      </c>
      <c r="V421" s="237">
        <v>5697</v>
      </c>
      <c r="W421" s="237">
        <v>34</v>
      </c>
      <c r="X421" s="237">
        <v>0</v>
      </c>
      <c r="Y421" s="237">
        <v>17221</v>
      </c>
      <c r="Z421" s="237">
        <v>48</v>
      </c>
      <c r="AA421" s="237">
        <v>196</v>
      </c>
      <c r="AB421" s="68">
        <v>0</v>
      </c>
      <c r="AC421" s="68">
        <v>0</v>
      </c>
      <c r="AD421" s="68">
        <v>0</v>
      </c>
      <c r="AE421" s="68">
        <v>2949</v>
      </c>
      <c r="AF421" s="68">
        <v>8750</v>
      </c>
      <c r="AG421" s="68">
        <v>0</v>
      </c>
      <c r="AH421" s="68">
        <v>18208</v>
      </c>
      <c r="AI421" s="68">
        <v>29907</v>
      </c>
      <c r="AJ421" s="91">
        <f t="shared" si="38"/>
        <v>0</v>
      </c>
      <c r="AK421" s="68">
        <v>25164</v>
      </c>
      <c r="AL421" s="68">
        <v>7902</v>
      </c>
      <c r="AM421" s="68">
        <v>11141</v>
      </c>
      <c r="AN421" s="68">
        <v>44207</v>
      </c>
      <c r="AO421" s="68">
        <v>0</v>
      </c>
      <c r="AP421" s="68">
        <v>0</v>
      </c>
      <c r="AQ421" s="111">
        <f t="shared" si="39"/>
        <v>0</v>
      </c>
      <c r="AR421" s="209">
        <v>2949</v>
      </c>
      <c r="AS421" s="68">
        <v>0</v>
      </c>
      <c r="AT421" s="68">
        <v>0</v>
      </c>
      <c r="AU421" s="91">
        <f t="shared" si="41"/>
        <v>2949</v>
      </c>
      <c r="AW421" s="47"/>
      <c r="AX421" s="47"/>
      <c r="AY421" s="47"/>
      <c r="AZ421" s="47"/>
      <c r="BA421" s="47"/>
      <c r="BB421" s="47"/>
      <c r="BC421" s="47"/>
      <c r="BD421" s="47"/>
      <c r="BE421" s="47"/>
      <c r="BF421" s="68"/>
      <c r="BG421" s="68"/>
      <c r="BH421" s="68"/>
      <c r="BJ421" s="68"/>
      <c r="BK421" s="47"/>
      <c r="BL421" s="47"/>
      <c r="BM421" s="47"/>
      <c r="BN421" s="47"/>
    </row>
    <row r="422" spans="1:66" x14ac:dyDescent="0.2">
      <c r="A422" s="14">
        <v>925231294</v>
      </c>
      <c r="B422" t="str">
        <f>VLOOKUP($A422,[2]LibPAS!$A$2:$AO$476,2,FALSE)</f>
        <v>TINICUM MEMORIAL PUB LIBRARY</v>
      </c>
      <c r="C422" s="95"/>
      <c r="D422" s="153" t="s">
        <v>1440</v>
      </c>
      <c r="E422" s="153" t="s">
        <v>870</v>
      </c>
      <c r="F422" s="153" t="s">
        <v>870</v>
      </c>
      <c r="G422" s="96"/>
      <c r="H422" s="96"/>
      <c r="I422" s="153" t="s">
        <v>1457</v>
      </c>
      <c r="J422" s="237">
        <v>4091</v>
      </c>
      <c r="K422" s="237">
        <v>874</v>
      </c>
      <c r="L422" s="57">
        <v>39</v>
      </c>
      <c r="M422" s="57">
        <v>0</v>
      </c>
      <c r="N422" s="57">
        <v>0</v>
      </c>
      <c r="O422" s="98">
        <f t="shared" si="37"/>
        <v>0</v>
      </c>
      <c r="P422" s="245">
        <v>0.8</v>
      </c>
      <c r="Q422" s="57">
        <v>2.5428600000000001</v>
      </c>
      <c r="R422" s="57">
        <v>0</v>
      </c>
      <c r="S422" s="98">
        <f t="shared" si="40"/>
        <v>3.3428599999999999</v>
      </c>
      <c r="T422" s="259">
        <v>48672</v>
      </c>
      <c r="U422" s="237">
        <v>22602</v>
      </c>
      <c r="V422" s="237">
        <v>25356</v>
      </c>
      <c r="W422" s="237">
        <v>17</v>
      </c>
      <c r="X422" s="237">
        <v>229</v>
      </c>
      <c r="Y422" s="237">
        <v>10612</v>
      </c>
      <c r="Z422" s="237">
        <v>1020</v>
      </c>
      <c r="AA422" s="237">
        <v>657</v>
      </c>
      <c r="AB422" s="68">
        <v>0</v>
      </c>
      <c r="AC422" s="68">
        <v>0</v>
      </c>
      <c r="AD422" s="241">
        <v>0</v>
      </c>
      <c r="AE422" s="68">
        <v>15937</v>
      </c>
      <c r="AF422" s="68">
        <v>109061</v>
      </c>
      <c r="AG422" s="68">
        <v>0</v>
      </c>
      <c r="AH422" s="68">
        <v>24273</v>
      </c>
      <c r="AI422" s="68">
        <v>149271</v>
      </c>
      <c r="AJ422" s="91">
        <f t="shared" si="38"/>
        <v>0</v>
      </c>
      <c r="AK422" s="68">
        <v>99657</v>
      </c>
      <c r="AL422" s="68">
        <v>14559</v>
      </c>
      <c r="AM422" s="68">
        <v>16527</v>
      </c>
      <c r="AN422" s="68">
        <v>130743</v>
      </c>
      <c r="AO422" s="241" t="s">
        <v>1032</v>
      </c>
      <c r="AP422" s="241" t="s">
        <v>1032</v>
      </c>
      <c r="AQ422" s="111">
        <f t="shared" si="39"/>
        <v>0</v>
      </c>
      <c r="AR422" s="209">
        <v>15937</v>
      </c>
      <c r="AS422" s="241" t="s">
        <v>1032</v>
      </c>
      <c r="AT422" s="241" t="s">
        <v>1032</v>
      </c>
      <c r="AU422" s="91">
        <f t="shared" si="41"/>
        <v>15937</v>
      </c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</row>
    <row r="423" spans="1:66" x14ac:dyDescent="0.2">
      <c r="A423" s="14">
        <v>917081143</v>
      </c>
      <c r="B423" t="str">
        <f>VLOOKUP($A423,[2]LibPAS!$A$2:$AO$476,2,FALSE)</f>
        <v>TOWANDA PUBLIC LIBRARY</v>
      </c>
      <c r="C423" s="95"/>
      <c r="D423" s="153" t="s">
        <v>1443</v>
      </c>
      <c r="E423" s="153" t="s">
        <v>13</v>
      </c>
      <c r="F423" s="153" t="s">
        <v>68</v>
      </c>
      <c r="G423" s="96"/>
      <c r="H423" s="96"/>
      <c r="I423" s="153" t="s">
        <v>1453</v>
      </c>
      <c r="J423" s="237">
        <v>10976</v>
      </c>
      <c r="K423" s="238">
        <v>5627</v>
      </c>
      <c r="L423" s="57">
        <v>47</v>
      </c>
      <c r="M423" s="57">
        <v>0</v>
      </c>
      <c r="N423" s="57">
        <v>0</v>
      </c>
      <c r="O423" s="98">
        <f t="shared" si="37"/>
        <v>0</v>
      </c>
      <c r="P423" s="245">
        <v>1.8</v>
      </c>
      <c r="Q423" s="57">
        <v>2</v>
      </c>
      <c r="R423" s="57">
        <v>5.7140000000000003E-2</v>
      </c>
      <c r="S423" s="98">
        <f t="shared" si="40"/>
        <v>3.8571399999999998</v>
      </c>
      <c r="T423" s="293">
        <v>25847</v>
      </c>
      <c r="U423" s="238">
        <v>22382</v>
      </c>
      <c r="V423" s="238">
        <v>0</v>
      </c>
      <c r="W423" s="238">
        <v>61</v>
      </c>
      <c r="X423" s="238">
        <v>1</v>
      </c>
      <c r="Y423" s="237">
        <v>28362</v>
      </c>
      <c r="Z423" s="237">
        <v>392</v>
      </c>
      <c r="AA423" s="237">
        <v>497</v>
      </c>
      <c r="AB423" s="68">
        <v>0</v>
      </c>
      <c r="AC423" s="68">
        <v>0</v>
      </c>
      <c r="AD423" s="68">
        <v>0</v>
      </c>
      <c r="AE423" s="68">
        <v>27261</v>
      </c>
      <c r="AF423" s="68">
        <v>17000</v>
      </c>
      <c r="AG423" s="68">
        <v>0</v>
      </c>
      <c r="AH423" s="68">
        <v>84076</v>
      </c>
      <c r="AI423" s="68">
        <v>128337</v>
      </c>
      <c r="AJ423" s="91">
        <f t="shared" si="38"/>
        <v>0</v>
      </c>
      <c r="AK423" s="68">
        <v>90241</v>
      </c>
      <c r="AL423" s="68">
        <v>15885</v>
      </c>
      <c r="AM423" s="68">
        <v>35854</v>
      </c>
      <c r="AN423" s="68">
        <v>141980</v>
      </c>
      <c r="AO423" s="68">
        <v>0</v>
      </c>
      <c r="AP423" s="68">
        <v>0</v>
      </c>
      <c r="AQ423" s="111">
        <f t="shared" si="39"/>
        <v>0</v>
      </c>
      <c r="AR423" s="209">
        <v>27261</v>
      </c>
      <c r="AS423" s="68">
        <v>0</v>
      </c>
      <c r="AT423" s="68">
        <v>0</v>
      </c>
      <c r="AU423" s="91">
        <f t="shared" si="41"/>
        <v>27261</v>
      </c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</row>
    <row r="424" spans="1:66" x14ac:dyDescent="0.2">
      <c r="A424" s="14">
        <v>929541743</v>
      </c>
      <c r="B424" t="str">
        <f>VLOOKUP($A424,[2]LibPAS!$A$2:$AO$476,2,FALSE)</f>
        <v>TOWER-PORTER COMMUNITY LIBRARY</v>
      </c>
      <c r="C424" s="95"/>
      <c r="D424" s="153" t="s">
        <v>957</v>
      </c>
      <c r="E424" s="153" t="s">
        <v>368</v>
      </c>
      <c r="F424" s="153" t="s">
        <v>630</v>
      </c>
      <c r="G424" s="96"/>
      <c r="H424" s="96"/>
      <c r="I424" s="153" t="s">
        <v>1477</v>
      </c>
      <c r="J424" s="237">
        <v>3522</v>
      </c>
      <c r="K424" s="237">
        <v>962</v>
      </c>
      <c r="L424" s="57">
        <v>35</v>
      </c>
      <c r="M424" s="57">
        <v>0</v>
      </c>
      <c r="N424" s="57">
        <v>0</v>
      </c>
      <c r="O424" s="98">
        <f t="shared" si="37"/>
        <v>0</v>
      </c>
      <c r="P424" s="245">
        <v>0.57142999999999999</v>
      </c>
      <c r="Q424" s="57">
        <v>0</v>
      </c>
      <c r="R424" s="57">
        <v>0.71428999999999998</v>
      </c>
      <c r="S424" s="98">
        <f t="shared" si="40"/>
        <v>1.28572</v>
      </c>
      <c r="T424" s="259">
        <v>11746</v>
      </c>
      <c r="U424" s="237">
        <v>11591</v>
      </c>
      <c r="V424" s="237">
        <v>0</v>
      </c>
      <c r="W424" s="237">
        <v>10</v>
      </c>
      <c r="X424" s="237">
        <v>0</v>
      </c>
      <c r="Y424" s="237">
        <v>1547</v>
      </c>
      <c r="Z424" s="237">
        <v>0</v>
      </c>
      <c r="AA424" s="237">
        <v>9</v>
      </c>
      <c r="AB424" s="68">
        <v>0</v>
      </c>
      <c r="AC424" s="68">
        <v>0</v>
      </c>
      <c r="AD424" s="68">
        <v>0</v>
      </c>
      <c r="AE424" s="68">
        <v>8076</v>
      </c>
      <c r="AF424" s="68">
        <v>5472</v>
      </c>
      <c r="AG424" s="68">
        <v>0</v>
      </c>
      <c r="AH424" s="68">
        <v>7628</v>
      </c>
      <c r="AI424" s="68">
        <v>21176</v>
      </c>
      <c r="AJ424" s="91">
        <f t="shared" si="38"/>
        <v>0</v>
      </c>
      <c r="AK424" s="68">
        <v>7261</v>
      </c>
      <c r="AL424" s="68">
        <v>4330</v>
      </c>
      <c r="AM424" s="68">
        <v>9059</v>
      </c>
      <c r="AN424" s="68">
        <v>20650</v>
      </c>
      <c r="AO424" s="68">
        <v>0</v>
      </c>
      <c r="AP424" s="68">
        <v>0</v>
      </c>
      <c r="AQ424" s="111">
        <f t="shared" si="39"/>
        <v>0</v>
      </c>
      <c r="AR424" s="209">
        <v>8076</v>
      </c>
      <c r="AS424" s="68">
        <v>0</v>
      </c>
      <c r="AT424" s="68">
        <v>0</v>
      </c>
      <c r="AU424" s="91">
        <f t="shared" si="41"/>
        <v>8076</v>
      </c>
      <c r="AW424" s="47"/>
      <c r="AX424" s="47"/>
      <c r="AY424" s="47"/>
      <c r="AZ424" s="47"/>
      <c r="BA424" s="47"/>
      <c r="BB424" s="47"/>
      <c r="BC424" s="47"/>
      <c r="BD424" s="47"/>
      <c r="BE424" s="47"/>
      <c r="BF424" s="68"/>
      <c r="BG424" s="68"/>
      <c r="BH424" s="68"/>
      <c r="BI424" s="47"/>
      <c r="BJ424" s="47"/>
      <c r="BK424" s="47"/>
      <c r="BL424" s="47"/>
      <c r="BM424" s="47"/>
      <c r="BN424" s="47"/>
    </row>
    <row r="425" spans="1:66" x14ac:dyDescent="0.2">
      <c r="A425" s="14">
        <v>907651683</v>
      </c>
      <c r="B425" t="str">
        <f>VLOOKUP($A425,[2]LibPAS!$A$2:$AO$476,2,FALSE)</f>
        <v>TRAFFORD COMMUNITY PUBLIC LIB</v>
      </c>
      <c r="C425" s="95"/>
      <c r="D425" s="153" t="s">
        <v>1441</v>
      </c>
      <c r="E425" s="153" t="s">
        <v>806</v>
      </c>
      <c r="F425" s="153" t="s">
        <v>806</v>
      </c>
      <c r="G425" s="96"/>
      <c r="H425" s="96"/>
      <c r="I425" s="153" t="s">
        <v>1448</v>
      </c>
      <c r="J425" s="237">
        <v>3174</v>
      </c>
      <c r="K425" s="237">
        <v>854</v>
      </c>
      <c r="L425" s="57">
        <v>35</v>
      </c>
      <c r="M425" s="57">
        <v>0.57142999999999999</v>
      </c>
      <c r="N425" s="57">
        <v>0</v>
      </c>
      <c r="O425" s="98">
        <f t="shared" si="37"/>
        <v>0.57142999999999999</v>
      </c>
      <c r="P425" s="245">
        <v>0.57142999999999999</v>
      </c>
      <c r="Q425" s="57">
        <v>0</v>
      </c>
      <c r="R425" s="57">
        <v>0.51429000000000002</v>
      </c>
      <c r="S425" s="98">
        <f t="shared" si="40"/>
        <v>1.6571500000000001</v>
      </c>
      <c r="T425" s="259">
        <v>11186</v>
      </c>
      <c r="U425" s="237">
        <v>10817</v>
      </c>
      <c r="V425" s="237">
        <v>5</v>
      </c>
      <c r="W425" s="237">
        <v>24</v>
      </c>
      <c r="X425" s="238">
        <v>0</v>
      </c>
      <c r="Y425" s="237">
        <v>3697</v>
      </c>
      <c r="Z425" s="237">
        <v>779</v>
      </c>
      <c r="AA425" s="237">
        <v>907</v>
      </c>
      <c r="AB425" s="68">
        <v>0</v>
      </c>
      <c r="AC425" s="68">
        <v>0</v>
      </c>
      <c r="AD425" s="68">
        <v>0</v>
      </c>
      <c r="AE425" s="68">
        <v>7273</v>
      </c>
      <c r="AF425" s="68">
        <v>4771</v>
      </c>
      <c r="AG425" s="68">
        <v>2400</v>
      </c>
      <c r="AH425" s="68">
        <v>18550</v>
      </c>
      <c r="AI425" s="68">
        <v>30594</v>
      </c>
      <c r="AJ425" s="91">
        <f t="shared" si="38"/>
        <v>0</v>
      </c>
      <c r="AK425" s="68">
        <v>9339</v>
      </c>
      <c r="AL425" s="68">
        <v>1639</v>
      </c>
      <c r="AM425" s="68">
        <v>14557</v>
      </c>
      <c r="AN425" s="68">
        <v>25535</v>
      </c>
      <c r="AO425" s="241" t="s">
        <v>1032</v>
      </c>
      <c r="AP425" s="241" t="s">
        <v>1032</v>
      </c>
      <c r="AQ425" s="111">
        <f t="shared" si="39"/>
        <v>0</v>
      </c>
      <c r="AR425" s="209">
        <v>7273</v>
      </c>
      <c r="AS425" s="241" t="s">
        <v>1032</v>
      </c>
      <c r="AT425" s="241" t="s">
        <v>1032</v>
      </c>
      <c r="AU425" s="91">
        <f t="shared" si="41"/>
        <v>7273</v>
      </c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J425" s="68"/>
      <c r="BK425" s="47"/>
      <c r="BL425" s="47"/>
      <c r="BM425" s="47"/>
      <c r="BN425" s="47"/>
    </row>
    <row r="426" spans="1:66" x14ac:dyDescent="0.2">
      <c r="A426" s="14">
        <v>924151535</v>
      </c>
      <c r="B426" t="str">
        <f>VLOOKUP($A426,[2]LibPAS!$A$2:$AO$476,2,FALSE)</f>
        <v>TREDYFFRIN PUBLIC LIBRARY</v>
      </c>
      <c r="C426" s="95"/>
      <c r="D426" s="153" t="s">
        <v>1440</v>
      </c>
      <c r="E426" s="153" t="s">
        <v>951</v>
      </c>
      <c r="F426" s="153" t="s">
        <v>951</v>
      </c>
      <c r="G426" s="96"/>
      <c r="H426" s="96"/>
      <c r="I426" s="153" t="s">
        <v>1458</v>
      </c>
      <c r="J426" s="237">
        <v>34580</v>
      </c>
      <c r="K426" s="237">
        <v>12374</v>
      </c>
      <c r="L426" s="57">
        <v>55</v>
      </c>
      <c r="M426" s="57">
        <v>7.3684200000000004</v>
      </c>
      <c r="N426" s="57">
        <v>0</v>
      </c>
      <c r="O426" s="98">
        <f t="shared" si="37"/>
        <v>7.3684200000000004</v>
      </c>
      <c r="P426" s="245">
        <v>0</v>
      </c>
      <c r="Q426" s="57">
        <v>11.15789</v>
      </c>
      <c r="R426" s="57">
        <v>2.5</v>
      </c>
      <c r="S426" s="98">
        <f t="shared" si="40"/>
        <v>21.026310000000002</v>
      </c>
      <c r="T426" s="259">
        <v>122560</v>
      </c>
      <c r="U426" s="237">
        <v>104203</v>
      </c>
      <c r="V426" s="237">
        <v>30357</v>
      </c>
      <c r="W426" s="237">
        <v>231</v>
      </c>
      <c r="X426" s="237">
        <v>45</v>
      </c>
      <c r="Y426" s="237">
        <v>371133</v>
      </c>
      <c r="Z426" s="237">
        <v>249</v>
      </c>
      <c r="AA426" s="237">
        <v>452</v>
      </c>
      <c r="AB426" s="68">
        <v>0</v>
      </c>
      <c r="AC426" s="68">
        <v>0</v>
      </c>
      <c r="AD426" s="68">
        <v>0</v>
      </c>
      <c r="AE426" s="68">
        <v>99578</v>
      </c>
      <c r="AF426" s="68">
        <v>1298230</v>
      </c>
      <c r="AG426" s="68">
        <v>0</v>
      </c>
      <c r="AH426" s="68">
        <v>221601</v>
      </c>
      <c r="AI426" s="68">
        <v>1619409</v>
      </c>
      <c r="AJ426" s="91">
        <f t="shared" si="38"/>
        <v>0</v>
      </c>
      <c r="AK426" s="68">
        <v>1055705</v>
      </c>
      <c r="AL426" s="68">
        <v>177744</v>
      </c>
      <c r="AM426" s="68">
        <v>304730</v>
      </c>
      <c r="AN426" s="68">
        <v>1538179</v>
      </c>
      <c r="AO426" s="68">
        <v>0</v>
      </c>
      <c r="AP426" s="68">
        <v>0</v>
      </c>
      <c r="AQ426" s="111">
        <f t="shared" si="39"/>
        <v>0</v>
      </c>
      <c r="AR426" s="209">
        <v>99578</v>
      </c>
      <c r="AS426" s="68">
        <v>0</v>
      </c>
      <c r="AT426" s="68">
        <v>0</v>
      </c>
      <c r="AU426" s="91">
        <f t="shared" si="41"/>
        <v>99578</v>
      </c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</row>
    <row r="427" spans="1:66" x14ac:dyDescent="0.2">
      <c r="A427" s="14">
        <v>929541773</v>
      </c>
      <c r="B427" t="str">
        <f>VLOOKUP($A427,[2]LibPAS!$A$2:$AO$476,2,FALSE)</f>
        <v>TREMONT AREA FREE PUBLIC LIBRARY</v>
      </c>
      <c r="C427" s="95"/>
      <c r="D427" s="153" t="s">
        <v>957</v>
      </c>
      <c r="E427" s="153" t="s">
        <v>368</v>
      </c>
      <c r="F427" s="153" t="s">
        <v>630</v>
      </c>
      <c r="G427" s="96"/>
      <c r="H427" s="96"/>
      <c r="I427" s="153" t="s">
        <v>1477</v>
      </c>
      <c r="J427" s="237">
        <v>1752</v>
      </c>
      <c r="K427" s="238">
        <v>1053</v>
      </c>
      <c r="L427" s="57">
        <v>35</v>
      </c>
      <c r="M427" s="57">
        <v>0</v>
      </c>
      <c r="N427" s="57">
        <v>0</v>
      </c>
      <c r="O427" s="98">
        <f t="shared" si="37"/>
        <v>0</v>
      </c>
      <c r="P427" s="245">
        <v>0.57142999999999999</v>
      </c>
      <c r="Q427" s="57">
        <v>0.34286</v>
      </c>
      <c r="R427" s="57">
        <v>0</v>
      </c>
      <c r="S427" s="98">
        <f t="shared" si="40"/>
        <v>0.91429000000000005</v>
      </c>
      <c r="T427" s="293">
        <v>14325</v>
      </c>
      <c r="U427" s="238">
        <v>13176</v>
      </c>
      <c r="V427" s="238">
        <v>0</v>
      </c>
      <c r="W427" s="238">
        <v>18</v>
      </c>
      <c r="X427" s="238">
        <v>0</v>
      </c>
      <c r="Y427" s="237">
        <v>2581</v>
      </c>
      <c r="Z427" s="237">
        <v>19</v>
      </c>
      <c r="AA427" s="237">
        <v>67</v>
      </c>
      <c r="AB427" s="68">
        <v>0</v>
      </c>
      <c r="AC427" s="68">
        <v>0</v>
      </c>
      <c r="AD427" s="241">
        <v>0</v>
      </c>
      <c r="AE427" s="68">
        <v>7505</v>
      </c>
      <c r="AF427" s="68">
        <v>3890</v>
      </c>
      <c r="AG427" s="68">
        <v>0</v>
      </c>
      <c r="AH427" s="68">
        <v>17983</v>
      </c>
      <c r="AI427" s="68">
        <v>29378</v>
      </c>
      <c r="AJ427" s="91">
        <f t="shared" si="38"/>
        <v>0</v>
      </c>
      <c r="AK427" s="68">
        <v>15261</v>
      </c>
      <c r="AL427" s="68">
        <v>4275</v>
      </c>
      <c r="AM427" s="68">
        <v>7477</v>
      </c>
      <c r="AN427" s="68">
        <v>27013</v>
      </c>
      <c r="AO427" s="68">
        <v>0</v>
      </c>
      <c r="AP427" s="68">
        <v>0</v>
      </c>
      <c r="AQ427" s="111">
        <f t="shared" si="39"/>
        <v>0</v>
      </c>
      <c r="AR427" s="209">
        <v>7505</v>
      </c>
      <c r="AS427" s="68">
        <v>0</v>
      </c>
      <c r="AT427" s="68">
        <v>0</v>
      </c>
      <c r="AU427" s="91">
        <f t="shared" si="41"/>
        <v>7505</v>
      </c>
      <c r="AX427" s="47"/>
      <c r="AZ427" s="68"/>
      <c r="BA427" s="68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</row>
    <row r="428" spans="1:66" x14ac:dyDescent="0.2">
      <c r="A428" s="14">
        <v>929540665</v>
      </c>
      <c r="B428" t="str">
        <f>VLOOKUP($A428,[2]LibPAS!$A$2:$AO$476,2,FALSE)</f>
        <v>TRI VALLEY FREE PUBLIC LIBRARY</v>
      </c>
      <c r="C428" s="95"/>
      <c r="D428" s="153" t="s">
        <v>957</v>
      </c>
      <c r="E428" s="153" t="s">
        <v>368</v>
      </c>
      <c r="F428" s="153" t="s">
        <v>630</v>
      </c>
      <c r="G428" s="96"/>
      <c r="H428" s="96"/>
      <c r="I428" s="153" t="s">
        <v>1477</v>
      </c>
      <c r="J428" s="237">
        <v>3516</v>
      </c>
      <c r="K428" s="237">
        <v>1290</v>
      </c>
      <c r="L428" s="57">
        <v>37</v>
      </c>
      <c r="M428" s="57">
        <v>0</v>
      </c>
      <c r="N428" s="57">
        <v>0</v>
      </c>
      <c r="O428" s="98">
        <f t="shared" si="37"/>
        <v>0</v>
      </c>
      <c r="P428" s="245">
        <v>0.54054000000000002</v>
      </c>
      <c r="Q428" s="57">
        <v>0.67567999999999995</v>
      </c>
      <c r="R428" s="57">
        <v>0.27027000000000001</v>
      </c>
      <c r="S428" s="98">
        <f t="shared" si="40"/>
        <v>1.4864899999999999</v>
      </c>
      <c r="T428" s="259">
        <v>22748</v>
      </c>
      <c r="U428" s="237">
        <v>21384</v>
      </c>
      <c r="V428" s="237">
        <v>0</v>
      </c>
      <c r="W428" s="237">
        <v>36</v>
      </c>
      <c r="X428" s="237">
        <v>0</v>
      </c>
      <c r="Y428" s="237">
        <v>14270</v>
      </c>
      <c r="Z428" s="237">
        <v>50</v>
      </c>
      <c r="AA428" s="237">
        <v>233</v>
      </c>
      <c r="AB428" s="68">
        <v>0</v>
      </c>
      <c r="AC428" s="68">
        <v>0</v>
      </c>
      <c r="AD428" s="68">
        <v>0</v>
      </c>
      <c r="AE428" s="68">
        <v>11996</v>
      </c>
      <c r="AF428" s="68">
        <v>3573</v>
      </c>
      <c r="AG428" s="68">
        <v>451</v>
      </c>
      <c r="AH428" s="68">
        <v>33823</v>
      </c>
      <c r="AI428" s="68">
        <v>49392</v>
      </c>
      <c r="AJ428" s="91">
        <f t="shared" si="38"/>
        <v>0</v>
      </c>
      <c r="AK428" s="68">
        <v>21718</v>
      </c>
      <c r="AL428" s="68">
        <v>5272</v>
      </c>
      <c r="AM428" s="68">
        <v>13223</v>
      </c>
      <c r="AN428" s="68">
        <v>40213</v>
      </c>
      <c r="AO428" s="68">
        <v>0</v>
      </c>
      <c r="AP428" s="68">
        <v>0</v>
      </c>
      <c r="AQ428" s="111">
        <f t="shared" si="39"/>
        <v>0</v>
      </c>
      <c r="AR428" s="209">
        <v>11996</v>
      </c>
      <c r="AS428" s="68">
        <v>0</v>
      </c>
      <c r="AT428" s="68">
        <v>0</v>
      </c>
      <c r="AU428" s="91">
        <f t="shared" si="41"/>
        <v>11996</v>
      </c>
      <c r="AW428" s="47"/>
      <c r="AX428" s="47"/>
      <c r="AY428" s="47"/>
      <c r="AZ428" s="47"/>
      <c r="BA428" s="47"/>
      <c r="BB428" s="47"/>
      <c r="BC428" s="47"/>
      <c r="BD428" s="47"/>
      <c r="BE428" s="47"/>
      <c r="BF428" s="68"/>
      <c r="BG428" s="68"/>
      <c r="BH428" s="68"/>
      <c r="BI428" s="47"/>
      <c r="BJ428" s="47"/>
      <c r="BK428" s="47"/>
      <c r="BL428" s="47"/>
      <c r="BM428" s="47"/>
      <c r="BN428" s="47"/>
    </row>
    <row r="429" spans="1:66" x14ac:dyDescent="0.2">
      <c r="A429" s="14">
        <v>918660603</v>
      </c>
      <c r="B429" t="str">
        <f>VLOOKUP($A429,[2]LibPAS!$A$2:$AO$476,2,FALSE)</f>
        <v>TUNKHANNOCK PUBLIC LIBRARY</v>
      </c>
      <c r="C429" s="95"/>
      <c r="D429" s="153" t="s">
        <v>957</v>
      </c>
      <c r="E429" s="153" t="s">
        <v>957</v>
      </c>
      <c r="F429" s="153" t="s">
        <v>477</v>
      </c>
      <c r="G429" s="96"/>
      <c r="H429" s="96"/>
      <c r="I429" s="153">
        <v>0</v>
      </c>
      <c r="J429" s="237">
        <v>28276</v>
      </c>
      <c r="K429" s="237">
        <v>5525</v>
      </c>
      <c r="L429" s="57">
        <v>53</v>
      </c>
      <c r="M429" s="57">
        <v>1</v>
      </c>
      <c r="N429" s="57">
        <v>0</v>
      </c>
      <c r="O429" s="98">
        <f t="shared" si="37"/>
        <v>1</v>
      </c>
      <c r="P429" s="245">
        <v>0</v>
      </c>
      <c r="Q429" s="57">
        <v>4.9142900000000003</v>
      </c>
      <c r="R429" s="57">
        <v>0.74285999999999996</v>
      </c>
      <c r="S429" s="98">
        <f t="shared" si="40"/>
        <v>6.6571500000000006</v>
      </c>
      <c r="T429" s="259">
        <v>35264</v>
      </c>
      <c r="U429" s="237">
        <v>30502</v>
      </c>
      <c r="V429" s="237">
        <v>66</v>
      </c>
      <c r="W429" s="237">
        <v>47</v>
      </c>
      <c r="X429" s="237">
        <v>0</v>
      </c>
      <c r="Y429" s="237">
        <v>132323</v>
      </c>
      <c r="Z429" s="237">
        <v>344</v>
      </c>
      <c r="AA429" s="237">
        <v>597</v>
      </c>
      <c r="AB429" s="68">
        <v>0</v>
      </c>
      <c r="AC429" s="68">
        <v>0</v>
      </c>
      <c r="AD429" s="68">
        <v>0</v>
      </c>
      <c r="AE429" s="68">
        <v>51442</v>
      </c>
      <c r="AF429" s="68">
        <v>52025</v>
      </c>
      <c r="AG429" s="68">
        <v>0</v>
      </c>
      <c r="AH429" s="68">
        <v>253970</v>
      </c>
      <c r="AI429" s="68">
        <v>357437</v>
      </c>
      <c r="AJ429" s="91">
        <f t="shared" si="38"/>
        <v>0</v>
      </c>
      <c r="AK429" s="68">
        <v>193233</v>
      </c>
      <c r="AL429" s="68">
        <v>43394</v>
      </c>
      <c r="AM429" s="68">
        <v>100093</v>
      </c>
      <c r="AN429" s="68">
        <v>336720</v>
      </c>
      <c r="AO429" s="68">
        <v>0</v>
      </c>
      <c r="AP429" s="68">
        <v>0</v>
      </c>
      <c r="AQ429" s="111">
        <f t="shared" si="39"/>
        <v>0</v>
      </c>
      <c r="AR429" s="209">
        <v>51442</v>
      </c>
      <c r="AS429" s="68">
        <v>0</v>
      </c>
      <c r="AT429" s="68">
        <v>0</v>
      </c>
      <c r="AU429" s="91">
        <f t="shared" si="41"/>
        <v>51442</v>
      </c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</row>
    <row r="430" spans="1:66" x14ac:dyDescent="0.2">
      <c r="A430" s="14">
        <v>922090635</v>
      </c>
      <c r="B430" t="str">
        <f>VLOOKUP($A430,[2]LibPAS!$A$2:$AO$476,2,FALSE)</f>
        <v>TWP LIB OF LOWER SOUTHAMPTON</v>
      </c>
      <c r="C430" s="95"/>
      <c r="D430" s="153" t="s">
        <v>1440</v>
      </c>
      <c r="E430" s="153" t="s">
        <v>181</v>
      </c>
      <c r="F430" s="153" t="s">
        <v>78</v>
      </c>
      <c r="G430" s="96"/>
      <c r="H430" s="96"/>
      <c r="I430" s="153" t="s">
        <v>1468</v>
      </c>
      <c r="J430" s="237">
        <v>18909</v>
      </c>
      <c r="K430" s="237">
        <v>10782</v>
      </c>
      <c r="L430" s="57">
        <v>52</v>
      </c>
      <c r="M430" s="57">
        <v>3.2285699999999999</v>
      </c>
      <c r="N430" s="57">
        <v>0.17143</v>
      </c>
      <c r="O430" s="98">
        <f t="shared" si="37"/>
        <v>3.4</v>
      </c>
      <c r="P430" s="245">
        <v>0</v>
      </c>
      <c r="Q430" s="57">
        <v>5.6857100000000003</v>
      </c>
      <c r="R430" s="57">
        <v>0.48570999999999998</v>
      </c>
      <c r="S430" s="98">
        <f t="shared" si="40"/>
        <v>9.5714199999999998</v>
      </c>
      <c r="T430" s="259">
        <v>70333</v>
      </c>
      <c r="U430" s="237">
        <v>59122</v>
      </c>
      <c r="V430" s="237">
        <v>0</v>
      </c>
      <c r="W430" s="237">
        <v>66</v>
      </c>
      <c r="X430" s="237">
        <v>130</v>
      </c>
      <c r="Y430" s="237">
        <v>139478</v>
      </c>
      <c r="Z430" s="237">
        <v>21789</v>
      </c>
      <c r="AA430" s="237">
        <v>11359</v>
      </c>
      <c r="AB430" s="68">
        <v>0</v>
      </c>
      <c r="AC430" s="68">
        <v>0</v>
      </c>
      <c r="AD430" s="68">
        <v>0</v>
      </c>
      <c r="AE430" s="68">
        <v>58438</v>
      </c>
      <c r="AF430" s="68">
        <v>585000</v>
      </c>
      <c r="AG430" s="68">
        <v>0</v>
      </c>
      <c r="AH430" s="68">
        <v>25079</v>
      </c>
      <c r="AI430" s="68">
        <v>668517</v>
      </c>
      <c r="AJ430" s="91">
        <f t="shared" si="38"/>
        <v>0</v>
      </c>
      <c r="AK430" s="68">
        <v>458545</v>
      </c>
      <c r="AL430" s="68">
        <v>87438</v>
      </c>
      <c r="AM430" s="68">
        <v>128427</v>
      </c>
      <c r="AN430" s="68">
        <v>674410</v>
      </c>
      <c r="AO430" s="68">
        <v>0</v>
      </c>
      <c r="AP430" s="68">
        <v>0</v>
      </c>
      <c r="AQ430" s="111">
        <f t="shared" si="39"/>
        <v>0</v>
      </c>
      <c r="AR430" s="209">
        <v>58438</v>
      </c>
      <c r="AS430" s="68">
        <v>0</v>
      </c>
      <c r="AT430" s="68">
        <v>0</v>
      </c>
      <c r="AU430" s="91">
        <f t="shared" si="41"/>
        <v>58438</v>
      </c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</row>
    <row r="431" spans="1:66" x14ac:dyDescent="0.2">
      <c r="A431" s="14">
        <v>908070633</v>
      </c>
      <c r="B431" t="str">
        <f>VLOOKUP($A431,[2]LibPAS!$A$2:$AO$476,2,FALSE)</f>
        <v>TYRONE-SNYDER TWNSHP PUB LIB</v>
      </c>
      <c r="C431" s="95"/>
      <c r="D431" s="153" t="s">
        <v>1445</v>
      </c>
      <c r="E431" s="153" t="s">
        <v>354</v>
      </c>
      <c r="F431" s="153" t="s">
        <v>275</v>
      </c>
      <c r="G431" s="96"/>
      <c r="H431" s="96"/>
      <c r="I431" s="153" t="s">
        <v>1454</v>
      </c>
      <c r="J431" s="237">
        <v>9783</v>
      </c>
      <c r="K431" s="237">
        <v>5180</v>
      </c>
      <c r="L431" s="57">
        <v>33</v>
      </c>
      <c r="M431" s="57">
        <v>1</v>
      </c>
      <c r="N431" s="57">
        <v>0</v>
      </c>
      <c r="O431" s="98">
        <f t="shared" si="37"/>
        <v>1</v>
      </c>
      <c r="P431" s="245">
        <v>0</v>
      </c>
      <c r="Q431" s="57">
        <v>1.925</v>
      </c>
      <c r="R431" s="57">
        <v>1.25</v>
      </c>
      <c r="S431" s="98">
        <f t="shared" si="40"/>
        <v>4.1749999999999998</v>
      </c>
      <c r="T431" s="259">
        <v>23405</v>
      </c>
      <c r="U431" s="237">
        <v>21375</v>
      </c>
      <c r="V431" s="237">
        <v>1474</v>
      </c>
      <c r="W431" s="237">
        <v>30</v>
      </c>
      <c r="X431" s="237">
        <v>1</v>
      </c>
      <c r="Y431" s="237">
        <v>21461</v>
      </c>
      <c r="Z431" s="237">
        <v>253</v>
      </c>
      <c r="AA431" s="237">
        <v>818</v>
      </c>
      <c r="AB431" s="68">
        <v>0</v>
      </c>
      <c r="AC431" s="68">
        <v>0</v>
      </c>
      <c r="AD431" s="68">
        <v>0</v>
      </c>
      <c r="AE431" s="68">
        <v>31755</v>
      </c>
      <c r="AF431" s="68">
        <v>23142</v>
      </c>
      <c r="AG431" s="68">
        <v>4000</v>
      </c>
      <c r="AH431" s="68">
        <v>107619</v>
      </c>
      <c r="AI431" s="68">
        <v>162516</v>
      </c>
      <c r="AJ431" s="91">
        <f t="shared" si="38"/>
        <v>0</v>
      </c>
      <c r="AK431" s="68">
        <v>79873</v>
      </c>
      <c r="AL431" s="68">
        <v>10923</v>
      </c>
      <c r="AM431" s="68">
        <v>77912</v>
      </c>
      <c r="AN431" s="68">
        <v>168708</v>
      </c>
      <c r="AO431" s="68">
        <v>0</v>
      </c>
      <c r="AP431" s="68">
        <v>0</v>
      </c>
      <c r="AQ431" s="111">
        <f t="shared" si="39"/>
        <v>0</v>
      </c>
      <c r="AR431" s="209">
        <v>31755</v>
      </c>
      <c r="AS431" s="68">
        <v>0</v>
      </c>
      <c r="AT431" s="68">
        <v>0</v>
      </c>
      <c r="AU431" s="91">
        <f t="shared" si="41"/>
        <v>31755</v>
      </c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</row>
    <row r="432" spans="1:66" x14ac:dyDescent="0.2">
      <c r="A432" s="14">
        <v>909530863</v>
      </c>
      <c r="B432" t="str">
        <f>VLOOKUP($A432,[2]LibPAS!$A$2:$AO$476,2,FALSE)</f>
        <v>ULYSSES LIBRARY</v>
      </c>
      <c r="C432" s="95"/>
      <c r="D432" s="153" t="s">
        <v>1443</v>
      </c>
      <c r="E432" s="153" t="s">
        <v>13</v>
      </c>
      <c r="F432" s="153" t="s">
        <v>623</v>
      </c>
      <c r="G432" s="96"/>
      <c r="H432" s="96"/>
      <c r="I432" s="153" t="s">
        <v>1467</v>
      </c>
      <c r="J432" s="237">
        <v>1256</v>
      </c>
      <c r="K432" s="237">
        <v>900</v>
      </c>
      <c r="L432" s="57">
        <v>35</v>
      </c>
      <c r="M432" s="57">
        <v>0</v>
      </c>
      <c r="N432" s="57">
        <v>0</v>
      </c>
      <c r="O432" s="98">
        <f t="shared" si="37"/>
        <v>0</v>
      </c>
      <c r="P432" s="245">
        <v>0.68571000000000004</v>
      </c>
      <c r="Q432" s="57">
        <v>0.42857000000000001</v>
      </c>
      <c r="R432" s="57">
        <v>0</v>
      </c>
      <c r="S432" s="98">
        <f t="shared" si="40"/>
        <v>1.1142799999999999</v>
      </c>
      <c r="T432" s="259">
        <v>15916</v>
      </c>
      <c r="U432" s="237">
        <v>13949</v>
      </c>
      <c r="V432" s="237">
        <v>0</v>
      </c>
      <c r="W432" s="237">
        <v>25</v>
      </c>
      <c r="X432" s="237">
        <v>0</v>
      </c>
      <c r="Y432" s="237">
        <v>9023</v>
      </c>
      <c r="Z432" s="237">
        <v>136</v>
      </c>
      <c r="AA432" s="237">
        <v>21</v>
      </c>
      <c r="AB432" s="68">
        <v>0</v>
      </c>
      <c r="AC432" s="68">
        <v>0</v>
      </c>
      <c r="AD432" s="68">
        <v>0</v>
      </c>
      <c r="AE432" s="68">
        <v>9211</v>
      </c>
      <c r="AF432" s="68">
        <v>11446</v>
      </c>
      <c r="AG432" s="68">
        <v>0</v>
      </c>
      <c r="AH432" s="68">
        <v>48385</v>
      </c>
      <c r="AI432" s="68">
        <v>69042</v>
      </c>
      <c r="AJ432" s="91">
        <f t="shared" si="38"/>
        <v>0</v>
      </c>
      <c r="AK432" s="68">
        <v>32500</v>
      </c>
      <c r="AL432" s="68">
        <v>7956</v>
      </c>
      <c r="AM432" s="68">
        <v>17477</v>
      </c>
      <c r="AN432" s="68">
        <v>57933</v>
      </c>
      <c r="AO432" s="241" t="s">
        <v>1032</v>
      </c>
      <c r="AP432" s="241" t="s">
        <v>1032</v>
      </c>
      <c r="AQ432" s="111">
        <f t="shared" si="39"/>
        <v>0</v>
      </c>
      <c r="AR432" s="209">
        <v>9211</v>
      </c>
      <c r="AS432" s="68">
        <v>0</v>
      </c>
      <c r="AT432" s="68">
        <v>0</v>
      </c>
      <c r="AU432" s="91">
        <f t="shared" si="41"/>
        <v>9211</v>
      </c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</row>
    <row r="433" spans="1:66" x14ac:dyDescent="0.2">
      <c r="A433" s="14">
        <v>905250963</v>
      </c>
      <c r="B433" t="str">
        <f>VLOOKUP($A433,[2]LibPAS!$A$2:$AO$476,2,FALSE)</f>
        <v>UNION CITY PUBLIC LIBRARY</v>
      </c>
      <c r="C433" s="95"/>
      <c r="D433" s="153" t="s">
        <v>1442</v>
      </c>
      <c r="E433" s="153" t="s">
        <v>177</v>
      </c>
      <c r="F433" s="153" t="s">
        <v>177</v>
      </c>
      <c r="G433" s="96"/>
      <c r="H433" s="96"/>
      <c r="I433" s="153">
        <v>0</v>
      </c>
      <c r="J433" s="237">
        <v>6894</v>
      </c>
      <c r="K433" s="237">
        <v>3273</v>
      </c>
      <c r="L433" s="57">
        <v>45</v>
      </c>
      <c r="M433" s="57">
        <v>0</v>
      </c>
      <c r="N433" s="57">
        <v>0</v>
      </c>
      <c r="O433" s="98">
        <f t="shared" si="37"/>
        <v>0</v>
      </c>
      <c r="P433" s="245">
        <v>1</v>
      </c>
      <c r="Q433" s="57">
        <v>1.05263</v>
      </c>
      <c r="R433" s="57">
        <v>0.18421000000000001</v>
      </c>
      <c r="S433" s="98">
        <f t="shared" si="40"/>
        <v>2.2368399999999999</v>
      </c>
      <c r="T433" s="259">
        <v>26900</v>
      </c>
      <c r="U433" s="237">
        <v>25833</v>
      </c>
      <c r="V433" s="237">
        <v>0</v>
      </c>
      <c r="W433" s="237">
        <v>44</v>
      </c>
      <c r="X433" s="237">
        <v>0</v>
      </c>
      <c r="Y433" s="237">
        <v>15242</v>
      </c>
      <c r="Z433" s="237">
        <v>3500</v>
      </c>
      <c r="AA433" s="237">
        <v>3510</v>
      </c>
      <c r="AB433" s="68">
        <v>2374</v>
      </c>
      <c r="AC433" s="68">
        <v>2374</v>
      </c>
      <c r="AD433" s="68">
        <v>0</v>
      </c>
      <c r="AE433" s="68">
        <v>23252</v>
      </c>
      <c r="AF433" s="68">
        <v>32984</v>
      </c>
      <c r="AG433" s="68">
        <v>0</v>
      </c>
      <c r="AH433" s="68">
        <v>32034</v>
      </c>
      <c r="AI433" s="68">
        <v>90644</v>
      </c>
      <c r="AJ433" s="91">
        <f t="shared" si="38"/>
        <v>2374</v>
      </c>
      <c r="AK433" s="68">
        <v>55093</v>
      </c>
      <c r="AL433" s="68">
        <v>11128</v>
      </c>
      <c r="AM433" s="68">
        <v>22118</v>
      </c>
      <c r="AN433" s="68">
        <v>88339</v>
      </c>
      <c r="AO433" s="241" t="s">
        <v>1032</v>
      </c>
      <c r="AP433" s="68">
        <v>2374</v>
      </c>
      <c r="AQ433" s="111">
        <f t="shared" si="39"/>
        <v>2374</v>
      </c>
      <c r="AR433" s="209">
        <v>23252</v>
      </c>
      <c r="AS433" s="68">
        <v>0</v>
      </c>
      <c r="AT433" s="68">
        <v>0</v>
      </c>
      <c r="AU433" s="91">
        <f t="shared" si="41"/>
        <v>23252</v>
      </c>
      <c r="AW433" s="47"/>
      <c r="AX433" s="47"/>
      <c r="AZ433" s="68"/>
      <c r="BA433" s="68"/>
      <c r="BB433" s="47"/>
      <c r="BC433" s="68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</row>
    <row r="434" spans="1:66" x14ac:dyDescent="0.2">
      <c r="A434" s="14">
        <v>923460393</v>
      </c>
      <c r="B434" t="str">
        <f>VLOOKUP($A434,[2]LibPAS!$A$2:$AO$476,2,FALSE)</f>
        <v>UNION LIB COMPANY OF HATBOROUGH</v>
      </c>
      <c r="C434" s="95"/>
      <c r="D434" s="153" t="s">
        <v>1440</v>
      </c>
      <c r="E434" s="153" t="s">
        <v>12</v>
      </c>
      <c r="F434" s="153" t="s">
        <v>162</v>
      </c>
      <c r="G434" s="96"/>
      <c r="H434" s="96"/>
      <c r="I434" s="153">
        <v>0</v>
      </c>
      <c r="J434" s="237">
        <v>7360</v>
      </c>
      <c r="K434" s="237">
        <v>8173</v>
      </c>
      <c r="L434" s="57">
        <v>48</v>
      </c>
      <c r="M434" s="57">
        <v>1.0133300000000001</v>
      </c>
      <c r="N434" s="57">
        <v>0</v>
      </c>
      <c r="O434" s="98">
        <f t="shared" si="37"/>
        <v>1.0133300000000001</v>
      </c>
      <c r="P434" s="245">
        <v>1</v>
      </c>
      <c r="Q434" s="57">
        <v>1.41333</v>
      </c>
      <c r="R434" s="57">
        <v>0.8</v>
      </c>
      <c r="S434" s="98">
        <f t="shared" si="40"/>
        <v>4.2266599999999999</v>
      </c>
      <c r="T434" s="259">
        <v>23519</v>
      </c>
      <c r="U434" s="237">
        <v>18379</v>
      </c>
      <c r="V434" s="237">
        <v>18971</v>
      </c>
      <c r="W434" s="237">
        <v>19</v>
      </c>
      <c r="X434" s="237">
        <v>109</v>
      </c>
      <c r="Y434" s="237">
        <v>25998</v>
      </c>
      <c r="Z434" s="237">
        <v>71</v>
      </c>
      <c r="AA434" s="237">
        <v>675</v>
      </c>
      <c r="AB434" s="68">
        <v>0</v>
      </c>
      <c r="AC434" s="68">
        <v>0</v>
      </c>
      <c r="AD434" s="68">
        <v>0</v>
      </c>
      <c r="AE434" s="68">
        <v>23097</v>
      </c>
      <c r="AF434" s="68">
        <v>76250</v>
      </c>
      <c r="AG434" s="68">
        <v>0</v>
      </c>
      <c r="AH434" s="68">
        <v>52017</v>
      </c>
      <c r="AI434" s="68">
        <v>151364</v>
      </c>
      <c r="AJ434" s="91">
        <f t="shared" si="38"/>
        <v>0</v>
      </c>
      <c r="AK434" s="68">
        <v>81971</v>
      </c>
      <c r="AL434" s="68">
        <v>23595</v>
      </c>
      <c r="AM434" s="68">
        <v>103353</v>
      </c>
      <c r="AN434" s="68">
        <v>208919</v>
      </c>
      <c r="AO434" s="252" t="s">
        <v>1032</v>
      </c>
      <c r="AP434" s="252" t="s">
        <v>1032</v>
      </c>
      <c r="AQ434" s="111">
        <f t="shared" si="39"/>
        <v>0</v>
      </c>
      <c r="AR434" s="209">
        <v>23097</v>
      </c>
      <c r="AS434" s="252" t="s">
        <v>1032</v>
      </c>
      <c r="AT434" s="241" t="s">
        <v>1032</v>
      </c>
      <c r="AU434" s="91">
        <f t="shared" si="41"/>
        <v>23097</v>
      </c>
      <c r="AW434" s="47"/>
      <c r="AX434" s="47"/>
      <c r="AZ434" s="68"/>
      <c r="BA434" s="68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</row>
    <row r="435" spans="1:66" x14ac:dyDescent="0.2">
      <c r="A435" s="14">
        <v>916600264</v>
      </c>
      <c r="B435" t="str">
        <f>VLOOKUP($A435,[2]LibPAS!$A$2:$AO$476,2,FALSE)</f>
        <v>UNION SYS ADMIN UNIT</v>
      </c>
      <c r="C435" s="95"/>
      <c r="D435" s="153" t="s">
        <v>1443</v>
      </c>
      <c r="E435" s="153" t="s">
        <v>13</v>
      </c>
      <c r="F435" s="153" t="s">
        <v>110</v>
      </c>
      <c r="G435" s="96"/>
      <c r="H435" s="96"/>
      <c r="I435" s="153" t="s">
        <v>1474</v>
      </c>
      <c r="J435" s="237">
        <v>0</v>
      </c>
      <c r="K435" s="238">
        <v>0</v>
      </c>
      <c r="L435" s="57">
        <v>0</v>
      </c>
      <c r="M435" s="57">
        <v>0.28571000000000002</v>
      </c>
      <c r="N435" s="57">
        <v>0</v>
      </c>
      <c r="O435" s="98">
        <f t="shared" si="37"/>
        <v>0.28571000000000002</v>
      </c>
      <c r="P435" s="245">
        <v>0</v>
      </c>
      <c r="Q435" s="57">
        <v>3.1428600000000002</v>
      </c>
      <c r="R435" s="57">
        <v>0</v>
      </c>
      <c r="S435" s="98">
        <f t="shared" si="40"/>
        <v>3.4285700000000001</v>
      </c>
      <c r="T435" s="293">
        <v>0</v>
      </c>
      <c r="U435" s="238">
        <v>0</v>
      </c>
      <c r="V435" s="238">
        <v>0</v>
      </c>
      <c r="W435" s="238">
        <v>0</v>
      </c>
      <c r="X435" s="238">
        <v>0</v>
      </c>
      <c r="Y435" s="237">
        <v>0</v>
      </c>
      <c r="Z435" s="237">
        <v>0</v>
      </c>
      <c r="AA435" s="237">
        <v>0</v>
      </c>
      <c r="AB435" s="68">
        <v>0</v>
      </c>
      <c r="AC435" s="68">
        <v>1440</v>
      </c>
      <c r="AD435" s="68">
        <v>0</v>
      </c>
      <c r="AE435" s="68">
        <v>104960</v>
      </c>
      <c r="AF435" s="68">
        <v>77618</v>
      </c>
      <c r="AG435" s="68">
        <v>0</v>
      </c>
      <c r="AH435" s="68">
        <v>3516</v>
      </c>
      <c r="AI435" s="68">
        <v>187534</v>
      </c>
      <c r="AJ435" s="91">
        <f t="shared" si="38"/>
        <v>0</v>
      </c>
      <c r="AK435" s="68">
        <v>117756</v>
      </c>
      <c r="AL435" s="68">
        <v>18771</v>
      </c>
      <c r="AM435" s="68">
        <v>41550</v>
      </c>
      <c r="AN435" s="68">
        <v>178077</v>
      </c>
      <c r="AO435" s="68">
        <v>0</v>
      </c>
      <c r="AP435" s="68">
        <v>1440</v>
      </c>
      <c r="AQ435" s="111">
        <f t="shared" si="39"/>
        <v>1440</v>
      </c>
      <c r="AR435" s="209">
        <v>104960</v>
      </c>
      <c r="AS435" s="68">
        <v>0</v>
      </c>
      <c r="AT435" s="68">
        <v>0</v>
      </c>
      <c r="AU435" s="91">
        <f t="shared" si="41"/>
        <v>104960</v>
      </c>
      <c r="AW435" s="47"/>
      <c r="AX435" s="47"/>
      <c r="AY435" s="47"/>
      <c r="AZ435" s="47"/>
      <c r="BA435" s="47"/>
      <c r="BB435" s="47"/>
      <c r="BC435" s="47"/>
      <c r="BD435" s="47"/>
      <c r="BE435" s="47"/>
      <c r="BF435" s="68"/>
      <c r="BG435" s="68"/>
      <c r="BH435" s="68"/>
      <c r="BJ435" s="68"/>
      <c r="BK435" s="47"/>
      <c r="BL435" s="47"/>
      <c r="BM435" s="47"/>
      <c r="BN435" s="47"/>
    </row>
    <row r="436" spans="1:66" x14ac:dyDescent="0.2">
      <c r="A436" s="14">
        <v>901261142</v>
      </c>
      <c r="B436" t="str">
        <f>VLOOKUP($A436,[2]LibPAS!$A$2:$AO$476,2,FALSE)</f>
        <v>UNIONTOWN PUBLIC LIBRARY</v>
      </c>
      <c r="C436" s="95"/>
      <c r="D436" s="153" t="s">
        <v>1441</v>
      </c>
      <c r="E436" s="153" t="s">
        <v>737</v>
      </c>
      <c r="F436" s="153" t="s">
        <v>373</v>
      </c>
      <c r="G436" s="96"/>
      <c r="H436" s="96"/>
      <c r="I436" s="153">
        <v>0</v>
      </c>
      <c r="J436" s="237">
        <v>10372</v>
      </c>
      <c r="K436" s="237">
        <v>4803</v>
      </c>
      <c r="L436" s="57">
        <v>45</v>
      </c>
      <c r="M436" s="57">
        <v>0.62338000000000005</v>
      </c>
      <c r="N436" s="57">
        <v>0</v>
      </c>
      <c r="O436" s="98">
        <f t="shared" si="37"/>
        <v>0.62338000000000005</v>
      </c>
      <c r="P436" s="245">
        <v>0</v>
      </c>
      <c r="Q436" s="57">
        <v>5.8181799999999999</v>
      </c>
      <c r="R436" s="57">
        <v>0</v>
      </c>
      <c r="S436" s="98">
        <f t="shared" si="40"/>
        <v>6.44156</v>
      </c>
      <c r="T436" s="259">
        <v>93143</v>
      </c>
      <c r="U436" s="237">
        <v>87508</v>
      </c>
      <c r="V436" s="237">
        <v>7096</v>
      </c>
      <c r="W436" s="237">
        <v>57</v>
      </c>
      <c r="X436" s="237">
        <v>0</v>
      </c>
      <c r="Y436" s="237">
        <v>59020</v>
      </c>
      <c r="Z436" s="237">
        <v>294</v>
      </c>
      <c r="AA436" s="237">
        <v>732</v>
      </c>
      <c r="AB436" s="68">
        <v>0</v>
      </c>
      <c r="AC436" s="68">
        <v>0</v>
      </c>
      <c r="AD436" s="68">
        <v>0</v>
      </c>
      <c r="AE436" s="68">
        <v>43928</v>
      </c>
      <c r="AF436" s="68">
        <v>170000</v>
      </c>
      <c r="AG436" s="68">
        <v>0</v>
      </c>
      <c r="AH436" s="68">
        <v>185822</v>
      </c>
      <c r="AI436" s="68">
        <v>399750</v>
      </c>
      <c r="AJ436" s="91">
        <f t="shared" si="38"/>
        <v>0</v>
      </c>
      <c r="AK436" s="68">
        <v>239342</v>
      </c>
      <c r="AL436" s="68">
        <v>41898</v>
      </c>
      <c r="AM436" s="68">
        <v>142230</v>
      </c>
      <c r="AN436" s="68">
        <v>423470</v>
      </c>
      <c r="AO436" s="68">
        <v>0</v>
      </c>
      <c r="AP436" s="68">
        <v>0</v>
      </c>
      <c r="AQ436" s="111">
        <f t="shared" si="39"/>
        <v>0</v>
      </c>
      <c r="AR436" s="209">
        <v>43928</v>
      </c>
      <c r="AS436" s="68">
        <v>0</v>
      </c>
      <c r="AT436" s="68">
        <v>0</v>
      </c>
      <c r="AU436" s="91">
        <f t="shared" si="41"/>
        <v>43928</v>
      </c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</row>
    <row r="437" spans="1:66" x14ac:dyDescent="0.2">
      <c r="A437" s="14">
        <v>925231414</v>
      </c>
      <c r="B437" t="str">
        <f>VLOOKUP($A437,[2]LibPAS!$A$2:$AO$476,2,FALSE)</f>
        <v>UPPER DARBY TOWNSHIP &amp; SELLERS MEMORIAL FREE PUBLIC LIBRARY</v>
      </c>
      <c r="C437" s="95"/>
      <c r="D437" s="153" t="s">
        <v>1440</v>
      </c>
      <c r="E437" s="153" t="s">
        <v>870</v>
      </c>
      <c r="F437" s="153" t="s">
        <v>870</v>
      </c>
      <c r="G437" s="96"/>
      <c r="H437" s="96"/>
      <c r="I437" s="153" t="s">
        <v>1457</v>
      </c>
      <c r="J437" s="237">
        <v>82795</v>
      </c>
      <c r="K437" s="237">
        <v>40460</v>
      </c>
      <c r="L437" s="57">
        <v>71.5</v>
      </c>
      <c r="M437" s="57">
        <v>9.2972999999999999</v>
      </c>
      <c r="N437" s="57">
        <v>1.86486</v>
      </c>
      <c r="O437" s="98">
        <f t="shared" si="37"/>
        <v>11.16216</v>
      </c>
      <c r="P437" s="245">
        <v>1</v>
      </c>
      <c r="Q437" s="57">
        <v>16.40541</v>
      </c>
      <c r="R437" s="57">
        <v>0</v>
      </c>
      <c r="S437" s="98">
        <f t="shared" si="40"/>
        <v>28.56757</v>
      </c>
      <c r="T437" s="259">
        <v>154837</v>
      </c>
      <c r="U437" s="237">
        <v>127125</v>
      </c>
      <c r="V437" s="237">
        <v>27712</v>
      </c>
      <c r="W437" s="237">
        <v>128</v>
      </c>
      <c r="X437" s="237">
        <v>229</v>
      </c>
      <c r="Y437" s="237">
        <v>207889</v>
      </c>
      <c r="Z437" s="237">
        <v>10183</v>
      </c>
      <c r="AA437" s="237">
        <v>23565</v>
      </c>
      <c r="AB437" s="68">
        <v>0</v>
      </c>
      <c r="AC437" s="68">
        <v>0</v>
      </c>
      <c r="AD437" s="68">
        <v>0</v>
      </c>
      <c r="AE437" s="68">
        <v>245296</v>
      </c>
      <c r="AF437" s="68">
        <v>1326482</v>
      </c>
      <c r="AG437" s="68">
        <v>0</v>
      </c>
      <c r="AH437" s="68">
        <v>95262</v>
      </c>
      <c r="AI437" s="68">
        <v>1667040</v>
      </c>
      <c r="AJ437" s="91">
        <f t="shared" si="38"/>
        <v>0</v>
      </c>
      <c r="AK437" s="68">
        <v>1386414</v>
      </c>
      <c r="AL437" s="68">
        <v>119943</v>
      </c>
      <c r="AM437" s="68">
        <v>256195</v>
      </c>
      <c r="AN437" s="68">
        <v>1762552</v>
      </c>
      <c r="AO437" s="68">
        <v>0</v>
      </c>
      <c r="AP437" s="68">
        <v>0</v>
      </c>
      <c r="AQ437" s="111">
        <f t="shared" si="39"/>
        <v>0</v>
      </c>
      <c r="AR437" s="209">
        <v>245296</v>
      </c>
      <c r="AS437" s="68">
        <v>0</v>
      </c>
      <c r="AT437" s="68">
        <v>0</v>
      </c>
      <c r="AU437" s="91">
        <f t="shared" si="41"/>
        <v>245296</v>
      </c>
      <c r="AW437" s="47"/>
      <c r="AX437" s="47"/>
      <c r="AZ437" s="68"/>
      <c r="BA437" s="68"/>
      <c r="BB437" s="47"/>
      <c r="BC437" s="47"/>
      <c r="BD437" s="47"/>
      <c r="BE437" s="47"/>
      <c r="BF437" s="68"/>
      <c r="BG437" s="68"/>
      <c r="BH437" s="68"/>
      <c r="BJ437" s="68"/>
      <c r="BK437" s="47"/>
      <c r="BL437" s="47"/>
      <c r="BM437" s="47"/>
      <c r="BN437" s="47"/>
    </row>
    <row r="438" spans="1:66" x14ac:dyDescent="0.2">
      <c r="A438" s="14">
        <v>923461444</v>
      </c>
      <c r="B438" t="str">
        <f>VLOOKUP($A438,[2]LibPAS!$A$2:$AO$476,2,FALSE)</f>
        <v>UPPER DUBLIN PUBLIC LIBRARY</v>
      </c>
      <c r="C438" s="95"/>
      <c r="D438" s="153" t="s">
        <v>1440</v>
      </c>
      <c r="E438" s="153" t="s">
        <v>12</v>
      </c>
      <c r="F438" s="153" t="s">
        <v>162</v>
      </c>
      <c r="G438" s="96"/>
      <c r="H438" s="96"/>
      <c r="I438" s="153">
        <v>0</v>
      </c>
      <c r="J438" s="237">
        <v>25569</v>
      </c>
      <c r="K438" s="237">
        <v>11121</v>
      </c>
      <c r="L438" s="57">
        <v>66</v>
      </c>
      <c r="M438" s="57">
        <v>6.7</v>
      </c>
      <c r="N438" s="57">
        <v>0</v>
      </c>
      <c r="O438" s="98">
        <f t="shared" si="37"/>
        <v>6.7</v>
      </c>
      <c r="P438" s="245">
        <v>1</v>
      </c>
      <c r="Q438" s="57">
        <v>7.05</v>
      </c>
      <c r="R438" s="57">
        <v>2.0499999999999998</v>
      </c>
      <c r="S438" s="98">
        <f t="shared" si="40"/>
        <v>16.8</v>
      </c>
      <c r="T438" s="259">
        <v>114643</v>
      </c>
      <c r="U438" s="237">
        <v>98657</v>
      </c>
      <c r="V438" s="237">
        <v>252602</v>
      </c>
      <c r="W438" s="237">
        <v>98</v>
      </c>
      <c r="X438" s="237">
        <v>109</v>
      </c>
      <c r="Y438" s="237">
        <v>345120</v>
      </c>
      <c r="Z438" s="237">
        <v>50394</v>
      </c>
      <c r="AA438" s="237">
        <v>38258</v>
      </c>
      <c r="AB438" s="68">
        <v>0</v>
      </c>
      <c r="AC438" s="68">
        <v>0</v>
      </c>
      <c r="AD438" s="68">
        <v>0</v>
      </c>
      <c r="AE438" s="68">
        <v>84012</v>
      </c>
      <c r="AF438" s="68">
        <v>1145290</v>
      </c>
      <c r="AG438" s="68">
        <v>0</v>
      </c>
      <c r="AH438" s="68">
        <v>39600</v>
      </c>
      <c r="AI438" s="68">
        <v>1268902</v>
      </c>
      <c r="AJ438" s="91">
        <f t="shared" si="38"/>
        <v>0</v>
      </c>
      <c r="AK438" s="68">
        <v>963955</v>
      </c>
      <c r="AL438" s="68">
        <v>226140</v>
      </c>
      <c r="AM438" s="68">
        <v>53688</v>
      </c>
      <c r="AN438" s="68">
        <v>1243783</v>
      </c>
      <c r="AO438" s="68">
        <v>0</v>
      </c>
      <c r="AP438" s="68">
        <v>0</v>
      </c>
      <c r="AQ438" s="111">
        <f t="shared" si="39"/>
        <v>0</v>
      </c>
      <c r="AR438" s="209">
        <v>84012</v>
      </c>
      <c r="AS438" s="68">
        <v>0</v>
      </c>
      <c r="AT438" s="68">
        <v>0</v>
      </c>
      <c r="AU438" s="91">
        <f t="shared" si="41"/>
        <v>84012</v>
      </c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</row>
    <row r="439" spans="1:66" x14ac:dyDescent="0.2">
      <c r="A439" s="14">
        <v>923461565</v>
      </c>
      <c r="B439" t="str">
        <f>VLOOKUP($A439,[2]LibPAS!$A$2:$AO$476,2,FALSE)</f>
        <v>UPPER MERION TOWNSHIP LIBRARY</v>
      </c>
      <c r="C439" s="95"/>
      <c r="D439" s="153" t="s">
        <v>1440</v>
      </c>
      <c r="E439" s="153" t="s">
        <v>12</v>
      </c>
      <c r="F439" s="153" t="s">
        <v>162</v>
      </c>
      <c r="G439" s="96"/>
      <c r="H439" s="96"/>
      <c r="I439" s="153">
        <v>0</v>
      </c>
      <c r="J439" s="237">
        <v>28390</v>
      </c>
      <c r="K439" s="238">
        <v>11349</v>
      </c>
      <c r="L439" s="57">
        <v>66.5</v>
      </c>
      <c r="M439" s="57">
        <v>5.8857100000000004</v>
      </c>
      <c r="N439" s="57">
        <v>1</v>
      </c>
      <c r="O439" s="98">
        <f t="shared" si="37"/>
        <v>6.8857100000000004</v>
      </c>
      <c r="P439" s="245">
        <v>0</v>
      </c>
      <c r="Q439" s="57">
        <v>13.65714</v>
      </c>
      <c r="R439" s="57">
        <v>0</v>
      </c>
      <c r="S439" s="98">
        <f t="shared" si="40"/>
        <v>20.542850000000001</v>
      </c>
      <c r="T439" s="293">
        <v>123049</v>
      </c>
      <c r="U439" s="238">
        <v>106419</v>
      </c>
      <c r="V439" s="238">
        <v>22805</v>
      </c>
      <c r="W439" s="238">
        <v>161</v>
      </c>
      <c r="X439" s="238">
        <v>109</v>
      </c>
      <c r="Y439" s="237">
        <v>199164</v>
      </c>
      <c r="Z439" s="237">
        <v>36609</v>
      </c>
      <c r="AA439" s="237">
        <v>18962</v>
      </c>
      <c r="AB439" s="241">
        <v>0</v>
      </c>
      <c r="AC439" s="68">
        <v>0</v>
      </c>
      <c r="AD439" s="241">
        <v>0</v>
      </c>
      <c r="AE439" s="68">
        <v>85151</v>
      </c>
      <c r="AF439" s="68">
        <v>2009390</v>
      </c>
      <c r="AG439" s="68">
        <v>0</v>
      </c>
      <c r="AH439" s="68">
        <v>36243</v>
      </c>
      <c r="AI439" s="68">
        <v>2130784</v>
      </c>
      <c r="AJ439" s="91">
        <f t="shared" si="38"/>
        <v>0</v>
      </c>
      <c r="AK439" s="68">
        <v>1419372</v>
      </c>
      <c r="AL439" s="68">
        <v>223643</v>
      </c>
      <c r="AM439" s="68">
        <v>487769</v>
      </c>
      <c r="AN439" s="68">
        <v>2130784</v>
      </c>
      <c r="AO439" s="241" t="s">
        <v>1032</v>
      </c>
      <c r="AP439" s="241" t="s">
        <v>1032</v>
      </c>
      <c r="AQ439" s="111">
        <f t="shared" si="39"/>
        <v>0</v>
      </c>
      <c r="AR439" s="209">
        <v>85151</v>
      </c>
      <c r="AS439" s="241" t="s">
        <v>1032</v>
      </c>
      <c r="AT439" s="241" t="s">
        <v>1032</v>
      </c>
      <c r="AU439" s="91">
        <f t="shared" si="41"/>
        <v>85151</v>
      </c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</row>
    <row r="440" spans="1:66" x14ac:dyDescent="0.2">
      <c r="A440" s="14">
        <v>923461594</v>
      </c>
      <c r="B440" t="str">
        <f>VLOOKUP($A440,[2]LibPAS!$A$2:$AO$476,2,FALSE)</f>
        <v>UPPER MORELAND FR PUB LIBRARY</v>
      </c>
      <c r="C440" s="95"/>
      <c r="D440" s="153" t="s">
        <v>1440</v>
      </c>
      <c r="E440" s="153" t="s">
        <v>12</v>
      </c>
      <c r="F440" s="153" t="s">
        <v>162</v>
      </c>
      <c r="G440" s="96"/>
      <c r="H440" s="96"/>
      <c r="I440" s="153">
        <v>0</v>
      </c>
      <c r="J440" s="237">
        <v>24015</v>
      </c>
      <c r="K440" s="237">
        <v>11852</v>
      </c>
      <c r="L440" s="57">
        <v>62</v>
      </c>
      <c r="M440" s="57">
        <v>3.94286</v>
      </c>
      <c r="N440" s="57">
        <v>0</v>
      </c>
      <c r="O440" s="98">
        <f t="shared" si="37"/>
        <v>3.94286</v>
      </c>
      <c r="P440" s="245">
        <v>2</v>
      </c>
      <c r="Q440" s="57">
        <v>6.17143</v>
      </c>
      <c r="R440" s="57">
        <v>0</v>
      </c>
      <c r="S440" s="98">
        <f t="shared" si="40"/>
        <v>12.11429</v>
      </c>
      <c r="T440" s="259">
        <v>84457</v>
      </c>
      <c r="U440" s="237">
        <v>57597</v>
      </c>
      <c r="V440" s="237">
        <v>19210</v>
      </c>
      <c r="W440" s="237">
        <v>91</v>
      </c>
      <c r="X440" s="237">
        <v>109</v>
      </c>
      <c r="Y440" s="237">
        <v>195216</v>
      </c>
      <c r="Z440" s="237">
        <v>33831</v>
      </c>
      <c r="AA440" s="237">
        <v>39309</v>
      </c>
      <c r="AB440" s="68">
        <v>0</v>
      </c>
      <c r="AC440" s="68">
        <v>0</v>
      </c>
      <c r="AD440" s="68">
        <v>0</v>
      </c>
      <c r="AE440" s="68">
        <v>82348</v>
      </c>
      <c r="AF440" s="68">
        <v>797158</v>
      </c>
      <c r="AG440" s="68">
        <v>0</v>
      </c>
      <c r="AH440" s="68">
        <v>65203</v>
      </c>
      <c r="AI440" s="68">
        <v>944709</v>
      </c>
      <c r="AJ440" s="91">
        <f t="shared" si="38"/>
        <v>0</v>
      </c>
      <c r="AK440" s="68">
        <v>678164</v>
      </c>
      <c r="AL440" s="68">
        <v>114735</v>
      </c>
      <c r="AM440" s="68">
        <v>114519</v>
      </c>
      <c r="AN440" s="68">
        <v>907418</v>
      </c>
      <c r="AO440" s="68">
        <v>0</v>
      </c>
      <c r="AP440" s="68">
        <v>0</v>
      </c>
      <c r="AQ440" s="111">
        <f t="shared" si="39"/>
        <v>0</v>
      </c>
      <c r="AR440" s="209">
        <v>79357</v>
      </c>
      <c r="AS440" s="68">
        <v>0</v>
      </c>
      <c r="AT440" s="68">
        <v>2163</v>
      </c>
      <c r="AU440" s="91">
        <f t="shared" si="41"/>
        <v>81520</v>
      </c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J440" s="68"/>
      <c r="BK440" s="47"/>
      <c r="BL440" s="47"/>
      <c r="BM440" s="47"/>
      <c r="BN440" s="68"/>
    </row>
    <row r="441" spans="1:66" x14ac:dyDescent="0.2">
      <c r="A441" s="14">
        <v>902023394</v>
      </c>
      <c r="B441" t="str">
        <f>VLOOKUP($A441,[2]LibPAS!$A$2:$AO$476,2,FALSE)</f>
        <v>UPPER ST CLAIR TWNSHP LIBRARY</v>
      </c>
      <c r="C441" s="95"/>
      <c r="D441" s="153" t="s">
        <v>1441</v>
      </c>
      <c r="E441" s="153" t="s">
        <v>229</v>
      </c>
      <c r="F441" s="153" t="s">
        <v>332</v>
      </c>
      <c r="G441" s="96"/>
      <c r="H441" s="96"/>
      <c r="I441" s="153" t="s">
        <v>1452</v>
      </c>
      <c r="J441" s="237">
        <v>19229</v>
      </c>
      <c r="K441" s="237">
        <v>9993</v>
      </c>
      <c r="L441" s="57">
        <v>65</v>
      </c>
      <c r="M441" s="57">
        <v>8.625</v>
      </c>
      <c r="N441" s="57">
        <v>0</v>
      </c>
      <c r="O441" s="98">
        <f t="shared" si="37"/>
        <v>8.625</v>
      </c>
      <c r="P441" s="245">
        <v>0</v>
      </c>
      <c r="Q441" s="57">
        <v>10.85</v>
      </c>
      <c r="R441" s="57">
        <v>1.375</v>
      </c>
      <c r="S441" s="98">
        <f t="shared" si="40"/>
        <v>20.85</v>
      </c>
      <c r="T441" s="259">
        <v>65493</v>
      </c>
      <c r="U441" s="237">
        <v>55708</v>
      </c>
      <c r="V441" s="237">
        <v>348491</v>
      </c>
      <c r="W441" s="237">
        <v>93</v>
      </c>
      <c r="X441" s="237">
        <v>265</v>
      </c>
      <c r="Y441" s="237">
        <v>329948</v>
      </c>
      <c r="Z441" s="237">
        <v>52099</v>
      </c>
      <c r="AA441" s="237">
        <v>60205</v>
      </c>
      <c r="AB441" s="68">
        <v>0</v>
      </c>
      <c r="AC441" s="68">
        <v>0</v>
      </c>
      <c r="AD441" s="68">
        <v>0</v>
      </c>
      <c r="AE441" s="68">
        <v>74460</v>
      </c>
      <c r="AF441" s="68">
        <v>1115340</v>
      </c>
      <c r="AG441" s="68">
        <v>0</v>
      </c>
      <c r="AH441" s="68">
        <v>63160</v>
      </c>
      <c r="AI441" s="68">
        <v>1252960</v>
      </c>
      <c r="AJ441" s="91">
        <f t="shared" si="38"/>
        <v>0</v>
      </c>
      <c r="AK441" s="68">
        <v>895985</v>
      </c>
      <c r="AL441" s="68">
        <v>150475</v>
      </c>
      <c r="AM441" s="68">
        <v>206500</v>
      </c>
      <c r="AN441" s="68">
        <v>1252960</v>
      </c>
      <c r="AO441" s="68">
        <v>-366</v>
      </c>
      <c r="AP441" s="241" t="s">
        <v>1032</v>
      </c>
      <c r="AQ441" s="111">
        <f t="shared" si="39"/>
        <v>-366</v>
      </c>
      <c r="AR441" s="209">
        <v>64059</v>
      </c>
      <c r="AS441" s="241" t="s">
        <v>1032</v>
      </c>
      <c r="AT441" s="68">
        <v>10401</v>
      </c>
      <c r="AU441" s="91">
        <f t="shared" si="41"/>
        <v>74460</v>
      </c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</row>
    <row r="442" spans="1:66" x14ac:dyDescent="0.2">
      <c r="A442" s="14">
        <v>919350723</v>
      </c>
      <c r="B442" t="str">
        <f>VLOOKUP($A442,[2]LibPAS!$A$2:$AO$476,2,FALSE)</f>
        <v>VALLEY COMMUNITY LIBRARY</v>
      </c>
      <c r="C442" s="95"/>
      <c r="D442" s="153" t="s">
        <v>957</v>
      </c>
      <c r="E442" s="153" t="s">
        <v>957</v>
      </c>
      <c r="F442" s="153" t="s">
        <v>554</v>
      </c>
      <c r="G442" s="96"/>
      <c r="H442" s="96"/>
      <c r="I442" s="153" t="s">
        <v>1447</v>
      </c>
      <c r="J442" s="237">
        <v>33533</v>
      </c>
      <c r="K442" s="237">
        <v>5244</v>
      </c>
      <c r="L442" s="57">
        <v>54</v>
      </c>
      <c r="M442" s="57">
        <v>3</v>
      </c>
      <c r="N442" s="57">
        <v>0</v>
      </c>
      <c r="O442" s="98">
        <f t="shared" si="37"/>
        <v>3</v>
      </c>
      <c r="P442" s="245">
        <v>1</v>
      </c>
      <c r="Q442" s="57">
        <v>4.0857099999999997</v>
      </c>
      <c r="R442" s="57">
        <v>0.45713999999999999</v>
      </c>
      <c r="S442" s="98">
        <f t="shared" si="40"/>
        <v>8.5428499999999996</v>
      </c>
      <c r="T442" s="259">
        <v>74104</v>
      </c>
      <c r="U442" s="237">
        <v>57616</v>
      </c>
      <c r="V442" s="237">
        <v>3609</v>
      </c>
      <c r="W442" s="237">
        <v>58</v>
      </c>
      <c r="X442" s="237">
        <v>0</v>
      </c>
      <c r="Y442" s="237">
        <v>103191</v>
      </c>
      <c r="Z442" s="237">
        <v>186</v>
      </c>
      <c r="AA442" s="237">
        <v>521</v>
      </c>
      <c r="AB442" s="68">
        <v>0</v>
      </c>
      <c r="AC442" s="68">
        <v>0</v>
      </c>
      <c r="AD442" s="68">
        <v>0</v>
      </c>
      <c r="AE442" s="68">
        <v>39835</v>
      </c>
      <c r="AF442" s="68">
        <v>413365</v>
      </c>
      <c r="AG442" s="68">
        <v>0</v>
      </c>
      <c r="AH442" s="68">
        <v>133886</v>
      </c>
      <c r="AI442" s="68">
        <v>587086</v>
      </c>
      <c r="AJ442" s="91">
        <f t="shared" si="38"/>
        <v>0</v>
      </c>
      <c r="AK442" s="68">
        <v>349869</v>
      </c>
      <c r="AL442" s="68">
        <v>43347</v>
      </c>
      <c r="AM442" s="68">
        <v>153415</v>
      </c>
      <c r="AN442" s="68">
        <v>546631</v>
      </c>
      <c r="AO442" s="68">
        <v>0</v>
      </c>
      <c r="AP442" s="68">
        <v>0</v>
      </c>
      <c r="AQ442" s="111">
        <f t="shared" si="39"/>
        <v>0</v>
      </c>
      <c r="AR442" s="209">
        <v>39835</v>
      </c>
      <c r="AS442" s="68">
        <v>0</v>
      </c>
      <c r="AT442" s="68">
        <v>0</v>
      </c>
      <c r="AU442" s="91">
        <f t="shared" si="41"/>
        <v>39835</v>
      </c>
      <c r="AW442" s="47"/>
      <c r="AX442" s="47"/>
      <c r="AZ442" s="68"/>
      <c r="BA442" s="68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</row>
    <row r="443" spans="1:66" x14ac:dyDescent="0.2">
      <c r="A443" s="14">
        <v>907651773</v>
      </c>
      <c r="B443" t="str">
        <f>VLOOKUP($A443,[2]LibPAS!$A$2:$AO$476,2,FALSE)</f>
        <v>VANDERGRIFT PUB LIBRARY ASSOC</v>
      </c>
      <c r="C443" s="95"/>
      <c r="D443" s="153" t="s">
        <v>1441</v>
      </c>
      <c r="E443" s="153" t="s">
        <v>806</v>
      </c>
      <c r="F443" s="153" t="s">
        <v>806</v>
      </c>
      <c r="G443" s="96"/>
      <c r="H443" s="96"/>
      <c r="I443" s="153" t="s">
        <v>1448</v>
      </c>
      <c r="J443" s="237">
        <v>6688</v>
      </c>
      <c r="K443" s="237">
        <v>3419</v>
      </c>
      <c r="L443" s="57">
        <v>45</v>
      </c>
      <c r="M443" s="57">
        <v>0</v>
      </c>
      <c r="N443" s="57">
        <v>0</v>
      </c>
      <c r="O443" s="98">
        <f t="shared" ref="O443:O476" si="42">SUM(M443:N443)</f>
        <v>0</v>
      </c>
      <c r="P443" s="245">
        <v>0.8</v>
      </c>
      <c r="Q443" s="57">
        <v>1.5714300000000001</v>
      </c>
      <c r="R443" s="57">
        <v>0</v>
      </c>
      <c r="S443" s="98">
        <f t="shared" si="40"/>
        <v>2.3714300000000001</v>
      </c>
      <c r="T443" s="259">
        <v>19689</v>
      </c>
      <c r="U443" s="237">
        <v>17550</v>
      </c>
      <c r="V443" s="237">
        <v>13</v>
      </c>
      <c r="W443" s="237">
        <v>10</v>
      </c>
      <c r="X443" s="237">
        <v>0</v>
      </c>
      <c r="Y443" s="237">
        <v>21168</v>
      </c>
      <c r="Z443" s="237">
        <v>7637</v>
      </c>
      <c r="AA443" s="237">
        <v>10346</v>
      </c>
      <c r="AB443" s="68">
        <v>0</v>
      </c>
      <c r="AC443" s="68">
        <v>0</v>
      </c>
      <c r="AD443" s="68">
        <v>0</v>
      </c>
      <c r="AE443" s="68">
        <v>20392</v>
      </c>
      <c r="AF443" s="68">
        <v>30755</v>
      </c>
      <c r="AG443" s="68">
        <v>0</v>
      </c>
      <c r="AH443" s="68">
        <v>26652</v>
      </c>
      <c r="AI443" s="68">
        <v>77799</v>
      </c>
      <c r="AJ443" s="91">
        <f t="shared" ref="AJ443:AJ476" si="43">AB443+AD443</f>
        <v>0</v>
      </c>
      <c r="AK443" s="68">
        <v>55654</v>
      </c>
      <c r="AL443" s="68">
        <v>6428</v>
      </c>
      <c r="AM443" s="68">
        <v>23211</v>
      </c>
      <c r="AN443" s="68">
        <v>85293</v>
      </c>
      <c r="AO443" s="68">
        <v>0</v>
      </c>
      <c r="AP443" s="68">
        <v>0</v>
      </c>
      <c r="AQ443" s="111">
        <f t="shared" ref="AQ443:AQ476" si="44">SUM(AO443:AP443)</f>
        <v>0</v>
      </c>
      <c r="AR443" s="209">
        <v>20392</v>
      </c>
      <c r="AS443" s="68">
        <v>0</v>
      </c>
      <c r="AT443" s="68">
        <v>0</v>
      </c>
      <c r="AU443" s="91">
        <f t="shared" si="41"/>
        <v>20392</v>
      </c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</row>
    <row r="444" spans="1:66" x14ac:dyDescent="0.2">
      <c r="A444" s="14">
        <v>914060365</v>
      </c>
      <c r="B444" t="str">
        <f>VLOOKUP($A444,[2]LibPAS!$A$2:$AO$476,2,FALSE)</f>
        <v>VILLAGE LIBRARY OF MORGANTOWN</v>
      </c>
      <c r="C444" s="95"/>
      <c r="D444" s="153" t="s">
        <v>1444</v>
      </c>
      <c r="E444" s="153" t="s">
        <v>120</v>
      </c>
      <c r="F444" s="153" t="s">
        <v>11</v>
      </c>
      <c r="G444" s="96"/>
      <c r="H444" s="96"/>
      <c r="I444" s="153" t="s">
        <v>1465</v>
      </c>
      <c r="J444" s="237">
        <v>11293</v>
      </c>
      <c r="K444" s="237">
        <v>2557</v>
      </c>
      <c r="L444" s="57">
        <v>46</v>
      </c>
      <c r="M444" s="57">
        <v>0</v>
      </c>
      <c r="N444" s="57">
        <v>0</v>
      </c>
      <c r="O444" s="98">
        <f t="shared" si="42"/>
        <v>0</v>
      </c>
      <c r="P444" s="245">
        <v>1</v>
      </c>
      <c r="Q444" s="57">
        <v>2.9444400000000002</v>
      </c>
      <c r="R444" s="57">
        <v>0.44444</v>
      </c>
      <c r="S444" s="98">
        <f t="shared" si="40"/>
        <v>4.3888800000000003</v>
      </c>
      <c r="T444" s="259">
        <v>30327</v>
      </c>
      <c r="U444" s="237">
        <v>23837</v>
      </c>
      <c r="V444" s="237">
        <v>236989</v>
      </c>
      <c r="W444" s="237">
        <v>36</v>
      </c>
      <c r="X444" s="237">
        <v>0</v>
      </c>
      <c r="Y444" s="237">
        <v>58134</v>
      </c>
      <c r="Z444" s="237">
        <v>9949</v>
      </c>
      <c r="AA444" s="237">
        <v>11635</v>
      </c>
      <c r="AB444" s="68">
        <v>0</v>
      </c>
      <c r="AC444" s="68">
        <v>0</v>
      </c>
      <c r="AD444" s="68">
        <v>0</v>
      </c>
      <c r="AE444" s="68">
        <v>19978</v>
      </c>
      <c r="AF444" s="68">
        <v>71413</v>
      </c>
      <c r="AG444" s="68">
        <v>0</v>
      </c>
      <c r="AH444" s="68">
        <v>42251</v>
      </c>
      <c r="AI444" s="68">
        <v>133642</v>
      </c>
      <c r="AJ444" s="91">
        <f t="shared" si="43"/>
        <v>0</v>
      </c>
      <c r="AK444" s="68">
        <v>97247</v>
      </c>
      <c r="AL444" s="68">
        <v>16260</v>
      </c>
      <c r="AM444" s="68">
        <v>28664</v>
      </c>
      <c r="AN444" s="68">
        <v>142171</v>
      </c>
      <c r="AO444" s="68">
        <v>0</v>
      </c>
      <c r="AP444" s="68">
        <v>0</v>
      </c>
      <c r="AQ444" s="111">
        <f t="shared" si="44"/>
        <v>0</v>
      </c>
      <c r="AR444" s="209">
        <v>19234</v>
      </c>
      <c r="AS444" s="68">
        <v>0</v>
      </c>
      <c r="AT444" s="68">
        <v>744</v>
      </c>
      <c r="AU444" s="91">
        <f t="shared" si="41"/>
        <v>19978</v>
      </c>
      <c r="AW444" s="47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</row>
    <row r="445" spans="1:66" x14ac:dyDescent="0.2">
      <c r="A445" s="14">
        <v>922091565</v>
      </c>
      <c r="B445" t="str">
        <f>VLOOKUP($A445,[2]LibPAS!$A$2:$AO$476,2,FALSE)</f>
        <v>VILLAGE LIBRARY OF WRIGHTSTOWN</v>
      </c>
      <c r="C445" s="95"/>
      <c r="D445" s="153" t="s">
        <v>1440</v>
      </c>
      <c r="E445" s="153" t="s">
        <v>181</v>
      </c>
      <c r="F445" s="153" t="s">
        <v>78</v>
      </c>
      <c r="G445" s="96"/>
      <c r="H445" s="96"/>
      <c r="I445" s="153" t="s">
        <v>1468</v>
      </c>
      <c r="J445" s="237">
        <v>2995</v>
      </c>
      <c r="K445" s="237">
        <v>1169</v>
      </c>
      <c r="L445" s="57">
        <v>51</v>
      </c>
      <c r="M445" s="57">
        <v>0</v>
      </c>
      <c r="N445" s="57">
        <v>0</v>
      </c>
      <c r="O445" s="98">
        <f t="shared" si="42"/>
        <v>0</v>
      </c>
      <c r="P445" s="245">
        <v>0.62856999999999996</v>
      </c>
      <c r="Q445" s="57">
        <v>1.05714</v>
      </c>
      <c r="R445" s="57">
        <v>0.22857</v>
      </c>
      <c r="S445" s="98">
        <f t="shared" si="40"/>
        <v>1.9142799999999998</v>
      </c>
      <c r="T445" s="259">
        <v>23070</v>
      </c>
      <c r="U445" s="237">
        <v>19336</v>
      </c>
      <c r="V445" s="237">
        <v>48523</v>
      </c>
      <c r="W445" s="237">
        <v>29</v>
      </c>
      <c r="X445" s="237">
        <v>130</v>
      </c>
      <c r="Y445" s="237">
        <v>47103</v>
      </c>
      <c r="Z445" s="237">
        <v>6667</v>
      </c>
      <c r="AA445" s="237">
        <v>8860</v>
      </c>
      <c r="AB445" s="68">
        <v>0</v>
      </c>
      <c r="AC445" s="68">
        <v>0</v>
      </c>
      <c r="AD445" s="68">
        <v>0</v>
      </c>
      <c r="AE445" s="68">
        <v>9881</v>
      </c>
      <c r="AF445" s="68">
        <v>40804</v>
      </c>
      <c r="AG445" s="68">
        <v>0</v>
      </c>
      <c r="AH445" s="68">
        <v>85457</v>
      </c>
      <c r="AI445" s="68">
        <v>136142</v>
      </c>
      <c r="AJ445" s="91">
        <f t="shared" si="43"/>
        <v>0</v>
      </c>
      <c r="AK445" s="68">
        <v>56374</v>
      </c>
      <c r="AL445" s="68">
        <v>15981</v>
      </c>
      <c r="AM445" s="68">
        <v>37377</v>
      </c>
      <c r="AN445" s="68">
        <v>109732</v>
      </c>
      <c r="AO445" s="68">
        <v>0</v>
      </c>
      <c r="AP445" s="68">
        <v>0</v>
      </c>
      <c r="AQ445" s="111">
        <f t="shared" si="44"/>
        <v>0</v>
      </c>
      <c r="AR445" s="209">
        <v>9881</v>
      </c>
      <c r="AS445" s="68">
        <v>0</v>
      </c>
      <c r="AT445" s="68">
        <v>0</v>
      </c>
      <c r="AU445" s="91">
        <f t="shared" si="41"/>
        <v>9881</v>
      </c>
      <c r="AW445" s="47"/>
      <c r="AX445" s="47"/>
      <c r="AY445" s="47"/>
      <c r="AZ445" s="47"/>
      <c r="BA445" s="47"/>
      <c r="BB445" s="47"/>
      <c r="BC445" s="47"/>
      <c r="BD445" s="47"/>
      <c r="BE445" s="47"/>
      <c r="BF445" s="68"/>
      <c r="BG445" s="68"/>
      <c r="BH445" s="68"/>
      <c r="BJ445" s="68"/>
      <c r="BK445" s="47"/>
      <c r="BL445" s="47"/>
      <c r="BM445" s="47"/>
      <c r="BN445" s="47"/>
    </row>
    <row r="446" spans="1:66" x14ac:dyDescent="0.2">
      <c r="A446" s="14">
        <v>928031353</v>
      </c>
      <c r="B446" t="str">
        <f>VLOOKUP($A446,[2]LibPAS!$A$2:$AO$476,2,FALSE)</f>
        <v>W W F COMMUNITY LIBRARY</v>
      </c>
      <c r="C446" s="95"/>
      <c r="D446" s="153" t="s">
        <v>1442</v>
      </c>
      <c r="E446" s="153" t="s">
        <v>405</v>
      </c>
      <c r="F446" s="153" t="s">
        <v>594</v>
      </c>
      <c r="G446" s="96"/>
      <c r="H446" s="96"/>
      <c r="I446" s="153">
        <v>0</v>
      </c>
      <c r="J446" s="237">
        <v>2492</v>
      </c>
      <c r="K446" s="237">
        <v>628</v>
      </c>
      <c r="L446" s="57">
        <v>26</v>
      </c>
      <c r="M446" s="57">
        <v>0</v>
      </c>
      <c r="N446" s="57">
        <v>0</v>
      </c>
      <c r="O446" s="98">
        <f t="shared" si="42"/>
        <v>0</v>
      </c>
      <c r="P446" s="245">
        <v>0</v>
      </c>
      <c r="Q446" s="57">
        <v>0.28571000000000002</v>
      </c>
      <c r="R446" s="57">
        <v>0.57142999999999999</v>
      </c>
      <c r="S446" s="98">
        <f t="shared" si="40"/>
        <v>0.85714000000000001</v>
      </c>
      <c r="T446" s="259">
        <v>17616</v>
      </c>
      <c r="U446" s="237">
        <v>17076</v>
      </c>
      <c r="V446" s="237">
        <v>20848</v>
      </c>
      <c r="W446" s="237">
        <v>17</v>
      </c>
      <c r="X446" s="237">
        <v>0</v>
      </c>
      <c r="Y446" s="237">
        <v>3218</v>
      </c>
      <c r="Z446" s="237">
        <v>57</v>
      </c>
      <c r="AA446" s="237">
        <v>150</v>
      </c>
      <c r="AB446" s="68">
        <v>0</v>
      </c>
      <c r="AC446" s="68">
        <v>0</v>
      </c>
      <c r="AD446" s="68">
        <v>0</v>
      </c>
      <c r="AE446" s="68">
        <v>6994</v>
      </c>
      <c r="AF446" s="68">
        <v>5242</v>
      </c>
      <c r="AG446" s="68">
        <v>0</v>
      </c>
      <c r="AH446" s="68">
        <v>15752</v>
      </c>
      <c r="AI446" s="68">
        <v>27988</v>
      </c>
      <c r="AJ446" s="91">
        <f t="shared" si="43"/>
        <v>0</v>
      </c>
      <c r="AK446" s="68">
        <v>14342</v>
      </c>
      <c r="AL446" s="68">
        <v>1602</v>
      </c>
      <c r="AM446" s="68">
        <v>13562</v>
      </c>
      <c r="AN446" s="68">
        <v>29506</v>
      </c>
      <c r="AO446" s="241" t="s">
        <v>1032</v>
      </c>
      <c r="AP446" s="241" t="s">
        <v>1032</v>
      </c>
      <c r="AQ446" s="111">
        <f t="shared" si="44"/>
        <v>0</v>
      </c>
      <c r="AR446" s="209">
        <v>6994</v>
      </c>
      <c r="AS446" s="241" t="s">
        <v>1032</v>
      </c>
      <c r="AT446" s="241" t="s">
        <v>1032</v>
      </c>
      <c r="AU446" s="91">
        <f t="shared" si="41"/>
        <v>6994</v>
      </c>
      <c r="AW446" s="47"/>
      <c r="AX446" s="47"/>
      <c r="AZ446" s="68"/>
      <c r="BA446" s="68"/>
      <c r="BB446" s="47"/>
      <c r="BD446" s="47"/>
      <c r="BE446" s="47"/>
      <c r="BF446" s="47"/>
      <c r="BG446" s="47"/>
      <c r="BH446" s="47"/>
      <c r="BI446" s="47"/>
      <c r="BJ446" s="47"/>
      <c r="BK446" s="47"/>
      <c r="BL446" s="47"/>
      <c r="BM446" s="47"/>
      <c r="BN446" s="47"/>
    </row>
    <row r="447" spans="1:66" x14ac:dyDescent="0.2">
      <c r="A447" s="14">
        <v>922091445</v>
      </c>
      <c r="B447" t="str">
        <f>VLOOKUP($A447,[2]LibPAS!$A$2:$AO$476,2,FALSE)</f>
        <v>WARMINSTER TOWNSHIP LIBRARY</v>
      </c>
      <c r="C447" s="95"/>
      <c r="D447" s="153" t="s">
        <v>1440</v>
      </c>
      <c r="E447" s="153" t="s">
        <v>181</v>
      </c>
      <c r="F447" s="153" t="s">
        <v>78</v>
      </c>
      <c r="G447" s="96"/>
      <c r="H447" s="96"/>
      <c r="I447" s="153" t="s">
        <v>1468</v>
      </c>
      <c r="J447" s="237">
        <v>33723</v>
      </c>
      <c r="K447" s="237">
        <v>16670</v>
      </c>
      <c r="L447" s="57">
        <v>52</v>
      </c>
      <c r="M447" s="57">
        <v>3.68</v>
      </c>
      <c r="N447" s="57">
        <v>0</v>
      </c>
      <c r="O447" s="98">
        <f t="shared" si="42"/>
        <v>3.68</v>
      </c>
      <c r="P447" s="245">
        <v>0</v>
      </c>
      <c r="Q447" s="57">
        <v>8.2133299999999991</v>
      </c>
      <c r="R447" s="57">
        <v>0.72</v>
      </c>
      <c r="S447" s="98">
        <f t="shared" si="40"/>
        <v>12.613329999999999</v>
      </c>
      <c r="T447" s="259">
        <v>23070</v>
      </c>
      <c r="U447" s="237">
        <v>58094</v>
      </c>
      <c r="V447" s="238">
        <v>48523</v>
      </c>
      <c r="W447" s="237">
        <v>35</v>
      </c>
      <c r="X447" s="237">
        <v>130</v>
      </c>
      <c r="Y447" s="237">
        <v>205715</v>
      </c>
      <c r="Z447" s="237">
        <v>19878</v>
      </c>
      <c r="AA447" s="237">
        <v>24252</v>
      </c>
      <c r="AB447" s="68">
        <v>0</v>
      </c>
      <c r="AC447" s="68">
        <v>0</v>
      </c>
      <c r="AD447" s="68">
        <v>0</v>
      </c>
      <c r="AE447" s="68">
        <v>163298</v>
      </c>
      <c r="AF447" s="68">
        <v>587652</v>
      </c>
      <c r="AG447" s="241" t="s">
        <v>1032</v>
      </c>
      <c r="AH447" s="68">
        <v>50842</v>
      </c>
      <c r="AI447" s="68">
        <v>801792</v>
      </c>
      <c r="AJ447" s="91">
        <f t="shared" si="43"/>
        <v>0</v>
      </c>
      <c r="AK447" s="68">
        <v>502389</v>
      </c>
      <c r="AL447" s="68">
        <v>98109</v>
      </c>
      <c r="AM447" s="68">
        <v>103473</v>
      </c>
      <c r="AN447" s="68">
        <v>703971</v>
      </c>
      <c r="AO447" s="68">
        <v>0</v>
      </c>
      <c r="AP447" s="68">
        <v>0</v>
      </c>
      <c r="AQ447" s="111">
        <f t="shared" si="44"/>
        <v>0</v>
      </c>
      <c r="AR447" s="209">
        <v>98298</v>
      </c>
      <c r="AS447" s="68">
        <v>65000</v>
      </c>
      <c r="AT447" s="68">
        <v>0</v>
      </c>
      <c r="AU447" s="91">
        <f t="shared" si="41"/>
        <v>163298</v>
      </c>
      <c r="AW447" s="47"/>
      <c r="AX447" s="47"/>
      <c r="AZ447" s="68"/>
      <c r="BA447" s="68"/>
      <c r="BB447" s="47"/>
      <c r="BC447" s="47"/>
      <c r="BD447" s="47"/>
      <c r="BE447" s="47"/>
      <c r="BF447" s="47"/>
      <c r="BG447" s="47"/>
      <c r="BH447" s="47"/>
      <c r="BI447" s="47"/>
      <c r="BJ447" s="47"/>
      <c r="BK447" s="47"/>
      <c r="BL447" s="47"/>
      <c r="BM447" s="47"/>
      <c r="BN447" s="47"/>
    </row>
    <row r="448" spans="1:66" x14ac:dyDescent="0.2">
      <c r="A448" s="14">
        <v>905620753</v>
      </c>
      <c r="B448" t="str">
        <f>VLOOKUP($A448,[2]LibPAS!$A$2:$AO$476,2,FALSE)</f>
        <v>WARREN LIBRARY ASSOCIATION</v>
      </c>
      <c r="C448" s="95"/>
      <c r="D448" s="153" t="s">
        <v>1442</v>
      </c>
      <c r="E448" s="153" t="s">
        <v>855</v>
      </c>
      <c r="F448" s="153" t="s">
        <v>731</v>
      </c>
      <c r="G448" s="96"/>
      <c r="H448" s="96"/>
      <c r="I448" s="153">
        <v>0</v>
      </c>
      <c r="J448" s="237">
        <v>28502</v>
      </c>
      <c r="K448" s="237">
        <v>12455</v>
      </c>
      <c r="L448" s="57">
        <v>54</v>
      </c>
      <c r="M448" s="57">
        <v>5.6944400000000002</v>
      </c>
      <c r="N448" s="57">
        <v>0.5</v>
      </c>
      <c r="O448" s="98">
        <f t="shared" si="42"/>
        <v>6.1944400000000002</v>
      </c>
      <c r="P448" s="245">
        <v>0</v>
      </c>
      <c r="Q448" s="57">
        <v>14.13889</v>
      </c>
      <c r="R448" s="57">
        <v>0.33333000000000002</v>
      </c>
      <c r="S448" s="98">
        <f t="shared" si="40"/>
        <v>20.66666</v>
      </c>
      <c r="T448" s="259">
        <v>108789</v>
      </c>
      <c r="U448" s="237">
        <v>87291</v>
      </c>
      <c r="V448" s="237">
        <v>5810</v>
      </c>
      <c r="W448" s="237">
        <v>125</v>
      </c>
      <c r="X448" s="237">
        <v>0</v>
      </c>
      <c r="Y448" s="237">
        <v>148396</v>
      </c>
      <c r="Z448" s="237">
        <v>2207</v>
      </c>
      <c r="AA448" s="237">
        <v>2934</v>
      </c>
      <c r="AB448" s="68">
        <v>0</v>
      </c>
      <c r="AC448" s="68">
        <v>6000</v>
      </c>
      <c r="AD448" s="68">
        <v>0</v>
      </c>
      <c r="AE448" s="68">
        <v>363284</v>
      </c>
      <c r="AF448" s="68">
        <v>200000</v>
      </c>
      <c r="AG448" s="241" t="s">
        <v>1032</v>
      </c>
      <c r="AH448" s="68">
        <v>276972</v>
      </c>
      <c r="AI448" s="68">
        <v>846256</v>
      </c>
      <c r="AJ448" s="91">
        <f t="shared" si="43"/>
        <v>0</v>
      </c>
      <c r="AK448" s="68">
        <v>807922</v>
      </c>
      <c r="AL448" s="68">
        <v>132274</v>
      </c>
      <c r="AM448" s="68">
        <v>218815</v>
      </c>
      <c r="AN448" s="68">
        <v>1159011</v>
      </c>
      <c r="AO448" s="68">
        <v>6000</v>
      </c>
      <c r="AP448" s="68">
        <v>0</v>
      </c>
      <c r="AQ448" s="111">
        <f t="shared" si="44"/>
        <v>6000</v>
      </c>
      <c r="AR448" s="209">
        <v>357388</v>
      </c>
      <c r="AS448" s="68">
        <v>0</v>
      </c>
      <c r="AT448" s="68">
        <v>0</v>
      </c>
      <c r="AU448" s="91">
        <f t="shared" si="41"/>
        <v>357388</v>
      </c>
      <c r="AW448" s="47"/>
      <c r="AX448" s="47"/>
      <c r="AZ448" s="68"/>
      <c r="BA448" s="68"/>
      <c r="BB448" s="47"/>
      <c r="BC448" s="68"/>
      <c r="BD448" s="47"/>
      <c r="BE448" s="47"/>
      <c r="BF448" s="47"/>
      <c r="BG448" s="47"/>
      <c r="BH448" s="47"/>
      <c r="BI448" s="47"/>
      <c r="BJ448" s="47"/>
      <c r="BK448" s="47"/>
      <c r="BL448" s="47"/>
      <c r="BM448" s="47"/>
      <c r="BN448" s="47"/>
    </row>
    <row r="449" spans="1:66" x14ac:dyDescent="0.2">
      <c r="A449" s="14">
        <v>901630783</v>
      </c>
      <c r="B449" t="str">
        <f>VLOOKUP($A449,[2]LibPAS!$A$2:$AO$476,2,FALSE)</f>
        <v>WASHINGTON SYS ADMIN UNIT</v>
      </c>
      <c r="C449" s="95"/>
      <c r="D449" s="153" t="s">
        <v>1441</v>
      </c>
      <c r="E449" s="153" t="s">
        <v>737</v>
      </c>
      <c r="F449" s="153" t="s">
        <v>737</v>
      </c>
      <c r="G449" s="96"/>
      <c r="H449" s="96"/>
      <c r="I449" s="153" t="s">
        <v>1459</v>
      </c>
      <c r="J449" s="237">
        <v>0</v>
      </c>
      <c r="K449" s="241" t="s">
        <v>1032</v>
      </c>
      <c r="L449" s="241" t="s">
        <v>1032</v>
      </c>
      <c r="M449" s="57">
        <v>1.14286</v>
      </c>
      <c r="N449" s="57">
        <v>0</v>
      </c>
      <c r="O449" s="98">
        <f t="shared" si="42"/>
        <v>1.14286</v>
      </c>
      <c r="P449" s="245">
        <v>0</v>
      </c>
      <c r="Q449" s="57">
        <v>0.34286</v>
      </c>
      <c r="R449" s="57">
        <v>0</v>
      </c>
      <c r="S449" s="98">
        <f t="shared" si="40"/>
        <v>1.4857199999999999</v>
      </c>
      <c r="T449" s="264" t="s">
        <v>1032</v>
      </c>
      <c r="U449" s="241" t="s">
        <v>1032</v>
      </c>
      <c r="V449" s="241" t="s">
        <v>1032</v>
      </c>
      <c r="W449" s="241" t="s">
        <v>1032</v>
      </c>
      <c r="X449" s="241" t="s">
        <v>1032</v>
      </c>
      <c r="Y449" s="237">
        <v>0</v>
      </c>
      <c r="Z449" s="252" t="s">
        <v>1032</v>
      </c>
      <c r="AA449" s="252" t="s">
        <v>1032</v>
      </c>
      <c r="AB449" s="68">
        <v>0</v>
      </c>
      <c r="AC449" s="68">
        <v>8300</v>
      </c>
      <c r="AD449" s="68">
        <v>0</v>
      </c>
      <c r="AE449" s="68">
        <v>28160.78</v>
      </c>
      <c r="AF449" s="68">
        <v>38607</v>
      </c>
      <c r="AG449" s="241" t="s">
        <v>1032</v>
      </c>
      <c r="AH449" s="68">
        <v>8512.91</v>
      </c>
      <c r="AI449" s="68">
        <v>83580.69</v>
      </c>
      <c r="AJ449" s="91">
        <f t="shared" si="43"/>
        <v>0</v>
      </c>
      <c r="AK449" s="68">
        <v>39041</v>
      </c>
      <c r="AL449" s="68">
        <v>4389</v>
      </c>
      <c r="AM449" s="68">
        <v>21363</v>
      </c>
      <c r="AN449" s="68">
        <v>64793</v>
      </c>
      <c r="AO449" s="68">
        <v>3458</v>
      </c>
      <c r="AP449" s="241" t="s">
        <v>1032</v>
      </c>
      <c r="AQ449" s="111">
        <f t="shared" si="44"/>
        <v>3458</v>
      </c>
      <c r="AR449" s="209">
        <v>28161</v>
      </c>
      <c r="AS449" s="241" t="s">
        <v>1032</v>
      </c>
      <c r="AT449" s="241" t="s">
        <v>1032</v>
      </c>
      <c r="AU449" s="91">
        <f t="shared" si="41"/>
        <v>28161</v>
      </c>
      <c r="AW449" s="47"/>
      <c r="AX449" s="47"/>
      <c r="AY449" s="47"/>
      <c r="AZ449" s="47"/>
      <c r="BA449" s="47"/>
      <c r="BB449" s="47"/>
      <c r="BC449" s="47"/>
      <c r="BD449" s="47"/>
      <c r="BE449" s="47"/>
      <c r="BF449" s="47"/>
      <c r="BG449" s="47"/>
      <c r="BH449" s="47"/>
      <c r="BI449" s="47"/>
      <c r="BJ449" s="47"/>
      <c r="BK449" s="47"/>
      <c r="BL449" s="47"/>
      <c r="BM449" s="47"/>
      <c r="BN449" s="47"/>
    </row>
    <row r="450" spans="1:66" x14ac:dyDescent="0.2">
      <c r="A450" s="14">
        <v>905251083</v>
      </c>
      <c r="B450" t="str">
        <f>VLOOKUP($A450,[2]LibPAS!$A$2:$AO$476,2,FALSE)</f>
        <v>WATERFORD PUBLIC LIBRARY</v>
      </c>
      <c r="C450" s="95"/>
      <c r="D450" s="153" t="s">
        <v>1442</v>
      </c>
      <c r="E450" s="153" t="s">
        <v>177</v>
      </c>
      <c r="F450" s="153" t="s">
        <v>177</v>
      </c>
      <c r="G450" s="96"/>
      <c r="H450" s="96"/>
      <c r="I450" s="153">
        <v>0</v>
      </c>
      <c r="J450" s="237">
        <v>1517</v>
      </c>
      <c r="K450" s="237">
        <v>1543</v>
      </c>
      <c r="L450" s="57">
        <v>26</v>
      </c>
      <c r="M450" s="57">
        <v>0</v>
      </c>
      <c r="N450" s="57">
        <v>0</v>
      </c>
      <c r="O450" s="98">
        <f t="shared" si="42"/>
        <v>0</v>
      </c>
      <c r="P450" s="245">
        <v>0.6</v>
      </c>
      <c r="Q450" s="57">
        <v>0.28571000000000002</v>
      </c>
      <c r="R450" s="57">
        <v>0.45713999999999999</v>
      </c>
      <c r="S450" s="98">
        <f t="shared" ref="S450:S476" si="45">SUM(O450:R450)</f>
        <v>1.3428499999999999</v>
      </c>
      <c r="T450" s="259">
        <v>16719</v>
      </c>
      <c r="U450" s="237">
        <v>16520</v>
      </c>
      <c r="V450" s="237">
        <v>0</v>
      </c>
      <c r="W450" s="237">
        <v>18</v>
      </c>
      <c r="X450" s="237">
        <v>0</v>
      </c>
      <c r="Y450" s="237">
        <v>11351</v>
      </c>
      <c r="Z450" s="237">
        <v>739</v>
      </c>
      <c r="AA450" s="237">
        <v>1250</v>
      </c>
      <c r="AB450" s="68">
        <v>0</v>
      </c>
      <c r="AC450" s="68">
        <v>0</v>
      </c>
      <c r="AD450" s="68">
        <v>0</v>
      </c>
      <c r="AE450" s="68">
        <v>3809</v>
      </c>
      <c r="AF450" s="68">
        <v>23359</v>
      </c>
      <c r="AG450" s="68">
        <v>0</v>
      </c>
      <c r="AH450" s="68">
        <v>8733</v>
      </c>
      <c r="AI450" s="68">
        <v>35901</v>
      </c>
      <c r="AJ450" s="91">
        <f t="shared" si="43"/>
        <v>0</v>
      </c>
      <c r="AK450" s="68">
        <v>19548</v>
      </c>
      <c r="AL450" s="68">
        <v>4095</v>
      </c>
      <c r="AM450" s="68">
        <v>9473</v>
      </c>
      <c r="AN450" s="68">
        <v>33116</v>
      </c>
      <c r="AO450" s="241" t="s">
        <v>1032</v>
      </c>
      <c r="AP450" s="241" t="s">
        <v>1032</v>
      </c>
      <c r="AQ450" s="111">
        <f t="shared" si="44"/>
        <v>0</v>
      </c>
      <c r="AR450" s="209">
        <v>3809</v>
      </c>
      <c r="AS450" s="241" t="s">
        <v>1032</v>
      </c>
      <c r="AT450" s="241" t="s">
        <v>1032</v>
      </c>
      <c r="AU450" s="91">
        <f t="shared" ref="AU450:AU476" si="46">SUM(AR450:AT450)</f>
        <v>3809</v>
      </c>
      <c r="AW450" s="47"/>
      <c r="AX450" s="47"/>
      <c r="AY450" s="47"/>
      <c r="AZ450" s="47"/>
      <c r="BA450" s="47"/>
      <c r="BB450" s="47"/>
      <c r="BC450" s="47"/>
      <c r="BD450" s="47"/>
      <c r="BE450" s="47"/>
      <c r="BF450" s="47"/>
      <c r="BG450" s="47"/>
      <c r="BH450" s="47"/>
      <c r="BI450" s="47"/>
      <c r="BJ450" s="47"/>
      <c r="BK450" s="47"/>
      <c r="BL450" s="47"/>
      <c r="BM450" s="47"/>
      <c r="BN450" s="47"/>
    </row>
    <row r="451" spans="1:66" x14ac:dyDescent="0.2">
      <c r="A451" s="14">
        <v>919640333</v>
      </c>
      <c r="B451" t="str">
        <f>VLOOKUP($A451,[2]LibPAS!$A$2:$AO$476,2,FALSE)</f>
        <v>WAYNE COUNTY PUBLIC LIBRARY</v>
      </c>
      <c r="C451" s="95"/>
      <c r="D451" s="153" t="s">
        <v>957</v>
      </c>
      <c r="E451" s="153" t="s">
        <v>957</v>
      </c>
      <c r="F451" s="153" t="s">
        <v>219</v>
      </c>
      <c r="G451" s="96"/>
      <c r="H451" s="96"/>
      <c r="I451" s="153" t="s">
        <v>1466</v>
      </c>
      <c r="J451" s="237">
        <v>26857</v>
      </c>
      <c r="K451" s="237">
        <v>4213</v>
      </c>
      <c r="L451" s="57">
        <v>47</v>
      </c>
      <c r="M451" s="57">
        <v>1.14286</v>
      </c>
      <c r="N451" s="57">
        <v>0</v>
      </c>
      <c r="O451" s="98">
        <f t="shared" si="42"/>
        <v>1.14286</v>
      </c>
      <c r="P451" s="245">
        <v>0</v>
      </c>
      <c r="Q451" s="57">
        <v>6.5142899999999999</v>
      </c>
      <c r="R451" s="57">
        <v>1.2857099999999999</v>
      </c>
      <c r="S451" s="98">
        <f t="shared" si="45"/>
        <v>8.9428599999999996</v>
      </c>
      <c r="T451" s="259">
        <v>33583</v>
      </c>
      <c r="U451" s="237">
        <v>25433</v>
      </c>
      <c r="V451" s="237">
        <v>824</v>
      </c>
      <c r="W451" s="237">
        <v>57</v>
      </c>
      <c r="X451" s="237">
        <v>0</v>
      </c>
      <c r="Y451" s="237">
        <v>53580</v>
      </c>
      <c r="Z451" s="237">
        <v>64</v>
      </c>
      <c r="AA451" s="237">
        <v>1287</v>
      </c>
      <c r="AB451" s="68">
        <v>6214</v>
      </c>
      <c r="AC451" s="68">
        <v>6214</v>
      </c>
      <c r="AD451" s="68">
        <v>0</v>
      </c>
      <c r="AE451" s="68">
        <v>75487</v>
      </c>
      <c r="AF451" s="68">
        <v>113589</v>
      </c>
      <c r="AG451" s="68">
        <v>0</v>
      </c>
      <c r="AH451" s="68">
        <v>197489</v>
      </c>
      <c r="AI451" s="68">
        <v>392779</v>
      </c>
      <c r="AJ451" s="91">
        <f t="shared" si="43"/>
        <v>6214</v>
      </c>
      <c r="AK451" s="68">
        <v>261400</v>
      </c>
      <c r="AL451" s="68">
        <v>62633</v>
      </c>
      <c r="AM451" s="68">
        <v>66222</v>
      </c>
      <c r="AN451" s="68">
        <v>390255</v>
      </c>
      <c r="AO451" s="241" t="s">
        <v>1032</v>
      </c>
      <c r="AP451" s="68">
        <v>6214</v>
      </c>
      <c r="AQ451" s="111">
        <f t="shared" si="44"/>
        <v>6214</v>
      </c>
      <c r="AR451" s="209">
        <v>75487</v>
      </c>
      <c r="AS451" s="241" t="s">
        <v>1032</v>
      </c>
      <c r="AT451" s="241" t="s">
        <v>1032</v>
      </c>
      <c r="AU451" s="91">
        <f t="shared" si="46"/>
        <v>75487</v>
      </c>
      <c r="AW451" s="47"/>
      <c r="AX451" s="47"/>
      <c r="AY451" s="47"/>
      <c r="AZ451" s="47"/>
      <c r="BA451" s="47"/>
      <c r="BB451" s="47"/>
      <c r="BC451" s="47"/>
      <c r="BD451" s="47"/>
      <c r="BE451" s="47"/>
      <c r="BF451" s="47"/>
      <c r="BG451" s="47"/>
      <c r="BH451" s="47"/>
      <c r="BI451" s="47"/>
      <c r="BJ451" s="47"/>
      <c r="BK451" s="47"/>
      <c r="BL451" s="47"/>
      <c r="BM451" s="47"/>
      <c r="BN451" s="47"/>
    </row>
    <row r="452" spans="1:66" x14ac:dyDescent="0.2">
      <c r="A452" s="14">
        <v>919640353</v>
      </c>
      <c r="B452" t="str">
        <f>VLOOKUP($A452,[2]LibPAS!$A$2:$AO$476,2,FALSE)</f>
        <v>WAYNE SYS ADMIN UNIT</v>
      </c>
      <c r="C452" s="95"/>
      <c r="D452" s="153" t="s">
        <v>957</v>
      </c>
      <c r="E452" s="153" t="s">
        <v>957</v>
      </c>
      <c r="F452" s="153" t="s">
        <v>219</v>
      </c>
      <c r="G452" s="96"/>
      <c r="H452" s="96"/>
      <c r="I452" s="153" t="s">
        <v>1466</v>
      </c>
      <c r="J452" s="237">
        <v>0</v>
      </c>
      <c r="K452" s="237">
        <v>0</v>
      </c>
      <c r="L452" s="57">
        <v>47</v>
      </c>
      <c r="M452" s="57">
        <v>0.85714000000000001</v>
      </c>
      <c r="N452" s="57">
        <v>0</v>
      </c>
      <c r="O452" s="98">
        <f t="shared" si="42"/>
        <v>0.85714000000000001</v>
      </c>
      <c r="P452" s="245">
        <v>0</v>
      </c>
      <c r="Q452" s="57">
        <v>0.57142999999999999</v>
      </c>
      <c r="R452" s="57">
        <v>0</v>
      </c>
      <c r="S452" s="98">
        <f t="shared" si="45"/>
        <v>1.4285700000000001</v>
      </c>
      <c r="T452" s="259">
        <v>824</v>
      </c>
      <c r="U452" s="237">
        <v>0</v>
      </c>
      <c r="V452" s="237">
        <v>824</v>
      </c>
      <c r="W452" s="237">
        <v>0</v>
      </c>
      <c r="X452" s="237">
        <v>0</v>
      </c>
      <c r="Y452" s="237">
        <v>9237</v>
      </c>
      <c r="Z452" s="237">
        <v>0</v>
      </c>
      <c r="AA452" s="237">
        <v>0</v>
      </c>
      <c r="AB452" s="68">
        <v>0</v>
      </c>
      <c r="AC452" s="68">
        <v>27545</v>
      </c>
      <c r="AD452" s="68">
        <v>0</v>
      </c>
      <c r="AE452" s="68">
        <v>72171</v>
      </c>
      <c r="AF452" s="68">
        <v>26000</v>
      </c>
      <c r="AG452" s="68">
        <v>0</v>
      </c>
      <c r="AH452" s="68">
        <v>37063</v>
      </c>
      <c r="AI452" s="68">
        <v>162779</v>
      </c>
      <c r="AJ452" s="91">
        <f t="shared" si="43"/>
        <v>0</v>
      </c>
      <c r="AK452" s="68">
        <v>27787</v>
      </c>
      <c r="AL452" s="68">
        <v>23887</v>
      </c>
      <c r="AM452" s="68">
        <v>80628</v>
      </c>
      <c r="AN452" s="68">
        <v>132302</v>
      </c>
      <c r="AO452" s="68">
        <v>27545</v>
      </c>
      <c r="AP452" s="68">
        <v>0</v>
      </c>
      <c r="AQ452" s="111">
        <f t="shared" si="44"/>
        <v>27545</v>
      </c>
      <c r="AR452" s="209">
        <v>72171</v>
      </c>
      <c r="AS452" s="68">
        <v>0</v>
      </c>
      <c r="AT452" s="68">
        <v>0</v>
      </c>
      <c r="AU452" s="91">
        <f t="shared" si="46"/>
        <v>72171</v>
      </c>
      <c r="AW452" s="47"/>
      <c r="AX452" s="47"/>
      <c r="AY452" s="47"/>
      <c r="AZ452" s="47"/>
      <c r="BA452" s="47"/>
      <c r="BB452" s="47"/>
      <c r="BC452" s="47"/>
      <c r="BD452" s="47"/>
      <c r="BE452" s="47"/>
      <c r="BF452" s="47"/>
      <c r="BG452" s="47"/>
      <c r="BH452" s="47"/>
      <c r="BI452" s="47"/>
      <c r="BJ452" s="47"/>
      <c r="BK452" s="47"/>
      <c r="BL452" s="47"/>
      <c r="BM452" s="47"/>
      <c r="BN452" s="47"/>
    </row>
    <row r="453" spans="1:66" x14ac:dyDescent="0.2">
      <c r="A453" s="14">
        <v>914062073</v>
      </c>
      <c r="B453" t="str">
        <f>VLOOKUP($A453,[2]LibPAS!$A$2:$AO$476,2,FALSE)</f>
        <v>WERNERSVILLE PUBLIC LIBRARY</v>
      </c>
      <c r="C453" s="95"/>
      <c r="D453" s="153" t="s">
        <v>1444</v>
      </c>
      <c r="E453" s="153" t="s">
        <v>120</v>
      </c>
      <c r="F453" s="153" t="s">
        <v>11</v>
      </c>
      <c r="G453" s="96"/>
      <c r="H453" s="96"/>
      <c r="I453" s="153" t="s">
        <v>1465</v>
      </c>
      <c r="J453" s="237">
        <v>15278</v>
      </c>
      <c r="K453" s="237">
        <v>2185</v>
      </c>
      <c r="L453" s="57">
        <v>46</v>
      </c>
      <c r="M453" s="57">
        <v>0</v>
      </c>
      <c r="N453" s="57">
        <v>0</v>
      </c>
      <c r="O453" s="98">
        <f t="shared" si="42"/>
        <v>0</v>
      </c>
      <c r="P453" s="245">
        <v>1</v>
      </c>
      <c r="Q453" s="57">
        <v>2.75</v>
      </c>
      <c r="R453" s="57">
        <v>0.27500000000000002</v>
      </c>
      <c r="S453" s="98">
        <f t="shared" si="45"/>
        <v>4.0250000000000004</v>
      </c>
      <c r="T453" s="259">
        <v>24125</v>
      </c>
      <c r="U453" s="237">
        <v>19055</v>
      </c>
      <c r="V453" s="237">
        <v>236989</v>
      </c>
      <c r="W453" s="237">
        <v>66</v>
      </c>
      <c r="X453" s="237">
        <v>0</v>
      </c>
      <c r="Y453" s="237">
        <v>66306</v>
      </c>
      <c r="Z453" s="237">
        <v>8911</v>
      </c>
      <c r="AA453" s="237">
        <v>10515</v>
      </c>
      <c r="AB453" s="68">
        <v>0</v>
      </c>
      <c r="AC453" s="68">
        <v>0</v>
      </c>
      <c r="AD453" s="68">
        <v>0</v>
      </c>
      <c r="AE453" s="68">
        <v>25749</v>
      </c>
      <c r="AF453" s="68">
        <v>103830</v>
      </c>
      <c r="AG453" s="68">
        <v>0</v>
      </c>
      <c r="AH453" s="68">
        <v>39604</v>
      </c>
      <c r="AI453" s="68">
        <v>169183</v>
      </c>
      <c r="AJ453" s="91">
        <f t="shared" si="43"/>
        <v>0</v>
      </c>
      <c r="AK453" s="68">
        <v>110542</v>
      </c>
      <c r="AL453" s="68">
        <v>26847</v>
      </c>
      <c r="AM453" s="68">
        <v>24973</v>
      </c>
      <c r="AN453" s="68">
        <v>162362</v>
      </c>
      <c r="AO453" s="241" t="s">
        <v>1032</v>
      </c>
      <c r="AP453" s="241" t="s">
        <v>1032</v>
      </c>
      <c r="AQ453" s="111">
        <f t="shared" si="44"/>
        <v>0</v>
      </c>
      <c r="AR453" s="209">
        <v>24812</v>
      </c>
      <c r="AS453" s="241" t="s">
        <v>1032</v>
      </c>
      <c r="AT453" s="68">
        <v>937</v>
      </c>
      <c r="AU453" s="91">
        <f t="shared" si="46"/>
        <v>25749</v>
      </c>
      <c r="AW453" s="47"/>
      <c r="AX453" s="47"/>
      <c r="AZ453" s="68"/>
      <c r="BA453" s="68"/>
      <c r="BB453" s="47"/>
      <c r="BC453" s="47"/>
      <c r="BD453" s="47"/>
      <c r="BE453" s="47"/>
      <c r="BF453" s="47"/>
      <c r="BG453" s="47"/>
      <c r="BH453" s="47"/>
      <c r="BI453" s="47"/>
      <c r="BJ453" s="47"/>
      <c r="BK453" s="47"/>
      <c r="BL453" s="47"/>
      <c r="BM453" s="47"/>
      <c r="BN453" s="47"/>
    </row>
    <row r="454" spans="1:66" x14ac:dyDescent="0.2">
      <c r="A454" s="14">
        <v>924151833</v>
      </c>
      <c r="B454" t="str">
        <f>VLOOKUP($A454,[2]LibPAS!$A$2:$AO$476,2,FALSE)</f>
        <v>WEST CHESTER PUBLIC LIBRARY</v>
      </c>
      <c r="C454" s="95"/>
      <c r="D454" s="153" t="s">
        <v>1440</v>
      </c>
      <c r="E454" s="153" t="s">
        <v>951</v>
      </c>
      <c r="F454" s="153" t="s">
        <v>951</v>
      </c>
      <c r="G454" s="96"/>
      <c r="H454" s="96"/>
      <c r="I454" s="153" t="s">
        <v>1458</v>
      </c>
      <c r="J454" s="237">
        <v>57388</v>
      </c>
      <c r="K454" s="237">
        <v>8189</v>
      </c>
      <c r="L454" s="57">
        <v>54</v>
      </c>
      <c r="M454" s="57">
        <v>1.2285699999999999</v>
      </c>
      <c r="N454" s="57">
        <v>0</v>
      </c>
      <c r="O454" s="98">
        <f t="shared" si="42"/>
        <v>1.2285699999999999</v>
      </c>
      <c r="P454" s="245">
        <v>0</v>
      </c>
      <c r="Q454" s="57">
        <v>6.3714300000000001</v>
      </c>
      <c r="R454" s="57">
        <v>0.85714000000000001</v>
      </c>
      <c r="S454" s="98">
        <f t="shared" si="45"/>
        <v>8.457139999999999</v>
      </c>
      <c r="T454" s="259">
        <v>48834</v>
      </c>
      <c r="U454" s="237">
        <v>45924</v>
      </c>
      <c r="V454" s="237">
        <v>30357</v>
      </c>
      <c r="W454" s="237">
        <v>68</v>
      </c>
      <c r="X454" s="237">
        <v>45</v>
      </c>
      <c r="Y454" s="237">
        <v>161549</v>
      </c>
      <c r="Z454" s="237">
        <v>48</v>
      </c>
      <c r="AA454" s="237">
        <v>112</v>
      </c>
      <c r="AB454" s="68">
        <v>0</v>
      </c>
      <c r="AC454" s="68">
        <v>0</v>
      </c>
      <c r="AD454" s="68">
        <v>2520</v>
      </c>
      <c r="AE454" s="68">
        <v>89802</v>
      </c>
      <c r="AF454" s="68">
        <v>236770</v>
      </c>
      <c r="AG454" s="68">
        <v>0</v>
      </c>
      <c r="AH454" s="68">
        <v>223623</v>
      </c>
      <c r="AI454" s="68">
        <v>550195</v>
      </c>
      <c r="AJ454" s="91">
        <f t="shared" si="43"/>
        <v>2520</v>
      </c>
      <c r="AK454" s="68">
        <v>325739</v>
      </c>
      <c r="AL454" s="68">
        <v>74139</v>
      </c>
      <c r="AM454" s="68">
        <v>173355</v>
      </c>
      <c r="AN454" s="68">
        <v>573233</v>
      </c>
      <c r="AO454" s="68">
        <v>0</v>
      </c>
      <c r="AP454" s="68">
        <v>0</v>
      </c>
      <c r="AQ454" s="111">
        <f t="shared" si="44"/>
        <v>0</v>
      </c>
      <c r="AR454" s="209">
        <v>87282</v>
      </c>
      <c r="AS454" s="68">
        <v>0</v>
      </c>
      <c r="AT454" s="68">
        <v>0</v>
      </c>
      <c r="AU454" s="91">
        <f t="shared" si="46"/>
        <v>87282</v>
      </c>
      <c r="AX454" s="47"/>
      <c r="AZ454" s="68"/>
      <c r="BA454" s="68"/>
      <c r="BB454" s="47"/>
      <c r="BC454" s="47"/>
      <c r="BD454" s="47"/>
      <c r="BE454" s="47"/>
      <c r="BF454" s="47"/>
      <c r="BG454" s="47"/>
      <c r="BH454" s="47"/>
      <c r="BI454" s="47"/>
      <c r="BJ454" s="47"/>
      <c r="BK454" s="47"/>
      <c r="BL454" s="47"/>
      <c r="BM454" s="47"/>
      <c r="BN454" s="47"/>
    </row>
    <row r="455" spans="1:66" x14ac:dyDescent="0.2">
      <c r="A455" s="14">
        <v>916600203</v>
      </c>
      <c r="B455" t="str">
        <f>VLOOKUP($A455,[2]LibPAS!$A$2:$AO$476,2,FALSE)</f>
        <v>WEST END LIBRARY</v>
      </c>
      <c r="C455" s="95"/>
      <c r="D455" s="153" t="s">
        <v>1443</v>
      </c>
      <c r="E455" s="153" t="s">
        <v>13</v>
      </c>
      <c r="F455" s="153" t="s">
        <v>110</v>
      </c>
      <c r="G455" s="96"/>
      <c r="H455" s="96"/>
      <c r="I455" s="153" t="s">
        <v>1474</v>
      </c>
      <c r="J455" s="237">
        <v>1820</v>
      </c>
      <c r="K455" s="237">
        <v>666</v>
      </c>
      <c r="L455" s="57">
        <v>45</v>
      </c>
      <c r="M455" s="57">
        <v>0</v>
      </c>
      <c r="N455" s="57">
        <v>1</v>
      </c>
      <c r="O455" s="98">
        <f t="shared" si="42"/>
        <v>1</v>
      </c>
      <c r="P455" s="245">
        <v>0</v>
      </c>
      <c r="Q455" s="57">
        <v>1.45</v>
      </c>
      <c r="R455" s="57">
        <v>0</v>
      </c>
      <c r="S455" s="98">
        <f t="shared" si="45"/>
        <v>2.4500000000000002</v>
      </c>
      <c r="T455" s="259">
        <v>18884</v>
      </c>
      <c r="U455" s="237">
        <v>17038</v>
      </c>
      <c r="V455" s="237">
        <v>0</v>
      </c>
      <c r="W455" s="237">
        <v>37</v>
      </c>
      <c r="X455" s="237">
        <v>0</v>
      </c>
      <c r="Y455" s="237">
        <v>23973</v>
      </c>
      <c r="Z455" s="237">
        <v>308</v>
      </c>
      <c r="AA455" s="237">
        <v>175</v>
      </c>
      <c r="AB455" s="68">
        <v>0</v>
      </c>
      <c r="AC455" s="68">
        <v>0</v>
      </c>
      <c r="AD455" s="68">
        <v>0</v>
      </c>
      <c r="AE455" s="68">
        <v>21717</v>
      </c>
      <c r="AF455" s="68">
        <v>48579</v>
      </c>
      <c r="AG455" s="241" t="s">
        <v>1032</v>
      </c>
      <c r="AH455" s="68">
        <v>30817</v>
      </c>
      <c r="AI455" s="68">
        <v>101113</v>
      </c>
      <c r="AJ455" s="91">
        <f t="shared" si="43"/>
        <v>0</v>
      </c>
      <c r="AK455" s="68">
        <v>69327</v>
      </c>
      <c r="AL455" s="68">
        <v>21387</v>
      </c>
      <c r="AM455" s="68">
        <v>33595</v>
      </c>
      <c r="AN455" s="68">
        <v>124309</v>
      </c>
      <c r="AO455" s="68">
        <v>0</v>
      </c>
      <c r="AP455" s="68">
        <v>0</v>
      </c>
      <c r="AQ455" s="111">
        <f t="shared" si="44"/>
        <v>0</v>
      </c>
      <c r="AR455" s="209">
        <v>21717</v>
      </c>
      <c r="AS455" s="68">
        <v>0</v>
      </c>
      <c r="AT455" s="68">
        <v>0</v>
      </c>
      <c r="AU455" s="91">
        <f t="shared" si="46"/>
        <v>21717</v>
      </c>
      <c r="AW455" s="47"/>
      <c r="AX455" s="47"/>
      <c r="AY455" s="47"/>
      <c r="AZ455" s="47"/>
      <c r="BA455" s="47"/>
      <c r="BB455" s="47"/>
      <c r="BC455" s="47"/>
      <c r="BD455" s="47"/>
      <c r="BE455" s="47"/>
      <c r="BF455" s="47"/>
      <c r="BG455" s="47"/>
      <c r="BH455" s="47"/>
      <c r="BI455" s="47"/>
      <c r="BJ455" s="47"/>
      <c r="BK455" s="47"/>
      <c r="BL455" s="47"/>
      <c r="BM455" s="47"/>
      <c r="BN455" s="47"/>
    </row>
    <row r="456" spans="1:66" x14ac:dyDescent="0.2">
      <c r="A456" s="14">
        <v>918402013</v>
      </c>
      <c r="B456" t="str">
        <f>VLOOKUP($A456,[2]LibPAS!$A$2:$AO$476,2,FALSE)</f>
        <v>WEST PITTSTON LIBRARY</v>
      </c>
      <c r="C456" s="95"/>
      <c r="D456" s="153" t="s">
        <v>957</v>
      </c>
      <c r="E456" s="153" t="s">
        <v>127</v>
      </c>
      <c r="F456" s="153" t="s">
        <v>775</v>
      </c>
      <c r="G456" s="96"/>
      <c r="H456" s="96"/>
      <c r="I456" s="153" t="s">
        <v>1461</v>
      </c>
      <c r="J456" s="238">
        <v>4868</v>
      </c>
      <c r="K456" s="238">
        <v>4278</v>
      </c>
      <c r="L456" s="57">
        <v>43</v>
      </c>
      <c r="M456" s="57">
        <v>1</v>
      </c>
      <c r="N456" s="57">
        <v>0</v>
      </c>
      <c r="O456" s="98">
        <f t="shared" si="42"/>
        <v>1</v>
      </c>
      <c r="P456" s="245">
        <v>0</v>
      </c>
      <c r="Q456" s="57">
        <v>1.91429</v>
      </c>
      <c r="R456" s="57">
        <v>0</v>
      </c>
      <c r="S456" s="98">
        <f t="shared" si="45"/>
        <v>2.9142900000000003</v>
      </c>
      <c r="T456" s="293">
        <v>12882</v>
      </c>
      <c r="U456" s="238">
        <v>9937</v>
      </c>
      <c r="V456" s="238">
        <v>2292</v>
      </c>
      <c r="W456" s="238">
        <v>46</v>
      </c>
      <c r="X456" s="238">
        <v>0</v>
      </c>
      <c r="Y456" s="237">
        <v>34338</v>
      </c>
      <c r="Z456" s="237">
        <v>2396</v>
      </c>
      <c r="AA456" s="237">
        <v>2541</v>
      </c>
      <c r="AB456" s="68">
        <v>0</v>
      </c>
      <c r="AC456" s="68">
        <v>0</v>
      </c>
      <c r="AD456" s="68">
        <v>0</v>
      </c>
      <c r="AE456" s="68">
        <v>19313</v>
      </c>
      <c r="AF456" s="68">
        <v>27043</v>
      </c>
      <c r="AG456" s="68">
        <v>2000</v>
      </c>
      <c r="AH456" s="68">
        <v>79144</v>
      </c>
      <c r="AI456" s="68">
        <v>125500</v>
      </c>
      <c r="AJ456" s="91">
        <f t="shared" si="43"/>
        <v>0</v>
      </c>
      <c r="AK456" s="68">
        <v>104869</v>
      </c>
      <c r="AL456" s="68">
        <v>21294</v>
      </c>
      <c r="AM456" s="68">
        <v>52617</v>
      </c>
      <c r="AN456" s="68">
        <v>178780</v>
      </c>
      <c r="AO456" s="241" t="s">
        <v>1032</v>
      </c>
      <c r="AP456" s="241" t="s">
        <v>1032</v>
      </c>
      <c r="AQ456" s="111">
        <f t="shared" si="44"/>
        <v>0</v>
      </c>
      <c r="AR456" s="209">
        <v>19313</v>
      </c>
      <c r="AS456" s="241" t="s">
        <v>1032</v>
      </c>
      <c r="AT456" s="241" t="s">
        <v>1032</v>
      </c>
      <c r="AU456" s="91">
        <f t="shared" si="46"/>
        <v>19313</v>
      </c>
      <c r="AW456" s="47"/>
      <c r="AX456" s="47"/>
      <c r="AY456" s="47"/>
      <c r="AZ456" s="47"/>
      <c r="BA456" s="47"/>
      <c r="BB456" s="47"/>
      <c r="BC456" s="47"/>
      <c r="BD456" s="47"/>
      <c r="BE456" s="47"/>
      <c r="BF456" s="47"/>
      <c r="BG456" s="47"/>
      <c r="BH456" s="47"/>
      <c r="BI456" s="47"/>
      <c r="BJ456" s="47"/>
      <c r="BK456" s="47"/>
      <c r="BL456" s="47"/>
      <c r="BM456" s="47"/>
      <c r="BN456" s="47"/>
    </row>
    <row r="457" spans="1:66" x14ac:dyDescent="0.2">
      <c r="A457" s="14">
        <v>902022373</v>
      </c>
      <c r="B457" t="str">
        <f>VLOOKUP($A457,[2]LibPAS!$A$2:$AO$476,2,FALSE)</f>
        <v>WESTERN ALLEGHENY COMM LIBRARY</v>
      </c>
      <c r="C457" s="95"/>
      <c r="D457" s="153" t="s">
        <v>1441</v>
      </c>
      <c r="E457" s="153" t="s">
        <v>229</v>
      </c>
      <c r="F457" s="153" t="s">
        <v>332</v>
      </c>
      <c r="G457" s="96"/>
      <c r="H457" s="96"/>
      <c r="I457" s="153" t="s">
        <v>1452</v>
      </c>
      <c r="J457" s="237">
        <v>20453</v>
      </c>
      <c r="K457" s="237">
        <v>9637</v>
      </c>
      <c r="L457" s="57">
        <v>51</v>
      </c>
      <c r="M457" s="57">
        <v>3.1428600000000002</v>
      </c>
      <c r="N457" s="57">
        <v>0</v>
      </c>
      <c r="O457" s="98">
        <f t="shared" si="42"/>
        <v>3.1428600000000002</v>
      </c>
      <c r="P457" s="245">
        <v>1</v>
      </c>
      <c r="Q457" s="57">
        <v>6.1428599999999998</v>
      </c>
      <c r="R457" s="57">
        <v>0</v>
      </c>
      <c r="S457" s="98">
        <f t="shared" si="45"/>
        <v>10.285720000000001</v>
      </c>
      <c r="T457" s="259">
        <v>30083</v>
      </c>
      <c r="U457" s="237">
        <v>30083</v>
      </c>
      <c r="V457" s="237">
        <v>348491</v>
      </c>
      <c r="W457" s="237">
        <v>37</v>
      </c>
      <c r="X457" s="237">
        <v>265</v>
      </c>
      <c r="Y457" s="237">
        <v>138143</v>
      </c>
      <c r="Z457" s="237">
        <v>29869</v>
      </c>
      <c r="AA457" s="237">
        <v>33815</v>
      </c>
      <c r="AB457" s="68">
        <v>0</v>
      </c>
      <c r="AC457" s="68">
        <v>0</v>
      </c>
      <c r="AD457" s="68">
        <v>0</v>
      </c>
      <c r="AE457" s="68">
        <v>56534</v>
      </c>
      <c r="AF457" s="68">
        <v>382787</v>
      </c>
      <c r="AG457" s="241" t="s">
        <v>1032</v>
      </c>
      <c r="AH457" s="68">
        <v>64751</v>
      </c>
      <c r="AI457" s="68">
        <v>504072</v>
      </c>
      <c r="AJ457" s="91">
        <f t="shared" si="43"/>
        <v>0</v>
      </c>
      <c r="AK457" s="68">
        <v>289113</v>
      </c>
      <c r="AL457" s="68">
        <v>57235</v>
      </c>
      <c r="AM457" s="68">
        <v>110452</v>
      </c>
      <c r="AN457" s="68">
        <v>456800</v>
      </c>
      <c r="AO457" s="241" t="s">
        <v>1032</v>
      </c>
      <c r="AP457" s="241" t="s">
        <v>1032</v>
      </c>
      <c r="AQ457" s="111">
        <f t="shared" si="44"/>
        <v>0</v>
      </c>
      <c r="AR457" s="209">
        <v>45469</v>
      </c>
      <c r="AS457" s="241" t="s">
        <v>1032</v>
      </c>
      <c r="AT457" s="68">
        <v>11065</v>
      </c>
      <c r="AU457" s="91">
        <f t="shared" si="46"/>
        <v>56534</v>
      </c>
      <c r="AW457" s="47"/>
      <c r="AX457" s="47"/>
      <c r="AY457" s="47"/>
      <c r="AZ457" s="47"/>
      <c r="BA457" s="47"/>
      <c r="BB457" s="47"/>
      <c r="BC457" s="47"/>
      <c r="BD457" s="47"/>
      <c r="BE457" s="47"/>
      <c r="BF457" s="47"/>
      <c r="BG457" s="47"/>
      <c r="BH457" s="47"/>
      <c r="BI457" s="47"/>
      <c r="BJ457" s="47"/>
      <c r="BK457" s="47"/>
      <c r="BL457" s="47"/>
      <c r="BM457" s="47"/>
      <c r="BN457" s="47"/>
    </row>
    <row r="458" spans="1:66" x14ac:dyDescent="0.2">
      <c r="A458" s="14">
        <v>920450065</v>
      </c>
      <c r="B458" t="str">
        <f>VLOOKUP($A458,[2]LibPAS!$A$2:$AO$476,2,FALSE)</f>
        <v>WESTERN POCONO COMMUNITY LIBRARY</v>
      </c>
      <c r="C458" s="95"/>
      <c r="D458" s="153" t="s">
        <v>1444</v>
      </c>
      <c r="E458" s="153" t="s">
        <v>633</v>
      </c>
      <c r="F458" s="153" t="s">
        <v>685</v>
      </c>
      <c r="G458" s="96"/>
      <c r="H458" s="96"/>
      <c r="I458" s="153">
        <v>0</v>
      </c>
      <c r="J458" s="237">
        <v>33880</v>
      </c>
      <c r="K458" s="237">
        <v>24519</v>
      </c>
      <c r="L458" s="57">
        <v>56</v>
      </c>
      <c r="M458" s="57">
        <v>0</v>
      </c>
      <c r="N458" s="57">
        <v>0</v>
      </c>
      <c r="O458" s="98">
        <f t="shared" si="42"/>
        <v>0</v>
      </c>
      <c r="P458" s="245">
        <v>1.2857099999999999</v>
      </c>
      <c r="Q458" s="57">
        <v>8.6571400000000001</v>
      </c>
      <c r="R458" s="57">
        <v>0.4</v>
      </c>
      <c r="S458" s="98">
        <f t="shared" si="45"/>
        <v>10.34285</v>
      </c>
      <c r="T458" s="259">
        <v>84432</v>
      </c>
      <c r="U458" s="237">
        <v>71240</v>
      </c>
      <c r="V458" s="237">
        <v>7217</v>
      </c>
      <c r="W458" s="237">
        <v>152</v>
      </c>
      <c r="X458" s="237">
        <v>77</v>
      </c>
      <c r="Y458" s="237">
        <v>116659</v>
      </c>
      <c r="Z458" s="237">
        <v>310</v>
      </c>
      <c r="AA458" s="237">
        <v>737</v>
      </c>
      <c r="AB458" s="68">
        <v>0</v>
      </c>
      <c r="AC458" s="68">
        <v>0</v>
      </c>
      <c r="AD458" s="68">
        <v>0</v>
      </c>
      <c r="AE458" s="68">
        <v>91931</v>
      </c>
      <c r="AF458" s="68">
        <v>548887</v>
      </c>
      <c r="AG458" s="68">
        <v>548887</v>
      </c>
      <c r="AH458" s="68">
        <v>203124</v>
      </c>
      <c r="AI458" s="68">
        <v>843942</v>
      </c>
      <c r="AJ458" s="91">
        <f t="shared" si="43"/>
        <v>0</v>
      </c>
      <c r="AK458" s="68">
        <v>416070</v>
      </c>
      <c r="AL458" s="68">
        <v>139480</v>
      </c>
      <c r="AM458" s="68">
        <v>128761</v>
      </c>
      <c r="AN458" s="68">
        <v>684311</v>
      </c>
      <c r="AO458" s="68">
        <v>0</v>
      </c>
      <c r="AP458" s="68">
        <v>0</v>
      </c>
      <c r="AQ458" s="111">
        <f t="shared" si="44"/>
        <v>0</v>
      </c>
      <c r="AR458" s="209">
        <v>91931</v>
      </c>
      <c r="AS458" s="68">
        <v>0</v>
      </c>
      <c r="AT458" s="68">
        <v>91931</v>
      </c>
      <c r="AU458" s="91">
        <f t="shared" si="46"/>
        <v>183862</v>
      </c>
      <c r="AW458" s="47"/>
      <c r="AX458" s="47"/>
      <c r="AY458" s="47"/>
      <c r="AZ458" s="47"/>
      <c r="BA458" s="47"/>
      <c r="BB458" s="47"/>
      <c r="BC458" s="47"/>
      <c r="BD458" s="47"/>
      <c r="BE458" s="47"/>
      <c r="BF458" s="47"/>
      <c r="BG458" s="47"/>
      <c r="BH458" s="47"/>
      <c r="BI458" s="47"/>
      <c r="BJ458" s="47"/>
      <c r="BK458" s="47"/>
      <c r="BL458" s="47"/>
      <c r="BM458" s="47"/>
      <c r="BN458" s="47"/>
    </row>
    <row r="459" spans="1:66" x14ac:dyDescent="0.2">
      <c r="A459" s="14">
        <v>917591173</v>
      </c>
      <c r="B459" t="str">
        <f>VLOOKUP($A459,[2]LibPAS!$A$2:$AO$476,2,FALSE)</f>
        <v>WESTFIELD PUBLIC LIBRARY</v>
      </c>
      <c r="C459" s="95"/>
      <c r="D459" s="153" t="s">
        <v>1443</v>
      </c>
      <c r="E459" s="153" t="s">
        <v>13</v>
      </c>
      <c r="F459" s="153" t="s">
        <v>382</v>
      </c>
      <c r="G459" s="96"/>
      <c r="H459" s="96"/>
      <c r="I459" s="153" t="s">
        <v>1467</v>
      </c>
      <c r="J459" s="237">
        <v>2111</v>
      </c>
      <c r="K459" s="237">
        <v>1612</v>
      </c>
      <c r="L459" s="57">
        <v>35</v>
      </c>
      <c r="M459" s="57">
        <v>0</v>
      </c>
      <c r="N459" s="57">
        <v>0</v>
      </c>
      <c r="O459" s="98">
        <f t="shared" si="42"/>
        <v>0</v>
      </c>
      <c r="P459" s="245">
        <v>0.85714000000000001</v>
      </c>
      <c r="Q459" s="57">
        <v>0.28571000000000002</v>
      </c>
      <c r="R459" s="57">
        <v>0</v>
      </c>
      <c r="S459" s="98">
        <f t="shared" si="45"/>
        <v>1.1428500000000001</v>
      </c>
      <c r="T459" s="259">
        <v>17784</v>
      </c>
      <c r="U459" s="237">
        <v>15656</v>
      </c>
      <c r="V459" s="237">
        <v>0</v>
      </c>
      <c r="W459" s="237">
        <v>28</v>
      </c>
      <c r="X459" s="237">
        <v>0</v>
      </c>
      <c r="Y459" s="237">
        <v>26188</v>
      </c>
      <c r="Z459" s="237">
        <v>2</v>
      </c>
      <c r="AA459" s="237">
        <v>0</v>
      </c>
      <c r="AB459" s="68">
        <v>0</v>
      </c>
      <c r="AC459" s="68">
        <v>0</v>
      </c>
      <c r="AD459" s="68">
        <v>0</v>
      </c>
      <c r="AE459" s="68">
        <v>12219</v>
      </c>
      <c r="AF459" s="68">
        <v>11871</v>
      </c>
      <c r="AG459" s="68">
        <v>0</v>
      </c>
      <c r="AH459" s="68">
        <v>36660</v>
      </c>
      <c r="AI459" s="68">
        <v>60750</v>
      </c>
      <c r="AJ459" s="91">
        <f t="shared" si="43"/>
        <v>0</v>
      </c>
      <c r="AK459" s="68">
        <v>27116</v>
      </c>
      <c r="AL459" s="68">
        <v>16425</v>
      </c>
      <c r="AM459" s="68">
        <v>25829</v>
      </c>
      <c r="AN459" s="68">
        <v>69370</v>
      </c>
      <c r="AO459" s="241" t="s">
        <v>1032</v>
      </c>
      <c r="AP459" s="241" t="s">
        <v>1032</v>
      </c>
      <c r="AQ459" s="111">
        <f t="shared" si="44"/>
        <v>0</v>
      </c>
      <c r="AR459" s="209">
        <v>12219</v>
      </c>
      <c r="AS459" s="241" t="s">
        <v>1032</v>
      </c>
      <c r="AT459" s="241" t="s">
        <v>1032</v>
      </c>
      <c r="AU459" s="91">
        <f t="shared" si="46"/>
        <v>12219</v>
      </c>
      <c r="AW459" s="47"/>
      <c r="AX459" s="47"/>
      <c r="AY459" s="47"/>
      <c r="AZ459" s="47"/>
      <c r="BA459" s="47"/>
      <c r="BB459" s="47"/>
      <c r="BC459" s="47"/>
      <c r="BD459" s="47"/>
      <c r="BE459" s="47"/>
      <c r="BF459" s="47"/>
      <c r="BG459" s="47"/>
      <c r="BH459" s="47"/>
      <c r="BJ459" s="68"/>
      <c r="BK459" s="47"/>
      <c r="BL459" s="47"/>
      <c r="BM459" s="47"/>
      <c r="BN459" s="47"/>
    </row>
    <row r="460" spans="1:66" x14ac:dyDescent="0.2">
      <c r="A460" s="14">
        <v>907650985</v>
      </c>
      <c r="B460" t="str">
        <f>VLOOKUP($A460,[2]LibPAS!$A$2:$AO$476,2,FALSE)</f>
        <v>WESTMORELAND SYS ADMIN UNIT</v>
      </c>
      <c r="C460" s="95"/>
      <c r="D460" s="153" t="s">
        <v>1441</v>
      </c>
      <c r="E460" s="153" t="s">
        <v>806</v>
      </c>
      <c r="F460" s="153" t="s">
        <v>806</v>
      </c>
      <c r="G460" s="96"/>
      <c r="H460" s="96"/>
      <c r="I460" s="153" t="s">
        <v>1448</v>
      </c>
      <c r="J460" s="237">
        <v>0</v>
      </c>
      <c r="K460" s="237">
        <v>774</v>
      </c>
      <c r="L460" s="57">
        <v>43</v>
      </c>
      <c r="M460" s="57">
        <v>2</v>
      </c>
      <c r="N460" s="57">
        <v>0</v>
      </c>
      <c r="O460" s="98">
        <f t="shared" si="42"/>
        <v>2</v>
      </c>
      <c r="P460" s="245">
        <v>0</v>
      </c>
      <c r="Q460" s="57">
        <v>3.5466700000000002</v>
      </c>
      <c r="R460" s="57">
        <v>0</v>
      </c>
      <c r="S460" s="98">
        <f t="shared" si="45"/>
        <v>5.5466700000000007</v>
      </c>
      <c r="T460" s="259">
        <v>459</v>
      </c>
      <c r="U460" s="237">
        <v>307</v>
      </c>
      <c r="V460" s="237">
        <v>5871</v>
      </c>
      <c r="W460" s="237">
        <v>1</v>
      </c>
      <c r="X460" s="237">
        <v>0</v>
      </c>
      <c r="Y460" s="237">
        <v>1822</v>
      </c>
      <c r="Z460" s="237">
        <v>33</v>
      </c>
      <c r="AA460" s="237">
        <v>1433</v>
      </c>
      <c r="AB460" s="68">
        <v>0</v>
      </c>
      <c r="AC460" s="68">
        <v>1200</v>
      </c>
      <c r="AD460" s="68">
        <v>0</v>
      </c>
      <c r="AE460" s="68">
        <v>449900</v>
      </c>
      <c r="AF460" s="68">
        <v>170452</v>
      </c>
      <c r="AG460" s="241" t="s">
        <v>1032</v>
      </c>
      <c r="AH460" s="68">
        <v>3511</v>
      </c>
      <c r="AI460" s="68">
        <v>625063</v>
      </c>
      <c r="AJ460" s="91">
        <f t="shared" si="43"/>
        <v>0</v>
      </c>
      <c r="AK460" s="68">
        <v>330747</v>
      </c>
      <c r="AL460" s="68">
        <v>89652</v>
      </c>
      <c r="AM460" s="68">
        <v>506393</v>
      </c>
      <c r="AN460" s="68">
        <v>926792</v>
      </c>
      <c r="AO460" s="68">
        <v>1200</v>
      </c>
      <c r="AP460" s="241" t="s">
        <v>1032</v>
      </c>
      <c r="AQ460" s="111">
        <f t="shared" si="44"/>
        <v>1200</v>
      </c>
      <c r="AR460" s="209">
        <v>438162</v>
      </c>
      <c r="AS460" s="241" t="s">
        <v>1032</v>
      </c>
      <c r="AT460" s="68">
        <v>11738</v>
      </c>
      <c r="AU460" s="91">
        <f t="shared" si="46"/>
        <v>449900</v>
      </c>
      <c r="AW460" s="47"/>
      <c r="AX460" s="47"/>
      <c r="AY460" s="47"/>
      <c r="AZ460" s="47"/>
      <c r="BA460" s="47"/>
      <c r="BB460" s="47"/>
      <c r="BC460" s="47"/>
      <c r="BD460" s="47"/>
      <c r="BE460" s="47"/>
      <c r="BF460" s="47"/>
      <c r="BG460" s="47"/>
      <c r="BH460" s="47"/>
      <c r="BI460" s="47"/>
      <c r="BJ460" s="47"/>
      <c r="BK460" s="47"/>
      <c r="BL460" s="47"/>
      <c r="BM460" s="47"/>
      <c r="BN460" s="47"/>
    </row>
    <row r="461" spans="1:66" x14ac:dyDescent="0.2">
      <c r="A461" s="14">
        <v>902023723</v>
      </c>
      <c r="B461" t="str">
        <f>VLOOKUP($A461,[2]LibPAS!$A$2:$AO$476,2,FALSE)</f>
        <v>WHITEHALL PUBLIC LIBRARY</v>
      </c>
      <c r="C461" s="95"/>
      <c r="D461" s="153" t="s">
        <v>1441</v>
      </c>
      <c r="E461" s="153" t="s">
        <v>229</v>
      </c>
      <c r="F461" s="153" t="s">
        <v>332</v>
      </c>
      <c r="G461" s="96"/>
      <c r="H461" s="96"/>
      <c r="I461" s="153" t="s">
        <v>1452</v>
      </c>
      <c r="J461" s="237">
        <v>13944</v>
      </c>
      <c r="K461" s="237">
        <v>7326</v>
      </c>
      <c r="L461" s="57">
        <v>64</v>
      </c>
      <c r="M461" s="57">
        <v>4.3142899999999997</v>
      </c>
      <c r="N461" s="57">
        <v>0</v>
      </c>
      <c r="O461" s="98">
        <f t="shared" si="42"/>
        <v>4.3142899999999997</v>
      </c>
      <c r="P461" s="245">
        <v>0</v>
      </c>
      <c r="Q461" s="57">
        <v>6.3142899999999997</v>
      </c>
      <c r="R461" s="57">
        <v>0.34286</v>
      </c>
      <c r="S461" s="98">
        <f t="shared" si="45"/>
        <v>10.971439999999999</v>
      </c>
      <c r="T461" s="259">
        <v>57732</v>
      </c>
      <c r="U461" s="237">
        <v>47108</v>
      </c>
      <c r="V461" s="237">
        <v>348491</v>
      </c>
      <c r="W461" s="237">
        <v>106</v>
      </c>
      <c r="X461" s="238">
        <v>265</v>
      </c>
      <c r="Y461" s="237">
        <v>154235</v>
      </c>
      <c r="Z461" s="237">
        <v>51234</v>
      </c>
      <c r="AA461" s="237">
        <v>43539</v>
      </c>
      <c r="AB461" s="68">
        <v>0</v>
      </c>
      <c r="AC461" s="68">
        <v>0</v>
      </c>
      <c r="AD461" s="68">
        <v>0</v>
      </c>
      <c r="AE461" s="68">
        <v>54235</v>
      </c>
      <c r="AF461" s="68">
        <v>529054</v>
      </c>
      <c r="AG461" s="68">
        <v>0</v>
      </c>
      <c r="AH461" s="68">
        <v>83948</v>
      </c>
      <c r="AI461" s="68">
        <v>667237</v>
      </c>
      <c r="AJ461" s="91">
        <f t="shared" si="43"/>
        <v>0</v>
      </c>
      <c r="AK461" s="68">
        <v>477858</v>
      </c>
      <c r="AL461" s="68">
        <v>97386</v>
      </c>
      <c r="AM461" s="68">
        <v>132182</v>
      </c>
      <c r="AN461" s="68">
        <v>707426</v>
      </c>
      <c r="AO461" s="68">
        <v>0</v>
      </c>
      <c r="AP461" s="68">
        <v>0</v>
      </c>
      <c r="AQ461" s="111">
        <f t="shared" si="44"/>
        <v>0</v>
      </c>
      <c r="AR461" s="209">
        <v>46691</v>
      </c>
      <c r="AS461" s="68">
        <v>0</v>
      </c>
      <c r="AT461" s="68">
        <v>7544</v>
      </c>
      <c r="AU461" s="91">
        <f t="shared" si="46"/>
        <v>54235</v>
      </c>
      <c r="AW461" s="47"/>
      <c r="AX461" s="47"/>
      <c r="AY461" s="47"/>
      <c r="AZ461" s="47"/>
      <c r="BA461" s="47"/>
      <c r="BB461" s="47"/>
      <c r="BC461" s="47"/>
      <c r="BD461" s="47"/>
      <c r="BE461" s="47"/>
      <c r="BF461" s="47"/>
      <c r="BG461" s="47"/>
      <c r="BH461" s="47"/>
      <c r="BI461" s="47"/>
      <c r="BJ461" s="47"/>
      <c r="BK461" s="47"/>
      <c r="BL461" s="47"/>
      <c r="BM461" s="47"/>
      <c r="BN461" s="47"/>
    </row>
    <row r="462" spans="1:66" x14ac:dyDescent="0.2">
      <c r="A462" s="14">
        <v>921390724</v>
      </c>
      <c r="B462" t="str">
        <f>VLOOKUP($A462,[2]LibPAS!$A$2:$AO$476,2,FALSE)</f>
        <v>WHITEHALL TOWNSHIP PUB LIBRARY</v>
      </c>
      <c r="C462" s="95"/>
      <c r="D462" s="153" t="s">
        <v>1444</v>
      </c>
      <c r="E462" s="153" t="s">
        <v>353</v>
      </c>
      <c r="F462" s="153" t="s">
        <v>618</v>
      </c>
      <c r="G462" s="96"/>
      <c r="H462" s="96"/>
      <c r="I462" s="153">
        <v>0</v>
      </c>
      <c r="J462" s="237">
        <v>26738</v>
      </c>
      <c r="K462" s="237">
        <v>12229</v>
      </c>
      <c r="L462" s="57">
        <v>62</v>
      </c>
      <c r="M462" s="57">
        <v>2.6</v>
      </c>
      <c r="N462" s="57">
        <v>0</v>
      </c>
      <c r="O462" s="98">
        <f t="shared" si="42"/>
        <v>2.6</v>
      </c>
      <c r="P462" s="245">
        <v>1.625</v>
      </c>
      <c r="Q462" s="57">
        <v>5.45</v>
      </c>
      <c r="R462" s="57">
        <v>0.6</v>
      </c>
      <c r="S462" s="98">
        <f t="shared" si="45"/>
        <v>10.275</v>
      </c>
      <c r="T462" s="259">
        <v>90178</v>
      </c>
      <c r="U462" s="237">
        <v>75767</v>
      </c>
      <c r="V462" s="237">
        <v>5323</v>
      </c>
      <c r="W462" s="237">
        <v>88</v>
      </c>
      <c r="X462" s="237">
        <v>164</v>
      </c>
      <c r="Y462" s="237">
        <v>97929</v>
      </c>
      <c r="Z462" s="237">
        <v>586</v>
      </c>
      <c r="AA462" s="237">
        <v>261</v>
      </c>
      <c r="AB462" s="68">
        <v>0</v>
      </c>
      <c r="AC462" s="68">
        <v>0</v>
      </c>
      <c r="AD462" s="68">
        <v>0</v>
      </c>
      <c r="AE462" s="68">
        <v>79056</v>
      </c>
      <c r="AF462" s="68">
        <v>470628</v>
      </c>
      <c r="AG462" s="68">
        <v>470628</v>
      </c>
      <c r="AH462" s="68">
        <v>52168</v>
      </c>
      <c r="AI462" s="68">
        <v>601852</v>
      </c>
      <c r="AJ462" s="91">
        <f t="shared" si="43"/>
        <v>0</v>
      </c>
      <c r="AK462" s="68">
        <v>420201</v>
      </c>
      <c r="AL462" s="68">
        <v>76470</v>
      </c>
      <c r="AM462" s="68">
        <v>90971</v>
      </c>
      <c r="AN462" s="68">
        <v>587642</v>
      </c>
      <c r="AO462" s="68">
        <v>0</v>
      </c>
      <c r="AP462" s="68">
        <v>0</v>
      </c>
      <c r="AQ462" s="111">
        <f t="shared" si="44"/>
        <v>0</v>
      </c>
      <c r="AR462" s="209">
        <v>79056</v>
      </c>
      <c r="AS462" s="68">
        <v>0</v>
      </c>
      <c r="AT462" s="68">
        <v>0</v>
      </c>
      <c r="AU462" s="91">
        <f t="shared" si="46"/>
        <v>79056</v>
      </c>
      <c r="AW462" s="47"/>
      <c r="AX462" s="47"/>
      <c r="AY462" s="47"/>
      <c r="AZ462" s="47"/>
      <c r="BA462" s="47"/>
      <c r="BB462" s="47"/>
      <c r="BC462" s="47"/>
      <c r="BD462" s="47"/>
      <c r="BE462" s="47"/>
      <c r="BF462" s="47"/>
      <c r="BG462" s="47"/>
      <c r="BH462" s="47"/>
      <c r="BI462" s="47"/>
      <c r="BJ462" s="47"/>
      <c r="BK462" s="47"/>
      <c r="BL462" s="47"/>
      <c r="BM462" s="47"/>
      <c r="BN462" s="47"/>
    </row>
    <row r="463" spans="1:66" x14ac:dyDescent="0.2">
      <c r="A463" s="14">
        <v>909240245</v>
      </c>
      <c r="B463" t="str">
        <f>VLOOKUP($A463,[2]LibPAS!$A$2:$AO$476,2,FALSE)</f>
        <v>WILCOX PUBLIC LIBRARY</v>
      </c>
      <c r="C463" s="95"/>
      <c r="D463" s="153" t="s">
        <v>1442</v>
      </c>
      <c r="E463" s="153" t="s">
        <v>855</v>
      </c>
      <c r="F463" s="153" t="s">
        <v>172</v>
      </c>
      <c r="G463" s="96"/>
      <c r="H463" s="96"/>
      <c r="I463" s="153">
        <v>0</v>
      </c>
      <c r="J463" s="237">
        <v>1624</v>
      </c>
      <c r="K463" s="237">
        <v>798</v>
      </c>
      <c r="L463" s="57">
        <v>28</v>
      </c>
      <c r="M463" s="57">
        <v>0</v>
      </c>
      <c r="N463" s="57">
        <v>0</v>
      </c>
      <c r="O463" s="98">
        <f t="shared" si="42"/>
        <v>0</v>
      </c>
      <c r="P463" s="245">
        <v>0.62856999999999996</v>
      </c>
      <c r="Q463" s="57">
        <v>0.17143</v>
      </c>
      <c r="R463" s="57">
        <v>0</v>
      </c>
      <c r="S463" s="98">
        <f t="shared" si="45"/>
        <v>0.79999999999999993</v>
      </c>
      <c r="T463" s="259">
        <v>18630</v>
      </c>
      <c r="U463" s="237">
        <v>12237</v>
      </c>
      <c r="V463" s="237">
        <v>5697</v>
      </c>
      <c r="W463" s="237">
        <v>10</v>
      </c>
      <c r="X463" s="237">
        <v>0</v>
      </c>
      <c r="Y463" s="237">
        <v>2261</v>
      </c>
      <c r="Z463" s="237">
        <v>18</v>
      </c>
      <c r="AA463" s="237">
        <v>4</v>
      </c>
      <c r="AB463" s="68">
        <v>0</v>
      </c>
      <c r="AC463" s="68">
        <v>0</v>
      </c>
      <c r="AD463" s="68">
        <v>0</v>
      </c>
      <c r="AE463" s="68">
        <v>5492</v>
      </c>
      <c r="AF463" s="68">
        <v>11953</v>
      </c>
      <c r="AG463" s="68">
        <v>0</v>
      </c>
      <c r="AH463" s="68">
        <v>15387</v>
      </c>
      <c r="AI463" s="68">
        <v>32832</v>
      </c>
      <c r="AJ463" s="91">
        <f t="shared" si="43"/>
        <v>0</v>
      </c>
      <c r="AK463" s="68">
        <v>13364</v>
      </c>
      <c r="AL463" s="68">
        <v>4748</v>
      </c>
      <c r="AM463" s="68">
        <v>14535</v>
      </c>
      <c r="AN463" s="68">
        <v>32647</v>
      </c>
      <c r="AO463" s="68">
        <v>0</v>
      </c>
      <c r="AP463" s="68">
        <v>0</v>
      </c>
      <c r="AQ463" s="111">
        <f t="shared" si="44"/>
        <v>0</v>
      </c>
      <c r="AR463" s="209">
        <v>5492</v>
      </c>
      <c r="AS463" s="68">
        <v>0</v>
      </c>
      <c r="AT463" s="68">
        <v>0</v>
      </c>
      <c r="AU463" s="91">
        <f t="shared" si="46"/>
        <v>5492</v>
      </c>
      <c r="AW463" s="47"/>
      <c r="AX463" s="47"/>
      <c r="AY463" s="47"/>
      <c r="AZ463" s="47"/>
      <c r="BA463" s="47"/>
      <c r="BB463" s="47"/>
      <c r="BC463" s="47"/>
      <c r="BD463" s="47"/>
      <c r="BE463" s="47"/>
      <c r="BF463" s="47"/>
      <c r="BG463" s="47"/>
      <c r="BH463" s="47"/>
      <c r="BI463" s="47"/>
      <c r="BJ463" s="47"/>
      <c r="BK463" s="47"/>
      <c r="BL463" s="47"/>
      <c r="BM463" s="47"/>
      <c r="BN463" s="47"/>
    </row>
    <row r="464" spans="1:66" x14ac:dyDescent="0.2">
      <c r="A464" s="14">
        <v>902023783</v>
      </c>
      <c r="B464" t="str">
        <f>VLOOKUP($A464,[2]LibPAS!$A$2:$AO$476,2,FALSE)</f>
        <v>WILKINSBURG PUBLIC LIBRARY</v>
      </c>
      <c r="C464" s="95"/>
      <c r="D464" s="153" t="s">
        <v>1441</v>
      </c>
      <c r="E464" s="153" t="s">
        <v>229</v>
      </c>
      <c r="F464" s="153" t="s">
        <v>332</v>
      </c>
      <c r="G464" s="96"/>
      <c r="H464" s="96"/>
      <c r="I464" s="153" t="s">
        <v>1452</v>
      </c>
      <c r="J464" s="237">
        <v>15930</v>
      </c>
      <c r="K464" s="237">
        <v>5448</v>
      </c>
      <c r="L464" s="57">
        <v>48</v>
      </c>
      <c r="M464" s="57">
        <v>2</v>
      </c>
      <c r="N464" s="57">
        <v>0</v>
      </c>
      <c r="O464" s="98">
        <f t="shared" si="42"/>
        <v>2</v>
      </c>
      <c r="P464" s="245">
        <v>0</v>
      </c>
      <c r="Q464" s="57">
        <v>8.4499999999999993</v>
      </c>
      <c r="R464" s="57">
        <v>0</v>
      </c>
      <c r="S464" s="98">
        <f t="shared" si="45"/>
        <v>10.45</v>
      </c>
      <c r="T464" s="259">
        <v>55793</v>
      </c>
      <c r="U464" s="237">
        <v>47503</v>
      </c>
      <c r="V464" s="237">
        <v>348491</v>
      </c>
      <c r="W464" s="237">
        <v>29</v>
      </c>
      <c r="X464" s="238">
        <v>265</v>
      </c>
      <c r="Y464" s="237">
        <v>110265</v>
      </c>
      <c r="Z464" s="237">
        <v>57865</v>
      </c>
      <c r="AA464" s="237">
        <v>29515</v>
      </c>
      <c r="AB464" s="68">
        <v>0</v>
      </c>
      <c r="AC464" s="68">
        <v>0</v>
      </c>
      <c r="AD464" s="68">
        <v>0</v>
      </c>
      <c r="AE464" s="68">
        <v>70321</v>
      </c>
      <c r="AF464" s="68">
        <v>569051</v>
      </c>
      <c r="AG464" s="68">
        <v>0</v>
      </c>
      <c r="AH464" s="68">
        <v>26575</v>
      </c>
      <c r="AI464" s="68">
        <v>665947</v>
      </c>
      <c r="AJ464" s="91">
        <f t="shared" si="43"/>
        <v>0</v>
      </c>
      <c r="AK464" s="68">
        <v>425158</v>
      </c>
      <c r="AL464" s="68">
        <v>85658</v>
      </c>
      <c r="AM464" s="68">
        <v>46650</v>
      </c>
      <c r="AN464" s="68">
        <v>557466</v>
      </c>
      <c r="AO464" s="68">
        <v>0</v>
      </c>
      <c r="AP464" s="68">
        <v>0</v>
      </c>
      <c r="AQ464" s="111">
        <f t="shared" si="44"/>
        <v>0</v>
      </c>
      <c r="AR464" s="209">
        <v>61704</v>
      </c>
      <c r="AS464" s="68">
        <v>0</v>
      </c>
      <c r="AT464" s="68">
        <v>8617</v>
      </c>
      <c r="AU464" s="91">
        <f t="shared" si="46"/>
        <v>70321</v>
      </c>
      <c r="AW464" s="47"/>
      <c r="AX464" s="47"/>
      <c r="AY464" s="47"/>
      <c r="AZ464" s="47"/>
      <c r="BA464" s="47"/>
      <c r="BB464" s="47"/>
      <c r="BC464" s="47"/>
      <c r="BD464" s="47"/>
      <c r="BE464" s="47"/>
      <c r="BF464" s="47"/>
      <c r="BG464" s="47"/>
      <c r="BH464" s="47"/>
      <c r="BI464" s="47"/>
      <c r="BJ464" s="47"/>
      <c r="BK464" s="47"/>
      <c r="BL464" s="47"/>
      <c r="BM464" s="47"/>
      <c r="BN464" s="47"/>
    </row>
    <row r="465" spans="1:66" x14ac:dyDescent="0.2">
      <c r="A465" s="14">
        <v>923461805</v>
      </c>
      <c r="B465" t="str">
        <f>VLOOKUP($A465,[2]LibPAS!$A$2:$AO$476,2,FALSE)</f>
        <v>WILLIAM JEANES MEM LIBRARY</v>
      </c>
      <c r="C465" s="95"/>
      <c r="D465" s="153" t="s">
        <v>1440</v>
      </c>
      <c r="E465" s="153" t="s">
        <v>12</v>
      </c>
      <c r="F465" s="153" t="s">
        <v>162</v>
      </c>
      <c r="G465" s="96"/>
      <c r="H465" s="96"/>
      <c r="I465" s="153">
        <v>0</v>
      </c>
      <c r="J465" s="237">
        <v>17349</v>
      </c>
      <c r="K465" s="237">
        <v>7164</v>
      </c>
      <c r="L465" s="57">
        <v>56</v>
      </c>
      <c r="M465" s="57">
        <v>3</v>
      </c>
      <c r="N465" s="57">
        <v>0</v>
      </c>
      <c r="O465" s="98">
        <f t="shared" si="42"/>
        <v>3</v>
      </c>
      <c r="P465" s="245">
        <v>2.4571399999999999</v>
      </c>
      <c r="Q465" s="57">
        <v>6.4571399999999999</v>
      </c>
      <c r="R465" s="57">
        <v>1.3714299999999999</v>
      </c>
      <c r="S465" s="98">
        <f t="shared" si="45"/>
        <v>13.28571</v>
      </c>
      <c r="T465" s="259">
        <v>50794</v>
      </c>
      <c r="U465" s="237">
        <v>42489</v>
      </c>
      <c r="V465" s="237">
        <v>18971</v>
      </c>
      <c r="W465" s="237">
        <v>72</v>
      </c>
      <c r="X465" s="238">
        <v>109</v>
      </c>
      <c r="Y465" s="237">
        <v>193765</v>
      </c>
      <c r="Z465" s="237">
        <v>18699</v>
      </c>
      <c r="AA465" s="237">
        <v>35221</v>
      </c>
      <c r="AB465" s="241">
        <v>0</v>
      </c>
      <c r="AC465" s="68">
        <v>0</v>
      </c>
      <c r="AD465" s="241">
        <v>0</v>
      </c>
      <c r="AE465" s="68">
        <v>53666</v>
      </c>
      <c r="AF465" s="68">
        <v>713346</v>
      </c>
      <c r="AG465" s="68">
        <v>0</v>
      </c>
      <c r="AH465" s="68">
        <v>122772</v>
      </c>
      <c r="AI465" s="68">
        <v>889784</v>
      </c>
      <c r="AJ465" s="91">
        <f t="shared" si="43"/>
        <v>0</v>
      </c>
      <c r="AK465" s="68">
        <v>463755</v>
      </c>
      <c r="AL465" s="68">
        <v>121326</v>
      </c>
      <c r="AM465" s="68">
        <v>183640</v>
      </c>
      <c r="AN465" s="68">
        <v>768721</v>
      </c>
      <c r="AO465" s="241" t="s">
        <v>1032</v>
      </c>
      <c r="AP465" s="241" t="s">
        <v>1032</v>
      </c>
      <c r="AQ465" s="111">
        <f t="shared" si="44"/>
        <v>0</v>
      </c>
      <c r="AR465" s="209">
        <v>53666</v>
      </c>
      <c r="AS465" s="252" t="s">
        <v>1032</v>
      </c>
      <c r="AT465" s="241" t="s">
        <v>1032</v>
      </c>
      <c r="AU465" s="91">
        <f t="shared" si="46"/>
        <v>53666</v>
      </c>
      <c r="AW465" s="47"/>
      <c r="AX465" s="47"/>
      <c r="AY465" s="47"/>
      <c r="AZ465" s="47"/>
      <c r="BA465" s="47"/>
      <c r="BB465" s="47"/>
      <c r="BC465" s="47"/>
      <c r="BD465" s="47"/>
      <c r="BE465" s="47"/>
      <c r="BF465" s="47"/>
      <c r="BG465" s="47"/>
      <c r="BH465" s="47"/>
      <c r="BI465" s="47"/>
      <c r="BJ465" s="47"/>
      <c r="BK465" s="47"/>
      <c r="BL465" s="47"/>
      <c r="BM465" s="47"/>
      <c r="BN465" s="47"/>
    </row>
    <row r="466" spans="1:66" x14ac:dyDescent="0.2">
      <c r="A466" s="14">
        <v>908070693</v>
      </c>
      <c r="B466" t="str">
        <f>VLOOKUP($A466,[2]LibPAS!$A$2:$AO$476,2,FALSE)</f>
        <v>WILLIAMSBURG PUBLIC LIBRARY</v>
      </c>
      <c r="C466" s="95"/>
      <c r="D466" s="153" t="s">
        <v>1445</v>
      </c>
      <c r="E466" s="153" t="s">
        <v>354</v>
      </c>
      <c r="F466" s="153" t="s">
        <v>275</v>
      </c>
      <c r="G466" s="96"/>
      <c r="H466" s="96"/>
      <c r="I466" s="153" t="s">
        <v>1454</v>
      </c>
      <c r="J466" s="237">
        <v>6184</v>
      </c>
      <c r="K466" s="237">
        <v>1386</v>
      </c>
      <c r="L466" s="57">
        <v>28</v>
      </c>
      <c r="M466" s="57">
        <v>0</v>
      </c>
      <c r="N466" s="57">
        <v>0</v>
      </c>
      <c r="O466" s="98">
        <f t="shared" si="42"/>
        <v>0</v>
      </c>
      <c r="P466" s="245">
        <v>0.57142999999999999</v>
      </c>
      <c r="Q466" s="57">
        <v>1.02857</v>
      </c>
      <c r="R466" s="57">
        <v>0</v>
      </c>
      <c r="S466" s="98">
        <f t="shared" si="45"/>
        <v>1.6</v>
      </c>
      <c r="T466" s="259">
        <v>16969</v>
      </c>
      <c r="U466" s="237">
        <v>16266</v>
      </c>
      <c r="V466" s="237">
        <v>1474</v>
      </c>
      <c r="W466" s="237">
        <v>38</v>
      </c>
      <c r="X466" s="237">
        <v>0</v>
      </c>
      <c r="Y466" s="237">
        <v>5462</v>
      </c>
      <c r="Z466" s="237">
        <v>51</v>
      </c>
      <c r="AA466" s="237">
        <v>243</v>
      </c>
      <c r="AB466" s="68">
        <v>0</v>
      </c>
      <c r="AC466" s="68">
        <v>0</v>
      </c>
      <c r="AD466" s="68">
        <v>0</v>
      </c>
      <c r="AE466" s="68">
        <v>23005</v>
      </c>
      <c r="AF466" s="68">
        <v>13929</v>
      </c>
      <c r="AG466" s="68">
        <v>600</v>
      </c>
      <c r="AH466" s="68">
        <v>49855</v>
      </c>
      <c r="AI466" s="68">
        <v>86789</v>
      </c>
      <c r="AJ466" s="91">
        <f t="shared" si="43"/>
        <v>0</v>
      </c>
      <c r="AK466" s="68">
        <v>38967</v>
      </c>
      <c r="AL466" s="68">
        <v>7933</v>
      </c>
      <c r="AM466" s="68">
        <v>30705</v>
      </c>
      <c r="AN466" s="68">
        <v>77605</v>
      </c>
      <c r="AO466" s="68">
        <v>0</v>
      </c>
      <c r="AP466" s="68">
        <v>0</v>
      </c>
      <c r="AQ466" s="111">
        <f t="shared" si="44"/>
        <v>0</v>
      </c>
      <c r="AR466" s="209">
        <v>23005</v>
      </c>
      <c r="AS466" s="68">
        <v>0</v>
      </c>
      <c r="AT466" s="68">
        <v>0</v>
      </c>
      <c r="AU466" s="91">
        <f t="shared" si="46"/>
        <v>23005</v>
      </c>
      <c r="AW466" s="47"/>
      <c r="AX466" s="47"/>
      <c r="AZ466" s="68"/>
      <c r="BA466" s="68"/>
      <c r="BB466" s="47"/>
      <c r="BC466" s="47"/>
      <c r="BD466" s="47"/>
      <c r="BE466" s="47"/>
      <c r="BF466" s="47"/>
      <c r="BG466" s="47"/>
      <c r="BH466" s="47"/>
      <c r="BI466" s="47"/>
      <c r="BJ466" s="47"/>
      <c r="BK466" s="47"/>
      <c r="BL466" s="47"/>
      <c r="BM466" s="47"/>
      <c r="BN466" s="47"/>
    </row>
    <row r="467" spans="1:66" x14ac:dyDescent="0.2">
      <c r="A467" s="14">
        <v>908561503</v>
      </c>
      <c r="B467" t="str">
        <f>VLOOKUP($A467,[2]LibPAS!$A$2:$AO$476,2,FALSE)</f>
        <v>WINDBER PUBLIC LIBRARY</v>
      </c>
      <c r="C467" s="95"/>
      <c r="D467" s="153" t="s">
        <v>1445</v>
      </c>
      <c r="E467" s="153" t="s">
        <v>126</v>
      </c>
      <c r="F467" s="153" t="s">
        <v>874</v>
      </c>
      <c r="G467" s="96"/>
      <c r="H467" s="96"/>
      <c r="I467" s="153" t="s">
        <v>1476</v>
      </c>
      <c r="J467" s="237">
        <v>13137</v>
      </c>
      <c r="K467" s="237">
        <v>2270</v>
      </c>
      <c r="L467" s="57">
        <v>45</v>
      </c>
      <c r="M467" s="57">
        <v>0</v>
      </c>
      <c r="N467" s="57">
        <v>0</v>
      </c>
      <c r="O467" s="98">
        <f t="shared" si="42"/>
        <v>0</v>
      </c>
      <c r="P467" s="245">
        <v>1</v>
      </c>
      <c r="Q467" s="57">
        <v>1.94286</v>
      </c>
      <c r="R467" s="57">
        <v>0</v>
      </c>
      <c r="S467" s="98">
        <f t="shared" si="45"/>
        <v>2.94286</v>
      </c>
      <c r="T467" s="259">
        <v>25790</v>
      </c>
      <c r="U467" s="237">
        <v>24735</v>
      </c>
      <c r="V467" s="237">
        <v>2410</v>
      </c>
      <c r="W467" s="237">
        <v>44</v>
      </c>
      <c r="X467" s="237">
        <v>0</v>
      </c>
      <c r="Y467" s="237">
        <v>10951</v>
      </c>
      <c r="Z467" s="237">
        <v>119</v>
      </c>
      <c r="AA467" s="237">
        <v>255</v>
      </c>
      <c r="AB467" s="68">
        <v>0</v>
      </c>
      <c r="AC467" s="68">
        <v>0</v>
      </c>
      <c r="AD467" s="68">
        <v>0</v>
      </c>
      <c r="AE467" s="68">
        <v>23129</v>
      </c>
      <c r="AF467" s="68">
        <v>26882</v>
      </c>
      <c r="AG467" s="68">
        <v>0</v>
      </c>
      <c r="AH467" s="68">
        <v>28813</v>
      </c>
      <c r="AI467" s="68">
        <v>78824</v>
      </c>
      <c r="AJ467" s="91">
        <f t="shared" si="43"/>
        <v>0</v>
      </c>
      <c r="AK467" s="68">
        <v>61924</v>
      </c>
      <c r="AL467" s="68">
        <v>13634</v>
      </c>
      <c r="AM467" s="68">
        <v>27809</v>
      </c>
      <c r="AN467" s="68">
        <v>103367</v>
      </c>
      <c r="AO467" s="68">
        <v>0</v>
      </c>
      <c r="AP467" s="68">
        <v>0</v>
      </c>
      <c r="AQ467" s="111">
        <f t="shared" si="44"/>
        <v>0</v>
      </c>
      <c r="AR467" s="209">
        <v>23129</v>
      </c>
      <c r="AS467" s="68">
        <v>0</v>
      </c>
      <c r="AT467" s="68">
        <v>0</v>
      </c>
      <c r="AU467" s="91">
        <f t="shared" si="46"/>
        <v>23129</v>
      </c>
      <c r="AW467" s="47"/>
      <c r="AX467" s="47"/>
      <c r="AY467" s="47"/>
      <c r="AZ467" s="47"/>
      <c r="BA467" s="47"/>
      <c r="BB467" s="47"/>
      <c r="BC467" s="47"/>
      <c r="BD467" s="47"/>
      <c r="BE467" s="47"/>
      <c r="BF467" s="47"/>
      <c r="BG467" s="47"/>
      <c r="BH467" s="47"/>
      <c r="BI467" s="47"/>
      <c r="BJ467" s="47"/>
      <c r="BK467" s="47"/>
    </row>
    <row r="468" spans="1:66" x14ac:dyDescent="0.2">
      <c r="A468" s="14">
        <v>923460063</v>
      </c>
      <c r="B468" t="str">
        <f>VLOOKUP($A468,[2]LibPAS!$A$2:$AO$476,2,FALSE)</f>
        <v>WISSAHICKON VALLEY PUB LIBRARY</v>
      </c>
      <c r="C468" s="95"/>
      <c r="D468" s="153" t="s">
        <v>1440</v>
      </c>
      <c r="E468" s="153" t="s">
        <v>12</v>
      </c>
      <c r="F468" s="153" t="s">
        <v>162</v>
      </c>
      <c r="G468" s="96"/>
      <c r="H468" s="96"/>
      <c r="I468" s="153">
        <v>0</v>
      </c>
      <c r="J468" s="237">
        <v>36697</v>
      </c>
      <c r="K468" s="237">
        <v>17474</v>
      </c>
      <c r="L468" s="57">
        <v>56</v>
      </c>
      <c r="M468" s="57">
        <v>5.5733300000000003</v>
      </c>
      <c r="N468" s="57">
        <v>0</v>
      </c>
      <c r="O468" s="98">
        <f t="shared" si="42"/>
        <v>5.5733300000000003</v>
      </c>
      <c r="P468" s="245">
        <v>1.0133300000000001</v>
      </c>
      <c r="Q468" s="57">
        <v>11.06667</v>
      </c>
      <c r="R468" s="57">
        <v>3.0933299999999999</v>
      </c>
      <c r="S468" s="98">
        <f t="shared" si="45"/>
        <v>20.746659999999999</v>
      </c>
      <c r="T468" s="259">
        <v>114059</v>
      </c>
      <c r="U468" s="237">
        <v>99201</v>
      </c>
      <c r="V468" s="237">
        <v>21176</v>
      </c>
      <c r="W468" s="237">
        <v>123</v>
      </c>
      <c r="X468" s="237">
        <v>109</v>
      </c>
      <c r="Y468" s="237">
        <v>325084</v>
      </c>
      <c r="Z468" s="237">
        <v>26316</v>
      </c>
      <c r="AA468" s="237">
        <v>47687</v>
      </c>
      <c r="AB468" s="68">
        <v>0</v>
      </c>
      <c r="AC468" s="68">
        <v>0</v>
      </c>
      <c r="AD468" s="68">
        <v>0</v>
      </c>
      <c r="AE468" s="68">
        <v>113548</v>
      </c>
      <c r="AF468" s="68">
        <v>997980</v>
      </c>
      <c r="AG468" s="68">
        <v>997980</v>
      </c>
      <c r="AH468" s="68">
        <v>180252</v>
      </c>
      <c r="AI468" s="68">
        <v>1291780</v>
      </c>
      <c r="AJ468" s="91">
        <f t="shared" si="43"/>
        <v>0</v>
      </c>
      <c r="AK468" s="68">
        <v>864360</v>
      </c>
      <c r="AL468" s="68">
        <v>171460</v>
      </c>
      <c r="AM468" s="68">
        <v>282312</v>
      </c>
      <c r="AN468" s="68">
        <v>1318132</v>
      </c>
      <c r="AO468" s="68">
        <v>0</v>
      </c>
      <c r="AP468" s="68">
        <v>0</v>
      </c>
      <c r="AQ468" s="111">
        <f t="shared" si="44"/>
        <v>0</v>
      </c>
      <c r="AR468" s="209">
        <v>113548</v>
      </c>
      <c r="AS468" s="68">
        <v>0</v>
      </c>
      <c r="AT468" s="68">
        <v>0</v>
      </c>
      <c r="AU468" s="91">
        <f t="shared" si="46"/>
        <v>113548</v>
      </c>
      <c r="AW468" s="47"/>
      <c r="AX468" s="47"/>
      <c r="AY468" s="47"/>
      <c r="AZ468" s="47"/>
      <c r="BA468" s="47"/>
      <c r="BB468" s="47"/>
      <c r="BC468" s="47"/>
      <c r="BD468" s="47"/>
      <c r="BE468" s="47"/>
      <c r="BF468" s="47"/>
      <c r="BG468" s="47"/>
      <c r="BH468" s="47"/>
      <c r="BJ468" s="68"/>
      <c r="BK468" s="47"/>
    </row>
    <row r="469" spans="1:66" x14ac:dyDescent="0.2">
      <c r="A469" s="14">
        <v>914062193</v>
      </c>
      <c r="B469" t="str">
        <f>VLOOKUP($A469,[2]LibPAS!$A$2:$AO$476,2,FALSE)</f>
        <v>WOMELSDORF COMMUNITY LIBRARY</v>
      </c>
      <c r="C469" s="95"/>
      <c r="D469" s="153" t="s">
        <v>1444</v>
      </c>
      <c r="E469" s="153" t="s">
        <v>120</v>
      </c>
      <c r="F469" s="153" t="s">
        <v>11</v>
      </c>
      <c r="G469" s="96"/>
      <c r="H469" s="96"/>
      <c r="I469" s="153" t="s">
        <v>1465</v>
      </c>
      <c r="J469" s="237">
        <v>2810</v>
      </c>
      <c r="K469" s="237">
        <v>2070</v>
      </c>
      <c r="L469" s="57">
        <v>39</v>
      </c>
      <c r="M469" s="57">
        <v>1</v>
      </c>
      <c r="N469" s="57">
        <v>0</v>
      </c>
      <c r="O469" s="98">
        <f t="shared" si="42"/>
        <v>1</v>
      </c>
      <c r="P469" s="245">
        <v>0</v>
      </c>
      <c r="Q469" s="57">
        <v>2</v>
      </c>
      <c r="R469" s="57">
        <v>0</v>
      </c>
      <c r="S469" s="98">
        <f t="shared" si="45"/>
        <v>3</v>
      </c>
      <c r="T469" s="259">
        <v>23776</v>
      </c>
      <c r="U469" s="237">
        <v>19425</v>
      </c>
      <c r="V469" s="237">
        <v>236989</v>
      </c>
      <c r="W469" s="237">
        <v>55</v>
      </c>
      <c r="X469" s="237">
        <v>0</v>
      </c>
      <c r="Y469" s="237">
        <v>39208</v>
      </c>
      <c r="Z469" s="237">
        <v>8928</v>
      </c>
      <c r="AA469" s="237">
        <v>7186</v>
      </c>
      <c r="AB469" s="68">
        <v>0</v>
      </c>
      <c r="AC469" s="68">
        <v>0</v>
      </c>
      <c r="AD469" s="68">
        <v>1475</v>
      </c>
      <c r="AE469" s="68">
        <v>6662</v>
      </c>
      <c r="AF469" s="68">
        <v>74740</v>
      </c>
      <c r="AG469" s="241" t="s">
        <v>1032</v>
      </c>
      <c r="AH469" s="68">
        <v>24876</v>
      </c>
      <c r="AI469" s="68">
        <v>106278</v>
      </c>
      <c r="AJ469" s="91">
        <f t="shared" si="43"/>
        <v>1475</v>
      </c>
      <c r="AK469" s="68">
        <v>69424</v>
      </c>
      <c r="AL469" s="68">
        <v>14041</v>
      </c>
      <c r="AM469" s="68">
        <v>27115</v>
      </c>
      <c r="AN469" s="68">
        <v>110580</v>
      </c>
      <c r="AO469" s="241" t="s">
        <v>1032</v>
      </c>
      <c r="AP469" s="241" t="s">
        <v>1032</v>
      </c>
      <c r="AQ469" s="111">
        <f t="shared" si="44"/>
        <v>0</v>
      </c>
      <c r="AR469" s="209">
        <v>4180</v>
      </c>
      <c r="AS469" s="241" t="s">
        <v>1032</v>
      </c>
      <c r="AT469" s="68">
        <v>2482</v>
      </c>
      <c r="AU469" s="91">
        <f t="shared" si="46"/>
        <v>6662</v>
      </c>
      <c r="BB469" s="68"/>
      <c r="BC469" s="68"/>
    </row>
    <row r="470" spans="1:66" x14ac:dyDescent="0.2">
      <c r="A470" s="14">
        <v>917081505</v>
      </c>
      <c r="B470" t="str">
        <f>VLOOKUP($A470,[2]LibPAS!$A$2:$AO$476,2,FALSE)</f>
        <v>WYALUSING PUBLIC LIBRARY</v>
      </c>
      <c r="C470" s="95"/>
      <c r="D470" s="153" t="s">
        <v>1443</v>
      </c>
      <c r="E470" s="153" t="s">
        <v>13</v>
      </c>
      <c r="F470" s="153" t="s">
        <v>68</v>
      </c>
      <c r="G470" s="96"/>
      <c r="H470" s="96"/>
      <c r="I470" s="153" t="s">
        <v>1453</v>
      </c>
      <c r="J470" s="237">
        <v>1838</v>
      </c>
      <c r="K470" s="237">
        <v>2282</v>
      </c>
      <c r="L470" s="57">
        <v>45</v>
      </c>
      <c r="M470" s="57">
        <v>0</v>
      </c>
      <c r="N470" s="57">
        <v>0</v>
      </c>
      <c r="O470" s="98">
        <f t="shared" si="42"/>
        <v>0</v>
      </c>
      <c r="P470" s="245">
        <v>1</v>
      </c>
      <c r="Q470" s="57">
        <v>0.82857000000000003</v>
      </c>
      <c r="R470" s="57">
        <v>0</v>
      </c>
      <c r="S470" s="98">
        <f t="shared" si="45"/>
        <v>1.82857</v>
      </c>
      <c r="T470" s="259">
        <v>11957</v>
      </c>
      <c r="U470" s="237">
        <v>10379</v>
      </c>
      <c r="V470" s="237">
        <v>5</v>
      </c>
      <c r="W470" s="237">
        <v>23</v>
      </c>
      <c r="X470" s="237">
        <v>0</v>
      </c>
      <c r="Y470" s="237">
        <v>23562</v>
      </c>
      <c r="Z470" s="237">
        <v>310</v>
      </c>
      <c r="AA470" s="237">
        <v>810</v>
      </c>
      <c r="AB470" s="68">
        <v>0</v>
      </c>
      <c r="AC470" s="68">
        <v>0</v>
      </c>
      <c r="AD470" s="68">
        <v>0</v>
      </c>
      <c r="AE470" s="68">
        <v>28638</v>
      </c>
      <c r="AF470" s="68">
        <v>7733</v>
      </c>
      <c r="AG470" s="68">
        <v>0</v>
      </c>
      <c r="AH470" s="68">
        <v>63655</v>
      </c>
      <c r="AI470" s="68">
        <v>100026</v>
      </c>
      <c r="AJ470" s="91">
        <f t="shared" si="43"/>
        <v>0</v>
      </c>
      <c r="AK470" s="68">
        <v>48552</v>
      </c>
      <c r="AL470" s="68">
        <v>14630</v>
      </c>
      <c r="AM470" s="68">
        <v>17071</v>
      </c>
      <c r="AN470" s="68">
        <v>80253</v>
      </c>
      <c r="AO470" s="68">
        <v>0</v>
      </c>
      <c r="AP470" s="68">
        <v>0</v>
      </c>
      <c r="AQ470" s="111">
        <f t="shared" si="44"/>
        <v>0</v>
      </c>
      <c r="AR470" s="209">
        <v>28638</v>
      </c>
      <c r="AS470" s="68">
        <v>0</v>
      </c>
      <c r="AT470" s="68">
        <v>0</v>
      </c>
      <c r="AU470" s="91">
        <f t="shared" si="46"/>
        <v>28638</v>
      </c>
    </row>
    <row r="471" spans="1:66" x14ac:dyDescent="0.2">
      <c r="A471" s="14">
        <v>918402193</v>
      </c>
      <c r="B471" t="str">
        <f>VLOOKUP($A471,[2]LibPAS!$A$2:$AO$476,2,FALSE)</f>
        <v>WYOMING FREE LIBRARY</v>
      </c>
      <c r="C471" s="95"/>
      <c r="D471" s="153" t="s">
        <v>957</v>
      </c>
      <c r="E471" s="153" t="s">
        <v>127</v>
      </c>
      <c r="F471" s="153" t="s">
        <v>775</v>
      </c>
      <c r="G471" s="96"/>
      <c r="H471" s="96"/>
      <c r="I471" s="153" t="s">
        <v>1461</v>
      </c>
      <c r="J471" s="237">
        <v>5798</v>
      </c>
      <c r="K471" s="237">
        <v>3063</v>
      </c>
      <c r="L471" s="57">
        <v>47</v>
      </c>
      <c r="M471" s="57">
        <v>0</v>
      </c>
      <c r="N471" s="57">
        <v>0</v>
      </c>
      <c r="O471" s="98">
        <f t="shared" si="42"/>
        <v>0</v>
      </c>
      <c r="P471" s="245">
        <v>1</v>
      </c>
      <c r="Q471" s="57">
        <v>0</v>
      </c>
      <c r="R471" s="57">
        <v>0.17143</v>
      </c>
      <c r="S471" s="98">
        <f t="shared" si="45"/>
        <v>1.17143</v>
      </c>
      <c r="T471" s="259">
        <v>24763</v>
      </c>
      <c r="U471" s="237">
        <v>21549</v>
      </c>
      <c r="V471" s="237">
        <v>2292</v>
      </c>
      <c r="W471" s="237">
        <v>26</v>
      </c>
      <c r="X471" s="237">
        <v>0</v>
      </c>
      <c r="Y471" s="237">
        <v>30184</v>
      </c>
      <c r="Z471" s="237">
        <v>2189</v>
      </c>
      <c r="AA471" s="237">
        <v>2984</v>
      </c>
      <c r="AB471" s="68">
        <v>0</v>
      </c>
      <c r="AC471" s="68">
        <v>0</v>
      </c>
      <c r="AD471" s="68">
        <v>0</v>
      </c>
      <c r="AE471" s="68">
        <v>14987</v>
      </c>
      <c r="AF471" s="68">
        <v>25304</v>
      </c>
      <c r="AG471" s="68">
        <v>2000</v>
      </c>
      <c r="AH471" s="68">
        <v>32405</v>
      </c>
      <c r="AI471" s="68">
        <v>72696</v>
      </c>
      <c r="AJ471" s="91">
        <f t="shared" si="43"/>
        <v>0</v>
      </c>
      <c r="AK471" s="68">
        <v>54984</v>
      </c>
      <c r="AL471" s="68">
        <v>9694</v>
      </c>
      <c r="AM471" s="68">
        <v>33338</v>
      </c>
      <c r="AN471" s="68">
        <v>98016</v>
      </c>
      <c r="AO471" s="241" t="s">
        <v>1032</v>
      </c>
      <c r="AP471" s="241" t="s">
        <v>1032</v>
      </c>
      <c r="AQ471" s="111">
        <f t="shared" si="44"/>
        <v>0</v>
      </c>
      <c r="AR471" s="209">
        <v>14987</v>
      </c>
      <c r="AS471" s="241" t="s">
        <v>1032</v>
      </c>
      <c r="AT471" s="241" t="s">
        <v>1032</v>
      </c>
      <c r="AU471" s="91">
        <f t="shared" si="46"/>
        <v>14987</v>
      </c>
    </row>
    <row r="472" spans="1:66" x14ac:dyDescent="0.2">
      <c r="A472" s="14">
        <v>914062223</v>
      </c>
      <c r="B472" t="str">
        <f>VLOOKUP($A472,[2]LibPAS!$A$2:$AO$476,2,FALSE)</f>
        <v>WYOMISSING PUBLIC LIBRARY</v>
      </c>
      <c r="C472" s="95"/>
      <c r="D472" s="153" t="s">
        <v>1444</v>
      </c>
      <c r="E472" s="153" t="s">
        <v>120</v>
      </c>
      <c r="F472" s="153" t="s">
        <v>11</v>
      </c>
      <c r="G472" s="96"/>
      <c r="H472" s="96"/>
      <c r="I472" s="153">
        <v>0</v>
      </c>
      <c r="J472" s="237">
        <v>10461</v>
      </c>
      <c r="K472" s="237">
        <v>10735</v>
      </c>
      <c r="L472" s="57">
        <v>59</v>
      </c>
      <c r="M472" s="57">
        <v>2</v>
      </c>
      <c r="N472" s="57">
        <v>1</v>
      </c>
      <c r="O472" s="98">
        <f t="shared" si="42"/>
        <v>3</v>
      </c>
      <c r="P472" s="245">
        <v>0</v>
      </c>
      <c r="Q472" s="57">
        <v>2.5249999999999999</v>
      </c>
      <c r="R472" s="57">
        <v>0.3</v>
      </c>
      <c r="S472" s="98">
        <f t="shared" si="45"/>
        <v>5.8250000000000002</v>
      </c>
      <c r="T472" s="259">
        <v>36185</v>
      </c>
      <c r="U472" s="237">
        <v>29910</v>
      </c>
      <c r="V472" s="237">
        <v>527</v>
      </c>
      <c r="W472" s="237">
        <v>52</v>
      </c>
      <c r="X472" s="238">
        <v>0</v>
      </c>
      <c r="Y472" s="237">
        <v>75672</v>
      </c>
      <c r="Z472" s="237">
        <v>70</v>
      </c>
      <c r="AA472" s="237">
        <v>253</v>
      </c>
      <c r="AB472" s="68">
        <v>0</v>
      </c>
      <c r="AC472" s="68">
        <v>0</v>
      </c>
      <c r="AD472" s="68">
        <v>0</v>
      </c>
      <c r="AE472" s="68">
        <v>46864</v>
      </c>
      <c r="AF472" s="68">
        <v>261235</v>
      </c>
      <c r="AG472" s="68">
        <v>0</v>
      </c>
      <c r="AH472" s="68">
        <v>144097</v>
      </c>
      <c r="AI472" s="68">
        <v>452196</v>
      </c>
      <c r="AJ472" s="91">
        <f t="shared" si="43"/>
        <v>0</v>
      </c>
      <c r="AK472" s="68">
        <v>235915</v>
      </c>
      <c r="AL472" s="68">
        <v>49414</v>
      </c>
      <c r="AM472" s="68">
        <v>170414</v>
      </c>
      <c r="AN472" s="68">
        <v>455743</v>
      </c>
      <c r="AO472" s="68">
        <v>0</v>
      </c>
      <c r="AP472" s="68">
        <v>0</v>
      </c>
      <c r="AQ472" s="111">
        <f t="shared" si="44"/>
        <v>0</v>
      </c>
      <c r="AR472" s="209">
        <v>36864</v>
      </c>
      <c r="AS472" s="68">
        <v>0</v>
      </c>
      <c r="AT472" s="68">
        <v>10000</v>
      </c>
      <c r="AU472" s="91">
        <f t="shared" si="46"/>
        <v>46864</v>
      </c>
    </row>
    <row r="473" spans="1:66" x14ac:dyDescent="0.2">
      <c r="A473" s="14">
        <v>925231473</v>
      </c>
      <c r="B473" t="str">
        <f>VLOOKUP($A473,[2]LibPAS!$A$2:$AO$476,2,FALSE)</f>
        <v>YEADON PUBLIC LIBRARY</v>
      </c>
      <c r="C473" s="95"/>
      <c r="D473" s="153" t="s">
        <v>1440</v>
      </c>
      <c r="E473" s="153" t="s">
        <v>870</v>
      </c>
      <c r="F473" s="153" t="s">
        <v>870</v>
      </c>
      <c r="G473" s="96"/>
      <c r="H473" s="96"/>
      <c r="I473" s="153" t="s">
        <v>1457</v>
      </c>
      <c r="J473" s="238">
        <v>11443</v>
      </c>
      <c r="K473" s="238">
        <v>3890</v>
      </c>
      <c r="L473" s="57">
        <v>59</v>
      </c>
      <c r="M473" s="57">
        <v>1</v>
      </c>
      <c r="N473" s="57">
        <v>0</v>
      </c>
      <c r="O473" s="98">
        <f t="shared" si="42"/>
        <v>1</v>
      </c>
      <c r="P473" s="245">
        <v>1</v>
      </c>
      <c r="Q473" s="57">
        <v>5.15</v>
      </c>
      <c r="R473" s="57">
        <v>0</v>
      </c>
      <c r="S473" s="98">
        <f t="shared" si="45"/>
        <v>7.15</v>
      </c>
      <c r="T473" s="293">
        <v>47318</v>
      </c>
      <c r="U473" s="238">
        <v>44470</v>
      </c>
      <c r="V473" s="238">
        <v>25356</v>
      </c>
      <c r="W473" s="238">
        <v>64</v>
      </c>
      <c r="X473" s="238">
        <v>229</v>
      </c>
      <c r="Y473" s="237">
        <v>27699</v>
      </c>
      <c r="Z473" s="237">
        <v>5410</v>
      </c>
      <c r="AA473" s="237">
        <v>1284</v>
      </c>
      <c r="AB473" s="68">
        <v>0</v>
      </c>
      <c r="AC473" s="68">
        <v>0</v>
      </c>
      <c r="AD473" s="68">
        <v>0</v>
      </c>
      <c r="AE473" s="68">
        <v>38180</v>
      </c>
      <c r="AF473" s="68">
        <v>460767</v>
      </c>
      <c r="AG473" s="68">
        <v>0</v>
      </c>
      <c r="AH473" s="68">
        <v>19076</v>
      </c>
      <c r="AI473" s="68">
        <v>518023</v>
      </c>
      <c r="AJ473" s="91">
        <f t="shared" si="43"/>
        <v>0</v>
      </c>
      <c r="AK473" s="68">
        <v>332534</v>
      </c>
      <c r="AL473" s="68">
        <v>45894</v>
      </c>
      <c r="AM473" s="68">
        <v>131121</v>
      </c>
      <c r="AN473" s="68">
        <v>509549</v>
      </c>
      <c r="AO473" s="241" t="s">
        <v>1032</v>
      </c>
      <c r="AP473" s="241" t="s">
        <v>1032</v>
      </c>
      <c r="AQ473" s="111">
        <f t="shared" si="44"/>
        <v>0</v>
      </c>
      <c r="AR473" s="209">
        <v>38180</v>
      </c>
      <c r="AS473" s="241" t="s">
        <v>1032</v>
      </c>
      <c r="AT473" s="241" t="s">
        <v>1032</v>
      </c>
      <c r="AU473" s="91">
        <f t="shared" si="46"/>
        <v>38180</v>
      </c>
    </row>
    <row r="474" spans="1:66" x14ac:dyDescent="0.2">
      <c r="A474" s="14">
        <v>912672072</v>
      </c>
      <c r="B474" t="str">
        <f>VLOOKUP($A474,[2]LibPAS!$A$2:$AO$476,2,FALSE)</f>
        <v>YORK SYS ADMIN UNIT</v>
      </c>
      <c r="C474" s="95"/>
      <c r="D474" s="153" t="s">
        <v>340</v>
      </c>
      <c r="E474" s="153" t="s">
        <v>479</v>
      </c>
      <c r="F474" s="153" t="s">
        <v>479</v>
      </c>
      <c r="G474" s="96"/>
      <c r="H474" s="96"/>
      <c r="I474" s="153" t="s">
        <v>1446</v>
      </c>
      <c r="J474" s="237">
        <v>241593</v>
      </c>
      <c r="K474" s="237">
        <v>124310</v>
      </c>
      <c r="L474" s="57">
        <v>235</v>
      </c>
      <c r="M474" s="57">
        <v>14.5</v>
      </c>
      <c r="N474" s="57">
        <v>0</v>
      </c>
      <c r="O474" s="98">
        <f t="shared" si="42"/>
        <v>14.5</v>
      </c>
      <c r="P474" s="245">
        <v>1</v>
      </c>
      <c r="Q474" s="57">
        <v>85</v>
      </c>
      <c r="R474" s="57">
        <v>5.5</v>
      </c>
      <c r="S474" s="98">
        <f t="shared" si="45"/>
        <v>106</v>
      </c>
      <c r="T474" s="259">
        <v>400677</v>
      </c>
      <c r="U474" s="237">
        <v>236602</v>
      </c>
      <c r="V474" s="237">
        <v>48630</v>
      </c>
      <c r="W474" s="237">
        <v>283</v>
      </c>
      <c r="X474" s="237">
        <v>0</v>
      </c>
      <c r="Y474" s="237">
        <v>1229027</v>
      </c>
      <c r="Z474" s="237">
        <v>101581</v>
      </c>
      <c r="AA474" s="237">
        <v>100905</v>
      </c>
      <c r="AB474" s="68">
        <v>0</v>
      </c>
      <c r="AC474" s="68">
        <v>0</v>
      </c>
      <c r="AD474" s="68">
        <v>0</v>
      </c>
      <c r="AE474" s="68">
        <v>1252809</v>
      </c>
      <c r="AF474" s="68">
        <v>2943064</v>
      </c>
      <c r="AG474" s="68">
        <v>393399</v>
      </c>
      <c r="AH474" s="68">
        <v>2562209</v>
      </c>
      <c r="AI474" s="68">
        <v>6758082</v>
      </c>
      <c r="AJ474" s="91">
        <f>AB474+AD474</f>
        <v>0</v>
      </c>
      <c r="AK474" s="68">
        <v>4814298</v>
      </c>
      <c r="AL474" s="68">
        <v>772818</v>
      </c>
      <c r="AM474" s="68">
        <v>1123643</v>
      </c>
      <c r="AN474" s="68">
        <v>6710759</v>
      </c>
      <c r="AO474" s="68">
        <v>0</v>
      </c>
      <c r="AP474" s="68">
        <v>0</v>
      </c>
      <c r="AQ474" s="111">
        <f t="shared" si="44"/>
        <v>0</v>
      </c>
      <c r="AR474" s="209">
        <v>1252809</v>
      </c>
      <c r="AS474" s="68">
        <v>0</v>
      </c>
      <c r="AT474" s="68">
        <v>0</v>
      </c>
      <c r="AU474" s="91">
        <f t="shared" si="46"/>
        <v>1252809</v>
      </c>
    </row>
    <row r="475" spans="1:66" x14ac:dyDescent="0.2">
      <c r="A475" s="14">
        <v>905620813</v>
      </c>
      <c r="B475" t="str">
        <f>VLOOKUP($A475,[2]LibPAS!$A$2:$AO$476,2,FALSE)</f>
        <v>YOUNGSVILLE PUBLIC LIBRARY</v>
      </c>
      <c r="C475" s="95"/>
      <c r="D475" s="153" t="s">
        <v>1442</v>
      </c>
      <c r="E475" s="153" t="s">
        <v>855</v>
      </c>
      <c r="F475" s="153" t="s">
        <v>731</v>
      </c>
      <c r="G475" s="96"/>
      <c r="H475" s="96"/>
      <c r="I475" s="153">
        <v>0</v>
      </c>
      <c r="J475" s="239">
        <v>5018</v>
      </c>
      <c r="K475" s="239">
        <v>2875</v>
      </c>
      <c r="L475" s="176">
        <v>26</v>
      </c>
      <c r="M475" s="176">
        <v>0</v>
      </c>
      <c r="N475" s="176">
        <v>0</v>
      </c>
      <c r="O475" s="98">
        <f t="shared" si="42"/>
        <v>0</v>
      </c>
      <c r="P475" s="245">
        <v>1</v>
      </c>
      <c r="Q475" s="176">
        <v>0.6</v>
      </c>
      <c r="R475" s="176">
        <v>0.11429</v>
      </c>
      <c r="S475" s="98">
        <f t="shared" si="45"/>
        <v>1.7142900000000001</v>
      </c>
      <c r="T475" s="293">
        <v>22024</v>
      </c>
      <c r="U475" s="239">
        <v>13548</v>
      </c>
      <c r="V475" s="239">
        <v>5697</v>
      </c>
      <c r="W475" s="239">
        <v>75</v>
      </c>
      <c r="X475" s="239">
        <v>0</v>
      </c>
      <c r="Y475" s="237">
        <v>24904</v>
      </c>
      <c r="Z475" s="237">
        <v>246</v>
      </c>
      <c r="AA475" s="237">
        <v>346</v>
      </c>
      <c r="AB475" s="178">
        <v>0</v>
      </c>
      <c r="AC475" s="178">
        <v>0</v>
      </c>
      <c r="AD475" s="178">
        <v>0</v>
      </c>
      <c r="AE475" s="178">
        <v>0</v>
      </c>
      <c r="AF475" s="178">
        <v>20338</v>
      </c>
      <c r="AG475" s="178">
        <v>0</v>
      </c>
      <c r="AH475" s="178">
        <v>31036</v>
      </c>
      <c r="AI475" s="178">
        <v>51374</v>
      </c>
      <c r="AJ475" s="91">
        <f t="shared" si="43"/>
        <v>0</v>
      </c>
      <c r="AK475" s="178">
        <v>44003</v>
      </c>
      <c r="AL475" s="178">
        <v>5697</v>
      </c>
      <c r="AM475" s="178">
        <v>12717</v>
      </c>
      <c r="AN475" s="178">
        <v>62417</v>
      </c>
      <c r="AO475" s="240" t="s">
        <v>1032</v>
      </c>
      <c r="AP475" s="240" t="s">
        <v>1032</v>
      </c>
      <c r="AQ475" s="111">
        <f t="shared" si="44"/>
        <v>0</v>
      </c>
      <c r="AR475" s="240" t="s">
        <v>1032</v>
      </c>
      <c r="AS475" s="240" t="s">
        <v>1032</v>
      </c>
      <c r="AT475" s="240" t="s">
        <v>1032</v>
      </c>
      <c r="AU475" s="91">
        <f t="shared" si="46"/>
        <v>0</v>
      </c>
    </row>
    <row r="476" spans="1:66" x14ac:dyDescent="0.2">
      <c r="A476" s="14">
        <v>904101683</v>
      </c>
      <c r="B476" t="str">
        <f>VLOOKUP($A476,[2]LibPAS!$A$2:$AO$476,2,FALSE)</f>
        <v>ZELIENOPLE PUBLIC LIBRARY</v>
      </c>
      <c r="C476" s="95"/>
      <c r="D476" s="153" t="s">
        <v>1442</v>
      </c>
      <c r="E476" s="153" t="s">
        <v>405</v>
      </c>
      <c r="F476" s="153" t="s">
        <v>288</v>
      </c>
      <c r="G476" s="96"/>
      <c r="H476" s="96"/>
      <c r="I476" s="153" t="s">
        <v>1469</v>
      </c>
      <c r="J476" s="237">
        <v>10891</v>
      </c>
      <c r="K476" s="237">
        <v>5167</v>
      </c>
      <c r="L476" s="57">
        <v>41</v>
      </c>
      <c r="M476" s="57">
        <v>2.1428600000000002</v>
      </c>
      <c r="N476" s="57">
        <v>0</v>
      </c>
      <c r="O476" s="98">
        <f t="shared" si="42"/>
        <v>2.1428600000000002</v>
      </c>
      <c r="P476" s="245">
        <v>2.5714299999999999</v>
      </c>
      <c r="Q476" s="57">
        <v>1.4285699999999999</v>
      </c>
      <c r="R476" s="57">
        <v>0.57142999999999999</v>
      </c>
      <c r="S476" s="98">
        <f t="shared" si="45"/>
        <v>6.7142900000000001</v>
      </c>
      <c r="T476" s="259">
        <v>39952</v>
      </c>
      <c r="U476" s="237">
        <v>35739</v>
      </c>
      <c r="V476" s="237">
        <v>4848</v>
      </c>
      <c r="W476" s="237">
        <v>58</v>
      </c>
      <c r="X476" s="237">
        <v>96</v>
      </c>
      <c r="Y476" s="237">
        <v>47104</v>
      </c>
      <c r="Z476" s="237">
        <v>399</v>
      </c>
      <c r="AA476" s="237">
        <v>362</v>
      </c>
      <c r="AB476" s="68">
        <v>0</v>
      </c>
      <c r="AC476" s="68">
        <v>0</v>
      </c>
      <c r="AD476" s="68">
        <v>0</v>
      </c>
      <c r="AE476" s="68">
        <v>63251</v>
      </c>
      <c r="AF476" s="68">
        <v>59441</v>
      </c>
      <c r="AG476" s="68">
        <v>0</v>
      </c>
      <c r="AH476" s="68">
        <v>122452</v>
      </c>
      <c r="AI476" s="68">
        <v>245144</v>
      </c>
      <c r="AJ476" s="91">
        <f t="shared" si="43"/>
        <v>0</v>
      </c>
      <c r="AK476" s="68">
        <v>127804</v>
      </c>
      <c r="AL476" s="68">
        <v>23409</v>
      </c>
      <c r="AM476" s="68">
        <v>77494</v>
      </c>
      <c r="AN476" s="68">
        <v>228707</v>
      </c>
      <c r="AO476" s="68">
        <v>0</v>
      </c>
      <c r="AP476" s="68">
        <v>0</v>
      </c>
      <c r="AQ476" s="111">
        <f t="shared" si="44"/>
        <v>0</v>
      </c>
      <c r="AR476" s="209">
        <v>44821</v>
      </c>
      <c r="AS476" s="68">
        <v>0</v>
      </c>
      <c r="AT476" s="241" t="s">
        <v>1032</v>
      </c>
      <c r="AU476" s="91">
        <f t="shared" si="46"/>
        <v>44821</v>
      </c>
    </row>
    <row r="478" spans="1:66" x14ac:dyDescent="0.2">
      <c r="B478" s="73" t="s">
        <v>1020</v>
      </c>
      <c r="J478" s="124">
        <f t="shared" ref="J478:AU478" si="47">SUM(J5:J477)</f>
        <v>12411030</v>
      </c>
      <c r="K478" s="124">
        <f t="shared" si="47"/>
        <v>5324185</v>
      </c>
      <c r="L478" s="124">
        <f t="shared" si="47"/>
        <v>22411.5</v>
      </c>
      <c r="M478" s="124">
        <f t="shared" si="47"/>
        <v>1240.0945199999992</v>
      </c>
      <c r="N478" s="124">
        <f t="shared" si="47"/>
        <v>41.080120000000001</v>
      </c>
      <c r="O478" s="98">
        <f t="shared" si="47"/>
        <v>1281.1746399999997</v>
      </c>
      <c r="P478" s="242">
        <f t="shared" si="47"/>
        <v>278.24980000000016</v>
      </c>
      <c r="Q478" s="124">
        <f t="shared" si="47"/>
        <v>3208.3061500000017</v>
      </c>
      <c r="R478" s="124">
        <f t="shared" si="47"/>
        <v>392.68317999999971</v>
      </c>
      <c r="S478" s="98">
        <f t="shared" si="47"/>
        <v>5160.4137700000028</v>
      </c>
      <c r="T478" s="260">
        <f t="shared" si="47"/>
        <v>31044841</v>
      </c>
      <c r="U478" s="124">
        <f t="shared" si="47"/>
        <v>24280007</v>
      </c>
      <c r="V478" s="124">
        <f t="shared" si="47"/>
        <v>26402923</v>
      </c>
      <c r="W478" s="124">
        <f t="shared" si="47"/>
        <v>30158</v>
      </c>
      <c r="X478" s="97">
        <f t="shared" si="47"/>
        <v>44305</v>
      </c>
      <c r="Y478" s="250">
        <f t="shared" si="47"/>
        <v>61841879</v>
      </c>
      <c r="Z478" s="279">
        <f t="shared" si="47"/>
        <v>4703731</v>
      </c>
      <c r="AA478" s="279">
        <f t="shared" si="47"/>
        <v>4708430</v>
      </c>
      <c r="AB478" s="124">
        <f t="shared" si="47"/>
        <v>481946</v>
      </c>
      <c r="AC478" s="124">
        <f t="shared" si="47"/>
        <v>1358320</v>
      </c>
      <c r="AD478" s="124">
        <f t="shared" si="47"/>
        <v>44285</v>
      </c>
      <c r="AE478" s="124">
        <f t="shared" si="47"/>
        <v>56945988.780000001</v>
      </c>
      <c r="AF478" s="124">
        <f t="shared" si="47"/>
        <v>245535128.15000001</v>
      </c>
      <c r="AG478" s="124">
        <f t="shared" si="47"/>
        <v>10513399</v>
      </c>
      <c r="AH478" s="124">
        <f t="shared" si="47"/>
        <v>65192298.909999996</v>
      </c>
      <c r="AI478" s="124">
        <f t="shared" si="47"/>
        <v>369031735.83999997</v>
      </c>
      <c r="AJ478" s="98">
        <f t="shared" si="47"/>
        <v>526231</v>
      </c>
      <c r="AK478" s="124">
        <f t="shared" si="47"/>
        <v>244404269</v>
      </c>
      <c r="AL478" s="124">
        <f t="shared" si="47"/>
        <v>40654509</v>
      </c>
      <c r="AM478" s="124">
        <f t="shared" si="47"/>
        <v>84020595</v>
      </c>
      <c r="AN478" s="124">
        <f t="shared" si="47"/>
        <v>369079373</v>
      </c>
      <c r="AO478" s="124">
        <f t="shared" si="47"/>
        <v>368996</v>
      </c>
      <c r="AP478" s="124">
        <f t="shared" si="47"/>
        <v>559819</v>
      </c>
      <c r="AQ478" s="98">
        <f t="shared" si="47"/>
        <v>928815</v>
      </c>
      <c r="AR478" s="124">
        <f t="shared" si="47"/>
        <v>43383533</v>
      </c>
      <c r="AS478" s="124">
        <f t="shared" si="47"/>
        <v>397215</v>
      </c>
      <c r="AT478" s="124">
        <f t="shared" si="47"/>
        <v>3326162</v>
      </c>
      <c r="AU478" s="98">
        <f t="shared" si="47"/>
        <v>47106910</v>
      </c>
    </row>
    <row r="480" spans="1:66" x14ac:dyDescent="0.2">
      <c r="A480" s="14">
        <v>923460543</v>
      </c>
      <c r="B480" t="str">
        <f>VLOOKUP($A480,[3]LibPAS!$A$2:$AO$486,2,FALSE)</f>
        <v>LANSDALE PUBLIC LIBRARY</v>
      </c>
      <c r="C480" s="95"/>
      <c r="D480">
        <f>VLOOKUP($A480,[2]LibPAS!$A$2:$AO$476,3,FALSE)</f>
        <v>0</v>
      </c>
      <c r="E480">
        <f>VLOOKUP($A480,[2]LibPAS!$A$2:$AO$476,4,FALSE)</f>
        <v>0</v>
      </c>
      <c r="F480" t="str">
        <f>VLOOKUP($A480,[2]LibPAS!$A$2:$AO$476,5,FALSE)</f>
        <v>Montgomery</v>
      </c>
      <c r="G480" s="96"/>
      <c r="H480" s="96"/>
      <c r="I480" s="120">
        <f>VLOOKUP($A480,[2]LibPAS!$A$2:$AO$476,6,FALSE)</f>
        <v>0</v>
      </c>
      <c r="J480" s="4">
        <f>VLOOKUP($A480,[2]LibPAS!$A$2:$AO$476,7,FALSE)</f>
        <v>16269</v>
      </c>
      <c r="K480" s="4">
        <f>VLOOKUP($A480,[2]LibPAS!$A$2:$AO$476,8,FALSE)</f>
        <v>8849</v>
      </c>
      <c r="L480">
        <f>VLOOKUP($A480,[2]LibPAS!$A$2:$AO$476,9,FALSE)</f>
        <v>59.42307692307692</v>
      </c>
      <c r="M480" s="17">
        <f>VLOOKUP($A480,[2]LibPAS!$A$2:$AO$476,11,FALSE)</f>
        <v>6</v>
      </c>
      <c r="N480" s="17">
        <f>VLOOKUP($A480,[2]LibPAS!$A$2:$AO$476,12,FALSE)</f>
        <v>0</v>
      </c>
      <c r="O480" s="98">
        <f t="shared" ref="O480:O481" si="48">SUM(M480:N480)</f>
        <v>6</v>
      </c>
      <c r="P480" s="247">
        <f>VLOOKUP($A480,[2]LibPAS!$A$2:$AO$476,41,FALSE)</f>
        <v>6</v>
      </c>
      <c r="Q480" s="17">
        <f>VLOOKUP($A480,[2]LibPAS!$A$2:$AO$476,13,FALSE)</f>
        <v>14</v>
      </c>
      <c r="R480" s="17">
        <f>VLOOKUP($A480,[2]LibPAS!$A$2:$AO$476,14,FALSE)</f>
        <v>10</v>
      </c>
      <c r="S480" s="98">
        <f t="shared" ref="S480:S481" si="49">SUM(O480:R480)</f>
        <v>36</v>
      </c>
      <c r="T480" s="290">
        <f>VLOOKUP($A480,[2]LibPAS!$A$2:$AO$476,15,FALSE)</f>
        <v>0</v>
      </c>
      <c r="U480" s="4">
        <f>VLOOKUP($A480,[2]LibPAS!$A$2:$AO$476,16,FALSE)</f>
        <v>53214</v>
      </c>
      <c r="V480" s="4">
        <f>VLOOKUP($A480,[2]LibPAS!$A$2:$AO$476,17,FALSE)</f>
        <v>723</v>
      </c>
      <c r="W480" s="4">
        <f>VLOOKUP($A480,[2]LibPAS!$A$2:$AO$476,18,FALSE)</f>
        <v>180</v>
      </c>
      <c r="X480" s="106">
        <f>VLOOKUP($A480,[2]LibPAS!$A$2:$AO$476,19,FALSE)</f>
        <v>0</v>
      </c>
      <c r="Y480" s="235">
        <f>VLOOKUP($A480,[2]LibPAS!$A$2:$AO$476,10,FALSE)</f>
        <v>81846</v>
      </c>
      <c r="Z480" s="249">
        <f>VLOOKUP($A480,[2]LibPAS!$A$2:$AO$476,20,FALSE)</f>
        <v>0</v>
      </c>
      <c r="AA480" s="249">
        <f>VLOOKUP($A480,[2]LibPAS!$A$2:$AO$476,21,FALSE)</f>
        <v>77</v>
      </c>
      <c r="AB480" s="68">
        <f>VLOOKUP($A480,[2]LibPAS!$A$2:$AO$476,22,FALSE)</f>
        <v>0</v>
      </c>
      <c r="AC480" s="68">
        <f>VLOOKUP($A480,[2]LibPAS!$A$2:$AO$476,23,FALSE)</f>
        <v>0</v>
      </c>
      <c r="AD480" s="68">
        <f>VLOOKUP($A480,[2]LibPAS!$A$2:$AO$476,24,FALSE)</f>
        <v>0</v>
      </c>
      <c r="AE480" s="68">
        <f>VLOOKUP($A480,[2]LibPAS!$A$2:$AO$476,25,FALSE)</f>
        <v>0</v>
      </c>
      <c r="AF480" s="68">
        <f>VLOOKUP($A480,[2]LibPAS!$A$2:$AO$476,26,FALSE)</f>
        <v>380000</v>
      </c>
      <c r="AG480" s="68">
        <f>VLOOKUP($A480,[2]LibPAS!$A$2:$AO$476,27,FALSE)</f>
        <v>0</v>
      </c>
      <c r="AH480" s="68">
        <f>VLOOKUP($A480,[2]LibPAS!$A$2:$AO$476,28,FALSE)</f>
        <v>124567</v>
      </c>
      <c r="AI480" s="68">
        <f>VLOOKUP($A480,[2]LibPAS!$A$2:$AO$476,29,FALSE)</f>
        <v>504567</v>
      </c>
      <c r="AJ480" s="91">
        <f t="shared" ref="AJ480:AJ481" si="50">AB480+AD480</f>
        <v>0</v>
      </c>
      <c r="AK480" s="68">
        <f>VLOOKUP($A480,[2]LibPAS!$A$2:$AO$476,30,FALSE)</f>
        <v>400379</v>
      </c>
      <c r="AL480" s="68">
        <f>VLOOKUP($A480,[2]LibPAS!$A$2:$AO$476,31,FALSE)</f>
        <v>78171</v>
      </c>
      <c r="AM480" s="68">
        <f>VLOOKUP($A480,[2]LibPAS!$A$2:$AO$476,32,FALSE)</f>
        <v>204040</v>
      </c>
      <c r="AN480" s="68">
        <f>VLOOKUP($A480,[2]LibPAS!$A$2:$AO$476,33,FALSE)</f>
        <v>282211</v>
      </c>
      <c r="AO480" s="68">
        <f>VLOOKUP($A480,[2]LibPAS!$A$2:$AO$476,34,FALSE)</f>
        <v>0</v>
      </c>
      <c r="AP480" s="68">
        <f>VLOOKUP($A480,[2]LibPAS!$A$2:$AO$476,35,FALSE)</f>
        <v>0</v>
      </c>
      <c r="AQ480" s="111">
        <f t="shared" ref="AQ480:AQ481" si="51">SUM(AO480:AP480)</f>
        <v>0</v>
      </c>
      <c r="AR480" s="68">
        <f>VLOOKUP($A480,[2]LibPAS!$A$2:$AO$476,36,FALSE)</f>
        <v>0</v>
      </c>
      <c r="AS480" s="68">
        <f>VLOOKUP($A480,[2]LibPAS!$A$2:$AO$476,37,FALSE)</f>
        <v>0</v>
      </c>
      <c r="AT480" s="68">
        <f>VLOOKUP($A480,[2]LibPAS!$A$2:$AO$476,38,FALSE)</f>
        <v>0</v>
      </c>
      <c r="AU480" s="91">
        <f t="shared" ref="AU480:AU481" si="52">SUM(AR480:AT480)</f>
        <v>0</v>
      </c>
      <c r="AW480" s="47"/>
      <c r="AX480" s="47"/>
      <c r="AY480" s="47"/>
      <c r="AZ480" s="47"/>
      <c r="BA480" s="47"/>
      <c r="BB480" s="47"/>
      <c r="BC480" s="47"/>
      <c r="BD480" s="47"/>
      <c r="BE480" s="47"/>
      <c r="BF480" s="47"/>
      <c r="BG480" s="47"/>
      <c r="BH480" s="47"/>
      <c r="BI480" s="47"/>
      <c r="BJ480" s="47"/>
      <c r="BK480" s="47"/>
      <c r="BL480" s="47"/>
      <c r="BM480" s="47"/>
      <c r="BN480" s="47"/>
    </row>
    <row r="481" spans="1:66" x14ac:dyDescent="0.2">
      <c r="A481" s="14">
        <v>919580903</v>
      </c>
      <c r="B481" t="str">
        <f>VLOOKUP($A481,[3]LibPAS!$A$2:$AO$486,2,FALSE)</f>
        <v>PRATT MEMORIAL LIBRARY</v>
      </c>
      <c r="C481" s="95"/>
      <c r="D481">
        <f>VLOOKUP($A481,[2]LibPAS!$A$2:$AO$476,3,FALSE)</f>
        <v>0</v>
      </c>
      <c r="E481">
        <f>VLOOKUP($A481,[2]LibPAS!$A$2:$AO$476,4,FALSE)</f>
        <v>0</v>
      </c>
      <c r="F481" t="str">
        <f>VLOOKUP($A481,[2]LibPAS!$A$2:$AO$476,5,FALSE)</f>
        <v>Susquehanna</v>
      </c>
      <c r="G481" s="96"/>
      <c r="H481" s="96"/>
      <c r="I481" s="120">
        <f>VLOOKUP($A481,[2]LibPAS!$A$2:$AO$476,6,FALSE)</f>
        <v>0</v>
      </c>
      <c r="J481" s="4">
        <f>VLOOKUP($A481,[2]LibPAS!$A$2:$AO$476,7,FALSE)</f>
        <v>3000</v>
      </c>
      <c r="K481" s="4">
        <f>VLOOKUP($A481,[2]LibPAS!$A$2:$AO$476,8,FALSE)</f>
        <v>531</v>
      </c>
      <c r="L481">
        <f>VLOOKUP($A481,[2]LibPAS!$A$2:$AO$476,9,FALSE)</f>
        <v>13</v>
      </c>
      <c r="M481" s="17">
        <f>VLOOKUP($A481,[2]LibPAS!$A$2:$AO$476,11,FALSE)</f>
        <v>0</v>
      </c>
      <c r="N481" s="17">
        <f>VLOOKUP($A481,[2]LibPAS!$A$2:$AO$476,12,FALSE)</f>
        <v>0</v>
      </c>
      <c r="O481" s="98">
        <f t="shared" si="48"/>
        <v>0</v>
      </c>
      <c r="P481" s="247">
        <f>VLOOKUP($A481,[2]LibPAS!$A$2:$AO$476,41,FALSE)</f>
        <v>1</v>
      </c>
      <c r="Q481" s="17">
        <f>VLOOKUP($A481,[2]LibPAS!$A$2:$AO$476,13,FALSE)</f>
        <v>0</v>
      </c>
      <c r="R481" s="17">
        <f>VLOOKUP($A481,[2]LibPAS!$A$2:$AO$476,14,FALSE)</f>
        <v>0</v>
      </c>
      <c r="S481" s="98">
        <f t="shared" si="49"/>
        <v>1</v>
      </c>
      <c r="T481" s="290">
        <f>VLOOKUP($A481,[2]LibPAS!$A$2:$AO$476,15,FALSE)</f>
        <v>0</v>
      </c>
      <c r="U481" s="4">
        <f>VLOOKUP($A481,[2]LibPAS!$A$2:$AO$476,16,FALSE)</f>
        <v>9252</v>
      </c>
      <c r="V481" s="4">
        <f>VLOOKUP($A481,[2]LibPAS!$A$2:$AO$476,17,FALSE)</f>
        <v>0</v>
      </c>
      <c r="W481" s="4">
        <f>VLOOKUP($A481,[2]LibPAS!$A$2:$AO$476,18,FALSE)</f>
        <v>23</v>
      </c>
      <c r="X481" s="106">
        <f>VLOOKUP($A481,[2]LibPAS!$A$2:$AO$476,19,FALSE)</f>
        <v>0</v>
      </c>
      <c r="Y481" s="235">
        <f>VLOOKUP($A481,[2]LibPAS!$A$2:$AO$476,10,FALSE)</f>
        <v>4285</v>
      </c>
      <c r="Z481" s="249">
        <f>VLOOKUP($A481,[2]LibPAS!$A$2:$AO$476,20,FALSE)</f>
        <v>0</v>
      </c>
      <c r="AA481" s="249">
        <f>VLOOKUP($A481,[2]LibPAS!$A$2:$AO$476,21,FALSE)</f>
        <v>174</v>
      </c>
      <c r="AB481" s="68">
        <f>VLOOKUP($A481,[2]LibPAS!$A$2:$AO$476,22,FALSE)</f>
        <v>0</v>
      </c>
      <c r="AC481" s="68">
        <f>VLOOKUP($A481,[2]LibPAS!$A$2:$AO$476,23,FALSE)</f>
        <v>0</v>
      </c>
      <c r="AD481" s="68">
        <f>VLOOKUP($A481,[2]LibPAS!$A$2:$AO$476,24,FALSE)</f>
        <v>0</v>
      </c>
      <c r="AE481" s="68">
        <f>VLOOKUP($A481,[2]LibPAS!$A$2:$AO$476,25,FALSE)</f>
        <v>0</v>
      </c>
      <c r="AF481" s="68">
        <f>VLOOKUP($A481,[2]LibPAS!$A$2:$AO$476,26,FALSE)</f>
        <v>3750</v>
      </c>
      <c r="AG481" s="68">
        <f>VLOOKUP($A481,[2]LibPAS!$A$2:$AO$476,27,FALSE)</f>
        <v>0</v>
      </c>
      <c r="AH481" s="68">
        <f>VLOOKUP($A481,[2]LibPAS!$A$2:$AO$476,28,FALSE)</f>
        <v>15175</v>
      </c>
      <c r="AI481" s="68">
        <f>VLOOKUP($A481,[2]LibPAS!$A$2:$AO$476,29,FALSE)</f>
        <v>18925</v>
      </c>
      <c r="AJ481" s="91">
        <f t="shared" si="50"/>
        <v>0</v>
      </c>
      <c r="AK481" s="68">
        <f>VLOOKUP($A481,[2]LibPAS!$A$2:$AO$476,30,FALSE)</f>
        <v>6441</v>
      </c>
      <c r="AL481" s="68">
        <f>VLOOKUP($A481,[2]LibPAS!$A$2:$AO$476,31,FALSE)</f>
        <v>2808</v>
      </c>
      <c r="AM481" s="68">
        <f>VLOOKUP($A481,[2]LibPAS!$A$2:$AO$476,32,FALSE)</f>
        <v>8461</v>
      </c>
      <c r="AN481" s="68">
        <f>VLOOKUP($A481,[2]LibPAS!$A$2:$AO$476,33,FALSE)</f>
        <v>11269</v>
      </c>
      <c r="AO481" s="68">
        <f>VLOOKUP($A481,[2]LibPAS!$A$2:$AO$476,34,FALSE)</f>
        <v>0</v>
      </c>
      <c r="AP481" s="68">
        <f>VLOOKUP($A481,[2]LibPAS!$A$2:$AO$476,35,FALSE)</f>
        <v>0</v>
      </c>
      <c r="AQ481" s="111">
        <f t="shared" si="51"/>
        <v>0</v>
      </c>
      <c r="AR481" s="68">
        <f>VLOOKUP($A481,[2]LibPAS!$A$2:$AO$476,36,FALSE)</f>
        <v>0</v>
      </c>
      <c r="AS481" s="68">
        <f>VLOOKUP($A481,[2]LibPAS!$A$2:$AO$476,37,FALSE)</f>
        <v>0</v>
      </c>
      <c r="AT481" s="68">
        <f>VLOOKUP($A481,[2]LibPAS!$A$2:$AO$476,38,FALSE)</f>
        <v>0</v>
      </c>
      <c r="AU481" s="91">
        <f t="shared" si="52"/>
        <v>0</v>
      </c>
      <c r="AW481" s="47"/>
      <c r="AX481" s="47"/>
      <c r="AY481" s="47"/>
      <c r="AZ481" s="47"/>
      <c r="BA481" s="47"/>
      <c r="BB481" s="47"/>
      <c r="BC481" s="47"/>
      <c r="BD481" s="47"/>
      <c r="BE481" s="47"/>
      <c r="BF481" s="47"/>
      <c r="BG481" s="47"/>
      <c r="BH481" s="47"/>
      <c r="BI481" s="47"/>
      <c r="BJ481" s="47"/>
      <c r="BK481" s="47"/>
      <c r="BL481" s="47"/>
      <c r="BM481" s="47"/>
      <c r="BN481" s="47"/>
    </row>
    <row r="483" spans="1:66" x14ac:dyDescent="0.2">
      <c r="B483" s="73" t="s">
        <v>1021</v>
      </c>
      <c r="I483" s="126" t="s">
        <v>1017</v>
      </c>
      <c r="J483" s="125">
        <f>J478-J480-J481</f>
        <v>12391761</v>
      </c>
      <c r="K483" s="125">
        <f t="shared" ref="K483:AU483" si="53">K478-K480-K481</f>
        <v>5314805</v>
      </c>
      <c r="L483" s="125">
        <f t="shared" si="53"/>
        <v>22339.076923076922</v>
      </c>
      <c r="M483" s="127">
        <f t="shared" si="53"/>
        <v>1234.0945199999992</v>
      </c>
      <c r="N483" s="127">
        <f t="shared" si="53"/>
        <v>41.080120000000001</v>
      </c>
      <c r="O483" s="127">
        <f t="shared" si="53"/>
        <v>1275.1746399999997</v>
      </c>
      <c r="P483" s="248">
        <f t="shared" si="53"/>
        <v>271.24980000000016</v>
      </c>
      <c r="Q483" s="127">
        <f t="shared" si="53"/>
        <v>3194.3061500000017</v>
      </c>
      <c r="R483" s="127">
        <f t="shared" si="53"/>
        <v>382.68317999999971</v>
      </c>
      <c r="S483" s="125">
        <f t="shared" si="53"/>
        <v>5123.4137700000028</v>
      </c>
      <c r="T483" s="290">
        <f t="shared" si="53"/>
        <v>31044841</v>
      </c>
      <c r="U483" s="125">
        <f t="shared" si="53"/>
        <v>24217541</v>
      </c>
      <c r="V483" s="125">
        <f t="shared" si="53"/>
        <v>26402200</v>
      </c>
      <c r="W483" s="125">
        <f t="shared" si="53"/>
        <v>29955</v>
      </c>
      <c r="X483" s="125">
        <f t="shared" si="53"/>
        <v>44305</v>
      </c>
      <c r="Y483" s="251">
        <f t="shared" si="53"/>
        <v>61755748</v>
      </c>
      <c r="Z483" s="280">
        <f t="shared" si="53"/>
        <v>4703731</v>
      </c>
      <c r="AA483" s="280">
        <f t="shared" si="53"/>
        <v>4708179</v>
      </c>
      <c r="AB483" s="125">
        <f t="shared" si="53"/>
        <v>481946</v>
      </c>
      <c r="AC483" s="125">
        <f t="shared" si="53"/>
        <v>1358320</v>
      </c>
      <c r="AD483" s="125">
        <f t="shared" si="53"/>
        <v>44285</v>
      </c>
      <c r="AE483" s="125">
        <f t="shared" si="53"/>
        <v>56945988.780000001</v>
      </c>
      <c r="AF483" s="125">
        <f t="shared" si="53"/>
        <v>245151378.15000001</v>
      </c>
      <c r="AG483" s="125">
        <f t="shared" si="53"/>
        <v>10513399</v>
      </c>
      <c r="AH483" s="125">
        <f t="shared" si="53"/>
        <v>65052556.909999996</v>
      </c>
      <c r="AI483" s="125">
        <f t="shared" si="53"/>
        <v>368508243.83999997</v>
      </c>
      <c r="AJ483" s="125">
        <f t="shared" si="53"/>
        <v>526231</v>
      </c>
      <c r="AK483" s="125">
        <f t="shared" si="53"/>
        <v>243997449</v>
      </c>
      <c r="AL483" s="125">
        <f t="shared" si="53"/>
        <v>40573530</v>
      </c>
      <c r="AM483" s="125">
        <f t="shared" si="53"/>
        <v>83808094</v>
      </c>
      <c r="AN483" s="125">
        <f t="shared" si="53"/>
        <v>368785893</v>
      </c>
      <c r="AO483" s="125">
        <f t="shared" si="53"/>
        <v>368996</v>
      </c>
      <c r="AP483" s="125">
        <f t="shared" si="53"/>
        <v>559819</v>
      </c>
      <c r="AQ483" s="125">
        <f t="shared" si="53"/>
        <v>928815</v>
      </c>
      <c r="AR483" s="125">
        <f t="shared" si="53"/>
        <v>43383533</v>
      </c>
      <c r="AS483" s="125">
        <f t="shared" si="53"/>
        <v>397215</v>
      </c>
      <c r="AT483" s="125">
        <f t="shared" si="53"/>
        <v>3326162</v>
      </c>
      <c r="AU483" s="125">
        <f t="shared" si="53"/>
        <v>47106910</v>
      </c>
    </row>
    <row r="485" spans="1:66" x14ac:dyDescent="0.2">
      <c r="A485" s="12">
        <v>919660153</v>
      </c>
      <c r="B485" s="12" t="s">
        <v>1062</v>
      </c>
    </row>
    <row r="486" spans="1:66" x14ac:dyDescent="0.2">
      <c r="A486" s="12">
        <v>919660243</v>
      </c>
      <c r="B486" s="12" t="s">
        <v>1063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CC484"/>
  <sheetViews>
    <sheetView workbookViewId="0">
      <pane xSplit="2" ySplit="6" topLeftCell="C46" activePane="bottomRight" state="frozen"/>
      <selection pane="topRight" activeCell="C1" sqref="C1"/>
      <selection pane="bottomLeft" activeCell="A3" sqref="A3"/>
      <selection pane="bottomRight" activeCell="C51" sqref="C51"/>
    </sheetView>
  </sheetViews>
  <sheetFormatPr defaultRowHeight="12.75" x14ac:dyDescent="0.2"/>
  <cols>
    <col min="1" max="1" width="10.5703125" customWidth="1"/>
    <col min="2" max="2" width="41" customWidth="1"/>
    <col min="3" max="3" width="11.42578125" bestFit="1" customWidth="1"/>
    <col min="4" max="4" width="11.42578125" style="4" bestFit="1" customWidth="1"/>
    <col min="6" max="6" width="48.140625" customWidth="1"/>
  </cols>
  <sheetData>
    <row r="1" spans="1:80" x14ac:dyDescent="0.2">
      <c r="A1" s="85" t="s">
        <v>1041</v>
      </c>
    </row>
    <row r="2" spans="1:80" s="15" customFormat="1" x14ac:dyDescent="0.2">
      <c r="A2" s="15" t="s">
        <v>488</v>
      </c>
      <c r="B2" s="15" t="s">
        <v>489</v>
      </c>
      <c r="C2" s="15" t="s">
        <v>380</v>
      </c>
      <c r="D2" s="11" t="s">
        <v>57</v>
      </c>
    </row>
    <row r="3" spans="1:80" s="182" customFormat="1" ht="39" thickBot="1" x14ac:dyDescent="0.25">
      <c r="A3" s="182" t="s">
        <v>564</v>
      </c>
      <c r="B3" s="182" t="s">
        <v>59</v>
      </c>
      <c r="C3" s="182" t="s">
        <v>927</v>
      </c>
      <c r="D3" s="184" t="s">
        <v>612</v>
      </c>
    </row>
    <row r="4" spans="1:80" s="16" customFormat="1" ht="115.5" thickBot="1" x14ac:dyDescent="0.25">
      <c r="B4" s="151" t="s">
        <v>966</v>
      </c>
      <c r="C4" s="151" t="s">
        <v>1003</v>
      </c>
      <c r="D4" s="160" t="s">
        <v>1004</v>
      </c>
    </row>
    <row r="5" spans="1:80" x14ac:dyDescent="0.2">
      <c r="A5" s="14">
        <v>912670603</v>
      </c>
      <c r="B5" t="str">
        <f>VLOOKUP($A5,[2]LibPAS!$A$2:$AO$476,2,FALSE)</f>
        <v>A HUFNAGEL PUBLIC LIBRARY OF GLEN ROCK</v>
      </c>
      <c r="C5" s="168">
        <v>0</v>
      </c>
      <c r="D5" s="155">
        <v>8</v>
      </c>
      <c r="E5" s="14"/>
      <c r="F5" s="4"/>
      <c r="J5" s="14"/>
      <c r="K5" s="14"/>
      <c r="U5" s="14"/>
      <c r="V5" s="14"/>
      <c r="AC5" s="14"/>
      <c r="AX5" s="14"/>
      <c r="BC5" s="14"/>
      <c r="BE5" s="4"/>
      <c r="BF5" s="14"/>
      <c r="BG5" s="14"/>
      <c r="BH5" s="14"/>
      <c r="BI5" s="4"/>
      <c r="BJ5" s="14"/>
      <c r="BK5" s="14"/>
      <c r="BL5" s="14"/>
      <c r="BM5" s="14"/>
      <c r="BN5" s="14"/>
      <c r="BO5" s="4"/>
      <c r="BP5" s="4"/>
      <c r="BQ5" s="14"/>
      <c r="BR5" s="14"/>
      <c r="BS5" s="14"/>
      <c r="BT5" s="14"/>
      <c r="BU5" s="4"/>
      <c r="BV5" s="4"/>
      <c r="BW5" s="4"/>
      <c r="BX5" s="4"/>
      <c r="BY5" s="68"/>
      <c r="BZ5" s="68"/>
      <c r="CA5" s="68"/>
      <c r="CB5" s="4"/>
    </row>
    <row r="6" spans="1:80" x14ac:dyDescent="0.2">
      <c r="A6" s="14">
        <v>919350243</v>
      </c>
      <c r="B6" t="str">
        <f>VLOOKUP($A6,[2]LibPAS!$A$2:$AO$476,2,FALSE)</f>
        <v>ABINGTON COMMUNITY LIBRARY</v>
      </c>
      <c r="C6" s="168">
        <v>0</v>
      </c>
      <c r="D6" s="155">
        <v>23</v>
      </c>
      <c r="E6" s="14"/>
      <c r="F6" s="4"/>
      <c r="J6" s="14"/>
      <c r="K6" s="14"/>
      <c r="L6" s="14"/>
      <c r="N6" s="14"/>
      <c r="O6" s="14"/>
      <c r="U6" s="14"/>
      <c r="V6" s="14"/>
      <c r="AC6" s="14"/>
      <c r="AI6" s="14"/>
      <c r="AO6" s="14"/>
      <c r="AX6" s="14"/>
      <c r="BC6" s="14"/>
      <c r="BE6" s="4"/>
      <c r="BF6" s="14"/>
      <c r="BG6" s="14"/>
      <c r="BH6" s="14"/>
      <c r="BI6" s="4"/>
      <c r="BJ6" s="14"/>
      <c r="BK6" s="14"/>
      <c r="BL6" s="14"/>
      <c r="BM6" s="14"/>
      <c r="BN6" s="14"/>
      <c r="BO6" s="4"/>
      <c r="BP6" s="4"/>
      <c r="BQ6" s="14"/>
      <c r="BR6" s="14"/>
      <c r="BS6" s="14"/>
      <c r="BT6" s="14"/>
      <c r="BU6" s="14"/>
      <c r="BV6" s="4"/>
      <c r="BW6" s="4"/>
      <c r="BX6" s="14"/>
      <c r="BY6" s="47"/>
      <c r="BZ6" s="47"/>
      <c r="CA6" s="47"/>
      <c r="CB6" s="4"/>
    </row>
    <row r="7" spans="1:80" x14ac:dyDescent="0.2">
      <c r="A7" s="14">
        <v>923460034</v>
      </c>
      <c r="B7" t="str">
        <f>VLOOKUP($A7,[2]LibPAS!$A$2:$AO$476,2,FALSE)</f>
        <v>ABINGTON TWP PUBLIC LIBRARY</v>
      </c>
      <c r="C7" s="168">
        <v>0</v>
      </c>
      <c r="D7" s="155">
        <v>23</v>
      </c>
      <c r="E7" s="14"/>
      <c r="F7" s="4"/>
      <c r="J7" s="14"/>
      <c r="K7" s="14"/>
      <c r="V7" s="14"/>
      <c r="W7" s="14"/>
      <c r="AC7" s="14"/>
      <c r="AI7" s="14"/>
      <c r="AO7" s="14"/>
      <c r="AX7" s="14"/>
      <c r="BC7" s="14"/>
      <c r="BD7" s="14"/>
      <c r="BE7" s="4"/>
      <c r="BF7" s="14"/>
      <c r="BG7" s="14"/>
      <c r="BH7" s="14"/>
      <c r="BI7" s="4"/>
      <c r="BJ7" s="14"/>
      <c r="BK7" s="14"/>
      <c r="BL7" s="14"/>
      <c r="BM7" s="14"/>
      <c r="BN7" s="14"/>
      <c r="BO7" s="4"/>
      <c r="BP7" s="4"/>
      <c r="BQ7" s="14"/>
      <c r="BR7" s="14"/>
      <c r="BS7" s="14"/>
      <c r="BT7" s="14"/>
      <c r="BU7" s="4"/>
      <c r="BV7" s="4"/>
      <c r="BW7" s="4"/>
      <c r="BX7" s="14"/>
      <c r="BY7" s="47"/>
      <c r="BZ7" s="47"/>
      <c r="CA7" s="47"/>
      <c r="CB7" s="4"/>
    </row>
    <row r="8" spans="1:80" x14ac:dyDescent="0.2">
      <c r="A8" s="14">
        <v>907650753</v>
      </c>
      <c r="B8" t="str">
        <f>VLOOKUP($A8,[2]LibPAS!$A$2:$AO$476,2,FALSE)</f>
        <v>ADAMS MEMORIAL LIBRARY</v>
      </c>
      <c r="C8" s="157">
        <v>0</v>
      </c>
      <c r="D8" s="155">
        <v>32</v>
      </c>
      <c r="E8" s="14"/>
      <c r="F8" s="4"/>
      <c r="J8" s="14"/>
      <c r="K8" s="14"/>
      <c r="L8" s="14"/>
      <c r="N8" s="14"/>
      <c r="V8" s="14"/>
      <c r="AX8" s="14"/>
      <c r="BE8" s="4"/>
      <c r="BF8" s="14"/>
      <c r="BG8" s="14"/>
      <c r="BH8" s="14"/>
      <c r="BI8" s="4"/>
      <c r="BJ8" s="4"/>
      <c r="BK8" s="4"/>
      <c r="BL8" s="4"/>
      <c r="BM8" s="14"/>
      <c r="BN8" s="4"/>
      <c r="BO8" s="4"/>
      <c r="BP8" s="4"/>
      <c r="BQ8" s="14"/>
      <c r="BR8" s="14"/>
      <c r="BS8" s="14"/>
      <c r="BT8" s="14"/>
      <c r="BU8" s="14"/>
      <c r="BV8" s="4"/>
      <c r="BW8" s="4"/>
      <c r="BX8" s="4"/>
      <c r="BY8" s="68"/>
      <c r="BZ8" s="68"/>
      <c r="CA8" s="68"/>
      <c r="CB8" s="4"/>
    </row>
    <row r="9" spans="1:80" x14ac:dyDescent="0.2">
      <c r="A9" s="14">
        <v>912010453</v>
      </c>
      <c r="B9" t="str">
        <f>VLOOKUP($A9,[2]LibPAS!$A$2:$AO$476,2,FALSE)</f>
        <v>ADAMS SYS ADMIN UNIT</v>
      </c>
      <c r="C9" s="157">
        <v>0</v>
      </c>
      <c r="D9" s="155">
        <v>45</v>
      </c>
      <c r="E9" s="14"/>
      <c r="F9" s="4"/>
      <c r="J9" s="14"/>
      <c r="K9" s="14"/>
      <c r="U9" s="14"/>
      <c r="V9" s="14"/>
      <c r="AI9" s="14"/>
      <c r="AO9" s="14"/>
      <c r="BE9" s="4"/>
      <c r="BF9" s="14"/>
      <c r="BG9" s="14"/>
      <c r="BH9" s="14"/>
      <c r="BI9" s="4"/>
      <c r="BJ9" s="14"/>
      <c r="BK9" s="14"/>
      <c r="BL9" s="14"/>
      <c r="BM9" s="14"/>
      <c r="BN9" s="14"/>
      <c r="BO9" s="4"/>
      <c r="BP9" s="4"/>
      <c r="BQ9" s="14"/>
      <c r="BR9" s="14"/>
      <c r="BS9" s="14"/>
      <c r="BT9" s="14"/>
      <c r="BU9" s="4"/>
      <c r="BV9" s="4"/>
      <c r="BW9" s="4"/>
      <c r="BX9" s="14"/>
      <c r="BY9" s="47"/>
      <c r="BZ9" s="47"/>
      <c r="CA9" s="47"/>
      <c r="CB9" s="4"/>
    </row>
    <row r="10" spans="1:80" x14ac:dyDescent="0.2">
      <c r="A10" s="14">
        <v>913360033</v>
      </c>
      <c r="B10" t="str">
        <f>VLOOKUP($A10,[2]LibPAS!$A$2:$AO$476,2,FALSE)</f>
        <v>ADAMSTOWN AREA LIBRARY</v>
      </c>
      <c r="C10" s="168">
        <v>0</v>
      </c>
      <c r="D10" s="155">
        <v>13</v>
      </c>
      <c r="F10" s="4"/>
      <c r="J10" s="14"/>
      <c r="K10" s="14"/>
      <c r="N10" s="14"/>
      <c r="U10" s="14"/>
      <c r="V10" s="14"/>
      <c r="AC10" s="14"/>
      <c r="AI10" s="14"/>
      <c r="AO10" s="14"/>
      <c r="AX10" s="14"/>
      <c r="BC10" s="14"/>
      <c r="BE10" s="4"/>
      <c r="BF10" s="14"/>
      <c r="BG10" s="14"/>
      <c r="BH10" s="14"/>
      <c r="BI10" s="4"/>
      <c r="BJ10" s="14"/>
      <c r="BK10" s="14"/>
      <c r="BL10" s="14"/>
      <c r="BM10" s="14"/>
      <c r="BN10" s="14"/>
      <c r="BO10" s="4"/>
      <c r="BP10" s="4"/>
      <c r="BQ10" s="14"/>
      <c r="BR10" s="14"/>
      <c r="BS10" s="14"/>
      <c r="BT10" s="14"/>
      <c r="BU10" s="4"/>
      <c r="BV10" s="4"/>
      <c r="BW10" s="4"/>
      <c r="BX10" s="4"/>
      <c r="BY10" s="68"/>
      <c r="BZ10" s="68"/>
      <c r="CA10" s="68"/>
      <c r="CB10" s="4"/>
    </row>
    <row r="11" spans="1:80" x14ac:dyDescent="0.2">
      <c r="A11" s="14">
        <v>905250033</v>
      </c>
      <c r="B11" t="str">
        <f>VLOOKUP($A11,[2]LibPAS!$A$2:$AO$476,2,FALSE)</f>
        <v>ALBION AREA PUBLIC LIBRARY</v>
      </c>
      <c r="C11" s="168">
        <v>0</v>
      </c>
      <c r="D11" s="155">
        <v>4</v>
      </c>
      <c r="J11" s="14"/>
      <c r="K11" s="14"/>
      <c r="V11" s="14"/>
      <c r="AO11" s="14"/>
      <c r="AX11" s="14"/>
      <c r="BE11" s="4"/>
      <c r="BF11" s="14"/>
      <c r="BG11" s="14"/>
      <c r="BH11" s="14"/>
      <c r="BI11" s="4"/>
      <c r="BJ11" s="14"/>
      <c r="BK11" s="4"/>
      <c r="BL11" s="14"/>
      <c r="BM11" s="14"/>
      <c r="BN11" s="14"/>
      <c r="BO11" s="4"/>
      <c r="BP11" s="4"/>
      <c r="BQ11" s="14"/>
      <c r="BR11" s="14"/>
      <c r="BS11" s="14"/>
      <c r="BT11" s="14"/>
      <c r="BU11" s="14"/>
      <c r="BV11" s="4"/>
      <c r="BW11" s="4"/>
      <c r="BX11" s="4"/>
      <c r="BY11" s="68"/>
      <c r="BZ11" s="68"/>
      <c r="CA11" s="68"/>
      <c r="CB11" s="4"/>
    </row>
    <row r="12" spans="1:80" x14ac:dyDescent="0.2">
      <c r="A12" s="14">
        <v>912280633</v>
      </c>
      <c r="B12" t="str">
        <f>VLOOKUP($A12,[2]LibPAS!$A$2:$AO$476,2,FALSE)</f>
        <v>ALEXANDER HAMILTON MEMORIAL FREE LIBRARY</v>
      </c>
      <c r="C12" s="168">
        <v>5007</v>
      </c>
      <c r="D12" s="155">
        <v>18</v>
      </c>
      <c r="E12" s="14"/>
      <c r="F12" s="4"/>
      <c r="J12" s="14"/>
      <c r="K12" s="14"/>
      <c r="N12" s="14"/>
      <c r="U12" s="14"/>
      <c r="V12" s="14"/>
      <c r="AI12" s="14"/>
      <c r="AO12" s="14"/>
      <c r="AX12" s="14"/>
      <c r="BC12" s="14"/>
      <c r="BE12" s="4"/>
      <c r="BF12" s="14"/>
      <c r="BG12" s="14"/>
      <c r="BH12" s="14"/>
      <c r="BI12" s="4"/>
      <c r="BJ12" s="14"/>
      <c r="BK12" s="4"/>
      <c r="BL12" s="14"/>
      <c r="BM12" s="4"/>
      <c r="BN12" s="4"/>
      <c r="BO12" s="4"/>
      <c r="BP12" s="4"/>
      <c r="BQ12" s="14"/>
      <c r="BR12" s="14"/>
      <c r="BS12" s="14"/>
      <c r="BT12" s="14"/>
      <c r="BU12" s="4"/>
      <c r="BV12" s="4"/>
      <c r="BW12" s="4"/>
      <c r="BX12" s="14"/>
      <c r="BY12" s="47"/>
      <c r="BZ12" s="47"/>
      <c r="CA12" s="47"/>
      <c r="CB12" s="4"/>
    </row>
    <row r="13" spans="1:80" x14ac:dyDescent="0.2">
      <c r="A13" s="14">
        <v>902024075</v>
      </c>
      <c r="B13" t="str">
        <f>VLOOKUP($A13,[2]LibPAS!$A$2:$AO$476,2,FALSE)</f>
        <v>ALLEGHENY SYS ADMIN UNIT</v>
      </c>
      <c r="C13" s="168">
        <v>0</v>
      </c>
      <c r="D13" s="155">
        <v>0</v>
      </c>
      <c r="E13" s="14"/>
      <c r="F13" s="14"/>
      <c r="J13" s="14"/>
      <c r="K13" s="14"/>
      <c r="N13" s="14"/>
      <c r="O13" s="14"/>
      <c r="U13" s="14"/>
      <c r="V13" s="14"/>
      <c r="AC13" s="14"/>
      <c r="AI13" s="14"/>
      <c r="AO13" s="14"/>
      <c r="BD13" s="14"/>
      <c r="BE13" s="4"/>
      <c r="BF13" s="14"/>
      <c r="BG13" s="14"/>
      <c r="BH13" s="14"/>
      <c r="BI13" s="4"/>
      <c r="BJ13" s="14"/>
      <c r="BK13" s="14"/>
      <c r="BL13" s="14"/>
      <c r="BM13" s="14"/>
      <c r="BN13" s="14"/>
      <c r="BO13" s="4"/>
      <c r="BP13" s="4"/>
      <c r="BQ13" s="14"/>
      <c r="BR13" s="4"/>
      <c r="BS13" s="14"/>
      <c r="BT13" s="14"/>
      <c r="BU13" s="14"/>
      <c r="BV13" s="4"/>
      <c r="BW13" s="4"/>
      <c r="BX13" s="14"/>
      <c r="BY13" s="14"/>
      <c r="BZ13" s="14"/>
      <c r="CA13" s="14"/>
      <c r="CB13" s="4"/>
    </row>
    <row r="14" spans="1:80" x14ac:dyDescent="0.2">
      <c r="A14" s="14">
        <v>917081203</v>
      </c>
      <c r="B14" t="str">
        <f>VLOOKUP($A14,[2]LibPAS!$A$2:$AO$476,2,FALSE)</f>
        <v>ALLEN F. PIERCE FREE LIBRARY</v>
      </c>
      <c r="C14" s="168">
        <v>0</v>
      </c>
      <c r="D14" s="155">
        <v>9</v>
      </c>
      <c r="E14" s="14"/>
      <c r="F14" s="14"/>
      <c r="J14" s="14"/>
      <c r="K14" s="14"/>
      <c r="L14" s="14"/>
      <c r="O14" s="14"/>
      <c r="U14" s="14"/>
      <c r="V14" s="14"/>
      <c r="AC14" s="14"/>
      <c r="AI14" s="14"/>
      <c r="AO14" s="14"/>
      <c r="BE14" s="4"/>
      <c r="BF14" s="14"/>
      <c r="BG14" s="14"/>
      <c r="BH14" s="14"/>
      <c r="BI14" s="4"/>
      <c r="BJ14" s="14"/>
      <c r="BK14" s="4"/>
      <c r="BL14" s="14"/>
      <c r="BM14" s="4"/>
      <c r="BN14" s="4"/>
      <c r="BO14" s="4"/>
      <c r="BP14" s="4"/>
      <c r="BQ14" s="14"/>
      <c r="BR14" s="14"/>
      <c r="BS14" s="14"/>
      <c r="BT14" s="14"/>
      <c r="BU14" s="14"/>
      <c r="BV14" s="4"/>
      <c r="BW14" s="4"/>
      <c r="BX14" s="4"/>
      <c r="BY14" s="68"/>
      <c r="BZ14" s="68"/>
      <c r="CA14" s="68"/>
      <c r="CB14" s="4"/>
    </row>
    <row r="15" spans="1:80" x14ac:dyDescent="0.2">
      <c r="A15" s="14">
        <v>921390062</v>
      </c>
      <c r="B15" t="str">
        <f>VLOOKUP($A15,[2]LibPAS!$A$2:$AO$476,2,FALSE)</f>
        <v>ALLENTOWN PUBLIC LIBRARY</v>
      </c>
      <c r="C15" s="168">
        <v>0</v>
      </c>
      <c r="D15" s="155">
        <v>60</v>
      </c>
      <c r="E15" s="14"/>
      <c r="J15" s="14"/>
      <c r="K15" s="14"/>
      <c r="U15" s="14"/>
      <c r="V15" s="14"/>
      <c r="W15" s="14"/>
      <c r="AC15" s="14"/>
      <c r="AI15" s="14"/>
      <c r="AO15" s="14"/>
      <c r="AX15" s="14"/>
      <c r="BC15" s="14"/>
      <c r="BE15" s="4"/>
      <c r="BF15" s="14"/>
      <c r="BG15" s="14"/>
      <c r="BH15" s="14"/>
      <c r="BI15" s="4"/>
      <c r="BJ15" s="14"/>
      <c r="BK15" s="14"/>
      <c r="BL15" s="14"/>
      <c r="BM15" s="14"/>
      <c r="BN15" s="14"/>
      <c r="BO15" s="4"/>
      <c r="BP15" s="4"/>
      <c r="BQ15" s="14"/>
      <c r="BR15" s="4"/>
      <c r="BS15" s="14"/>
      <c r="BT15" s="14"/>
      <c r="BU15" s="4"/>
      <c r="BV15" s="4"/>
      <c r="BW15" s="4"/>
      <c r="BX15" s="4"/>
      <c r="BY15" s="68"/>
      <c r="BZ15" s="68"/>
      <c r="CA15" s="68"/>
      <c r="CB15" s="4"/>
    </row>
    <row r="16" spans="1:80" x14ac:dyDescent="0.2">
      <c r="A16" s="14">
        <v>908070043</v>
      </c>
      <c r="B16" t="str">
        <f>VLOOKUP($A16,[2]LibPAS!$A$2:$AO$476,2,FALSE)</f>
        <v>ALTOONA AREA PUBLIC LIBRARY</v>
      </c>
      <c r="C16" s="168">
        <v>0</v>
      </c>
      <c r="D16" s="155">
        <v>32</v>
      </c>
      <c r="E16" s="14"/>
      <c r="F16" s="4"/>
      <c r="J16" s="14"/>
      <c r="K16" s="14"/>
      <c r="L16" s="14"/>
      <c r="N16" s="14"/>
      <c r="O16" s="14"/>
      <c r="V16" s="14"/>
      <c r="X16" s="14"/>
      <c r="AD16" s="14"/>
      <c r="AJ16" s="14"/>
      <c r="AP16" s="14"/>
      <c r="AX16" s="14"/>
      <c r="BE16" s="4"/>
      <c r="BF16" s="14"/>
      <c r="BG16" s="14"/>
      <c r="BH16" s="14"/>
      <c r="BI16" s="4"/>
      <c r="BJ16" s="14"/>
      <c r="BK16" s="14"/>
      <c r="BL16" s="14"/>
      <c r="BM16" s="4"/>
      <c r="BN16" s="4"/>
      <c r="BO16" s="4"/>
      <c r="BP16" s="4"/>
      <c r="BQ16" s="14"/>
      <c r="BR16" s="4"/>
      <c r="BS16" s="14"/>
      <c r="BT16" s="14"/>
      <c r="BU16" s="4"/>
      <c r="BV16" s="4"/>
      <c r="BW16" s="4"/>
      <c r="BX16" s="4"/>
      <c r="BY16" s="68"/>
      <c r="BZ16" s="68"/>
      <c r="CA16" s="68"/>
      <c r="CB16" s="4"/>
    </row>
    <row r="17" spans="1:80" x14ac:dyDescent="0.2">
      <c r="A17" s="14">
        <v>915210453</v>
      </c>
      <c r="B17" t="str">
        <f>VLOOKUP($A17,[2]LibPAS!$A$2:$AO$476,2,FALSE)</f>
        <v>AMELIA S GIVIN LIBRARY</v>
      </c>
      <c r="C17" s="157">
        <v>0</v>
      </c>
      <c r="D17" s="155">
        <v>6</v>
      </c>
      <c r="E17" s="14"/>
      <c r="F17" s="14"/>
      <c r="J17" s="14"/>
      <c r="K17" s="14"/>
      <c r="N17" s="14"/>
      <c r="P17" s="14"/>
      <c r="V17" s="14"/>
      <c r="AC17" s="14"/>
      <c r="AO17" s="14"/>
      <c r="AX17" s="14"/>
      <c r="BC17" s="14"/>
      <c r="BD17" s="14"/>
      <c r="BE17" s="4"/>
      <c r="BF17" s="14"/>
      <c r="BG17" s="14"/>
      <c r="BH17" s="14"/>
      <c r="BI17" s="4"/>
      <c r="BJ17" s="14"/>
      <c r="BK17" s="4"/>
      <c r="BL17" s="14"/>
      <c r="BM17" s="14"/>
      <c r="BN17" s="14"/>
      <c r="BO17" s="4"/>
      <c r="BP17" s="4"/>
      <c r="BQ17" s="14"/>
      <c r="BR17" s="14"/>
      <c r="BS17" s="14"/>
      <c r="BT17" s="14"/>
      <c r="BU17" s="4"/>
      <c r="BV17" s="4"/>
      <c r="BW17" s="4"/>
      <c r="BX17" s="14"/>
      <c r="BY17" s="47"/>
      <c r="BZ17" s="47"/>
      <c r="CA17" s="47"/>
      <c r="CB17" s="4"/>
    </row>
    <row r="18" spans="1:80" x14ac:dyDescent="0.2">
      <c r="A18" s="14">
        <v>902020213</v>
      </c>
      <c r="B18" t="str">
        <f>VLOOKUP($A18,[2]LibPAS!$A$2:$AO$476,2,FALSE)</f>
        <v>ANDREW BAYNE MEM LIBRARY</v>
      </c>
      <c r="C18" s="168">
        <v>0</v>
      </c>
      <c r="D18" s="155">
        <v>8</v>
      </c>
      <c r="E18" s="14"/>
      <c r="F18" s="4"/>
      <c r="J18" s="14"/>
      <c r="K18" s="14"/>
      <c r="U18" s="14"/>
      <c r="AC18" s="14"/>
      <c r="AO18" s="14"/>
      <c r="AX18" s="14"/>
      <c r="BC18" s="14"/>
      <c r="BD18" s="14"/>
      <c r="BE18" s="4"/>
      <c r="BF18" s="14"/>
      <c r="BG18" s="14"/>
      <c r="BH18" s="14"/>
      <c r="BI18" s="4"/>
      <c r="BJ18" s="14"/>
      <c r="BK18" s="4"/>
      <c r="BL18" s="14"/>
      <c r="BM18" s="4"/>
      <c r="BN18" s="4"/>
      <c r="BO18" s="4"/>
      <c r="BP18" s="4"/>
      <c r="BQ18" s="14"/>
      <c r="BR18" s="14"/>
      <c r="BS18" s="14"/>
      <c r="BT18" s="14"/>
      <c r="BU18" s="14"/>
      <c r="BV18" s="4"/>
      <c r="BW18" s="4"/>
      <c r="BX18" s="4"/>
      <c r="BY18" s="68"/>
      <c r="BZ18" s="68"/>
      <c r="CA18" s="68"/>
      <c r="CB18" s="4"/>
    </row>
    <row r="19" spans="1:80" x14ac:dyDescent="0.2">
      <c r="A19" s="14">
        <v>902020543</v>
      </c>
      <c r="B19" t="str">
        <f>VLOOKUP($A19,[2]LibPAS!$A$2:$AO$476,2,FALSE)</f>
        <v>ANDREW CARNEGIE FREE LIBRARY</v>
      </c>
      <c r="C19" s="168">
        <v>0</v>
      </c>
      <c r="D19" s="155">
        <v>14</v>
      </c>
      <c r="E19" s="14"/>
      <c r="F19" s="4"/>
      <c r="J19" s="14"/>
      <c r="K19" s="14"/>
      <c r="N19" s="14"/>
      <c r="U19" s="14"/>
      <c r="V19" s="14"/>
      <c r="AI19" s="14"/>
      <c r="AO19" s="14"/>
      <c r="BE19" s="4"/>
      <c r="BF19" s="14"/>
      <c r="BG19" s="14"/>
      <c r="BH19" s="14"/>
      <c r="BI19" s="4"/>
      <c r="BJ19" s="14"/>
      <c r="BK19" s="14"/>
      <c r="BL19" s="14"/>
      <c r="BM19" s="14"/>
      <c r="BN19" s="14"/>
      <c r="BO19" s="4"/>
      <c r="BP19" s="4"/>
      <c r="BQ19" s="14"/>
      <c r="BR19" s="14"/>
      <c r="BS19" s="14"/>
      <c r="BT19" s="4"/>
      <c r="BU19" s="14"/>
      <c r="BV19" s="4"/>
      <c r="BW19" s="4"/>
      <c r="BX19" s="4"/>
      <c r="BY19" s="68"/>
      <c r="BZ19" s="68"/>
      <c r="CA19" s="68"/>
      <c r="CB19" s="4"/>
    </row>
    <row r="20" spans="1:80" x14ac:dyDescent="0.2">
      <c r="A20" s="14">
        <v>910180542</v>
      </c>
      <c r="B20" t="str">
        <f>VLOOKUP($A20,[2]LibPAS!$A$2:$AO$476,2,FALSE)</f>
        <v>ANNIE HALENBAKE ROSS LIBRARY</v>
      </c>
      <c r="C20" s="157">
        <v>0</v>
      </c>
      <c r="D20" s="155">
        <v>25</v>
      </c>
      <c r="E20" s="14"/>
      <c r="F20" s="4"/>
      <c r="J20" s="14"/>
      <c r="K20" s="14"/>
      <c r="L20" s="14"/>
      <c r="O20" s="14"/>
      <c r="U20" s="14"/>
      <c r="V20" s="14"/>
      <c r="AC20" s="14"/>
      <c r="AI20" s="14"/>
      <c r="AO20" s="14"/>
      <c r="AX20" s="14"/>
      <c r="BC20" s="14"/>
      <c r="BE20" s="4"/>
      <c r="BF20" s="14"/>
      <c r="BG20" s="14"/>
      <c r="BH20" s="14"/>
      <c r="BI20" s="4"/>
      <c r="BJ20" s="14"/>
      <c r="BK20" s="14"/>
      <c r="BL20" s="14"/>
      <c r="BM20" s="14"/>
      <c r="BN20" s="14"/>
      <c r="BO20" s="4"/>
      <c r="BP20" s="4"/>
      <c r="BQ20" s="14"/>
      <c r="BR20" s="14"/>
      <c r="BS20" s="14"/>
      <c r="BT20" s="14"/>
      <c r="BU20" s="14"/>
      <c r="BV20" s="4"/>
      <c r="BW20" s="4"/>
      <c r="BX20" s="4"/>
      <c r="BY20" s="68"/>
      <c r="BZ20" s="68"/>
      <c r="CA20" s="68"/>
      <c r="CB20" s="4"/>
    </row>
    <row r="21" spans="1:80" x14ac:dyDescent="0.2">
      <c r="A21" s="14">
        <v>913380034</v>
      </c>
      <c r="B21" t="str">
        <f>VLOOKUP($A21,[2]LibPAS!$A$2:$AO$476,2,FALSE)</f>
        <v>ANNVILLE FREE LIBRARY</v>
      </c>
      <c r="C21" s="168">
        <v>0</v>
      </c>
      <c r="D21" s="155">
        <v>11</v>
      </c>
      <c r="F21" s="4"/>
      <c r="J21" s="14"/>
      <c r="K21" s="14"/>
      <c r="N21" s="14"/>
      <c r="U21" s="14"/>
      <c r="V21" s="14"/>
      <c r="AC21" s="14"/>
      <c r="AI21" s="14"/>
      <c r="AO21" s="14"/>
      <c r="AX21" s="14"/>
      <c r="BC21" s="14"/>
      <c r="BE21" s="4"/>
      <c r="BF21" s="14"/>
      <c r="BG21" s="14"/>
      <c r="BH21" s="14"/>
      <c r="BI21" s="4"/>
      <c r="BJ21" s="14"/>
      <c r="BK21" s="14"/>
      <c r="BL21" s="14"/>
      <c r="BM21" s="4"/>
      <c r="BN21" s="4"/>
      <c r="BO21" s="4"/>
      <c r="BP21" s="4"/>
      <c r="BQ21" s="14"/>
      <c r="BR21" s="14"/>
      <c r="BS21" s="14"/>
      <c r="BT21" s="14"/>
      <c r="BU21" s="14"/>
      <c r="BV21" s="4"/>
      <c r="BW21" s="4"/>
      <c r="BX21" s="14"/>
      <c r="BY21" s="47"/>
      <c r="BZ21" s="47"/>
      <c r="CA21" s="47"/>
      <c r="CB21" s="4"/>
    </row>
    <row r="22" spans="1:80" x14ac:dyDescent="0.2">
      <c r="A22" s="14">
        <v>928030033</v>
      </c>
      <c r="B22" t="str">
        <f>VLOOKUP($A22,[2]LibPAS!$A$2:$AO$476,2,FALSE)</f>
        <v>APOLLO MEMORIAL LIBRARY</v>
      </c>
      <c r="C22" s="168">
        <v>0</v>
      </c>
      <c r="D22" s="155">
        <v>5</v>
      </c>
      <c r="E22" s="14"/>
      <c r="F22" s="14"/>
      <c r="J22" s="14"/>
      <c r="K22" s="14"/>
      <c r="N22" s="14"/>
      <c r="U22" s="14"/>
      <c r="V22" s="14"/>
      <c r="AC22" s="14"/>
      <c r="AI22" s="14"/>
      <c r="AO22" s="14"/>
      <c r="AX22" s="14"/>
      <c r="BD22" s="14"/>
      <c r="BE22" s="4"/>
      <c r="BF22" s="14"/>
      <c r="BG22" s="14"/>
      <c r="BH22" s="14"/>
      <c r="BI22" s="4"/>
      <c r="BJ22" s="14"/>
      <c r="BK22" s="4"/>
      <c r="BL22" s="14"/>
      <c r="BM22" s="14"/>
      <c r="BN22" s="14"/>
      <c r="BO22" s="4"/>
      <c r="BP22" s="4"/>
      <c r="BQ22" s="14"/>
      <c r="BR22" s="14"/>
      <c r="BS22" s="14"/>
      <c r="BT22" s="14"/>
      <c r="BU22" s="14"/>
      <c r="BV22" s="4"/>
      <c r="BW22" s="4"/>
      <c r="BX22" s="14"/>
      <c r="BY22" s="68"/>
      <c r="BZ22" s="68"/>
      <c r="CA22" s="47"/>
      <c r="CB22" s="4"/>
    </row>
    <row r="23" spans="1:80" x14ac:dyDescent="0.2">
      <c r="A23" s="14">
        <v>929540033</v>
      </c>
      <c r="B23" t="str">
        <f>VLOOKUP($A23,[2]LibPAS!$A$2:$AO$476,2,FALSE)</f>
        <v>ASHLAND PUBLIC LIBRARY</v>
      </c>
      <c r="C23" s="168">
        <v>0</v>
      </c>
      <c r="D23" s="155">
        <v>7</v>
      </c>
      <c r="E23" s="14"/>
      <c r="F23" s="14"/>
      <c r="J23" s="14"/>
      <c r="K23" s="14"/>
      <c r="U23" s="14"/>
      <c r="V23" s="14"/>
      <c r="AI23" s="14"/>
      <c r="AO23" s="14"/>
      <c r="BE23" s="4"/>
      <c r="BF23" s="14"/>
      <c r="BG23" s="14"/>
      <c r="BH23" s="14"/>
      <c r="BI23" s="4"/>
      <c r="BJ23" s="14"/>
      <c r="BK23" s="14"/>
      <c r="BL23" s="14"/>
      <c r="BM23" s="14"/>
      <c r="BN23" s="14"/>
      <c r="BO23" s="4"/>
      <c r="BP23" s="4"/>
      <c r="BQ23" s="14"/>
      <c r="BR23" s="14"/>
      <c r="BS23" s="14"/>
      <c r="BT23" s="14"/>
      <c r="BU23" s="4"/>
      <c r="BV23" s="4"/>
      <c r="BW23" s="4"/>
      <c r="BX23" s="14"/>
      <c r="BY23" s="47"/>
      <c r="BZ23" s="47"/>
      <c r="CA23" s="47"/>
      <c r="CB23" s="4"/>
    </row>
    <row r="24" spans="1:80" x14ac:dyDescent="0.2">
      <c r="A24" s="14">
        <v>925230064</v>
      </c>
      <c r="B24" t="str">
        <f>VLOOKUP($A24,[2]LibPAS!$A$2:$AO$476,2,FALSE)</f>
        <v>ASTON PUBLIC LIBRARY</v>
      </c>
      <c r="C24" s="168">
        <v>0</v>
      </c>
      <c r="D24" s="155">
        <v>12</v>
      </c>
      <c r="E24" s="14"/>
      <c r="J24" s="14"/>
      <c r="K24" s="14"/>
      <c r="L24" s="14"/>
      <c r="O24" s="14"/>
      <c r="U24" s="14"/>
      <c r="V24" s="14"/>
      <c r="AO24" s="14"/>
      <c r="AX24" s="14"/>
      <c r="BC24" s="14"/>
      <c r="BE24" s="4"/>
      <c r="BF24" s="14"/>
      <c r="BG24" s="14"/>
      <c r="BH24" s="14"/>
      <c r="BI24" s="4"/>
      <c r="BJ24" s="14"/>
      <c r="BK24" s="14"/>
      <c r="BL24" s="14"/>
      <c r="BM24" s="14"/>
      <c r="BN24" s="14"/>
      <c r="BO24" s="4"/>
      <c r="BP24" s="4"/>
      <c r="BQ24" s="14"/>
      <c r="BR24" s="14"/>
      <c r="BS24" s="14"/>
      <c r="BT24" s="14"/>
      <c r="BU24" s="14"/>
      <c r="BV24" s="4"/>
      <c r="BW24" s="4"/>
      <c r="BX24" s="4"/>
      <c r="BY24" s="68"/>
      <c r="BZ24" s="68"/>
      <c r="CA24" s="68"/>
      <c r="CB24" s="4"/>
    </row>
    <row r="25" spans="1:80" x14ac:dyDescent="0.2">
      <c r="A25" s="14">
        <v>924150033</v>
      </c>
      <c r="B25" t="str">
        <f>VLOOKUP($A25,[2]LibPAS!$A$2:$AO$476,2,FALSE)</f>
        <v>ATGLEN PUBLIC LIBRARY</v>
      </c>
      <c r="C25" s="168">
        <v>0</v>
      </c>
      <c r="D25" s="155">
        <v>7</v>
      </c>
      <c r="E25" s="14"/>
      <c r="J25" s="14"/>
      <c r="K25" s="14"/>
      <c r="L25" s="14"/>
      <c r="O25" s="14"/>
      <c r="U25" s="14"/>
      <c r="V25" s="14"/>
      <c r="AI25" s="14"/>
      <c r="AO25" s="14"/>
      <c r="BE25" s="4"/>
      <c r="BF25" s="14"/>
      <c r="BG25" s="14"/>
      <c r="BH25" s="14"/>
      <c r="BI25" s="4"/>
      <c r="BJ25" s="14"/>
      <c r="BK25" s="4"/>
      <c r="BL25" s="14"/>
      <c r="BM25" s="14"/>
      <c r="BN25" s="14"/>
      <c r="BO25" s="4"/>
      <c r="BP25" s="4"/>
      <c r="BQ25" s="14"/>
      <c r="BR25" s="4"/>
      <c r="BS25" s="14"/>
      <c r="BT25" s="14"/>
      <c r="BU25" s="14"/>
      <c r="BV25" s="4"/>
      <c r="BW25" s="4"/>
      <c r="BX25" s="14"/>
      <c r="BY25" s="47"/>
      <c r="BZ25" s="47"/>
      <c r="CA25" s="47"/>
      <c r="CB25" s="4"/>
    </row>
    <row r="26" spans="1:80" x14ac:dyDescent="0.2">
      <c r="A26" s="14">
        <v>902020093</v>
      </c>
      <c r="B26" t="str">
        <f>VLOOKUP($A26,[2]LibPAS!$A$2:$AO$476,2,FALSE)</f>
        <v>AVALON PUBLIC LIBRARY</v>
      </c>
      <c r="C26" s="157">
        <v>0</v>
      </c>
      <c r="D26" s="155">
        <v>10</v>
      </c>
      <c r="E26" s="14"/>
      <c r="F26" s="4"/>
      <c r="J26" s="14"/>
      <c r="K26" s="14"/>
      <c r="L26" s="14"/>
      <c r="N26" s="14"/>
      <c r="U26" s="14"/>
      <c r="V26" s="14"/>
      <c r="AC26" s="14"/>
      <c r="AI26" s="14"/>
      <c r="AO26" s="14"/>
      <c r="AX26" s="14"/>
      <c r="BC26" s="14"/>
      <c r="BE26" s="4"/>
      <c r="BF26" s="14"/>
      <c r="BG26" s="14"/>
      <c r="BH26" s="14"/>
      <c r="BI26" s="4"/>
      <c r="BJ26" s="14"/>
      <c r="BK26" s="4"/>
      <c r="BL26" s="14"/>
      <c r="BM26" s="4"/>
      <c r="BN26" s="4"/>
      <c r="BO26" s="4"/>
      <c r="BP26" s="4"/>
      <c r="BQ26" s="14"/>
      <c r="BR26" s="14"/>
      <c r="BS26" s="14"/>
      <c r="BT26" s="14"/>
      <c r="BU26" s="14"/>
      <c r="BV26" s="4"/>
      <c r="BW26" s="4"/>
      <c r="BX26" s="4"/>
      <c r="BY26" s="68"/>
      <c r="BZ26" s="68"/>
      <c r="CA26" s="68"/>
      <c r="CB26" s="4"/>
    </row>
    <row r="27" spans="1:80" x14ac:dyDescent="0.2">
      <c r="A27" s="14">
        <v>901631953</v>
      </c>
      <c r="B27" t="str">
        <f>VLOOKUP($A27,[2]LibPAS!$A$2:$AO$476,2,FALSE)</f>
        <v>AVELLA AREA LIBRARY CENTER</v>
      </c>
      <c r="C27" s="168">
        <v>0</v>
      </c>
      <c r="D27" s="155">
        <v>3</v>
      </c>
      <c r="E27" s="14"/>
      <c r="F27" s="4"/>
      <c r="J27" s="14"/>
      <c r="K27" s="14"/>
      <c r="N27" s="14"/>
      <c r="V27" s="14"/>
      <c r="W27" s="14"/>
      <c r="AX27" s="14"/>
      <c r="BD27" s="14"/>
      <c r="BE27" s="4"/>
      <c r="BF27" s="14"/>
      <c r="BG27" s="14"/>
      <c r="BH27" s="14"/>
      <c r="BI27" s="4"/>
      <c r="BJ27" s="14"/>
      <c r="BK27" s="14"/>
      <c r="BL27" s="14"/>
      <c r="BM27" s="14"/>
      <c r="BN27" s="14"/>
      <c r="BO27" s="4"/>
      <c r="BP27" s="4"/>
      <c r="BQ27" s="14"/>
      <c r="BR27" s="14"/>
      <c r="BS27" s="14"/>
      <c r="BT27" s="14"/>
      <c r="BU27" s="4"/>
      <c r="BV27" s="4"/>
      <c r="BW27" s="4"/>
      <c r="BX27" s="4"/>
      <c r="BY27" s="68"/>
      <c r="BZ27" s="68"/>
      <c r="CA27" s="68"/>
      <c r="CB27" s="4"/>
    </row>
    <row r="28" spans="1:80" x14ac:dyDescent="0.2">
      <c r="A28" s="14">
        <v>924151923</v>
      </c>
      <c r="B28" t="str">
        <f>VLOOKUP($A28,[2]LibPAS!$A$2:$AO$476,2,FALSE)</f>
        <v>AVON GROVE LIBRARY</v>
      </c>
      <c r="C28" s="169">
        <v>6738</v>
      </c>
      <c r="D28" s="170">
        <v>8</v>
      </c>
      <c r="F28" s="14"/>
      <c r="J28" s="14"/>
      <c r="K28" s="14"/>
      <c r="U28" s="14"/>
      <c r="V28" s="14"/>
      <c r="AC28" s="14"/>
      <c r="AI28" s="14"/>
      <c r="AO28" s="14"/>
      <c r="AX28" s="14"/>
      <c r="BC28" s="14"/>
      <c r="BE28" s="4"/>
      <c r="BF28" s="4"/>
      <c r="BG28" s="4"/>
      <c r="BH28" s="14"/>
      <c r="BI28" s="4"/>
      <c r="BJ28" s="14"/>
      <c r="BK28" s="4"/>
      <c r="BL28" s="14"/>
      <c r="BM28" s="4"/>
      <c r="BN28" s="4"/>
      <c r="BO28" s="4"/>
      <c r="BP28" s="4"/>
      <c r="BQ28" s="14"/>
      <c r="BR28" s="14"/>
      <c r="BS28" s="14"/>
      <c r="BT28" s="14"/>
      <c r="BU28" s="4"/>
      <c r="BV28" s="4"/>
      <c r="BW28" s="4"/>
      <c r="BX28" s="14"/>
      <c r="BY28" s="47"/>
      <c r="BZ28" s="47"/>
      <c r="CA28" s="47"/>
      <c r="CB28" s="4"/>
    </row>
    <row r="29" spans="1:80" x14ac:dyDescent="0.2">
      <c r="A29" s="14">
        <v>927040033</v>
      </c>
      <c r="B29" t="str">
        <f>VLOOKUP($A29,[2]LibPAS!$A$2:$AO$476,2,FALSE)</f>
        <v>B F JONES MEMORIAL LIBRARY</v>
      </c>
      <c r="C29" s="157">
        <v>0</v>
      </c>
      <c r="D29" s="155">
        <v>17</v>
      </c>
      <c r="E29" s="14"/>
      <c r="F29" s="4"/>
      <c r="J29" s="14"/>
      <c r="K29" s="14"/>
      <c r="L29" s="14"/>
      <c r="N29" s="14"/>
      <c r="V29" s="14"/>
      <c r="AX29" s="14"/>
      <c r="BE29" s="4"/>
      <c r="BF29" s="14"/>
      <c r="BG29" s="14"/>
      <c r="BH29" s="14"/>
      <c r="BI29" s="4"/>
      <c r="BJ29" s="14"/>
      <c r="BK29" s="14"/>
      <c r="BL29" s="14"/>
      <c r="BM29" s="4"/>
      <c r="BN29" s="4"/>
      <c r="BO29" s="4"/>
      <c r="BP29" s="4"/>
      <c r="BQ29" s="14"/>
      <c r="BR29" s="14"/>
      <c r="BS29" s="14"/>
      <c r="BT29" s="14"/>
      <c r="BU29" s="14"/>
      <c r="BV29" s="4"/>
      <c r="BW29" s="4"/>
      <c r="BX29" s="14"/>
      <c r="BY29" s="47"/>
      <c r="BZ29" s="47"/>
      <c r="CA29" s="47"/>
      <c r="CB29" s="4"/>
    </row>
    <row r="30" spans="1:80" x14ac:dyDescent="0.2">
      <c r="A30" s="14">
        <v>918400303</v>
      </c>
      <c r="B30" t="str">
        <f>VLOOKUP($A30,[2]LibPAS!$A$2:$AO$476,2,FALSE)</f>
        <v>BACK MOUNTAIN MEMORIAL LIBRARY</v>
      </c>
      <c r="C30" s="168">
        <v>0</v>
      </c>
      <c r="D30" s="155">
        <v>6</v>
      </c>
      <c r="E30" s="14"/>
      <c r="F30" s="4"/>
      <c r="J30" s="14"/>
      <c r="K30" s="14"/>
      <c r="U30" s="14"/>
      <c r="V30" s="14"/>
      <c r="AC30" s="14"/>
      <c r="AI30" s="14"/>
      <c r="AO30" s="14"/>
      <c r="AX30" s="4"/>
      <c r="BC30" s="14"/>
      <c r="BE30" s="4"/>
      <c r="BF30" s="14"/>
      <c r="BG30" s="14"/>
      <c r="BH30" s="14"/>
      <c r="BI30" s="4"/>
      <c r="BJ30" s="14"/>
      <c r="BK30" s="4"/>
      <c r="BL30" s="14"/>
      <c r="BM30" s="14"/>
      <c r="BN30" s="14"/>
      <c r="BO30" s="4"/>
      <c r="BP30" s="4"/>
      <c r="BQ30" s="14"/>
      <c r="BR30" s="14"/>
      <c r="BS30" s="14"/>
      <c r="BT30" s="14"/>
      <c r="BU30" s="14"/>
      <c r="BV30" s="4"/>
      <c r="BW30" s="4"/>
      <c r="BX30" s="14"/>
      <c r="BY30" s="47"/>
      <c r="BZ30" s="47"/>
      <c r="CA30" s="47"/>
      <c r="CB30" s="4"/>
    </row>
    <row r="31" spans="1:80" x14ac:dyDescent="0.2">
      <c r="A31" s="14">
        <v>927040093</v>
      </c>
      <c r="B31" t="str">
        <f>VLOOKUP($A31,[2]LibPAS!$A$2:$AO$476,2,FALSE)</f>
        <v>BADEN MEMORIAL LIBRARY</v>
      </c>
      <c r="C31" s="168">
        <v>0</v>
      </c>
      <c r="D31" s="155">
        <v>6</v>
      </c>
      <c r="E31" s="14"/>
      <c r="F31" s="14"/>
      <c r="J31" s="14"/>
      <c r="K31" s="14"/>
      <c r="U31" s="14"/>
      <c r="V31" s="14"/>
      <c r="AC31" s="14"/>
      <c r="AI31" s="14"/>
      <c r="AO31" s="14"/>
      <c r="BE31" s="4"/>
      <c r="BF31" s="14"/>
      <c r="BG31" s="14"/>
      <c r="BH31" s="14"/>
      <c r="BI31" s="4"/>
      <c r="BJ31" s="14"/>
      <c r="BK31" s="14"/>
      <c r="BL31" s="14"/>
      <c r="BM31" s="14"/>
      <c r="BN31" s="14"/>
      <c r="BO31" s="4"/>
      <c r="BP31" s="4"/>
      <c r="BQ31" s="14"/>
      <c r="BR31" s="14"/>
      <c r="BS31" s="14"/>
      <c r="BT31" s="4"/>
      <c r="BU31" s="4"/>
      <c r="BV31" s="4"/>
      <c r="BW31" s="4"/>
      <c r="BX31" s="4"/>
      <c r="BY31" s="68"/>
      <c r="BZ31" s="68"/>
      <c r="CA31" s="68"/>
      <c r="CB31" s="4"/>
    </row>
    <row r="32" spans="1:80" x14ac:dyDescent="0.2">
      <c r="A32" s="14">
        <v>902020123</v>
      </c>
      <c r="B32" t="str">
        <f>VLOOKUP($A32,[2]LibPAS!$A$2:$AO$476,2,FALSE)</f>
        <v>BALDWIN BOROUGH PUBLIC LIBRARY</v>
      </c>
      <c r="C32" s="168">
        <v>47177</v>
      </c>
      <c r="D32" s="155">
        <v>8</v>
      </c>
      <c r="E32" s="14"/>
      <c r="F32" s="4"/>
      <c r="J32" s="14"/>
      <c r="K32" s="14"/>
      <c r="L32" s="14"/>
      <c r="O32" s="14"/>
      <c r="U32" s="14"/>
      <c r="V32" s="14"/>
      <c r="AC32" s="14"/>
      <c r="AI32" s="14"/>
      <c r="AO32" s="14"/>
      <c r="AX32" s="14"/>
      <c r="BE32" s="4"/>
      <c r="BF32" s="14"/>
      <c r="BG32" s="14"/>
      <c r="BH32" s="14"/>
      <c r="BI32" s="4"/>
      <c r="BJ32" s="14"/>
      <c r="BK32" s="14"/>
      <c r="BL32" s="14"/>
      <c r="BM32" s="14"/>
      <c r="BN32" s="14"/>
      <c r="BO32" s="4"/>
      <c r="BP32" s="4"/>
      <c r="BQ32" s="14"/>
      <c r="BR32" s="14"/>
      <c r="BS32" s="14"/>
      <c r="BT32" s="14"/>
      <c r="BU32" s="4"/>
      <c r="BV32" s="4"/>
      <c r="BW32" s="4"/>
      <c r="BX32" s="14"/>
      <c r="BY32" s="47"/>
      <c r="BZ32" s="47"/>
      <c r="CA32" s="47"/>
      <c r="CB32" s="4"/>
    </row>
    <row r="33" spans="1:80" x14ac:dyDescent="0.2">
      <c r="A33" s="14">
        <v>920480063</v>
      </c>
      <c r="B33" t="str">
        <f>VLOOKUP($A33,[2]LibPAS!$A$2:$AO$476,2,FALSE)</f>
        <v>BANGOR PUBLIC LIBRARY</v>
      </c>
      <c r="C33" s="168">
        <v>0</v>
      </c>
      <c r="D33" s="155">
        <v>3</v>
      </c>
      <c r="E33" s="14"/>
      <c r="F33" s="4"/>
      <c r="J33" s="14"/>
      <c r="K33" s="14"/>
      <c r="N33" s="14"/>
      <c r="U33" s="14"/>
      <c r="V33" s="14"/>
      <c r="AC33" s="14"/>
      <c r="AI33" s="14"/>
      <c r="AO33" s="14"/>
      <c r="AX33" s="14"/>
      <c r="BC33" s="14"/>
      <c r="BE33" s="4"/>
      <c r="BF33" s="14"/>
      <c r="BG33" s="14"/>
      <c r="BH33" s="14"/>
      <c r="BI33" s="4"/>
      <c r="BJ33" s="14"/>
      <c r="BK33" s="4"/>
      <c r="BL33" s="14"/>
      <c r="BM33" s="14"/>
      <c r="BN33" s="14"/>
      <c r="BO33" s="4"/>
      <c r="BP33" s="4"/>
      <c r="BQ33" s="14"/>
      <c r="BR33" s="14"/>
      <c r="BS33" s="14"/>
      <c r="BT33" s="14"/>
      <c r="BU33" s="14"/>
      <c r="BV33" s="4"/>
      <c r="BW33" s="4"/>
      <c r="BX33" s="4"/>
      <c r="BY33" s="68"/>
      <c r="BZ33" s="68"/>
      <c r="CA33" s="68"/>
      <c r="CB33" s="4"/>
    </row>
    <row r="34" spans="1:80" x14ac:dyDescent="0.2">
      <c r="A34" s="14">
        <v>909120063</v>
      </c>
      <c r="B34" t="str">
        <f>VLOOKUP($A34,[2]LibPAS!$A$2:$AO$476,2,FALSE)</f>
        <v>BARBARA MOSCATO BROWN MEMORIAL LIBRARY</v>
      </c>
      <c r="C34" s="157">
        <v>0</v>
      </c>
      <c r="D34" s="155">
        <v>9</v>
      </c>
      <c r="E34" s="14"/>
      <c r="F34" s="14"/>
      <c r="J34" s="14"/>
      <c r="K34" s="14"/>
      <c r="L34" s="14"/>
      <c r="O34" s="14"/>
      <c r="U34" s="14"/>
      <c r="V34" s="14"/>
      <c r="AC34" s="14"/>
      <c r="AI34" s="14"/>
      <c r="AO34" s="14"/>
      <c r="AX34" s="14"/>
      <c r="BC34" s="14"/>
      <c r="BE34" s="4"/>
      <c r="BF34" s="14"/>
      <c r="BG34" s="14"/>
      <c r="BH34" s="14"/>
      <c r="BI34" s="4"/>
      <c r="BJ34" s="14"/>
      <c r="BK34" s="14"/>
      <c r="BM34" s="14"/>
      <c r="BN34" s="14"/>
      <c r="BO34" s="4"/>
      <c r="BP34" s="4"/>
      <c r="BQ34" s="14"/>
      <c r="BR34" s="14"/>
      <c r="BS34" s="14"/>
      <c r="BT34" s="14"/>
      <c r="BU34" s="14"/>
      <c r="BV34" s="4"/>
      <c r="BW34" s="4"/>
      <c r="BX34" s="14"/>
      <c r="BY34" s="47"/>
      <c r="BZ34" s="47"/>
      <c r="CA34" s="47"/>
      <c r="CB34" s="4"/>
    </row>
    <row r="35" spans="1:80" x14ac:dyDescent="0.2">
      <c r="A35" s="14">
        <v>920450035</v>
      </c>
      <c r="B35" t="str">
        <f>VLOOKUP($A35,[2]LibPAS!$A$2:$AO$476,2,FALSE)</f>
        <v>BARRETT FRIENDLY LIBRARY</v>
      </c>
      <c r="C35" s="168">
        <v>0</v>
      </c>
      <c r="D35" s="155">
        <v>25</v>
      </c>
      <c r="E35" s="14"/>
      <c r="F35" s="14"/>
      <c r="J35" s="14"/>
      <c r="K35" s="14"/>
      <c r="N35" s="14"/>
      <c r="U35" s="14"/>
      <c r="V35" s="14"/>
      <c r="AC35" s="14"/>
      <c r="AI35" s="14"/>
      <c r="AO35" s="14"/>
      <c r="AX35" s="14"/>
      <c r="BC35" s="14"/>
      <c r="BE35" s="4"/>
      <c r="BF35" s="4"/>
      <c r="BG35" s="4"/>
      <c r="BH35" s="14"/>
      <c r="BI35" s="4"/>
      <c r="BJ35" s="14"/>
      <c r="BK35" s="14"/>
      <c r="BL35" s="14"/>
      <c r="BM35" s="4"/>
      <c r="BN35" s="4"/>
      <c r="BO35" s="4"/>
      <c r="BP35" s="4"/>
      <c r="BQ35" s="14"/>
      <c r="BR35" s="14"/>
      <c r="BS35" s="14"/>
      <c r="BT35" s="14"/>
      <c r="BU35" s="4"/>
      <c r="BV35" s="4"/>
      <c r="BW35" s="4"/>
      <c r="BX35" s="14"/>
      <c r="BY35" s="68"/>
      <c r="BZ35" s="68"/>
      <c r="CA35" s="47"/>
      <c r="CB35" s="4"/>
    </row>
    <row r="36" spans="1:80" x14ac:dyDescent="0.2">
      <c r="A36" s="14">
        <v>924150813</v>
      </c>
      <c r="B36" t="str">
        <f>VLOOKUP($A36,[2]LibPAS!$A$2:$AO$476,2,FALSE)</f>
        <v>BAYARD TAYLOR MEMORIAL LIBRARY</v>
      </c>
      <c r="C36" s="168">
        <v>70606</v>
      </c>
      <c r="D36" s="155">
        <v>11</v>
      </c>
      <c r="E36" s="14"/>
      <c r="F36" s="14"/>
      <c r="J36" s="14"/>
      <c r="K36" s="14"/>
      <c r="N36" s="14"/>
      <c r="U36" s="14"/>
      <c r="V36" s="14"/>
      <c r="AC36" s="14"/>
      <c r="AI36" s="14"/>
      <c r="AO36" s="14"/>
      <c r="BE36" s="4"/>
      <c r="BF36" s="14"/>
      <c r="BG36" s="14"/>
      <c r="BH36" s="14"/>
      <c r="BI36" s="4"/>
      <c r="BJ36" s="14"/>
      <c r="BK36" s="4"/>
      <c r="BL36" s="14"/>
      <c r="BM36" s="14"/>
      <c r="BN36" s="14"/>
      <c r="BO36" s="4"/>
      <c r="BP36" s="4"/>
      <c r="BQ36" s="14"/>
      <c r="BR36" s="14"/>
      <c r="BS36" s="14"/>
      <c r="BT36" s="14"/>
      <c r="BU36" s="4"/>
      <c r="BV36" s="4"/>
      <c r="BW36" s="4"/>
      <c r="BX36" s="14"/>
      <c r="BY36" s="47"/>
      <c r="BZ36" s="47"/>
      <c r="CA36" s="47"/>
      <c r="CB36" s="4"/>
    </row>
    <row r="37" spans="1:80" x14ac:dyDescent="0.2">
      <c r="A37" s="14">
        <v>927040123</v>
      </c>
      <c r="B37" t="str">
        <f>VLOOKUP($A37,[2]LibPAS!$A$2:$AO$476,2,FALSE)</f>
        <v>BEAVER AREA MEMORIAL LIBRARY</v>
      </c>
      <c r="C37" s="168">
        <v>0</v>
      </c>
      <c r="D37" s="155">
        <v>13</v>
      </c>
      <c r="E37" s="14"/>
      <c r="F37" s="4"/>
      <c r="J37" s="14"/>
      <c r="K37" s="14"/>
      <c r="U37" s="14"/>
      <c r="V37" s="14"/>
      <c r="AC37" s="14"/>
      <c r="AI37" s="14"/>
      <c r="AO37" s="14"/>
      <c r="AX37" s="14"/>
      <c r="BC37" s="14"/>
      <c r="BE37" s="4"/>
      <c r="BF37" s="14"/>
      <c r="BG37" s="14"/>
      <c r="BH37" s="14"/>
      <c r="BI37" s="4"/>
      <c r="BJ37" s="14"/>
      <c r="BK37" s="4"/>
      <c r="BL37" s="14"/>
      <c r="BM37" s="4"/>
      <c r="BN37" s="4"/>
      <c r="BO37" s="4"/>
      <c r="BP37" s="4"/>
      <c r="BQ37" s="14"/>
      <c r="BR37" s="4"/>
      <c r="BS37" s="14"/>
      <c r="BT37" s="14"/>
      <c r="BU37" s="14"/>
      <c r="BV37" s="4"/>
      <c r="BW37" s="4"/>
      <c r="BX37" s="4"/>
      <c r="BY37" s="68"/>
      <c r="BZ37" s="68"/>
      <c r="CA37" s="68"/>
      <c r="CB37" s="4"/>
    </row>
    <row r="38" spans="1:80" x14ac:dyDescent="0.2">
      <c r="A38" s="14">
        <v>927040305</v>
      </c>
      <c r="B38" t="str">
        <f>VLOOKUP($A38,[2]LibPAS!$A$2:$AO$476,2,FALSE)</f>
        <v>BEAVER SYS ADMIN UNIT</v>
      </c>
      <c r="C38" s="168">
        <v>0</v>
      </c>
      <c r="D38" s="155">
        <v>12</v>
      </c>
      <c r="E38" s="14"/>
      <c r="F38" s="14"/>
      <c r="J38" s="14"/>
      <c r="K38" s="14"/>
      <c r="N38" s="14"/>
      <c r="V38" s="14"/>
      <c r="AX38" s="14"/>
      <c r="BC38" s="14"/>
      <c r="BE38" s="4"/>
      <c r="BF38" s="14"/>
      <c r="BG38" s="14"/>
      <c r="BH38" s="14"/>
      <c r="BI38" s="4"/>
      <c r="BJ38" s="14"/>
      <c r="BK38" s="4"/>
      <c r="BL38" s="14"/>
      <c r="BM38" s="14"/>
      <c r="BN38" s="14"/>
      <c r="BO38" s="4"/>
      <c r="BP38" s="4"/>
      <c r="BQ38" s="14"/>
      <c r="BR38" s="14"/>
      <c r="BS38" s="14"/>
      <c r="BT38" s="14"/>
      <c r="BU38" s="14"/>
      <c r="BV38" s="4"/>
      <c r="BW38" s="4"/>
      <c r="BX38" s="4"/>
      <c r="BY38" s="68"/>
      <c r="BZ38" s="68"/>
      <c r="CA38" s="68"/>
      <c r="CB38" s="4"/>
    </row>
    <row r="39" spans="1:80" x14ac:dyDescent="0.2">
      <c r="A39" s="14">
        <v>908111625</v>
      </c>
      <c r="B39" t="str">
        <f>VLOOKUP($A39,[2]LibPAS!$A$2:$AO$476,2,FALSE)</f>
        <v>BEAVERDALE PUBLIC LIBRARY</v>
      </c>
      <c r="C39" s="168">
        <v>0</v>
      </c>
      <c r="D39" s="155">
        <v>8</v>
      </c>
      <c r="E39" s="14"/>
      <c r="F39" s="14"/>
      <c r="J39" s="14"/>
      <c r="K39" s="14"/>
      <c r="L39" s="14"/>
      <c r="O39" s="14"/>
      <c r="V39" s="14"/>
      <c r="BE39" s="4"/>
      <c r="BF39" s="14"/>
      <c r="BG39" s="14"/>
      <c r="BH39" s="14"/>
      <c r="BI39" s="4"/>
      <c r="BJ39" s="14"/>
      <c r="BK39" s="14"/>
      <c r="BL39" s="14"/>
      <c r="BM39" s="14"/>
      <c r="BN39" s="14"/>
      <c r="BO39" s="4"/>
      <c r="BP39" s="4"/>
      <c r="BQ39" s="14"/>
      <c r="BR39" s="14"/>
      <c r="BS39" s="14"/>
      <c r="BT39" s="14"/>
      <c r="BU39" s="14"/>
      <c r="BV39" s="4"/>
      <c r="BW39" s="4"/>
      <c r="BX39" s="14"/>
      <c r="BY39" s="47"/>
      <c r="BZ39" s="47"/>
      <c r="CA39" s="47"/>
      <c r="CB39" s="4"/>
    </row>
    <row r="40" spans="1:80" x14ac:dyDescent="0.2">
      <c r="A40" s="14">
        <v>908057516</v>
      </c>
      <c r="B40" t="str">
        <f>VLOOKUP($A40,[2]LibPAS!$A$2:$AO$476,2,FALSE)</f>
        <v>BEDFORD COUNTY LIBRARY</v>
      </c>
      <c r="C40" s="157">
        <v>0</v>
      </c>
      <c r="D40" s="155">
        <v>8</v>
      </c>
      <c r="E40" s="14"/>
      <c r="F40" s="4"/>
      <c r="J40" s="14"/>
      <c r="K40" s="14"/>
      <c r="N40" s="14"/>
      <c r="U40" s="14"/>
      <c r="V40" s="14"/>
      <c r="AC40" s="14"/>
      <c r="AI40" s="14"/>
      <c r="AO40" s="14"/>
      <c r="AX40" s="14"/>
      <c r="BE40" s="4"/>
      <c r="BF40" s="14"/>
      <c r="BG40" s="14"/>
      <c r="BH40" s="4"/>
      <c r="BI40" s="4"/>
      <c r="BJ40" s="14"/>
      <c r="BK40" s="14"/>
      <c r="BL40" s="14"/>
      <c r="BM40" s="4"/>
      <c r="BN40" s="4"/>
      <c r="BO40" s="4"/>
      <c r="BP40" s="4"/>
      <c r="BQ40" s="14"/>
      <c r="BR40" s="4"/>
      <c r="BS40" s="14"/>
      <c r="BT40" s="14"/>
      <c r="BU40" s="14"/>
      <c r="BV40" s="4"/>
      <c r="BW40" s="4"/>
      <c r="BX40" s="4"/>
      <c r="BY40" s="68"/>
      <c r="BZ40" s="68"/>
      <c r="CA40" s="68"/>
      <c r="CB40" s="4"/>
    </row>
    <row r="41" spans="1:80" x14ac:dyDescent="0.2">
      <c r="A41" s="14">
        <v>908050033</v>
      </c>
      <c r="B41" t="str">
        <f>VLOOKUP($A41,[2]LibPAS!$A$2:$AO$476,2,FALSE)</f>
        <v>BEDFORD SYS ADMIN UNIT</v>
      </c>
      <c r="C41" s="157">
        <v>0</v>
      </c>
      <c r="D41" s="155">
        <v>0</v>
      </c>
      <c r="E41" s="14"/>
      <c r="F41" s="14"/>
      <c r="J41" s="14"/>
      <c r="K41" s="14"/>
      <c r="L41" s="14"/>
      <c r="O41" s="14"/>
      <c r="V41" s="14"/>
      <c r="AX41" s="14"/>
      <c r="BE41" s="4"/>
      <c r="BF41" s="14"/>
      <c r="BG41" s="14"/>
      <c r="BH41" s="14"/>
      <c r="BI41" s="4"/>
      <c r="BJ41" s="14"/>
      <c r="BK41" s="4"/>
      <c r="BL41" s="14"/>
      <c r="BM41" s="14"/>
      <c r="BN41" s="14"/>
      <c r="BO41" s="4"/>
      <c r="BP41" s="4"/>
      <c r="BQ41" s="14"/>
      <c r="BR41" s="14"/>
      <c r="BS41" s="14"/>
      <c r="BT41" s="14"/>
      <c r="BU41" s="14"/>
      <c r="BV41" s="4"/>
      <c r="BW41" s="4"/>
      <c r="BX41" s="4"/>
      <c r="BY41" s="68"/>
      <c r="BZ41" s="68"/>
      <c r="CA41" s="68"/>
      <c r="CB41" s="4"/>
    </row>
    <row r="42" spans="1:80" x14ac:dyDescent="0.2">
      <c r="A42" s="14">
        <v>907651173</v>
      </c>
      <c r="B42" t="str">
        <f>VLOOKUP($A42,[2]LibPAS!$A$2:$AO$476,2,FALSE)</f>
        <v>BELLE VERNON PUBLIC LIBRARY</v>
      </c>
      <c r="C42" s="168">
        <v>0</v>
      </c>
      <c r="D42" s="155">
        <v>2</v>
      </c>
      <c r="E42" s="48"/>
      <c r="F42" s="48"/>
      <c r="G42" s="16"/>
      <c r="H42" s="16"/>
      <c r="I42" s="16"/>
      <c r="J42" s="48"/>
      <c r="K42" s="48"/>
      <c r="L42" s="16"/>
      <c r="M42" s="16"/>
      <c r="N42" s="16"/>
      <c r="O42" s="16"/>
      <c r="P42" s="16"/>
      <c r="Q42" s="16"/>
      <c r="R42" s="16"/>
      <c r="S42" s="16"/>
      <c r="T42" s="16"/>
      <c r="U42" s="48"/>
      <c r="V42" s="16"/>
      <c r="W42" s="16"/>
      <c r="X42" s="16"/>
      <c r="Y42" s="16"/>
      <c r="Z42" s="16"/>
      <c r="AA42" s="16"/>
      <c r="AB42" s="16"/>
      <c r="AC42" s="48"/>
      <c r="AD42" s="16"/>
      <c r="AE42" s="16"/>
      <c r="AF42" s="16"/>
      <c r="AG42" s="16"/>
      <c r="AH42" s="16"/>
      <c r="AI42" s="48"/>
      <c r="AJ42" s="16"/>
      <c r="AK42" s="16"/>
      <c r="AL42" s="16"/>
      <c r="AM42" s="16"/>
      <c r="AN42" s="16"/>
      <c r="AO42" s="48"/>
      <c r="AP42" s="16"/>
      <c r="AW42" s="16"/>
      <c r="AX42" s="48"/>
      <c r="AY42" s="16"/>
      <c r="AZ42" s="16"/>
      <c r="BA42" s="16"/>
      <c r="BB42" s="16"/>
      <c r="BC42" s="16"/>
      <c r="BD42" s="16"/>
      <c r="BE42" s="13"/>
      <c r="BF42" s="13"/>
      <c r="BG42" s="13"/>
      <c r="BH42" s="48"/>
      <c r="BI42" s="13"/>
      <c r="BJ42" s="48"/>
      <c r="BK42" s="48"/>
      <c r="BL42" s="48"/>
      <c r="BM42" s="13"/>
      <c r="BN42" s="13"/>
      <c r="BO42" s="13"/>
      <c r="BP42" s="13"/>
      <c r="BQ42" s="48"/>
      <c r="BR42" s="48"/>
      <c r="BS42" s="48"/>
      <c r="BT42" s="48"/>
      <c r="BU42" s="13"/>
      <c r="BV42" s="13"/>
      <c r="BW42" s="13"/>
      <c r="BX42" s="48"/>
      <c r="BY42" s="69"/>
      <c r="BZ42" s="69"/>
      <c r="CA42" s="49"/>
      <c r="CB42" s="13"/>
    </row>
    <row r="43" spans="1:80" x14ac:dyDescent="0.2">
      <c r="A43" s="14">
        <v>908070123</v>
      </c>
      <c r="B43" t="str">
        <f>VLOOKUP($A43,[2]LibPAS!$A$2:$AO$476,2,FALSE)</f>
        <v>BELLWOOD ANTIS PUBLIC LIBRARY</v>
      </c>
      <c r="C43" s="168">
        <v>0</v>
      </c>
      <c r="D43" s="155">
        <v>22</v>
      </c>
      <c r="E43" s="14"/>
      <c r="F43" s="4"/>
      <c r="J43" s="14"/>
      <c r="K43" s="14"/>
      <c r="V43" s="14"/>
      <c r="AX43" s="14"/>
      <c r="BE43" s="4"/>
      <c r="BF43" s="14"/>
      <c r="BG43" s="14"/>
      <c r="BH43" s="14"/>
      <c r="BI43" s="4"/>
      <c r="BJ43" s="14"/>
      <c r="BK43" s="4"/>
      <c r="BL43" s="14"/>
      <c r="BM43" s="14"/>
      <c r="BN43" s="14"/>
      <c r="BO43" s="4"/>
      <c r="BP43" s="4"/>
      <c r="BQ43" s="14"/>
      <c r="BR43" s="14"/>
      <c r="BS43" s="14"/>
      <c r="BT43" s="14"/>
      <c r="BU43" s="14"/>
      <c r="BV43" s="4"/>
      <c r="BW43" s="4"/>
      <c r="BX43" s="4"/>
      <c r="BY43" s="68"/>
      <c r="BZ43" s="68"/>
      <c r="CA43" s="68"/>
      <c r="CB43" s="4"/>
    </row>
    <row r="44" spans="1:80" x14ac:dyDescent="0.2">
      <c r="A44" s="14">
        <v>905201172</v>
      </c>
      <c r="B44" t="str">
        <f>VLOOKUP($A44,[2]LibPAS!$A$2:$AO$476,2,FALSE)</f>
        <v>BENSON MEMORIAL LIBRARY, INC.</v>
      </c>
      <c r="C44" s="168">
        <v>0</v>
      </c>
      <c r="D44" s="155">
        <v>9</v>
      </c>
      <c r="E44" s="14"/>
      <c r="F44" s="14"/>
      <c r="J44" s="14"/>
      <c r="K44" s="14"/>
      <c r="N44" s="14"/>
      <c r="U44" s="14"/>
      <c r="V44" s="14"/>
      <c r="W44" s="14"/>
      <c r="AC44" s="14"/>
      <c r="AI44" s="14"/>
      <c r="AO44" s="14"/>
      <c r="BD44" s="14"/>
      <c r="BE44" s="4"/>
      <c r="BF44" s="14"/>
      <c r="BG44" s="14"/>
      <c r="BH44" s="14"/>
      <c r="BI44" s="4"/>
      <c r="BJ44" s="14"/>
      <c r="BK44" s="14"/>
      <c r="BL44" s="14"/>
      <c r="BM44" s="14"/>
      <c r="BN44" s="14"/>
      <c r="BO44" s="4"/>
      <c r="BP44" s="4"/>
      <c r="BQ44" s="14"/>
      <c r="BR44" s="14"/>
      <c r="BS44" s="14"/>
      <c r="BT44" s="14"/>
      <c r="BU44" s="4"/>
      <c r="BV44" s="4"/>
      <c r="BW44" s="4"/>
      <c r="BX44" s="4"/>
      <c r="BY44" s="68"/>
      <c r="BZ44" s="68"/>
      <c r="CA44" s="68"/>
      <c r="CB44" s="4"/>
    </row>
    <row r="45" spans="1:80" x14ac:dyDescent="0.2">
      <c r="A45" s="14">
        <v>901630123</v>
      </c>
      <c r="B45" t="str">
        <f>VLOOKUP($A45,[2]LibPAS!$A$2:$AO$476,2,FALSE)</f>
        <v>BENTLEYVILLE PUBLIC LIBRARY</v>
      </c>
      <c r="C45" s="168">
        <v>108091</v>
      </c>
      <c r="D45" s="155">
        <v>5</v>
      </c>
      <c r="E45" s="14"/>
      <c r="F45" s="4"/>
      <c r="M45" s="14"/>
      <c r="N45" s="14"/>
      <c r="W45" s="14"/>
      <c r="BD45" s="14"/>
      <c r="BE45" s="4"/>
      <c r="BF45" s="14"/>
      <c r="BG45" s="14"/>
      <c r="BH45" s="14"/>
      <c r="BI45" s="4"/>
      <c r="BJ45" s="14"/>
      <c r="BK45" s="14"/>
      <c r="BL45" s="14"/>
      <c r="BM45" s="14"/>
      <c r="BN45" s="14"/>
      <c r="BO45" s="4"/>
      <c r="BP45" s="4"/>
      <c r="BQ45" s="14"/>
      <c r="BR45" s="4"/>
      <c r="BS45" s="14"/>
      <c r="BT45" s="14"/>
      <c r="BU45" s="14"/>
      <c r="BV45" s="4"/>
      <c r="BW45" s="4"/>
      <c r="BX45" s="4"/>
      <c r="BY45" s="68"/>
      <c r="BZ45" s="68"/>
      <c r="CA45" s="68"/>
      <c r="CB45" s="4"/>
    </row>
    <row r="46" spans="1:80" x14ac:dyDescent="0.2">
      <c r="A46" s="14">
        <v>914061463</v>
      </c>
      <c r="B46" t="str">
        <f>VLOOKUP($A46,[2]LibPAS!$A$2:$AO$476,2,FALSE)</f>
        <v>BERKS SYS ADM UNIT</v>
      </c>
      <c r="C46" s="168">
        <v>0</v>
      </c>
      <c r="D46" s="155">
        <v>0</v>
      </c>
      <c r="E46" s="14"/>
      <c r="F46" s="14"/>
      <c r="J46" s="14"/>
      <c r="K46" s="14"/>
      <c r="N46" s="14"/>
      <c r="U46" s="14"/>
      <c r="V46" s="14"/>
      <c r="AC46" s="14"/>
      <c r="AI46" s="14"/>
      <c r="AO46" s="14"/>
      <c r="AX46" s="14"/>
      <c r="BD46" s="14"/>
      <c r="BE46" s="4"/>
      <c r="BF46" s="14"/>
      <c r="BG46" s="14"/>
      <c r="BH46" s="14"/>
      <c r="BI46" s="4"/>
      <c r="BJ46" s="14"/>
      <c r="BK46" s="14"/>
      <c r="BL46" s="14"/>
      <c r="BM46" s="14"/>
      <c r="BN46" s="14"/>
      <c r="BO46" s="4"/>
      <c r="BP46" s="4"/>
      <c r="BQ46" s="14"/>
      <c r="BR46" s="14"/>
      <c r="BS46" s="14"/>
      <c r="BT46" s="14"/>
      <c r="BU46" s="14"/>
      <c r="BV46" s="4"/>
      <c r="BW46" s="4"/>
      <c r="BX46" s="14"/>
      <c r="BY46" s="14"/>
      <c r="BZ46" s="14"/>
      <c r="CA46" s="14"/>
      <c r="CB46" s="4"/>
    </row>
    <row r="47" spans="1:80" x14ac:dyDescent="0.2">
      <c r="A47" s="14">
        <v>914060213</v>
      </c>
      <c r="B47" t="str">
        <f>VLOOKUP($A47,[2]LibPAS!$A$2:$AO$476,2,FALSE)</f>
        <v>BERNVILLE AREA COMMUNITY LIB</v>
      </c>
      <c r="C47" s="168">
        <v>0</v>
      </c>
      <c r="D47" s="155">
        <v>9</v>
      </c>
      <c r="E47" s="14"/>
      <c r="F47" s="14"/>
      <c r="J47" s="14"/>
      <c r="K47" s="14"/>
      <c r="L47" s="14"/>
      <c r="N47" s="14"/>
      <c r="O47" s="14"/>
      <c r="U47" s="14"/>
      <c r="V47" s="14"/>
      <c r="AC47" s="14"/>
      <c r="AI47" s="14"/>
      <c r="AO47" s="14"/>
      <c r="AX47" s="14"/>
      <c r="BD47" s="14"/>
      <c r="BE47" s="4"/>
      <c r="BF47" s="14"/>
      <c r="BG47" s="14"/>
      <c r="BH47" s="14"/>
      <c r="BI47" s="4"/>
      <c r="BJ47" s="14"/>
      <c r="BK47" s="14"/>
      <c r="BL47" s="14"/>
      <c r="BM47" s="14"/>
      <c r="BN47" s="14"/>
      <c r="BO47" s="4"/>
      <c r="BP47" s="4"/>
      <c r="BQ47" s="14"/>
      <c r="BR47" s="14"/>
      <c r="BS47" s="14"/>
      <c r="BT47" s="14"/>
      <c r="BU47" s="14"/>
      <c r="BV47" s="4"/>
      <c r="BW47" s="4"/>
      <c r="BX47" s="14"/>
      <c r="BY47" s="47"/>
      <c r="BZ47" s="47"/>
      <c r="CA47" s="47"/>
      <c r="CB47" s="4"/>
    </row>
    <row r="48" spans="1:80" x14ac:dyDescent="0.2">
      <c r="A48" s="14">
        <v>919640063</v>
      </c>
      <c r="B48" t="str">
        <f>VLOOKUP($A48,[2]LibPAS!$A$2:$AO$476,2,FALSE)</f>
        <v>BETHANY PUBLIC LIBRARY</v>
      </c>
      <c r="C48" s="157">
        <v>0</v>
      </c>
      <c r="D48" s="155">
        <v>4</v>
      </c>
      <c r="E48" s="14"/>
      <c r="F48" s="4"/>
      <c r="J48" s="14"/>
      <c r="K48" s="14"/>
      <c r="N48" s="14"/>
      <c r="U48" s="14"/>
      <c r="V48" s="14"/>
      <c r="AC48" s="14"/>
      <c r="AI48" s="14"/>
      <c r="AO48" s="14"/>
      <c r="AX48" s="14"/>
      <c r="BC48" s="14"/>
      <c r="BE48" s="4"/>
      <c r="BF48" s="14"/>
      <c r="BG48" s="14"/>
      <c r="BH48" s="14"/>
      <c r="BI48" s="4"/>
      <c r="BJ48" s="14"/>
      <c r="BK48" s="4"/>
      <c r="BL48" s="14"/>
      <c r="BM48" s="14"/>
      <c r="BN48" s="14"/>
      <c r="BO48" s="4"/>
      <c r="BP48" s="4"/>
      <c r="BQ48" s="14"/>
      <c r="BR48" s="4"/>
      <c r="BS48" s="14"/>
      <c r="BT48" s="14"/>
      <c r="BU48" s="4"/>
      <c r="BV48" s="4"/>
      <c r="BW48" s="4"/>
      <c r="BX48" s="4"/>
      <c r="BY48" s="68"/>
      <c r="BZ48" s="68"/>
      <c r="CA48" s="68"/>
      <c r="CB48" s="4"/>
    </row>
    <row r="49" spans="1:80" x14ac:dyDescent="0.2">
      <c r="A49" s="14">
        <v>902020303</v>
      </c>
      <c r="B49" t="str">
        <f>VLOOKUP($A49,[2]LibPAS!$A$2:$AO$476,2,FALSE)</f>
        <v>BETHEL PARK PUBLIC LIBRARY</v>
      </c>
      <c r="C49" s="168">
        <v>0</v>
      </c>
      <c r="D49" s="155">
        <v>28</v>
      </c>
      <c r="E49" s="14"/>
      <c r="F49" s="14"/>
      <c r="J49" s="14"/>
      <c r="K49" s="14"/>
      <c r="L49" s="14"/>
      <c r="O49" s="14"/>
      <c r="U49" s="14"/>
      <c r="V49" s="14"/>
      <c r="AC49" s="14"/>
      <c r="AI49" s="14"/>
      <c r="AO49" s="14"/>
      <c r="BD49" s="14"/>
      <c r="BE49" s="4"/>
      <c r="BF49" s="14"/>
      <c r="BG49" s="14"/>
      <c r="BH49" s="14"/>
      <c r="BI49" s="4"/>
      <c r="BJ49" s="14"/>
      <c r="BK49" s="4"/>
      <c r="BL49" s="14"/>
      <c r="BM49" s="14"/>
      <c r="BN49" s="14"/>
      <c r="BO49" s="4"/>
      <c r="BP49" s="4"/>
      <c r="BQ49" s="14"/>
      <c r="BR49" s="14"/>
      <c r="BS49" s="14"/>
      <c r="BT49" s="14"/>
      <c r="BU49" s="14"/>
      <c r="BV49" s="4"/>
      <c r="BW49" s="4"/>
      <c r="BX49" s="4"/>
      <c r="BY49" s="68"/>
      <c r="BZ49" s="68"/>
      <c r="CA49" s="68"/>
      <c r="CB49" s="4"/>
    </row>
    <row r="50" spans="1:80" x14ac:dyDescent="0.2">
      <c r="A50" s="14">
        <v>914060245</v>
      </c>
      <c r="B50" t="str">
        <f>VLOOKUP($A50,[2]LibPAS!$A$2:$AO$476,2,FALSE)</f>
        <v>BETHEL TULPEHOCKEN PUBLIC LIBRARY</v>
      </c>
      <c r="C50" s="168">
        <v>7913</v>
      </c>
      <c r="D50" s="155">
        <v>7</v>
      </c>
      <c r="E50" s="14"/>
      <c r="F50" s="4"/>
      <c r="J50" s="14"/>
      <c r="K50" s="14"/>
      <c r="O50" s="14"/>
      <c r="U50" s="14"/>
      <c r="V50" s="14"/>
      <c r="AC50" s="14"/>
      <c r="AI50" s="14"/>
      <c r="AO50" s="14"/>
      <c r="AX50" s="14"/>
      <c r="BC50" s="14"/>
      <c r="BE50" s="4"/>
      <c r="BF50" s="14"/>
      <c r="BG50" s="14"/>
      <c r="BH50" s="14"/>
      <c r="BI50" s="4"/>
      <c r="BJ50" s="14"/>
      <c r="BK50" s="14"/>
      <c r="BL50" s="14"/>
      <c r="BM50" s="14"/>
      <c r="BN50" s="14"/>
      <c r="BO50" s="4"/>
      <c r="BP50" s="4"/>
      <c r="BQ50" s="14"/>
      <c r="BR50" s="14"/>
      <c r="BS50" s="14"/>
      <c r="BT50" s="14"/>
      <c r="BU50" s="4"/>
      <c r="BV50" s="4"/>
      <c r="BW50" s="4"/>
      <c r="BX50" s="14"/>
      <c r="BY50" s="47"/>
      <c r="BZ50" s="47"/>
      <c r="CA50" s="47"/>
      <c r="CB50" s="4"/>
    </row>
    <row r="51" spans="1:80" x14ac:dyDescent="0.2">
      <c r="A51" s="14">
        <v>920480122</v>
      </c>
      <c r="B51" t="str">
        <f>VLOOKUP($A51,[2]LibPAS!$A$2:$AO$476,2,FALSE)</f>
        <v>BETHLEHEM AREA PUBLIC LIBRARY</v>
      </c>
      <c r="C51" s="168">
        <v>661981</v>
      </c>
      <c r="D51" s="155">
        <v>60</v>
      </c>
      <c r="E51" s="14"/>
      <c r="J51" s="14"/>
      <c r="K51" s="14"/>
      <c r="L51" s="14"/>
      <c r="N51" s="14"/>
      <c r="O51" s="14"/>
      <c r="U51" s="14"/>
      <c r="V51" s="14"/>
      <c r="W51" s="14"/>
      <c r="AC51" s="14"/>
      <c r="AI51" s="14"/>
      <c r="AO51" s="14"/>
      <c r="AX51" s="14"/>
      <c r="BD51" s="14"/>
      <c r="BE51" s="4"/>
      <c r="BF51" s="14"/>
      <c r="BG51" s="14"/>
      <c r="BH51" s="14"/>
      <c r="BI51" s="4"/>
      <c r="BJ51" s="14"/>
      <c r="BK51" s="14"/>
      <c r="BL51" s="14"/>
      <c r="BM51" s="14"/>
      <c r="BN51" s="14"/>
      <c r="BO51" s="4"/>
      <c r="BP51" s="4"/>
      <c r="BQ51" s="14"/>
      <c r="BR51" s="4"/>
      <c r="BS51" s="14"/>
      <c r="BT51" s="14"/>
      <c r="BU51" s="14"/>
      <c r="BV51" s="4"/>
      <c r="BW51" s="4"/>
      <c r="BX51" s="14"/>
      <c r="BY51" s="47"/>
      <c r="BZ51" s="47"/>
      <c r="CA51" s="47"/>
      <c r="CB51" s="4"/>
    </row>
    <row r="52" spans="1:80" x14ac:dyDescent="0.2">
      <c r="A52" s="14">
        <v>908070062</v>
      </c>
      <c r="B52" t="str">
        <f>VLOOKUP($A52,[2]LibPAS!$A$2:$AO$476,2,FALSE)</f>
        <v>BLAIR SYS ADMIN UNIT</v>
      </c>
      <c r="C52" s="168">
        <v>0</v>
      </c>
      <c r="D52" s="155">
        <v>0</v>
      </c>
      <c r="E52" s="14"/>
      <c r="F52" s="14"/>
      <c r="J52" s="14"/>
      <c r="K52" s="14"/>
      <c r="V52" s="14"/>
      <c r="BE52" s="4"/>
      <c r="BF52" s="14"/>
      <c r="BG52" s="14"/>
      <c r="BH52" s="14"/>
      <c r="BI52" s="4"/>
      <c r="BJ52" s="14"/>
      <c r="BK52" s="14"/>
      <c r="BL52" s="14"/>
      <c r="BM52" s="14"/>
      <c r="BN52" s="14"/>
      <c r="BO52" s="4"/>
      <c r="BP52" s="4"/>
      <c r="BQ52" s="14"/>
      <c r="BR52" s="14"/>
      <c r="BS52" s="14"/>
      <c r="BT52" s="14"/>
      <c r="BU52" s="14"/>
      <c r="BV52" s="4"/>
      <c r="BW52" s="4"/>
      <c r="BX52" s="14"/>
      <c r="BY52" s="47"/>
      <c r="BZ52" s="47"/>
      <c r="CA52" s="47"/>
      <c r="CB52" s="4"/>
    </row>
    <row r="53" spans="1:80" x14ac:dyDescent="0.2">
      <c r="A53" s="14">
        <v>928320153</v>
      </c>
      <c r="B53" t="str">
        <f>VLOOKUP($A53,[2]LibPAS!$A$2:$AO$476,2,FALSE)</f>
        <v>BLAIRSVILLE PUBLIC LIBRARY</v>
      </c>
      <c r="C53" s="168">
        <v>0</v>
      </c>
      <c r="D53" s="155">
        <v>10</v>
      </c>
      <c r="E53" s="14"/>
      <c r="F53" s="14"/>
      <c r="J53" s="14"/>
      <c r="K53" s="14"/>
      <c r="N53" s="14"/>
      <c r="U53" s="14"/>
      <c r="V53" s="14"/>
      <c r="AC53" s="14"/>
      <c r="AI53" s="14"/>
      <c r="AO53" s="14"/>
      <c r="AX53" s="14"/>
      <c r="BE53" s="4"/>
      <c r="BF53" s="14"/>
      <c r="BG53" s="14"/>
      <c r="BH53" s="14"/>
      <c r="BI53" s="4"/>
      <c r="BJ53" s="4"/>
      <c r="BK53" s="4"/>
      <c r="BL53" s="4"/>
      <c r="BM53" s="14"/>
      <c r="BN53" s="4"/>
      <c r="BO53" s="4"/>
      <c r="BP53" s="4"/>
      <c r="BQ53" s="14"/>
      <c r="BR53" s="14"/>
      <c r="BS53" s="14"/>
      <c r="BT53" s="14"/>
      <c r="BU53" s="4"/>
      <c r="BV53" s="4"/>
      <c r="BW53" s="4"/>
      <c r="BX53" s="4"/>
      <c r="BY53" s="68"/>
      <c r="BZ53" s="68"/>
      <c r="CA53" s="68"/>
      <c r="CB53" s="4"/>
    </row>
    <row r="54" spans="1:80" x14ac:dyDescent="0.2">
      <c r="A54" s="14">
        <v>915500063</v>
      </c>
      <c r="B54" t="str">
        <f>VLOOKUP($A54,[2]LibPAS!$A$2:$AO$476,2,FALSE)</f>
        <v>BLOOMFIELD PUBLIC LIBRARY</v>
      </c>
      <c r="C54" s="157">
        <v>0</v>
      </c>
      <c r="D54" s="155">
        <v>7</v>
      </c>
      <c r="E54" s="14"/>
      <c r="F54" s="4"/>
      <c r="J54" s="14"/>
      <c r="K54" s="14"/>
      <c r="U54" s="14"/>
      <c r="V54" s="14"/>
      <c r="AC54" s="14"/>
      <c r="AI54" s="14"/>
      <c r="AO54" s="14"/>
      <c r="AX54" s="14"/>
      <c r="BC54" s="14"/>
      <c r="BE54" s="4"/>
      <c r="BF54" s="14"/>
      <c r="BG54" s="14"/>
      <c r="BH54" s="14"/>
      <c r="BI54" s="4"/>
      <c r="BJ54" s="14"/>
      <c r="BK54" s="14"/>
      <c r="BL54" s="14"/>
      <c r="BM54" s="4"/>
      <c r="BN54" s="4"/>
      <c r="BO54" s="4"/>
      <c r="BP54" s="4"/>
      <c r="BQ54" s="14"/>
      <c r="BR54" s="14"/>
      <c r="BS54" s="14"/>
      <c r="BT54" s="14"/>
      <c r="BU54" s="4"/>
      <c r="BV54" s="4"/>
      <c r="BW54" s="4"/>
      <c r="BX54" s="14"/>
      <c r="BY54" s="47"/>
      <c r="BZ54" s="47"/>
      <c r="CA54" s="47"/>
      <c r="CB54" s="4"/>
    </row>
    <row r="55" spans="1:80" x14ac:dyDescent="0.2">
      <c r="A55" s="14">
        <v>916190153</v>
      </c>
      <c r="B55" t="str">
        <f>VLOOKUP($A55,[2]LibPAS!$A$2:$AO$476,2,FALSE)</f>
        <v>BLOOMSBURG PUBLIC LIBRARY</v>
      </c>
      <c r="C55" s="168">
        <v>0</v>
      </c>
      <c r="D55" s="155">
        <v>5</v>
      </c>
      <c r="E55" s="14"/>
      <c r="F55" s="4"/>
      <c r="J55" s="14"/>
      <c r="K55" s="14"/>
      <c r="L55" s="14"/>
      <c r="O55" s="14"/>
      <c r="U55" s="14"/>
      <c r="V55" s="14"/>
      <c r="AC55" s="14"/>
      <c r="AO55" s="14"/>
      <c r="AX55" s="14"/>
      <c r="BC55" s="14"/>
      <c r="BE55" s="4"/>
      <c r="BF55" s="14"/>
      <c r="BG55" s="14"/>
      <c r="BH55" s="14"/>
      <c r="BI55" s="4"/>
      <c r="BJ55" s="4"/>
      <c r="BK55" s="4"/>
      <c r="BL55" s="4"/>
      <c r="BM55" s="14"/>
      <c r="BN55" s="4"/>
      <c r="BO55" s="4"/>
      <c r="BP55" s="4"/>
      <c r="BQ55" s="14"/>
      <c r="BR55" s="14"/>
      <c r="BS55" s="14"/>
      <c r="BT55" s="4"/>
      <c r="BU55" s="4"/>
      <c r="BV55" s="4"/>
      <c r="BW55" s="4"/>
      <c r="BX55" s="4"/>
      <c r="BY55" s="68"/>
      <c r="BZ55" s="68"/>
      <c r="CA55" s="68"/>
      <c r="CB55" s="4"/>
    </row>
    <row r="56" spans="1:80" x14ac:dyDescent="0.2">
      <c r="A56" s="14">
        <v>917590063</v>
      </c>
      <c r="B56" t="str">
        <f>VLOOKUP($A56,[2]LibPAS!$A$2:$AO$476,2,FALSE)</f>
        <v>BLOSSBURG MEMORIAL LIBRARY</v>
      </c>
      <c r="C56" s="157">
        <v>0</v>
      </c>
      <c r="D56" s="155">
        <v>4</v>
      </c>
      <c r="E56" s="14"/>
      <c r="F56" s="14"/>
      <c r="J56" s="14"/>
      <c r="K56" s="14"/>
      <c r="N56" s="14"/>
      <c r="U56" s="14"/>
      <c r="V56" s="14"/>
      <c r="AC56" s="14"/>
      <c r="AO56" s="14"/>
      <c r="AX56" s="14"/>
      <c r="BE56" s="4"/>
      <c r="BF56" s="14"/>
      <c r="BG56" s="14"/>
      <c r="BH56" s="14"/>
      <c r="BI56" s="4"/>
      <c r="BJ56" s="14"/>
      <c r="BK56" s="14"/>
      <c r="BL56" s="14"/>
      <c r="BM56" s="4"/>
      <c r="BN56" s="4"/>
      <c r="BO56" s="4"/>
      <c r="BP56" s="4"/>
      <c r="BQ56" s="14"/>
      <c r="BR56" s="14"/>
      <c r="BS56" s="14"/>
      <c r="BT56" s="14"/>
      <c r="BU56" s="4"/>
      <c r="BV56" s="4"/>
      <c r="BW56" s="4"/>
      <c r="BX56" s="14"/>
      <c r="BY56" s="14"/>
      <c r="BZ56" s="14"/>
      <c r="CA56" s="14"/>
      <c r="CB56" s="4"/>
    </row>
    <row r="57" spans="1:80" x14ac:dyDescent="0.2">
      <c r="A57" s="14">
        <v>914060273</v>
      </c>
      <c r="B57" t="str">
        <f>VLOOKUP($A57,[2]LibPAS!$A$2:$AO$476,2,FALSE)</f>
        <v>BOONE AREA LIBRARY</v>
      </c>
      <c r="C57" s="168">
        <v>0</v>
      </c>
      <c r="D57" s="155">
        <v>23</v>
      </c>
      <c r="E57" s="14"/>
      <c r="J57" s="14"/>
      <c r="K57" s="14"/>
      <c r="L57" s="14"/>
      <c r="O57" s="14"/>
      <c r="V57" s="14"/>
      <c r="BD57" s="14"/>
      <c r="BE57" s="4"/>
      <c r="BF57" s="14"/>
      <c r="BG57" s="14"/>
      <c r="BH57" s="14"/>
      <c r="BI57" s="4"/>
      <c r="BJ57" s="14"/>
      <c r="BK57" s="4"/>
      <c r="BL57" s="14"/>
      <c r="BM57" s="14"/>
      <c r="BN57" s="14"/>
      <c r="BO57" s="4"/>
      <c r="BP57" s="4"/>
      <c r="BQ57" s="14"/>
      <c r="BR57" s="14"/>
      <c r="BS57" s="14"/>
      <c r="BT57" s="14"/>
      <c r="BU57" s="14"/>
      <c r="BV57" s="4"/>
      <c r="BW57" s="4"/>
      <c r="BX57" s="14"/>
      <c r="BY57" s="47"/>
      <c r="BZ57" s="47"/>
      <c r="CA57" s="47"/>
      <c r="CB57" s="4"/>
    </row>
    <row r="58" spans="1:80" x14ac:dyDescent="0.2">
      <c r="A58" s="14">
        <v>925230543</v>
      </c>
      <c r="B58" t="str">
        <f>VLOOKUP($A58,[2]LibPAS!$A$2:$AO$476,2,FALSE)</f>
        <v>BOROUGH OF FOLCROFT PUBLIC LIBRARY</v>
      </c>
      <c r="C58" s="168">
        <v>0</v>
      </c>
      <c r="D58" s="155">
        <v>10</v>
      </c>
      <c r="E58" s="14"/>
      <c r="J58" s="14"/>
      <c r="K58" s="14"/>
      <c r="L58" s="14"/>
      <c r="N58" s="14"/>
      <c r="O58" s="14"/>
      <c r="U58" s="14"/>
      <c r="V58" s="14"/>
      <c r="AC58" s="14"/>
      <c r="AI58" s="14"/>
      <c r="AO58" s="14"/>
      <c r="AX58" s="4"/>
      <c r="BC58" s="14"/>
      <c r="BE58" s="4"/>
      <c r="BF58" s="14"/>
      <c r="BG58" s="14"/>
      <c r="BH58" s="14"/>
      <c r="BI58" s="4"/>
      <c r="BJ58" s="14"/>
      <c r="BK58" s="4"/>
      <c r="BL58" s="14"/>
      <c r="BM58" s="4"/>
      <c r="BN58" s="4"/>
      <c r="BO58" s="4"/>
      <c r="BP58" s="4"/>
      <c r="BQ58" s="14"/>
      <c r="BR58" s="14"/>
      <c r="BS58" s="14"/>
      <c r="BT58" s="14"/>
      <c r="BU58" s="4"/>
      <c r="BV58" s="4"/>
      <c r="BW58" s="4"/>
      <c r="BX58" s="14"/>
      <c r="BY58" s="47"/>
      <c r="BZ58" s="47"/>
      <c r="CA58" s="47"/>
      <c r="CB58" s="4"/>
    </row>
    <row r="59" spans="1:80" x14ac:dyDescent="0.2">
      <c r="A59" s="14">
        <v>915210063</v>
      </c>
      <c r="B59" t="str">
        <f>VLOOKUP($A59,[2]LibPAS!$A$2:$AO$476,2,FALSE)</f>
        <v>BOSLER FREE LIBRARY</v>
      </c>
      <c r="C59" s="168">
        <v>0</v>
      </c>
      <c r="D59" s="155">
        <v>37</v>
      </c>
      <c r="E59" s="14"/>
      <c r="F59" s="4"/>
      <c r="J59" s="14"/>
      <c r="K59" s="14"/>
      <c r="U59" s="14"/>
      <c r="V59" s="14"/>
      <c r="AC59" s="14"/>
      <c r="AI59" s="14"/>
      <c r="AO59" s="14"/>
      <c r="AX59" s="14"/>
      <c r="BC59" s="14"/>
      <c r="BE59" s="4"/>
      <c r="BF59" s="14"/>
      <c r="BG59" s="14"/>
      <c r="BH59" s="14"/>
      <c r="BI59" s="4"/>
      <c r="BJ59" s="14"/>
      <c r="BK59" s="14"/>
      <c r="BL59" s="14"/>
      <c r="BM59" s="14"/>
      <c r="BN59" s="14"/>
      <c r="BO59" s="4"/>
      <c r="BP59" s="4"/>
      <c r="BQ59" s="14"/>
      <c r="BR59" s="14"/>
      <c r="BS59" s="14"/>
      <c r="BT59" s="14"/>
      <c r="BU59" s="4"/>
      <c r="BV59" s="4"/>
      <c r="BW59" s="4"/>
      <c r="BX59" s="14"/>
      <c r="BY59" s="14"/>
      <c r="BZ59" s="14"/>
      <c r="CA59" s="14"/>
      <c r="CB59" s="4"/>
    </row>
    <row r="60" spans="1:80" x14ac:dyDescent="0.2">
      <c r="A60" s="14">
        <v>914060303</v>
      </c>
      <c r="B60" t="str">
        <f>VLOOKUP($A60,[2]LibPAS!$A$2:$AO$476,2,FALSE)</f>
        <v>BOYERTOWN COMMUNITY LIBRARY</v>
      </c>
      <c r="C60" s="168">
        <v>0</v>
      </c>
      <c r="D60" s="155">
        <v>12</v>
      </c>
      <c r="E60" s="14"/>
      <c r="F60" s="14"/>
      <c r="K60" s="14"/>
      <c r="N60" s="14"/>
      <c r="V60" s="14"/>
      <c r="Y60" s="14"/>
      <c r="Z60" s="14"/>
      <c r="AA60" s="14"/>
      <c r="AB60" s="14"/>
      <c r="AC60" s="14"/>
      <c r="AD60" s="14"/>
      <c r="AI60" s="14"/>
      <c r="AO60" s="14"/>
      <c r="AX60" s="14"/>
      <c r="BE60" s="4"/>
      <c r="BF60" s="14"/>
      <c r="BG60" s="14"/>
      <c r="BH60" s="14"/>
      <c r="BI60" s="4"/>
      <c r="BJ60" s="14"/>
      <c r="BK60" s="4"/>
      <c r="BL60" s="14"/>
      <c r="BM60" s="14"/>
      <c r="BN60" s="14"/>
      <c r="BO60" s="4"/>
      <c r="BP60" s="4"/>
      <c r="BQ60" s="14"/>
      <c r="BR60" s="14"/>
      <c r="BS60" s="14"/>
      <c r="BT60" s="14"/>
      <c r="BU60" s="14"/>
      <c r="BV60" s="4"/>
      <c r="BW60" s="4"/>
      <c r="BX60" s="14"/>
      <c r="BY60" s="47"/>
      <c r="BZ60" s="47"/>
      <c r="CA60" s="47"/>
      <c r="CB60" s="4"/>
    </row>
    <row r="61" spans="1:80" x14ac:dyDescent="0.2">
      <c r="A61" s="14">
        <v>902020393</v>
      </c>
      <c r="B61" t="str">
        <f>VLOOKUP($A61,[2]LibPAS!$A$2:$AO$476,2,FALSE)</f>
        <v>BRADDOCK CARNEGIE LIBRARY</v>
      </c>
      <c r="C61" s="168">
        <v>0</v>
      </c>
      <c r="D61" s="155">
        <v>13</v>
      </c>
      <c r="E61" s="14"/>
      <c r="F61" s="14"/>
      <c r="J61" s="14"/>
      <c r="K61" s="14"/>
      <c r="L61" s="14"/>
      <c r="N61" s="14"/>
      <c r="O61" s="14"/>
      <c r="V61" s="14"/>
      <c r="AX61" s="14"/>
      <c r="BE61" s="4"/>
      <c r="BF61" s="14"/>
      <c r="BG61" s="14"/>
      <c r="BH61" s="14"/>
      <c r="BI61" s="4"/>
      <c r="BJ61" s="14"/>
      <c r="BK61" s="14"/>
      <c r="BL61" s="14"/>
      <c r="BM61" s="14"/>
      <c r="BN61" s="14"/>
      <c r="BO61" s="4"/>
      <c r="BP61" s="4"/>
      <c r="BQ61" s="14"/>
      <c r="BR61" s="14"/>
      <c r="BS61" s="14"/>
      <c r="BT61" s="14"/>
      <c r="BU61" s="14"/>
      <c r="BV61" s="4"/>
      <c r="BW61" s="4"/>
      <c r="BX61" s="14"/>
      <c r="BY61" s="14"/>
      <c r="BZ61" s="14"/>
      <c r="CA61" s="14"/>
      <c r="CB61" s="4"/>
    </row>
    <row r="62" spans="1:80" x14ac:dyDescent="0.2">
      <c r="A62" s="14">
        <v>909420062</v>
      </c>
      <c r="B62" t="str">
        <f>VLOOKUP($A62,[2]LibPAS!$A$2:$AO$476,2,FALSE)</f>
        <v>BRADFORD AREA PUBLIC LIBRARY</v>
      </c>
      <c r="C62" s="168">
        <v>0</v>
      </c>
      <c r="D62" s="155">
        <v>16</v>
      </c>
      <c r="E62" s="14"/>
      <c r="F62" s="4"/>
      <c r="J62" s="14"/>
      <c r="K62" s="14"/>
      <c r="L62" s="14"/>
      <c r="N62" s="14"/>
      <c r="O62" s="14"/>
      <c r="V62" s="14"/>
      <c r="AC62" s="14"/>
      <c r="AI62" s="14"/>
      <c r="AO62" s="14"/>
      <c r="AX62" s="14"/>
      <c r="BC62" s="14"/>
      <c r="BE62" s="4"/>
      <c r="BF62" s="14"/>
      <c r="BG62" s="14"/>
      <c r="BH62" s="14"/>
      <c r="BI62" s="4"/>
      <c r="BJ62" s="14"/>
      <c r="BK62" s="14"/>
      <c r="BL62" s="14"/>
      <c r="BM62" s="14"/>
      <c r="BN62" s="14"/>
      <c r="BO62" s="4"/>
      <c r="BP62" s="4"/>
      <c r="BQ62" s="14"/>
      <c r="BR62" s="14"/>
      <c r="BS62" s="14"/>
      <c r="BT62" s="14"/>
      <c r="BU62" s="14"/>
      <c r="BV62" s="4"/>
      <c r="BW62" s="4"/>
      <c r="BX62" s="4"/>
      <c r="BY62" s="68"/>
      <c r="BZ62" s="68"/>
      <c r="CA62" s="68"/>
      <c r="CB62" s="4"/>
    </row>
    <row r="63" spans="1:80" x14ac:dyDescent="0.2">
      <c r="A63" s="14">
        <v>917089106</v>
      </c>
      <c r="B63" t="str">
        <f>VLOOKUP($A63,[2]LibPAS!$A$2:$AO$476,2,FALSE)</f>
        <v>BRADFORD COUNTY LIBRARY</v>
      </c>
      <c r="C63" s="168">
        <v>0</v>
      </c>
      <c r="D63" s="155">
        <v>9</v>
      </c>
      <c r="G63" s="14"/>
      <c r="H63" s="14"/>
      <c r="I63" s="14"/>
      <c r="M63" s="14"/>
      <c r="R63" s="14"/>
      <c r="S63" s="14"/>
      <c r="T63" s="14"/>
      <c r="U63" s="14"/>
      <c r="V63" s="14"/>
      <c r="W63" s="14"/>
      <c r="X63" s="14"/>
      <c r="Z63" s="14"/>
      <c r="AA63" s="14"/>
      <c r="AB63" s="14"/>
      <c r="AC63" s="14"/>
      <c r="AD63" s="14"/>
      <c r="AF63" s="14"/>
      <c r="AG63" s="14"/>
      <c r="AH63" s="14"/>
      <c r="AI63" s="14"/>
      <c r="AJ63" s="14"/>
      <c r="AL63" s="14"/>
      <c r="AM63" s="14"/>
      <c r="AN63" s="14"/>
      <c r="AO63" s="14"/>
      <c r="AP63" s="14"/>
      <c r="AX63" s="14"/>
      <c r="AY63" s="14"/>
      <c r="AZ63" s="14"/>
      <c r="BA63" s="14"/>
      <c r="BB63" s="14"/>
      <c r="BC63" s="14"/>
      <c r="BD63" s="14"/>
      <c r="BE63" s="4"/>
      <c r="BF63" s="14"/>
      <c r="BG63" s="14"/>
      <c r="BH63" s="14"/>
      <c r="BI63" s="4"/>
      <c r="BJ63" s="14"/>
      <c r="BK63" s="14"/>
      <c r="BL63" s="14"/>
      <c r="BM63" s="14"/>
      <c r="BN63" s="14"/>
      <c r="BO63" s="4"/>
      <c r="BP63" s="4"/>
      <c r="BQ63" s="14"/>
      <c r="BR63" s="4"/>
      <c r="BS63" s="14"/>
      <c r="BT63" s="14"/>
      <c r="BU63" s="14"/>
      <c r="BV63" s="4"/>
      <c r="BX63" s="14"/>
      <c r="BY63" s="47"/>
      <c r="BZ63" s="47"/>
      <c r="CA63" s="47"/>
    </row>
    <row r="64" spans="1:80" x14ac:dyDescent="0.2">
      <c r="A64" s="14">
        <v>917081235</v>
      </c>
      <c r="B64" t="str">
        <f>VLOOKUP($A64,[2]LibPAS!$A$2:$AO$476,2,FALSE)</f>
        <v>BRADFORD SYS ADMIN UNIT</v>
      </c>
      <c r="C64" s="168">
        <v>0</v>
      </c>
      <c r="D64" s="155">
        <v>0</v>
      </c>
      <c r="E64" s="14"/>
      <c r="F64" s="14"/>
      <c r="J64" s="14"/>
      <c r="K64" s="14"/>
      <c r="N64" s="14"/>
      <c r="U64" s="14"/>
      <c r="V64" s="14"/>
      <c r="AC64" s="14"/>
      <c r="AO64" s="14"/>
      <c r="AX64" s="14"/>
      <c r="BE64" s="4"/>
      <c r="BF64" s="14"/>
      <c r="BG64" s="14"/>
      <c r="BH64" s="14"/>
      <c r="BI64" s="4"/>
      <c r="BJ64" s="14"/>
      <c r="BK64" s="14"/>
      <c r="BL64" s="14"/>
      <c r="BM64" s="14"/>
      <c r="BN64" s="14"/>
      <c r="BO64" s="4"/>
      <c r="BP64" s="4"/>
      <c r="BQ64" s="14"/>
      <c r="BR64" s="14"/>
      <c r="BS64" s="14"/>
      <c r="BT64" s="14"/>
      <c r="BU64" s="4"/>
      <c r="BV64" s="4"/>
      <c r="BW64" s="4"/>
      <c r="BX64" s="4"/>
      <c r="BY64" s="68"/>
      <c r="BZ64" s="68"/>
      <c r="CA64" s="68"/>
      <c r="CB64" s="4"/>
    </row>
    <row r="65" spans="1:80" x14ac:dyDescent="0.2">
      <c r="A65" s="14">
        <v>914061893</v>
      </c>
      <c r="B65" t="str">
        <f>VLOOKUP($A65,[2]LibPAS!$A$2:$AO$476,2,FALSE)</f>
        <v>BRANDYWINE COMMUNITY LIBRARY</v>
      </c>
      <c r="C65" s="168">
        <v>0</v>
      </c>
      <c r="D65" s="155">
        <v>9</v>
      </c>
      <c r="E65" s="14"/>
      <c r="F65" s="4"/>
      <c r="J65" s="14"/>
      <c r="K65" s="14"/>
      <c r="L65" s="14"/>
      <c r="N65" s="14"/>
      <c r="O65" s="14"/>
      <c r="U65" s="14"/>
      <c r="V65" s="14"/>
      <c r="AC65" s="14"/>
      <c r="AI65" s="14"/>
      <c r="AO65" s="14"/>
      <c r="AX65" s="14"/>
      <c r="BC65" s="14"/>
      <c r="BE65" s="4"/>
      <c r="BF65" s="14"/>
      <c r="BG65" s="14"/>
      <c r="BH65" s="14"/>
      <c r="BI65" s="4"/>
      <c r="BJ65" s="14"/>
      <c r="BK65" s="14"/>
      <c r="BL65" s="14"/>
      <c r="BM65" s="4"/>
      <c r="BN65" s="4"/>
      <c r="BO65" s="4"/>
      <c r="BP65" s="4"/>
      <c r="BQ65" s="14"/>
      <c r="BR65" s="14"/>
      <c r="BS65" s="14"/>
      <c r="BT65" s="14"/>
      <c r="BU65" s="14"/>
      <c r="BV65" s="4"/>
      <c r="BW65" s="4"/>
      <c r="BX65" s="4"/>
      <c r="BY65" s="68"/>
      <c r="BZ65" s="68"/>
      <c r="CA65" s="68"/>
      <c r="CB65" s="4"/>
    </row>
    <row r="66" spans="1:80" x14ac:dyDescent="0.2">
      <c r="A66" s="14">
        <v>902020483</v>
      </c>
      <c r="B66" t="str">
        <f>VLOOKUP($A66,[2]LibPAS!$A$2:$AO$476,2,FALSE)</f>
        <v>BRENTWOOD LIBRARY</v>
      </c>
      <c r="C66" s="168">
        <v>0</v>
      </c>
      <c r="D66" s="155">
        <v>17</v>
      </c>
      <c r="E66" s="14"/>
      <c r="F66" s="14"/>
      <c r="J66" s="14"/>
      <c r="K66" s="14"/>
      <c r="L66" s="14"/>
      <c r="N66" s="14"/>
      <c r="O66" s="14"/>
      <c r="V66" s="14"/>
      <c r="AX66" s="14"/>
      <c r="BC66" s="14"/>
      <c r="BD66" s="14"/>
      <c r="BE66" s="4"/>
      <c r="BF66" s="14"/>
      <c r="BG66" s="14"/>
      <c r="BH66" s="14"/>
      <c r="BI66" s="4"/>
      <c r="BJ66" s="4"/>
      <c r="BK66" s="4"/>
      <c r="BL66" s="4"/>
      <c r="BM66" s="14"/>
      <c r="BN66" s="4"/>
      <c r="BO66" s="4"/>
      <c r="BP66" s="4"/>
      <c r="BQ66" s="14"/>
      <c r="BR66" s="14"/>
      <c r="BS66" s="14"/>
      <c r="BT66" s="14"/>
      <c r="BU66" s="4"/>
      <c r="BV66" s="4"/>
      <c r="BW66" s="4"/>
      <c r="BX66" s="14"/>
      <c r="BY66" s="14"/>
      <c r="BZ66" s="14"/>
      <c r="CA66" s="14"/>
      <c r="CB66" s="4"/>
    </row>
    <row r="67" spans="1:80" x14ac:dyDescent="0.2">
      <c r="A67" s="14">
        <v>902020513</v>
      </c>
      <c r="B67" t="str">
        <f>VLOOKUP($A67,[2]LibPAS!$A$2:$AO$476,2,FALSE)</f>
        <v>BRIDGEVILLE PUBLIC LIBRARY</v>
      </c>
      <c r="C67" s="157">
        <v>0</v>
      </c>
      <c r="D67" s="155">
        <v>16</v>
      </c>
      <c r="E67" s="14"/>
      <c r="F67" s="14"/>
      <c r="J67" s="14"/>
      <c r="K67" s="14"/>
      <c r="N67" s="14"/>
      <c r="U67" s="14"/>
      <c r="V67" s="14"/>
      <c r="AC67" s="14"/>
      <c r="AI67" s="14"/>
      <c r="AO67" s="14"/>
      <c r="AW67" s="14"/>
      <c r="AX67" s="14"/>
      <c r="AY67" s="14"/>
      <c r="AZ67" s="14"/>
      <c r="BA67" s="14"/>
      <c r="BB67" s="14"/>
      <c r="BC67" s="14"/>
      <c r="BD67" s="14"/>
      <c r="BE67" s="4"/>
      <c r="BF67" s="14"/>
      <c r="BG67" s="14"/>
      <c r="BH67" s="14"/>
      <c r="BI67" s="4"/>
      <c r="BJ67" s="14"/>
      <c r="BK67" s="14"/>
      <c r="BL67" s="14"/>
      <c r="BM67" s="14"/>
      <c r="BN67" s="14"/>
      <c r="BO67" s="4"/>
      <c r="BP67" s="4"/>
      <c r="BQ67" s="14"/>
      <c r="BR67" s="14"/>
      <c r="BS67" s="14"/>
      <c r="BT67" s="14"/>
      <c r="BU67" s="14"/>
      <c r="BV67" s="4"/>
      <c r="BW67" s="4"/>
      <c r="BX67" s="14"/>
      <c r="BY67" s="14"/>
      <c r="BZ67" s="14"/>
      <c r="CA67" s="14"/>
      <c r="CB67" s="4"/>
    </row>
    <row r="68" spans="1:80" x14ac:dyDescent="0.2">
      <c r="A68" s="14">
        <v>901260063</v>
      </c>
      <c r="B68" t="str">
        <f>VLOOKUP($A68,[2]LibPAS!$A$2:$AO$476,2,FALSE)</f>
        <v>BROWNSVILLE FREE PUBLIC LIBRARY</v>
      </c>
      <c r="C68" s="168">
        <v>0</v>
      </c>
      <c r="D68" s="155">
        <v>4</v>
      </c>
      <c r="E68" s="14"/>
      <c r="F68" s="4"/>
      <c r="J68" s="14"/>
      <c r="K68" s="14"/>
      <c r="V68" s="14"/>
      <c r="AX68" s="14"/>
      <c r="BD68" s="14"/>
      <c r="BE68" s="4"/>
      <c r="BF68" s="14"/>
      <c r="BG68" s="14"/>
      <c r="BH68" s="14"/>
      <c r="BI68" s="4"/>
      <c r="BJ68" s="14"/>
      <c r="BK68" s="4"/>
      <c r="BL68" s="14"/>
      <c r="BM68" s="14"/>
      <c r="BN68" s="14"/>
      <c r="BO68" s="4"/>
      <c r="BP68" s="4"/>
      <c r="BQ68" s="14"/>
      <c r="BR68" s="14"/>
      <c r="BS68" s="14"/>
      <c r="BT68" s="14"/>
      <c r="BU68" s="14"/>
      <c r="BV68" s="4"/>
      <c r="BW68" s="4"/>
      <c r="BX68" s="14"/>
      <c r="BY68" s="47"/>
      <c r="BZ68" s="47"/>
      <c r="CA68" s="47"/>
      <c r="CB68" s="4"/>
    </row>
    <row r="69" spans="1:80" x14ac:dyDescent="0.2">
      <c r="A69" s="14">
        <v>922090154</v>
      </c>
      <c r="B69" t="str">
        <f>VLOOKUP($A69,[2]LibPAS!$A$2:$AO$476,2,FALSE)</f>
        <v>BUCKS COUNTY FREE LIBRARY</v>
      </c>
      <c r="C69" s="168">
        <v>0</v>
      </c>
      <c r="D69" s="155">
        <v>137</v>
      </c>
      <c r="E69" s="14"/>
      <c r="F69" s="14"/>
      <c r="J69" s="14"/>
      <c r="K69" s="14"/>
      <c r="L69" s="14"/>
      <c r="N69" s="14"/>
      <c r="O69" s="14"/>
      <c r="U69" s="14"/>
      <c r="V69" s="14"/>
      <c r="Y69" s="14"/>
      <c r="Z69" s="14"/>
      <c r="AA69" s="14"/>
      <c r="AB69" s="14"/>
      <c r="AC69" s="14"/>
      <c r="AD69" s="14"/>
      <c r="BE69" s="4"/>
      <c r="BF69" s="14"/>
      <c r="BG69" s="14"/>
      <c r="BH69" s="14"/>
      <c r="BI69" s="4"/>
      <c r="BJ69" s="14"/>
      <c r="BL69" s="14"/>
      <c r="BM69" s="14"/>
      <c r="BN69" s="14"/>
      <c r="BO69" s="4"/>
      <c r="BP69" s="4"/>
      <c r="BQ69" s="14"/>
      <c r="BR69" s="14"/>
      <c r="BS69" s="14"/>
      <c r="BT69" s="14"/>
      <c r="BU69" s="4"/>
      <c r="BV69" s="4"/>
      <c r="BW69" s="4"/>
      <c r="BX69" s="14"/>
      <c r="BY69" s="47"/>
      <c r="BZ69" s="47"/>
      <c r="CA69" s="47"/>
      <c r="CB69" s="4"/>
    </row>
    <row r="70" spans="1:80" x14ac:dyDescent="0.2">
      <c r="A70" s="14">
        <v>901630213</v>
      </c>
      <c r="B70" t="str">
        <f>VLOOKUP($A70,[2]LibPAS!$A$2:$AO$476,2,FALSE)</f>
        <v>BURGETTSTOWN COMMUNITY LIBRARY</v>
      </c>
      <c r="C70" s="168">
        <v>0</v>
      </c>
      <c r="D70" s="155">
        <v>6</v>
      </c>
      <c r="E70" s="14"/>
      <c r="F70" s="14"/>
      <c r="J70" s="14"/>
      <c r="K70" s="14"/>
      <c r="N70" s="14"/>
      <c r="O70" s="14"/>
      <c r="V70" s="14"/>
      <c r="AC70" s="14"/>
      <c r="AX70" s="14"/>
      <c r="AY70" s="14"/>
      <c r="AZ70" s="14"/>
      <c r="BA70" s="14"/>
      <c r="BB70" s="14"/>
      <c r="BC70" s="14"/>
      <c r="BD70" s="14"/>
      <c r="BE70" s="4"/>
      <c r="BF70" s="14"/>
      <c r="BG70" s="14"/>
      <c r="BH70" s="14"/>
      <c r="BI70" s="4"/>
      <c r="BJ70" s="14"/>
      <c r="BK70" s="14"/>
      <c r="BL70" s="14"/>
      <c r="BM70" s="4"/>
      <c r="BN70" s="4"/>
      <c r="BO70" s="4"/>
      <c r="BP70" s="4"/>
      <c r="BQ70" s="14"/>
      <c r="BR70" s="14"/>
      <c r="BS70" s="14"/>
      <c r="BT70" s="14"/>
      <c r="BU70" s="14"/>
      <c r="BV70" s="4"/>
      <c r="BW70" s="4"/>
      <c r="BX70" s="14"/>
      <c r="BY70" s="14"/>
      <c r="BZ70" s="14"/>
      <c r="CA70" s="14"/>
      <c r="CB70" s="4"/>
    </row>
    <row r="71" spans="1:80" x14ac:dyDescent="0.2">
      <c r="A71" s="14">
        <v>928320125</v>
      </c>
      <c r="B71" t="str">
        <f>VLOOKUP($A71,[2]LibPAS!$A$2:$AO$476,2,FALSE)</f>
        <v>BURRELL TOWNSHIP LIBRARY</v>
      </c>
      <c r="C71" s="168">
        <v>0</v>
      </c>
      <c r="D71" s="155">
        <v>8</v>
      </c>
      <c r="E71" s="14"/>
      <c r="F71" s="4"/>
      <c r="J71" s="14"/>
      <c r="K71" s="14"/>
      <c r="N71" s="14"/>
      <c r="U71" s="14"/>
      <c r="V71" s="14"/>
      <c r="AC71" s="14"/>
      <c r="AI71" s="14"/>
      <c r="AO71" s="14"/>
      <c r="AX71" s="14"/>
      <c r="BC71" s="14"/>
      <c r="BE71" s="4"/>
      <c r="BF71" s="14"/>
      <c r="BG71" s="14"/>
      <c r="BH71" s="14"/>
      <c r="BI71" s="4"/>
      <c r="BJ71" s="14"/>
      <c r="BK71" s="4"/>
      <c r="BL71" s="14"/>
      <c r="BM71" s="14"/>
      <c r="BN71" s="14"/>
      <c r="BO71" s="4"/>
      <c r="BP71" s="4"/>
      <c r="BQ71" s="14"/>
      <c r="BR71" s="14"/>
      <c r="BS71" s="14"/>
      <c r="BT71" s="14"/>
      <c r="BU71" s="14"/>
      <c r="BV71" s="4"/>
      <c r="BW71" s="4"/>
      <c r="BX71" s="14"/>
      <c r="BY71" s="47"/>
      <c r="BZ71" s="47"/>
      <c r="CA71" s="47"/>
      <c r="CB71" s="4"/>
    </row>
    <row r="72" spans="1:80" x14ac:dyDescent="0.2">
      <c r="A72" s="14">
        <v>904100182</v>
      </c>
      <c r="B72" t="str">
        <f>VLOOKUP($A72,[2]LibPAS!$A$2:$AO$476,2,FALSE)</f>
        <v>BUTLER AREA PUBLIC LIBRARY</v>
      </c>
      <c r="C72" s="168">
        <v>0</v>
      </c>
      <c r="D72" s="155">
        <v>18</v>
      </c>
      <c r="E72" s="14"/>
      <c r="F72" s="14"/>
      <c r="J72" s="14"/>
      <c r="K72" s="14"/>
      <c r="N72" s="14"/>
      <c r="V72" s="14"/>
      <c r="AC72" s="14"/>
      <c r="AI72" s="14"/>
      <c r="AO72" s="14"/>
      <c r="AX72" s="14"/>
      <c r="BD72" s="14"/>
      <c r="BE72" s="4"/>
      <c r="BF72" s="14"/>
      <c r="BG72" s="14"/>
      <c r="BH72" s="14"/>
      <c r="BI72" s="4"/>
      <c r="BJ72" s="14"/>
      <c r="BK72" s="4"/>
      <c r="BL72" s="14"/>
      <c r="BM72" s="14"/>
      <c r="BN72" s="14"/>
      <c r="BO72" s="4"/>
      <c r="BP72" s="4"/>
      <c r="BQ72" s="14"/>
      <c r="BR72" s="4"/>
      <c r="BS72" s="14"/>
      <c r="BT72" s="14"/>
      <c r="BU72" s="14"/>
      <c r="BV72" s="4"/>
      <c r="BW72" s="4"/>
      <c r="BX72" s="14"/>
      <c r="BY72" s="47"/>
      <c r="BZ72" s="47"/>
      <c r="CA72" s="47"/>
      <c r="CB72" s="4"/>
    </row>
    <row r="73" spans="1:80" x14ac:dyDescent="0.2">
      <c r="A73" s="14">
        <v>904100203</v>
      </c>
      <c r="B73" t="str">
        <f>VLOOKUP($A73,[2]LibPAS!$A$2:$AO$476,2,FALSE)</f>
        <v>BUTLER SYS ADMIN UNIT</v>
      </c>
      <c r="C73" s="168">
        <v>0</v>
      </c>
      <c r="D73" s="155">
        <v>3</v>
      </c>
      <c r="E73" s="14"/>
      <c r="F73" s="14"/>
      <c r="J73" s="14"/>
      <c r="K73" s="14"/>
      <c r="U73" s="14"/>
      <c r="V73" s="14"/>
      <c r="Z73" s="14"/>
      <c r="AA73" s="14"/>
      <c r="AB73" s="14"/>
      <c r="AC73" s="14"/>
      <c r="AD73" s="14"/>
      <c r="AO73" s="14"/>
      <c r="AX73" s="14"/>
      <c r="BD73" s="14"/>
      <c r="BE73" s="4"/>
      <c r="BF73" s="14"/>
      <c r="BG73" s="14"/>
      <c r="BH73" s="14"/>
      <c r="BI73" s="4"/>
      <c r="BJ73" s="14"/>
      <c r="BK73" s="14"/>
      <c r="BL73" s="14"/>
      <c r="BM73" s="14"/>
      <c r="BN73" s="14"/>
      <c r="BO73" s="4"/>
      <c r="BP73" s="4"/>
      <c r="BQ73" s="14"/>
      <c r="BR73" s="14"/>
      <c r="BS73" s="14"/>
      <c r="BT73" s="14"/>
      <c r="BU73" s="4"/>
      <c r="BV73" s="4"/>
      <c r="BW73" s="4"/>
      <c r="BX73" s="4"/>
      <c r="BY73" s="68"/>
      <c r="BZ73" s="68"/>
      <c r="CA73" s="68"/>
      <c r="CB73" s="4"/>
    </row>
    <row r="74" spans="1:80" x14ac:dyDescent="0.2">
      <c r="A74" s="14">
        <v>902021023</v>
      </c>
      <c r="B74" t="str">
        <f>VLOOKUP($A74,[2]LibPAS!$A$2:$AO$476,2,FALSE)</f>
        <v>C C MELLOR MEMORIAL LIBRARY</v>
      </c>
      <c r="C74" s="168">
        <v>0</v>
      </c>
      <c r="D74" s="155">
        <v>16</v>
      </c>
      <c r="E74" s="14"/>
      <c r="F74" s="14"/>
      <c r="J74" s="14"/>
      <c r="K74" s="14"/>
      <c r="L74" s="14"/>
      <c r="O74" s="14"/>
      <c r="V74" s="14"/>
      <c r="AX74" s="14"/>
      <c r="BE74" s="4"/>
      <c r="BF74" s="14"/>
      <c r="BG74" s="14"/>
      <c r="BH74" s="14"/>
      <c r="BI74" s="4"/>
      <c r="BJ74" s="14"/>
      <c r="BK74" s="14"/>
      <c r="BL74" s="14"/>
      <c r="BM74" s="14"/>
      <c r="BN74" s="14"/>
      <c r="BO74" s="4"/>
      <c r="BP74" s="4"/>
      <c r="BQ74" s="14"/>
      <c r="BR74" s="14"/>
      <c r="BS74" s="14"/>
      <c r="BT74" s="14"/>
      <c r="BU74" s="4"/>
      <c r="BV74" s="4"/>
      <c r="BW74" s="4"/>
      <c r="BX74" s="14"/>
      <c r="BY74" s="47"/>
      <c r="BZ74" s="47"/>
      <c r="CA74" s="47"/>
      <c r="CB74" s="4"/>
    </row>
    <row r="75" spans="1:80" x14ac:dyDescent="0.2">
      <c r="A75" s="14">
        <v>901630243</v>
      </c>
      <c r="B75" t="str">
        <f>VLOOKUP($A75,[2]LibPAS!$A$2:$AO$476,2,FALSE)</f>
        <v>CALIFORNIA AREA PUBLIC LIBRARY</v>
      </c>
      <c r="C75" s="168">
        <v>0</v>
      </c>
      <c r="D75" s="155">
        <v>5</v>
      </c>
      <c r="E75" s="14"/>
      <c r="F75" s="4"/>
      <c r="J75" s="14"/>
      <c r="K75" s="14"/>
      <c r="U75" s="14"/>
      <c r="V75" s="14"/>
      <c r="AI75" s="14"/>
      <c r="AX75" s="14"/>
      <c r="BC75" s="14"/>
      <c r="BE75" s="4"/>
      <c r="BF75" s="14"/>
      <c r="BG75" s="14"/>
      <c r="BH75" s="14"/>
      <c r="BI75" s="4"/>
      <c r="BJ75" s="14"/>
      <c r="BK75" s="14"/>
      <c r="BL75" s="14"/>
      <c r="BM75" s="4"/>
      <c r="BN75" s="4"/>
      <c r="BO75" s="4"/>
      <c r="BP75" s="4"/>
      <c r="BQ75" s="14"/>
      <c r="BR75" s="4"/>
      <c r="BS75" s="14"/>
      <c r="BT75" s="14"/>
      <c r="BU75" s="14"/>
      <c r="BV75" s="4"/>
      <c r="BW75" s="4"/>
      <c r="BX75" s="14"/>
      <c r="BY75" s="47"/>
      <c r="BZ75" s="47"/>
      <c r="CA75" s="47"/>
      <c r="CB75" s="4"/>
    </row>
    <row r="76" spans="1:80" x14ac:dyDescent="0.2">
      <c r="A76" s="14">
        <v>908111022</v>
      </c>
      <c r="B76" t="str">
        <f>VLOOKUP($A76,[2]LibPAS!$A$2:$AO$476,2,FALSE)</f>
        <v>CAMBRIA SYS ADMIN UNIT</v>
      </c>
      <c r="C76" s="168">
        <v>0</v>
      </c>
      <c r="D76" s="155">
        <v>51</v>
      </c>
      <c r="E76" s="14"/>
      <c r="K76" s="14"/>
      <c r="V76" s="14"/>
      <c r="BE76" s="4"/>
      <c r="BF76" s="14"/>
      <c r="BG76" s="14"/>
      <c r="BH76" s="14"/>
      <c r="BI76" s="4"/>
      <c r="BJ76" s="14"/>
      <c r="BK76" s="14"/>
      <c r="BL76" s="14"/>
      <c r="BM76" s="14"/>
      <c r="BN76" s="14"/>
      <c r="BO76" s="4"/>
      <c r="BP76" s="4"/>
      <c r="BQ76" s="14"/>
      <c r="BR76" s="14"/>
      <c r="BS76" s="14"/>
      <c r="BT76" s="14"/>
      <c r="BU76" s="14"/>
      <c r="BV76" s="4"/>
      <c r="BW76" s="4"/>
      <c r="BX76" s="14"/>
      <c r="BY76" s="14"/>
      <c r="BZ76" s="14"/>
      <c r="CA76" s="14"/>
      <c r="CB76" s="4"/>
    </row>
    <row r="77" spans="1:80" x14ac:dyDescent="0.2">
      <c r="A77" s="14">
        <v>905200153</v>
      </c>
      <c r="B77" t="str">
        <f>VLOOKUP($A77,[2]LibPAS!$A$2:$AO$476,2,FALSE)</f>
        <v>CAMBRIDGE SPRINGS PUB LIBRARY ASSOCIATION</v>
      </c>
      <c r="C77" s="168">
        <v>0</v>
      </c>
      <c r="D77" s="155">
        <v>4</v>
      </c>
      <c r="E77" s="14"/>
      <c r="F77" s="4"/>
      <c r="J77" s="14"/>
      <c r="K77" s="14"/>
      <c r="N77" s="14"/>
      <c r="U77" s="14"/>
      <c r="V77" s="14"/>
      <c r="AC77" s="14"/>
      <c r="AI77" s="14"/>
      <c r="AO77" s="14"/>
      <c r="AX77" s="14"/>
      <c r="BC77" s="14"/>
      <c r="BD77" s="14"/>
      <c r="BE77" s="4"/>
      <c r="BF77" s="14"/>
      <c r="BG77" s="14"/>
      <c r="BH77" s="14"/>
      <c r="BI77" s="4"/>
      <c r="BJ77" s="14"/>
      <c r="BK77" s="14"/>
      <c r="BL77" s="14"/>
      <c r="BM77" s="14"/>
      <c r="BN77" s="14"/>
      <c r="BO77" s="4"/>
      <c r="BP77" s="4"/>
      <c r="BQ77" s="14"/>
      <c r="BR77" s="14"/>
      <c r="BS77" s="14"/>
      <c r="BT77" s="14"/>
      <c r="BU77" s="14"/>
      <c r="BV77" s="4"/>
      <c r="BW77" s="4"/>
      <c r="BX77" s="14"/>
      <c r="BY77" s="47"/>
      <c r="BZ77" s="47"/>
      <c r="CA77" s="47"/>
      <c r="CB77" s="4"/>
    </row>
    <row r="78" spans="1:80" x14ac:dyDescent="0.2">
      <c r="A78" s="14">
        <v>919350152</v>
      </c>
      <c r="B78" t="str">
        <f>VLOOKUP($A78,[2]LibPAS!$A$2:$AO$476,2,FALSE)</f>
        <v>CARBONDALE PUBLIC LIBRARY</v>
      </c>
      <c r="C78" s="168">
        <v>0</v>
      </c>
      <c r="D78" s="155">
        <v>12</v>
      </c>
      <c r="E78" s="14"/>
      <c r="F78" s="14"/>
      <c r="J78" s="14"/>
      <c r="K78" s="14"/>
      <c r="L78" s="14"/>
      <c r="N78" s="14"/>
      <c r="O78" s="14"/>
      <c r="U78" s="14"/>
      <c r="V78" s="14"/>
      <c r="AC78" s="14"/>
      <c r="AI78" s="14"/>
      <c r="AO78" s="14"/>
      <c r="BE78" s="4"/>
      <c r="BF78" s="14"/>
      <c r="BG78" s="14"/>
      <c r="BH78" s="14"/>
      <c r="BI78" s="4"/>
      <c r="BJ78" s="14"/>
      <c r="BK78" s="4"/>
      <c r="BL78" s="14"/>
      <c r="BM78" s="14"/>
      <c r="BN78" s="14"/>
      <c r="BO78" s="4"/>
      <c r="BP78" s="4"/>
      <c r="BQ78" s="14"/>
      <c r="BR78" s="4"/>
      <c r="BS78" s="14"/>
      <c r="BT78" s="14"/>
      <c r="BU78" s="14"/>
      <c r="BV78" s="4"/>
      <c r="BW78" s="4"/>
      <c r="BX78" s="14"/>
      <c r="CA78" s="47"/>
      <c r="CB78" s="4"/>
    </row>
    <row r="79" spans="1:80" x14ac:dyDescent="0.2">
      <c r="A79" s="14">
        <v>902023273</v>
      </c>
      <c r="B79" t="str">
        <f>VLOOKUP($A79,[2]LibPAS!$A$2:$AO$476,2,FALSE)</f>
        <v>CARNEGIE FR LIB OF SWISSVALE</v>
      </c>
      <c r="C79" s="168">
        <v>0</v>
      </c>
      <c r="D79" s="155">
        <v>7</v>
      </c>
      <c r="E79" s="14"/>
      <c r="F79" s="4"/>
      <c r="J79" s="14"/>
      <c r="K79" s="14"/>
      <c r="U79" s="14"/>
      <c r="V79" s="14"/>
      <c r="AC79" s="14"/>
      <c r="AI79" s="14"/>
      <c r="AO79" s="14"/>
      <c r="AX79" s="14"/>
      <c r="BC79" s="14"/>
      <c r="BE79" s="4"/>
      <c r="BF79" s="14"/>
      <c r="BG79" s="14"/>
      <c r="BH79" s="14"/>
      <c r="BI79" s="4"/>
      <c r="BJ79" s="14"/>
      <c r="BK79" s="14"/>
      <c r="BL79" s="14"/>
      <c r="BM79" s="14"/>
      <c r="BN79" s="14"/>
      <c r="BO79" s="4"/>
      <c r="BP79" s="4"/>
      <c r="BQ79" s="14"/>
      <c r="BR79" s="4"/>
      <c r="BS79" s="14"/>
      <c r="BT79" s="14"/>
      <c r="BU79" s="14"/>
      <c r="BV79" s="4"/>
      <c r="BW79" s="4"/>
      <c r="BX79" s="14"/>
      <c r="BY79" s="14"/>
      <c r="BZ79" s="14"/>
      <c r="CA79" s="14"/>
      <c r="CB79" s="4"/>
    </row>
    <row r="80" spans="1:80" x14ac:dyDescent="0.2">
      <c r="A80" s="14">
        <v>901260152</v>
      </c>
      <c r="B80" t="str">
        <f>VLOOKUP($A80,[2]LibPAS!$A$2:$AO$476,2,FALSE)</f>
        <v>CARNEGIE FREE LIBRARY</v>
      </c>
      <c r="C80" s="168">
        <v>0</v>
      </c>
      <c r="D80" s="155">
        <v>15</v>
      </c>
      <c r="E80" s="14"/>
      <c r="F80" s="4"/>
      <c r="J80" s="14"/>
      <c r="K80" s="14"/>
      <c r="V80" s="14"/>
      <c r="AX80" s="14"/>
      <c r="BD80" s="14"/>
      <c r="BE80" s="4"/>
      <c r="BF80" s="14"/>
      <c r="BG80" s="14"/>
      <c r="BH80" s="14"/>
      <c r="BI80" s="4"/>
      <c r="BJ80" s="14"/>
      <c r="BK80" s="14"/>
      <c r="BL80" s="14"/>
      <c r="BM80" s="4"/>
      <c r="BN80" s="4"/>
      <c r="BO80" s="4"/>
      <c r="BP80" s="4"/>
      <c r="BQ80" s="14"/>
      <c r="BR80" s="14"/>
      <c r="BS80" s="14"/>
      <c r="BT80" s="14"/>
      <c r="BU80" s="14"/>
      <c r="BV80" s="4"/>
      <c r="BW80" s="4"/>
      <c r="BX80" s="4"/>
      <c r="BY80" s="68"/>
      <c r="BZ80" s="68"/>
      <c r="CA80" s="68"/>
      <c r="CB80" s="4"/>
    </row>
    <row r="81" spans="1:80" x14ac:dyDescent="0.2">
      <c r="A81" s="14">
        <v>927040152</v>
      </c>
      <c r="B81" t="str">
        <f>VLOOKUP($A81,[2]LibPAS!$A$2:$AO$476,2,FALSE)</f>
        <v>CARNEGIE FREE LIBRARY - BEAVER FALLS</v>
      </c>
      <c r="C81" s="168">
        <v>0</v>
      </c>
      <c r="D81" s="155">
        <v>16</v>
      </c>
      <c r="E81" s="14"/>
      <c r="F81" s="14"/>
      <c r="J81" s="14"/>
      <c r="K81" s="14"/>
      <c r="L81" s="14"/>
      <c r="O81" s="14"/>
      <c r="V81" s="14"/>
      <c r="BE81" s="4"/>
      <c r="BF81" s="14"/>
      <c r="BG81" s="14"/>
      <c r="BH81" s="14"/>
      <c r="BI81" s="4"/>
      <c r="BJ81" s="14"/>
      <c r="BK81" s="14"/>
      <c r="BL81" s="14"/>
      <c r="BM81" s="14"/>
      <c r="BN81" s="14"/>
      <c r="BO81" s="4"/>
      <c r="BP81" s="4"/>
      <c r="BQ81" s="14"/>
      <c r="BR81" s="14"/>
      <c r="BS81" s="14"/>
      <c r="BT81" s="14"/>
      <c r="BU81" s="14"/>
      <c r="BV81" s="4"/>
      <c r="BW81" s="4"/>
      <c r="BX81" s="14"/>
      <c r="BY81" s="47"/>
      <c r="BZ81" s="47"/>
      <c r="CA81" s="47"/>
      <c r="CB81" s="4"/>
    </row>
    <row r="82" spans="1:80" x14ac:dyDescent="0.2">
      <c r="A82" s="14">
        <v>927041053</v>
      </c>
      <c r="B82" t="str">
        <f>VLOOKUP($A82,[2]LibPAS!$A$2:$AO$476,2,FALSE)</f>
        <v>CARNEGIE FREE LIBRARY-MIDLAND</v>
      </c>
      <c r="C82" s="168">
        <v>0</v>
      </c>
      <c r="D82" s="155">
        <v>11</v>
      </c>
      <c r="E82" s="14"/>
      <c r="F82" s="14"/>
      <c r="J82" s="14"/>
      <c r="K82" s="14"/>
      <c r="L82" s="14"/>
      <c r="N82" s="14"/>
      <c r="O82" s="14"/>
      <c r="V82" s="14"/>
      <c r="AX82" s="14"/>
      <c r="BE82" s="4"/>
      <c r="BF82" s="14"/>
      <c r="BG82" s="14"/>
      <c r="BH82" s="14"/>
      <c r="BI82" s="4"/>
      <c r="BJ82" s="14"/>
      <c r="BK82" s="14"/>
      <c r="BL82" s="14"/>
      <c r="BM82" s="14"/>
      <c r="BN82" s="14"/>
      <c r="BO82" s="4"/>
      <c r="BP82" s="4"/>
      <c r="BQ82" s="14"/>
      <c r="BR82" s="14"/>
      <c r="BS82" s="14"/>
      <c r="BT82" s="14"/>
      <c r="BU82" s="4"/>
      <c r="BV82" s="4"/>
      <c r="BW82" s="4"/>
      <c r="BX82" s="4"/>
      <c r="BY82" s="68"/>
      <c r="BZ82" s="68"/>
      <c r="CA82" s="68"/>
      <c r="CB82" s="4"/>
    </row>
    <row r="83" spans="1:80" x14ac:dyDescent="0.2">
      <c r="A83" s="14">
        <v>902021653</v>
      </c>
      <c r="B83" t="str">
        <f>VLOOKUP($A83,[2]LibPAS!$A$2:$AO$476,2,FALSE)</f>
        <v>CARNEGIE LIBRARY OF HOMESTEAD</v>
      </c>
      <c r="C83" s="168">
        <v>0</v>
      </c>
      <c r="D83" s="155">
        <v>30</v>
      </c>
      <c r="E83" s="14"/>
      <c r="F83" s="4"/>
      <c r="J83" s="14"/>
      <c r="K83" s="14"/>
      <c r="V83" s="14"/>
      <c r="AC83" s="14"/>
      <c r="AI83" s="14"/>
      <c r="AX83" s="14"/>
      <c r="BE83" s="4"/>
      <c r="BF83" s="14"/>
      <c r="BG83" s="14"/>
      <c r="BH83" s="14"/>
      <c r="BI83" s="4"/>
      <c r="BJ83" s="14"/>
      <c r="BK83" s="14"/>
      <c r="BL83" s="14"/>
      <c r="BM83" s="14"/>
      <c r="BN83" s="14"/>
      <c r="BO83" s="4"/>
      <c r="BP83" s="4"/>
      <c r="BQ83" s="14"/>
      <c r="BR83" s="14"/>
      <c r="BS83" s="14"/>
      <c r="BT83" s="14"/>
      <c r="BU83" s="4"/>
      <c r="BV83" s="4"/>
      <c r="BW83" s="4"/>
      <c r="BX83" s="4"/>
      <c r="BY83" s="68"/>
      <c r="BZ83" s="68"/>
      <c r="CA83" s="68"/>
      <c r="CB83" s="4"/>
    </row>
    <row r="84" spans="1:80" x14ac:dyDescent="0.2">
      <c r="A84" s="14">
        <v>902022042</v>
      </c>
      <c r="B84" t="str">
        <f>VLOOKUP($A84,[2]LibPAS!$A$2:$AO$476,2,FALSE)</f>
        <v>CARNEGIE LIBRARY OF MCKEESPORT</v>
      </c>
      <c r="C84" s="168">
        <v>25885</v>
      </c>
      <c r="D84" s="155">
        <v>46</v>
      </c>
      <c r="E84" s="14"/>
      <c r="F84" s="4"/>
      <c r="J84" s="14"/>
      <c r="K84" s="14"/>
      <c r="L84" s="14"/>
      <c r="N84" s="14"/>
      <c r="V84" s="14"/>
      <c r="AC84" s="14"/>
      <c r="AX84" s="14"/>
      <c r="BE84" s="4"/>
      <c r="BF84" s="14"/>
      <c r="BG84" s="14"/>
      <c r="BH84" s="14"/>
      <c r="BI84" s="4"/>
      <c r="BJ84" s="4"/>
      <c r="BK84" s="4"/>
      <c r="BL84" s="4"/>
      <c r="BM84" s="14"/>
      <c r="BN84" s="4"/>
      <c r="BO84" s="4"/>
      <c r="BP84" s="4"/>
      <c r="BQ84" s="14"/>
      <c r="BR84" s="4"/>
      <c r="BS84" s="14"/>
      <c r="BT84" s="4"/>
      <c r="BU84" s="14"/>
      <c r="BV84" s="4"/>
      <c r="BW84" s="4"/>
      <c r="BX84" s="14"/>
      <c r="BY84" s="47"/>
      <c r="BZ84" s="47"/>
      <c r="CA84" s="47"/>
      <c r="CB84" s="4"/>
    </row>
    <row r="85" spans="1:80" x14ac:dyDescent="0.2">
      <c r="A85" s="14">
        <v>902022617</v>
      </c>
      <c r="B85" t="str">
        <f>VLOOKUP($A85,[2]LibPAS!$A$2:$AO$476,2,FALSE)</f>
        <v>CARNEGIE LIBRARY OF PITTSBURGH</v>
      </c>
      <c r="C85" s="168">
        <v>3402820</v>
      </c>
      <c r="D85" s="155">
        <v>568</v>
      </c>
      <c r="E85" s="14"/>
      <c r="F85" s="14"/>
      <c r="J85" s="14"/>
      <c r="K85" s="14"/>
      <c r="V85" s="14"/>
      <c r="AC85" s="14"/>
      <c r="AX85" s="14"/>
      <c r="BE85" s="4"/>
      <c r="BF85" s="14"/>
      <c r="BG85" s="14"/>
      <c r="BH85" s="14"/>
      <c r="BI85" s="4"/>
      <c r="BJ85" s="14"/>
      <c r="BK85" s="4"/>
      <c r="BL85" s="14"/>
      <c r="BM85" s="14"/>
      <c r="BN85" s="14"/>
      <c r="BO85" s="4"/>
      <c r="BP85" s="4"/>
      <c r="BQ85" s="14"/>
      <c r="BR85" s="14"/>
      <c r="BS85" s="14"/>
      <c r="BT85" s="14"/>
      <c r="BU85" s="4"/>
      <c r="BV85" s="4"/>
      <c r="BW85" s="4"/>
      <c r="BX85" s="4"/>
      <c r="BY85" s="68"/>
      <c r="BZ85" s="68"/>
      <c r="CA85" s="68"/>
      <c r="CB85" s="4"/>
    </row>
    <row r="86" spans="1:80" x14ac:dyDescent="0.2">
      <c r="A86" s="14">
        <v>908110273</v>
      </c>
      <c r="B86" t="str">
        <f>VLOOKUP($A86,[2]LibPAS!$A$2:$AO$476,2,FALSE)</f>
        <v>CARROLLTOWN PUBLIC LIBRARY</v>
      </c>
      <c r="C86" s="168">
        <v>0</v>
      </c>
      <c r="D86" s="155">
        <v>6</v>
      </c>
      <c r="E86" s="14"/>
      <c r="F86" s="14"/>
      <c r="K86" s="14"/>
      <c r="N86" s="14"/>
      <c r="BE86" s="4"/>
      <c r="BF86" s="14"/>
      <c r="BG86" s="14"/>
      <c r="BH86" s="14"/>
      <c r="BI86" s="4"/>
      <c r="BJ86" s="14"/>
      <c r="BK86" s="4"/>
      <c r="BL86" s="14"/>
      <c r="BM86" s="14"/>
      <c r="BN86" s="14"/>
      <c r="BO86" s="4"/>
      <c r="BP86" s="4"/>
      <c r="BQ86" s="14"/>
      <c r="BR86" s="14"/>
      <c r="BS86" s="14"/>
      <c r="BT86" s="14"/>
      <c r="BU86" s="14"/>
      <c r="BV86" s="4"/>
      <c r="BW86" s="14"/>
      <c r="BX86" s="14"/>
      <c r="BY86" s="47"/>
      <c r="BZ86" s="47"/>
      <c r="CA86" s="47"/>
      <c r="CB86" s="14"/>
    </row>
    <row r="87" spans="1:80" x14ac:dyDescent="0.2">
      <c r="A87" s="14">
        <v>910140033</v>
      </c>
      <c r="B87" t="str">
        <f>VLOOKUP($A87,[2]LibPAS!$A$2:$AO$476,2,FALSE)</f>
        <v>CENTRE CO LIB &amp; HIST MUSEUM</v>
      </c>
      <c r="C87" s="168">
        <v>0</v>
      </c>
      <c r="D87" s="155">
        <v>31</v>
      </c>
      <c r="E87" s="14"/>
      <c r="F87" s="4"/>
      <c r="J87" s="14"/>
      <c r="K87" s="14"/>
      <c r="L87" s="14"/>
      <c r="N87" s="14"/>
      <c r="O87" s="14"/>
      <c r="U87" s="14"/>
      <c r="V87" s="14"/>
      <c r="AC87" s="14"/>
      <c r="BE87" s="4"/>
      <c r="BF87" s="14"/>
      <c r="BG87" s="14"/>
      <c r="BH87" s="14"/>
      <c r="BI87" s="4"/>
      <c r="BJ87" s="14"/>
      <c r="BK87" s="14"/>
      <c r="BL87" s="14"/>
      <c r="BM87" s="4"/>
      <c r="BN87" s="4"/>
      <c r="BO87" s="4"/>
      <c r="BP87" s="4"/>
      <c r="BQ87" s="14"/>
      <c r="BR87" s="14"/>
      <c r="BS87" s="14"/>
      <c r="BT87" s="14"/>
      <c r="BU87" s="4"/>
      <c r="BV87" s="4"/>
      <c r="BW87" s="4"/>
      <c r="BX87" s="14"/>
      <c r="BY87" s="47"/>
      <c r="BZ87" s="47"/>
      <c r="CA87" s="47"/>
      <c r="CB87" s="4"/>
    </row>
    <row r="88" spans="1:80" x14ac:dyDescent="0.2">
      <c r="A88" s="14">
        <v>910140053</v>
      </c>
      <c r="B88" t="str">
        <f>VLOOKUP($A88,[2]LibPAS!$A$2:$AO$476,2,FALSE)</f>
        <v>CENTRE SYS ADMIN UNIT</v>
      </c>
      <c r="C88" s="168">
        <v>0</v>
      </c>
      <c r="D88" s="155">
        <v>0</v>
      </c>
      <c r="E88" s="14"/>
      <c r="F88" s="14"/>
      <c r="J88" s="14"/>
      <c r="K88" s="14"/>
      <c r="L88" s="14"/>
      <c r="N88" s="14"/>
      <c r="O88" s="14"/>
      <c r="U88" s="14"/>
      <c r="V88" s="14"/>
      <c r="AC88" s="14"/>
      <c r="AI88" s="14"/>
      <c r="AX88" s="14"/>
      <c r="BE88" s="4"/>
      <c r="BF88" s="14"/>
      <c r="BG88" s="14"/>
      <c r="BH88" s="14"/>
      <c r="BI88" s="4"/>
      <c r="BJ88" s="14"/>
      <c r="BK88" s="4"/>
      <c r="BL88" s="14"/>
      <c r="BM88" s="14"/>
      <c r="BN88" s="14"/>
      <c r="BO88" s="4"/>
      <c r="BP88" s="4"/>
      <c r="BQ88" s="14"/>
      <c r="BR88" s="4"/>
      <c r="BS88" s="14"/>
      <c r="BT88" s="14"/>
      <c r="BU88" s="4"/>
      <c r="BV88" s="4"/>
      <c r="BW88" s="4"/>
      <c r="BX88" s="14"/>
      <c r="BY88" s="47"/>
      <c r="BZ88" s="47"/>
      <c r="CA88" s="47"/>
      <c r="CB88" s="4"/>
    </row>
    <row r="89" spans="1:80" x14ac:dyDescent="0.2">
      <c r="A89" s="14">
        <v>901630993</v>
      </c>
      <c r="B89" t="str">
        <f>VLOOKUP($A89,[2]LibPAS!$A$2:$AO$476,2,FALSE)</f>
        <v>CHARTIERS-HOUSTON COM LIBRARY</v>
      </c>
      <c r="C89" s="168">
        <v>0</v>
      </c>
      <c r="D89" s="155">
        <v>5</v>
      </c>
      <c r="E89" s="14"/>
      <c r="F89" s="4"/>
      <c r="J89" s="14"/>
      <c r="K89" s="14"/>
      <c r="V89" s="14"/>
      <c r="BE89" s="4"/>
      <c r="BF89" s="14"/>
      <c r="BG89" s="14"/>
      <c r="BH89" s="14"/>
      <c r="BI89" s="4"/>
      <c r="BJ89" s="14"/>
      <c r="BK89" s="4"/>
      <c r="BL89" s="14"/>
      <c r="BM89" s="14"/>
      <c r="BN89" s="14"/>
      <c r="BO89" s="4"/>
      <c r="BP89" s="4"/>
      <c r="BQ89" s="14"/>
      <c r="BR89" s="14"/>
      <c r="BS89" s="14"/>
      <c r="BT89" s="14"/>
      <c r="BU89" s="14"/>
      <c r="BV89" s="4"/>
      <c r="BW89" s="4"/>
      <c r="BX89" s="4"/>
      <c r="BY89" s="68"/>
      <c r="BZ89" s="68"/>
      <c r="CA89" s="68"/>
      <c r="CB89" s="4"/>
    </row>
    <row r="90" spans="1:80" x14ac:dyDescent="0.2">
      <c r="A90" s="14">
        <v>923460154</v>
      </c>
      <c r="B90" t="str">
        <f>VLOOKUP($A90,[2]LibPAS!$A$2:$AO$476,2,FALSE)</f>
        <v>CHELTENHAM TWNSHP LIB SYSTEM</v>
      </c>
      <c r="C90" s="168">
        <v>0</v>
      </c>
      <c r="D90" s="155">
        <v>44</v>
      </c>
      <c r="E90" s="14"/>
      <c r="F90" s="4"/>
      <c r="J90" s="14"/>
      <c r="K90" s="14"/>
      <c r="L90" s="14"/>
      <c r="O90" s="14"/>
      <c r="U90" s="14"/>
      <c r="V90" s="14"/>
      <c r="AC90" s="14"/>
      <c r="AI90" s="14"/>
      <c r="AO90" s="14"/>
      <c r="AX90" s="14"/>
      <c r="BC90" s="14"/>
      <c r="BE90" s="4"/>
      <c r="BF90" s="14"/>
      <c r="BG90" s="14"/>
      <c r="BH90" s="14"/>
      <c r="BI90" s="4"/>
      <c r="BJ90" s="14"/>
      <c r="BK90" s="4"/>
      <c r="BL90" s="14"/>
      <c r="BM90" s="14"/>
      <c r="BN90" s="14"/>
      <c r="BO90" s="4"/>
      <c r="BP90" s="4"/>
      <c r="BQ90" s="14"/>
      <c r="BR90" s="4"/>
      <c r="BS90" s="14"/>
      <c r="BT90" s="14"/>
      <c r="BU90" s="14"/>
      <c r="BV90" s="4"/>
      <c r="BW90" s="4"/>
      <c r="BX90" s="14"/>
      <c r="BY90" s="47"/>
      <c r="BZ90" s="47"/>
      <c r="CA90" s="47"/>
      <c r="CB90" s="4"/>
    </row>
    <row r="91" spans="1:80" x14ac:dyDescent="0.2">
      <c r="A91" s="14">
        <v>924150063</v>
      </c>
      <c r="B91" t="str">
        <f>VLOOKUP($A91,[2]LibPAS!$A$2:$AO$476,2,FALSE)</f>
        <v>CHESTER COUNTY LIBRARY</v>
      </c>
      <c r="C91" s="168">
        <v>0</v>
      </c>
      <c r="D91" s="155">
        <v>51</v>
      </c>
      <c r="E91" s="14"/>
      <c r="J91" s="14"/>
      <c r="K91" s="14"/>
      <c r="N91" s="14"/>
      <c r="U91" s="14"/>
      <c r="V91" s="14"/>
      <c r="AC91" s="14"/>
      <c r="AX91" s="14"/>
      <c r="BC91" s="14"/>
      <c r="BE91" s="4"/>
      <c r="BF91" s="14"/>
      <c r="BG91" s="14"/>
      <c r="BH91" s="14"/>
      <c r="BI91" s="4"/>
      <c r="BJ91" s="14"/>
      <c r="BK91" s="4"/>
      <c r="BL91" s="14"/>
      <c r="BM91" s="14"/>
      <c r="BN91" s="14"/>
      <c r="BO91" s="4"/>
      <c r="BP91" s="4"/>
      <c r="BQ91" s="14"/>
      <c r="BR91" s="14"/>
      <c r="BS91" s="14"/>
      <c r="BT91" s="14"/>
      <c r="BU91" s="14"/>
      <c r="BV91" s="4"/>
      <c r="BW91" s="4"/>
      <c r="BX91" s="14"/>
      <c r="BY91" s="47"/>
      <c r="BZ91" s="47"/>
      <c r="CA91" s="47"/>
      <c r="CB91" s="4"/>
    </row>
    <row r="92" spans="1:80" x14ac:dyDescent="0.2">
      <c r="A92" s="14">
        <v>924152045</v>
      </c>
      <c r="B92" t="str">
        <f>VLOOKUP($A92,[2]LibPAS!$A$2:$AO$476,2,FALSE)</f>
        <v>CHESTER SPRINGS LIBRARY</v>
      </c>
      <c r="C92" s="168">
        <v>126919</v>
      </c>
      <c r="D92" s="155">
        <v>3</v>
      </c>
      <c r="E92" s="14"/>
      <c r="F92" s="14"/>
      <c r="J92" s="14"/>
      <c r="K92" s="14"/>
      <c r="V92" s="14"/>
      <c r="AC92" s="14"/>
      <c r="AI92" s="14"/>
      <c r="AO92" s="14"/>
      <c r="AX92" s="14"/>
      <c r="BC92" s="14"/>
      <c r="BE92" s="4"/>
      <c r="BF92" s="14"/>
      <c r="BG92" s="14"/>
      <c r="BH92" s="14"/>
      <c r="BI92" s="4"/>
      <c r="BJ92" s="14"/>
      <c r="BK92" s="4"/>
      <c r="BL92" s="14"/>
      <c r="BM92" s="14"/>
      <c r="BN92" s="14"/>
      <c r="BO92" s="4"/>
      <c r="BP92" s="4"/>
      <c r="BQ92" s="14"/>
      <c r="BR92" s="4"/>
      <c r="BS92" s="14"/>
      <c r="BT92" s="14"/>
      <c r="BU92" s="14"/>
      <c r="BV92" s="4"/>
      <c r="BW92" s="4"/>
      <c r="BX92" s="14"/>
      <c r="BY92" s="47"/>
      <c r="BZ92" s="47"/>
      <c r="CA92" s="47"/>
      <c r="CB92" s="4"/>
    </row>
    <row r="93" spans="1:80" x14ac:dyDescent="0.2">
      <c r="A93" s="14">
        <v>901630813</v>
      </c>
      <c r="B93" t="str">
        <f>VLOOKUP($A93,[2]LibPAS!$A$2:$AO$476,2,FALSE)</f>
        <v>CITIZENS LIBRARY</v>
      </c>
      <c r="C93" s="168">
        <v>627000</v>
      </c>
      <c r="D93" s="155">
        <v>15</v>
      </c>
      <c r="E93" s="14"/>
      <c r="F93" s="4"/>
      <c r="J93" s="14"/>
      <c r="K93" s="14"/>
      <c r="L93" s="14"/>
      <c r="N93" s="14"/>
      <c r="O93" s="14"/>
      <c r="U93" s="14"/>
      <c r="V93" s="14"/>
      <c r="AC93" s="14"/>
      <c r="AI93" s="14"/>
      <c r="AO93" s="14"/>
      <c r="AX93" s="14"/>
      <c r="BE93" s="4"/>
      <c r="BF93" s="14"/>
      <c r="BG93" s="14"/>
      <c r="BH93" s="14"/>
      <c r="BI93" s="4"/>
      <c r="BJ93" s="14"/>
      <c r="BK93" s="14"/>
      <c r="BL93" s="14"/>
      <c r="BM93" s="14"/>
      <c r="BN93" s="14"/>
      <c r="BO93" s="4"/>
      <c r="BP93" s="4"/>
      <c r="BQ93" s="14"/>
      <c r="BR93" s="14"/>
      <c r="BS93" s="14"/>
      <c r="BT93" s="14"/>
      <c r="BU93" s="14"/>
      <c r="BV93" s="4"/>
      <c r="BW93" s="4"/>
      <c r="BX93" s="14"/>
      <c r="BY93" s="47"/>
      <c r="BZ93" s="47"/>
      <c r="CA93" s="47"/>
      <c r="CB93" s="4"/>
    </row>
    <row r="94" spans="1:80" x14ac:dyDescent="0.2">
      <c r="A94" s="14">
        <v>902020692</v>
      </c>
      <c r="B94" t="str">
        <f>VLOOKUP($A94,[2]LibPAS!$A$2:$AO$476,2,FALSE)</f>
        <v>CLAIRTON PUBLIC LIBRARY</v>
      </c>
      <c r="C94" s="168">
        <v>0</v>
      </c>
      <c r="D94" s="155">
        <v>8</v>
      </c>
      <c r="E94" s="14"/>
      <c r="F94" s="14"/>
      <c r="J94" s="14"/>
      <c r="K94" s="14"/>
      <c r="N94" s="14"/>
      <c r="V94" s="14"/>
      <c r="AC94" s="14"/>
      <c r="AI94" s="14"/>
      <c r="BE94" s="4"/>
      <c r="BF94" s="14"/>
      <c r="BG94" s="14"/>
      <c r="BH94" s="14"/>
      <c r="BI94" s="4"/>
      <c r="BJ94" s="14"/>
      <c r="BK94" s="4"/>
      <c r="BL94" s="14"/>
      <c r="BM94" s="14"/>
      <c r="BN94" s="14"/>
      <c r="BO94" s="4"/>
      <c r="BP94" s="4"/>
      <c r="BQ94" s="14"/>
      <c r="BR94" s="14"/>
      <c r="BS94" s="14"/>
      <c r="BT94" s="14"/>
      <c r="BU94" s="14"/>
      <c r="BV94" s="4"/>
      <c r="BW94" s="4"/>
      <c r="BX94" s="14"/>
      <c r="BY94" s="47"/>
      <c r="BZ94" s="47"/>
      <c r="CA94" s="47"/>
      <c r="CB94" s="4"/>
    </row>
    <row r="95" spans="1:80" x14ac:dyDescent="0.2">
      <c r="A95" s="14">
        <v>906160185</v>
      </c>
      <c r="B95" t="str">
        <f>VLOOKUP($A95,[2]LibPAS!$A$2:$AO$476,2,FALSE)</f>
        <v>CLARION FREE LIBRARY</v>
      </c>
      <c r="C95" s="168">
        <v>0</v>
      </c>
      <c r="D95" s="155">
        <v>19</v>
      </c>
      <c r="E95" s="14"/>
      <c r="F95" s="4"/>
      <c r="J95" s="14"/>
      <c r="K95" s="14"/>
      <c r="N95" s="14"/>
      <c r="O95" s="14"/>
      <c r="AI95" s="14"/>
      <c r="BE95" s="4"/>
      <c r="BF95" s="14"/>
      <c r="BG95" s="14"/>
      <c r="BH95" s="14"/>
      <c r="BI95" s="4"/>
      <c r="BJ95" s="14"/>
      <c r="BK95" s="4"/>
      <c r="BL95" s="14"/>
      <c r="BM95" s="4"/>
      <c r="BN95" s="4"/>
      <c r="BO95" s="4"/>
      <c r="BP95" s="4"/>
      <c r="BQ95" s="14"/>
      <c r="BR95" s="14"/>
      <c r="BS95" s="14"/>
      <c r="BT95" s="14"/>
      <c r="BU95" s="4"/>
      <c r="BV95" s="4"/>
      <c r="BW95" s="4"/>
      <c r="BX95" s="14"/>
      <c r="BY95" s="14"/>
      <c r="BZ95" s="14"/>
      <c r="CA95" s="14"/>
      <c r="CB95" s="4"/>
    </row>
    <row r="96" spans="1:80" x14ac:dyDescent="0.2">
      <c r="A96" s="14">
        <v>906160153</v>
      </c>
      <c r="B96" t="str">
        <f>VLOOKUP($A96,[2]LibPAS!$A$2:$AO$476,2,FALSE)</f>
        <v>CLARION SYS ADMIN UNIT</v>
      </c>
      <c r="C96" s="168">
        <v>0</v>
      </c>
      <c r="D96" s="155">
        <v>0</v>
      </c>
      <c r="E96" s="14"/>
      <c r="F96" s="14"/>
      <c r="J96" s="14"/>
      <c r="K96" s="14"/>
      <c r="V96" s="14"/>
      <c r="AC96" s="14"/>
      <c r="AO96" s="14"/>
      <c r="AX96" s="14"/>
      <c r="BE96" s="4"/>
      <c r="BF96" s="14"/>
      <c r="BG96" s="14"/>
      <c r="BH96" s="14"/>
      <c r="BI96" s="4"/>
      <c r="BJ96" s="14"/>
      <c r="BK96" s="14"/>
      <c r="BL96" s="14"/>
      <c r="BM96" s="14"/>
      <c r="BN96" s="14"/>
      <c r="BO96" s="4"/>
      <c r="BP96" s="4"/>
      <c r="BQ96" s="14"/>
      <c r="BR96" s="14"/>
      <c r="BS96" s="14"/>
      <c r="BT96" s="14"/>
      <c r="BU96" s="14"/>
      <c r="BV96" s="4"/>
      <c r="BW96" s="4"/>
      <c r="BX96" s="14"/>
      <c r="BY96" s="68"/>
      <c r="BZ96" s="68"/>
      <c r="CA96" s="47"/>
      <c r="CB96" s="4"/>
    </row>
    <row r="97" spans="1:80" x14ac:dyDescent="0.2">
      <c r="A97" s="14">
        <v>908070305</v>
      </c>
      <c r="B97" t="str">
        <f>VLOOKUP($A97,[2]LibPAS!$A$2:$AO$476,2,FALSE)</f>
        <v>CLAYSBURG AREA PUB LIBRARY INC</v>
      </c>
      <c r="C97" s="168">
        <v>0</v>
      </c>
      <c r="D97" s="155">
        <v>7</v>
      </c>
      <c r="E97" s="14"/>
      <c r="F97" s="14"/>
      <c r="J97" s="14"/>
      <c r="K97" s="14"/>
      <c r="L97" s="14"/>
      <c r="O97" s="14"/>
      <c r="V97" s="14"/>
      <c r="AC97" s="14"/>
      <c r="AI97" s="14"/>
      <c r="AO97" s="14"/>
      <c r="AX97" s="14"/>
      <c r="BE97" s="4"/>
      <c r="BF97" s="14"/>
      <c r="BG97" s="14"/>
      <c r="BH97" s="14"/>
      <c r="BI97" s="4"/>
      <c r="BJ97" s="14"/>
      <c r="BK97" s="4"/>
      <c r="BL97" s="14"/>
      <c r="BM97" s="4"/>
      <c r="BN97" s="4"/>
      <c r="BO97" s="4"/>
      <c r="BP97" s="4"/>
      <c r="BQ97" s="14"/>
      <c r="BR97" s="4"/>
      <c r="BS97" s="14"/>
      <c r="BT97" s="14"/>
      <c r="BU97" s="14"/>
      <c r="BV97" s="4"/>
      <c r="BW97" s="4"/>
      <c r="BX97" s="14"/>
      <c r="BY97" s="47"/>
      <c r="BZ97" s="47"/>
      <c r="CA97" s="47"/>
      <c r="CB97" s="4"/>
    </row>
    <row r="98" spans="1:80" x14ac:dyDescent="0.2">
      <c r="A98" s="14">
        <v>910170513</v>
      </c>
      <c r="B98" t="str">
        <f>VLOOKUP($A98,[2]LibPAS!$A$2:$AO$476,2,FALSE)</f>
        <v>CLEARFIELD COUNTY PUBLIC LIBRARY</v>
      </c>
      <c r="C98" s="168">
        <v>0</v>
      </c>
      <c r="D98" s="155">
        <v>6</v>
      </c>
      <c r="E98" s="14"/>
      <c r="J98" s="14"/>
      <c r="K98" s="14"/>
      <c r="N98" s="14"/>
      <c r="U98" s="14"/>
      <c r="V98" s="14"/>
      <c r="AC98" s="14"/>
      <c r="AI98" s="14"/>
      <c r="AX98" s="14"/>
      <c r="BC98" s="14"/>
      <c r="BE98" s="4"/>
      <c r="BF98" s="14"/>
      <c r="BG98" s="14"/>
      <c r="BH98" s="14"/>
      <c r="BI98" s="4"/>
      <c r="BJ98" s="14"/>
      <c r="BK98" s="14"/>
      <c r="BL98" s="14"/>
      <c r="BM98" s="14"/>
      <c r="BN98" s="14"/>
      <c r="BO98" s="4"/>
      <c r="BP98" s="4"/>
      <c r="BQ98" s="14"/>
      <c r="BR98" s="14"/>
      <c r="BS98" s="14"/>
      <c r="BT98" s="14"/>
      <c r="BU98" s="4"/>
      <c r="BV98" s="4"/>
      <c r="BW98" s="4"/>
      <c r="BX98" s="4"/>
      <c r="BY98" s="68"/>
      <c r="BZ98" s="68"/>
      <c r="CA98" s="68"/>
      <c r="CB98" s="4"/>
    </row>
    <row r="99" spans="1:80" x14ac:dyDescent="0.2">
      <c r="A99" s="14">
        <v>915210033</v>
      </c>
      <c r="B99" t="str">
        <f>VLOOKUP($A99,[2]LibPAS!$A$2:$AO$476,2,FALSE)</f>
        <v>CLEVE J. FREDRICKSEN LIBRARY</v>
      </c>
      <c r="C99" s="157">
        <v>0</v>
      </c>
      <c r="D99" s="155">
        <v>28</v>
      </c>
      <c r="E99" s="14"/>
      <c r="F99" s="14"/>
      <c r="J99" s="14"/>
      <c r="K99" s="14"/>
      <c r="U99" s="14"/>
      <c r="V99" s="14"/>
      <c r="AC99" s="14"/>
      <c r="AI99" s="14"/>
      <c r="AO99" s="14"/>
      <c r="AX99" s="14"/>
      <c r="BE99" s="4"/>
      <c r="BF99" s="14"/>
      <c r="BG99" s="14"/>
      <c r="BH99" s="14"/>
      <c r="BI99" s="4"/>
      <c r="BJ99" s="14"/>
      <c r="BK99" s="4"/>
      <c r="BL99" s="14"/>
      <c r="BM99" s="14"/>
      <c r="BN99" s="14"/>
      <c r="BO99" s="4"/>
      <c r="BP99" s="4"/>
      <c r="BQ99" s="14"/>
      <c r="BR99" s="14"/>
      <c r="BS99" s="14"/>
      <c r="BT99" s="14"/>
      <c r="BU99" s="4"/>
      <c r="BV99" s="4"/>
      <c r="BW99" s="4"/>
      <c r="BX99" s="4"/>
      <c r="BY99" s="68"/>
      <c r="BZ99" s="68"/>
      <c r="CA99" s="68"/>
      <c r="CB99" s="4"/>
    </row>
    <row r="100" spans="1:80" x14ac:dyDescent="0.2">
      <c r="A100" s="14">
        <v>920450575</v>
      </c>
      <c r="B100" t="str">
        <f>VLOOKUP($A100,[2]LibPAS!$A$2:$AO$476,2,FALSE)</f>
        <v>CLYMER LIBRARY ASSOCIATION</v>
      </c>
      <c r="C100" s="168">
        <v>0</v>
      </c>
      <c r="D100" s="155">
        <v>15</v>
      </c>
      <c r="J100" s="14"/>
      <c r="K100" s="14"/>
      <c r="U100" s="14"/>
      <c r="V100" s="14"/>
      <c r="AC100" s="14"/>
      <c r="AI100" s="14"/>
      <c r="AO100" s="14"/>
      <c r="AX100" s="14"/>
      <c r="BE100" s="4"/>
      <c r="BF100" s="14"/>
      <c r="BG100" s="14"/>
      <c r="BH100" s="14"/>
      <c r="BI100" s="4"/>
      <c r="BJ100" s="14"/>
      <c r="BK100" s="4"/>
      <c r="BL100" s="14"/>
      <c r="BM100" s="14"/>
      <c r="BN100" s="14"/>
      <c r="BO100" s="4"/>
      <c r="BP100" s="4"/>
      <c r="BQ100" s="14"/>
      <c r="BR100" s="14"/>
      <c r="BS100" s="14"/>
      <c r="BT100" s="14"/>
      <c r="BU100" s="14"/>
      <c r="BV100" s="4"/>
      <c r="BW100" s="4"/>
      <c r="BX100" s="14"/>
      <c r="BY100" s="47"/>
      <c r="BZ100" s="47"/>
      <c r="CA100" s="47"/>
      <c r="CB100" s="4"/>
    </row>
    <row r="101" spans="1:80" x14ac:dyDescent="0.2">
      <c r="A101" s="14">
        <v>924150182</v>
      </c>
      <c r="B101" t="str">
        <f>VLOOKUP($A101,[2]LibPAS!$A$2:$AO$476,2,FALSE)</f>
        <v>COATESVILLE AREA PUBLIC LIBRARY</v>
      </c>
      <c r="C101" s="168">
        <v>0</v>
      </c>
      <c r="D101" s="155">
        <v>10</v>
      </c>
      <c r="E101" s="14"/>
      <c r="J101" s="14"/>
      <c r="K101" s="14"/>
      <c r="L101" s="14"/>
      <c r="N101" s="14"/>
      <c r="V101" s="14"/>
      <c r="AI101" s="14"/>
      <c r="AO101" s="14"/>
      <c r="AX101" s="14"/>
      <c r="BE101" s="4"/>
      <c r="BF101" s="14"/>
      <c r="BG101" s="14"/>
      <c r="BH101" s="14"/>
      <c r="BI101" s="4"/>
      <c r="BJ101" s="14"/>
      <c r="BK101" s="4"/>
      <c r="BL101" s="14"/>
      <c r="BM101" s="14"/>
      <c r="BN101" s="14"/>
      <c r="BO101" s="4"/>
      <c r="BP101" s="4"/>
      <c r="BQ101" s="14"/>
      <c r="BR101" s="14"/>
      <c r="BS101" s="14"/>
      <c r="BT101" s="14"/>
      <c r="BU101" s="14"/>
      <c r="BV101" s="4"/>
      <c r="BW101" s="4"/>
      <c r="BX101" s="14"/>
      <c r="BY101" s="68"/>
      <c r="BZ101" s="68"/>
      <c r="CA101" s="47"/>
      <c r="CB101" s="4"/>
    </row>
    <row r="102" spans="1:80" x14ac:dyDescent="0.2">
      <c r="A102" s="14">
        <v>905200243</v>
      </c>
      <c r="B102" t="str">
        <f>VLOOKUP($A102,[2]LibPAS!$A$2:$AO$476,2,FALSE)</f>
        <v>COCHRANTON AREA PUBLIC LIBRARY</v>
      </c>
      <c r="C102" s="168">
        <v>18742</v>
      </c>
      <c r="D102" s="155">
        <v>5</v>
      </c>
      <c r="E102" s="14"/>
      <c r="F102" s="14"/>
      <c r="J102" s="14"/>
      <c r="K102" s="14"/>
      <c r="L102" s="14"/>
      <c r="O102" s="14"/>
      <c r="V102" s="14"/>
      <c r="AX102" s="14"/>
      <c r="BC102" s="14"/>
      <c r="BE102" s="4"/>
      <c r="BF102" s="14"/>
      <c r="BG102" s="14"/>
      <c r="BH102" s="14"/>
      <c r="BI102" s="4"/>
      <c r="BJ102" s="14"/>
      <c r="BK102" s="4"/>
      <c r="BL102" s="14"/>
      <c r="BM102" s="14"/>
      <c r="BN102" s="14"/>
      <c r="BO102" s="4"/>
      <c r="BP102" s="4"/>
      <c r="BQ102" s="14"/>
      <c r="BR102" s="14"/>
      <c r="BS102" s="14"/>
      <c r="BT102" s="14"/>
      <c r="BU102" s="14"/>
      <c r="BV102" s="4"/>
      <c r="BW102" s="4"/>
      <c r="BX102" s="4"/>
      <c r="BY102" s="68"/>
      <c r="BZ102" s="68"/>
      <c r="CA102" s="68"/>
      <c r="CB102" s="4"/>
    </row>
    <row r="103" spans="1:80" x14ac:dyDescent="0.2">
      <c r="A103" s="14">
        <v>925230303</v>
      </c>
      <c r="B103" t="str">
        <f>VLOOKUP($A103,[2]LibPAS!$A$2:$AO$476,2,FALSE)</f>
        <v>COLLINGDALE PUBLIC LIBRARY</v>
      </c>
      <c r="C103" s="168">
        <v>0</v>
      </c>
      <c r="D103" s="155">
        <v>8</v>
      </c>
      <c r="E103" s="14"/>
      <c r="J103" s="14"/>
      <c r="K103" s="14"/>
      <c r="N103" s="14"/>
      <c r="U103" s="14"/>
      <c r="V103" s="14"/>
      <c r="AC103" s="14"/>
      <c r="AI103" s="14"/>
      <c r="AO103" s="14"/>
      <c r="AX103" s="14"/>
      <c r="BC103" s="14"/>
      <c r="BE103" s="4"/>
      <c r="BF103" s="14"/>
      <c r="BG103" s="14"/>
      <c r="BH103" s="14"/>
      <c r="BI103" s="4"/>
      <c r="BJ103" s="14"/>
      <c r="BK103" s="14"/>
      <c r="BL103" s="14"/>
      <c r="BM103" s="4"/>
      <c r="BN103" s="4"/>
      <c r="BO103" s="4"/>
      <c r="BP103" s="4"/>
      <c r="BQ103" s="14"/>
      <c r="BR103" s="14"/>
      <c r="BS103" s="14"/>
      <c r="BT103" s="4"/>
      <c r="BU103" s="4"/>
      <c r="BV103" s="4"/>
      <c r="BW103" s="4"/>
      <c r="BX103" s="14"/>
      <c r="BY103" s="47"/>
      <c r="BZ103" s="47"/>
      <c r="CA103" s="47"/>
      <c r="CB103" s="4"/>
    </row>
    <row r="104" spans="1:80" x14ac:dyDescent="0.2">
      <c r="A104" s="14">
        <v>916190485</v>
      </c>
      <c r="B104" t="str">
        <f>VLOOKUP($A104,[2]LibPAS!$A$2:$AO$476,2,FALSE)</f>
        <v>COLUMBIA COUNTY TRAVELING LIBRARY AUTHORITY</v>
      </c>
      <c r="C104" s="168">
        <v>0</v>
      </c>
      <c r="D104" s="155">
        <v>1</v>
      </c>
      <c r="F104" s="4"/>
      <c r="J104" s="14"/>
      <c r="K104" s="14"/>
      <c r="L104" s="14"/>
      <c r="N104" s="14"/>
      <c r="U104" s="14"/>
      <c r="V104" s="14"/>
      <c r="AC104" s="14"/>
      <c r="AI104" s="14"/>
      <c r="AO104" s="14"/>
      <c r="BE104" s="4"/>
      <c r="BF104" s="14"/>
      <c r="BG104" s="14"/>
      <c r="BH104" s="14"/>
      <c r="BI104" s="4"/>
      <c r="BJ104" s="14"/>
      <c r="BK104" s="14"/>
      <c r="BL104" s="14"/>
      <c r="BM104" s="14"/>
      <c r="BN104" s="14"/>
      <c r="BO104" s="4"/>
      <c r="BP104" s="4"/>
      <c r="BQ104" s="14"/>
      <c r="BR104" s="14"/>
      <c r="BS104" s="14"/>
      <c r="BT104" s="14"/>
      <c r="BU104" s="14"/>
      <c r="BV104" s="4"/>
      <c r="BW104" s="4"/>
      <c r="BX104" s="14"/>
      <c r="BY104" s="47"/>
      <c r="BZ104" s="47"/>
      <c r="CA104" s="47"/>
      <c r="CB104" s="4"/>
    </row>
    <row r="105" spans="1:80" x14ac:dyDescent="0.2">
      <c r="A105" s="14">
        <v>913360273</v>
      </c>
      <c r="B105" t="str">
        <f>VLOOKUP($A105,[2]LibPAS!$A$2:$AO$476,2,FALSE)</f>
        <v>COLUMBIA PUBLIC LIBRARY</v>
      </c>
      <c r="C105" s="168">
        <v>35819</v>
      </c>
      <c r="D105" s="155">
        <v>10</v>
      </c>
      <c r="E105" s="14"/>
      <c r="F105" s="4"/>
      <c r="J105" s="14"/>
      <c r="K105" s="14"/>
      <c r="N105" s="14"/>
      <c r="U105" s="14"/>
      <c r="V105" s="14"/>
      <c r="AC105" s="14"/>
      <c r="AI105" s="14"/>
      <c r="AO105" s="14"/>
      <c r="AX105" s="14"/>
      <c r="BD105" s="14"/>
      <c r="BE105" s="4"/>
      <c r="BF105" s="14"/>
      <c r="BG105" s="14"/>
      <c r="BH105" s="14"/>
      <c r="BI105" s="4"/>
      <c r="BJ105" s="14"/>
      <c r="BK105" s="14"/>
      <c r="BL105" s="14"/>
      <c r="BM105" s="14"/>
      <c r="BN105" s="14"/>
      <c r="BO105" s="4"/>
      <c r="BP105" s="4"/>
      <c r="BQ105" s="14"/>
      <c r="BR105" s="14"/>
      <c r="BS105" s="14"/>
      <c r="BT105" s="14"/>
      <c r="BU105" s="14"/>
      <c r="BV105" s="4"/>
      <c r="BW105" s="4"/>
      <c r="BX105" s="14"/>
      <c r="BY105" s="47"/>
      <c r="BZ105" s="47"/>
      <c r="CA105" s="47"/>
      <c r="CB105" s="4"/>
    </row>
    <row r="106" spans="1:80" x14ac:dyDescent="0.2">
      <c r="A106" s="14">
        <v>902023303</v>
      </c>
      <c r="B106" t="str">
        <f>VLOOKUP($A106,[2]LibPAS!$A$2:$AO$476,2,FALSE)</f>
        <v>COMM LIB OF ALLEGHENY VALLEY</v>
      </c>
      <c r="C106" s="168">
        <v>0</v>
      </c>
      <c r="D106" s="155">
        <v>23</v>
      </c>
      <c r="E106" s="14"/>
      <c r="F106" s="4"/>
      <c r="J106" s="14"/>
      <c r="K106" s="14"/>
      <c r="N106" s="14"/>
      <c r="V106" s="14"/>
      <c r="AI106" s="14"/>
      <c r="AX106" s="14"/>
      <c r="BE106" s="4"/>
      <c r="BF106" s="14"/>
      <c r="BG106" s="14"/>
      <c r="BH106" s="14"/>
      <c r="BI106" s="4"/>
      <c r="BJ106" s="14"/>
      <c r="BK106" s="14"/>
      <c r="BL106" s="14"/>
      <c r="BM106" s="14"/>
      <c r="BN106" s="14"/>
      <c r="BO106" s="4"/>
      <c r="BP106" s="4"/>
      <c r="BQ106" s="14"/>
      <c r="BR106" s="4"/>
      <c r="BS106" s="14"/>
      <c r="BT106" s="14"/>
      <c r="BU106" s="4"/>
      <c r="BV106" s="4"/>
      <c r="BW106" s="4"/>
      <c r="BX106" s="14"/>
      <c r="BY106" s="68"/>
      <c r="BZ106" s="68"/>
      <c r="CA106" s="68"/>
      <c r="CB106" s="4"/>
    </row>
    <row r="107" spans="1:80" x14ac:dyDescent="0.2">
      <c r="A107" s="14">
        <v>903020573</v>
      </c>
      <c r="B107" t="str">
        <f>VLOOKUP($A107,[2]LibPAS!$A$2:$AO$476,2,FALSE)</f>
        <v>COMM LIBRARY OF CASTLE SHANNON</v>
      </c>
      <c r="C107" s="168">
        <v>0</v>
      </c>
      <c r="D107" s="155">
        <v>13</v>
      </c>
      <c r="E107" s="14"/>
      <c r="F107" s="4"/>
      <c r="J107" s="14"/>
      <c r="K107" s="14"/>
      <c r="N107" s="14"/>
      <c r="U107" s="14"/>
      <c r="V107" s="14"/>
      <c r="AC107" s="14"/>
      <c r="AI107" s="14"/>
      <c r="AO107" s="14"/>
      <c r="AX107" s="14"/>
      <c r="BC107" s="14"/>
      <c r="BE107" s="4"/>
      <c r="BF107" s="14"/>
      <c r="BG107" s="14"/>
      <c r="BH107" s="14"/>
      <c r="BI107" s="4"/>
      <c r="BJ107" s="14"/>
      <c r="BK107" s="4"/>
      <c r="BL107" s="14"/>
      <c r="BM107" s="14"/>
      <c r="BN107" s="14"/>
      <c r="BO107" s="4"/>
      <c r="BP107" s="4"/>
      <c r="BQ107" s="14"/>
      <c r="BR107" s="14"/>
      <c r="BS107" s="14"/>
      <c r="BT107" s="14"/>
      <c r="BU107" s="14"/>
      <c r="BV107" s="4"/>
      <c r="BW107" s="4"/>
      <c r="BX107" s="4"/>
      <c r="BY107" s="68"/>
      <c r="BZ107" s="68"/>
      <c r="CA107" s="68"/>
      <c r="CB107" s="4"/>
    </row>
    <row r="108" spans="1:80" x14ac:dyDescent="0.2">
      <c r="A108" s="14">
        <v>915500033</v>
      </c>
      <c r="B108" t="str">
        <f>VLOOKUP($A108,[2]LibPAS!$A$2:$AO$476,2,FALSE)</f>
        <v>COMMUNITY LIB OF W PERRY CO</v>
      </c>
      <c r="C108" s="168">
        <v>0</v>
      </c>
      <c r="D108" s="155">
        <v>3</v>
      </c>
      <c r="E108" s="14"/>
      <c r="F108" s="4"/>
      <c r="J108" s="14"/>
      <c r="K108" s="14"/>
      <c r="L108" s="14"/>
      <c r="O108" s="14"/>
      <c r="V108" s="14"/>
      <c r="Z108" s="14"/>
      <c r="AA108" s="14"/>
      <c r="AB108" s="14"/>
      <c r="AC108" s="14"/>
      <c r="AD108" s="14"/>
      <c r="AX108" s="14"/>
      <c r="BE108" s="4"/>
      <c r="BF108" s="14"/>
      <c r="BG108" s="14"/>
      <c r="BH108" s="14"/>
      <c r="BI108" s="4"/>
      <c r="BJ108" s="14"/>
      <c r="BK108" s="14"/>
      <c r="BL108" s="14"/>
      <c r="BM108" s="14"/>
      <c r="BN108" s="14"/>
      <c r="BO108" s="4"/>
      <c r="BP108" s="4"/>
      <c r="BQ108" s="14"/>
      <c r="BR108" s="14"/>
      <c r="BS108" s="14"/>
      <c r="BT108" s="14"/>
      <c r="BU108" s="14"/>
      <c r="BV108" s="4"/>
      <c r="BW108" s="4"/>
      <c r="BX108" s="14"/>
      <c r="BY108" s="68"/>
      <c r="BZ108" s="68"/>
      <c r="CA108" s="47"/>
      <c r="CB108" s="4"/>
    </row>
    <row r="109" spans="1:80" x14ac:dyDescent="0.2">
      <c r="A109" s="14">
        <v>919640665</v>
      </c>
      <c r="B109" t="str">
        <f>VLOOKUP($A109,[2]LibPAS!$A$2:$AO$476,2,FALSE)</f>
        <v>COMMUNITY LIBRARY OF LAKE &amp; SALEM TOWNSHIPS</v>
      </c>
      <c r="C109" s="157">
        <v>0</v>
      </c>
      <c r="D109" s="155">
        <v>10</v>
      </c>
      <c r="E109" s="14"/>
      <c r="F109" s="4"/>
      <c r="J109" s="14"/>
      <c r="K109" s="14"/>
      <c r="N109" s="14"/>
      <c r="V109" s="14"/>
      <c r="AC109" s="14"/>
      <c r="BE109" s="4"/>
      <c r="BF109" s="14"/>
      <c r="BG109" s="14"/>
      <c r="BH109" s="14"/>
      <c r="BI109" s="4"/>
      <c r="BJ109" s="4"/>
      <c r="BK109" s="4"/>
      <c r="BL109" s="4"/>
      <c r="BM109" s="14"/>
      <c r="BN109" s="4"/>
      <c r="BO109" s="4"/>
      <c r="BP109" s="4"/>
      <c r="BQ109" s="14"/>
      <c r="BR109" s="14"/>
      <c r="BS109" s="14"/>
      <c r="BT109" s="14"/>
      <c r="BU109" s="4"/>
      <c r="BV109" s="4"/>
      <c r="BW109" s="4"/>
      <c r="BX109" s="4"/>
      <c r="BY109" s="68"/>
      <c r="BZ109" s="68"/>
      <c r="CA109" s="68"/>
      <c r="CB109" s="4"/>
    </row>
    <row r="110" spans="1:80" x14ac:dyDescent="0.2">
      <c r="A110" s="14">
        <v>904431052</v>
      </c>
      <c r="B110" t="str">
        <f>VLOOKUP($A110,[2]LibPAS!$A$2:$AO$476,2,FALSE)</f>
        <v>COMMUNITY LIBRARY OF THE SHENANGO VALLEY</v>
      </c>
      <c r="C110" s="168">
        <v>0</v>
      </c>
      <c r="D110" s="155">
        <v>16</v>
      </c>
      <c r="E110" s="14"/>
      <c r="F110" s="14"/>
      <c r="J110" s="14"/>
      <c r="K110" s="14"/>
      <c r="N110" s="14"/>
      <c r="U110" s="14"/>
      <c r="V110" s="14"/>
      <c r="AC110" s="14"/>
      <c r="AI110" s="14"/>
      <c r="AW110" s="14"/>
      <c r="AX110" s="14"/>
      <c r="AY110" s="14"/>
      <c r="AZ110" s="14"/>
      <c r="BA110" s="14"/>
      <c r="BB110" s="14"/>
      <c r="BD110" s="14"/>
      <c r="BE110" s="4"/>
      <c r="BF110" s="14"/>
      <c r="BG110" s="14"/>
      <c r="BH110" s="14"/>
      <c r="BI110" s="4"/>
      <c r="BJ110" s="14"/>
      <c r="BK110" s="4"/>
      <c r="BL110" s="14"/>
      <c r="BM110" s="4"/>
      <c r="BN110" s="4"/>
      <c r="BO110" s="4"/>
      <c r="BP110" s="4"/>
      <c r="BQ110" s="14"/>
      <c r="BR110" s="14"/>
      <c r="BS110" s="14"/>
      <c r="BT110" s="14"/>
      <c r="BU110" s="4"/>
      <c r="BV110" s="4"/>
      <c r="BW110" s="4"/>
      <c r="BX110" s="14"/>
      <c r="BY110" s="68"/>
      <c r="BZ110" s="68"/>
      <c r="CA110" s="47"/>
      <c r="CB110" s="4"/>
    </row>
    <row r="111" spans="1:80" x14ac:dyDescent="0.2">
      <c r="A111" s="14">
        <v>902022465</v>
      </c>
      <c r="B111" t="str">
        <f>VLOOKUP($A111,[2]LibPAS!$A$2:$AO$476,2,FALSE)</f>
        <v>COOPER-SIEGEL COMMUNITY LIBRARY</v>
      </c>
      <c r="C111" s="168">
        <v>0</v>
      </c>
      <c r="D111" s="155">
        <v>30</v>
      </c>
      <c r="E111" s="14"/>
      <c r="F111" s="14"/>
      <c r="J111" s="14"/>
      <c r="K111" s="14"/>
      <c r="V111" s="14"/>
      <c r="AC111" s="14"/>
      <c r="AI111" s="14"/>
      <c r="AW111" s="14"/>
      <c r="AX111" s="14"/>
      <c r="BE111" s="4"/>
      <c r="BF111" s="14"/>
      <c r="BG111" s="14"/>
      <c r="BH111" s="14"/>
      <c r="BI111" s="4"/>
      <c r="BJ111" s="14"/>
      <c r="BK111" s="14"/>
      <c r="BL111" s="14"/>
      <c r="BM111" s="14"/>
      <c r="BN111" s="14"/>
      <c r="BO111" s="4"/>
      <c r="BP111" s="4"/>
      <c r="BQ111" s="14"/>
      <c r="BR111" s="14"/>
      <c r="BS111" s="14"/>
      <c r="BT111" s="14"/>
      <c r="BU111" s="4"/>
      <c r="BV111" s="4"/>
      <c r="BW111" s="4"/>
      <c r="BX111" s="4"/>
      <c r="BY111" s="68"/>
      <c r="BZ111" s="68"/>
      <c r="CA111" s="68"/>
      <c r="CB111" s="4"/>
    </row>
    <row r="112" spans="1:80" x14ac:dyDescent="0.2">
      <c r="A112" s="14">
        <v>906610213</v>
      </c>
      <c r="B112" t="str">
        <f>VLOOKUP($A112,[2]LibPAS!$A$2:$AO$476,2,FALSE)</f>
        <v>COOPERSTOWN PUBLIC LIBRARY</v>
      </c>
      <c r="C112" s="168">
        <v>0</v>
      </c>
      <c r="D112" s="155">
        <v>6</v>
      </c>
      <c r="E112" s="14"/>
      <c r="F112" s="14"/>
      <c r="J112" s="14"/>
      <c r="K112" s="14"/>
      <c r="N112" s="14"/>
      <c r="V112" s="14"/>
      <c r="AX112" s="14"/>
      <c r="BD112" s="14"/>
      <c r="BE112" s="4"/>
      <c r="BF112" s="14"/>
      <c r="BG112" s="14"/>
      <c r="BH112" s="14"/>
      <c r="BI112" s="4"/>
      <c r="BJ112" s="14"/>
      <c r="BK112" s="14"/>
      <c r="BL112" s="14"/>
      <c r="BM112" s="14"/>
      <c r="BN112" s="14"/>
      <c r="BO112" s="4"/>
      <c r="BP112" s="4"/>
      <c r="BQ112" s="14"/>
      <c r="BR112" s="14"/>
      <c r="BS112" s="14"/>
      <c r="BT112" s="14"/>
      <c r="BU112" s="14"/>
      <c r="BV112" s="4"/>
      <c r="BW112" s="4"/>
      <c r="BX112" s="4"/>
      <c r="BY112" s="68"/>
      <c r="BZ112" s="68"/>
      <c r="CA112" s="68"/>
      <c r="CB112" s="4"/>
    </row>
    <row r="113" spans="1:80" x14ac:dyDescent="0.2">
      <c r="A113" s="14">
        <v>921390153</v>
      </c>
      <c r="B113" t="str">
        <f>VLOOKUP($A113,[2]LibPAS!$A$2:$AO$476,2,FALSE)</f>
        <v>COPLAY PUBLIC LIBRARY</v>
      </c>
      <c r="C113" s="168">
        <v>0</v>
      </c>
      <c r="D113" s="155">
        <v>6</v>
      </c>
      <c r="E113" s="14"/>
      <c r="F113" s="14"/>
      <c r="J113" s="14"/>
      <c r="K113" s="14"/>
      <c r="U113" s="14"/>
      <c r="V113" s="14"/>
      <c r="AC113" s="14"/>
      <c r="AI113" s="14"/>
      <c r="AO113" s="14"/>
      <c r="AX113" s="14"/>
      <c r="BC113" s="14"/>
      <c r="BE113" s="4"/>
      <c r="BF113" s="14"/>
      <c r="BG113" s="14"/>
      <c r="BH113" s="14"/>
      <c r="BI113" s="4"/>
      <c r="BJ113" s="4"/>
      <c r="BK113" s="4"/>
      <c r="BL113" s="4"/>
      <c r="BM113" s="14"/>
      <c r="BN113" s="4"/>
      <c r="BO113" s="4"/>
      <c r="BP113" s="4"/>
      <c r="BQ113" s="14"/>
      <c r="BR113" s="14"/>
      <c r="BS113" s="14"/>
      <c r="BT113" s="14"/>
      <c r="BU113" s="14"/>
      <c r="BV113" s="4"/>
      <c r="BW113" s="4"/>
      <c r="BX113" s="4"/>
      <c r="BY113" s="68"/>
      <c r="BZ113" s="68"/>
      <c r="CA113" s="68"/>
      <c r="CB113" s="4"/>
    </row>
    <row r="114" spans="1:80" x14ac:dyDescent="0.2">
      <c r="A114" s="14">
        <v>902020753</v>
      </c>
      <c r="B114" t="str">
        <f>VLOOKUP($A114,[2]LibPAS!$A$2:$AO$476,2,FALSE)</f>
        <v>CORAOPOLIS MEMORIAL LIBRARY</v>
      </c>
      <c r="C114" s="168">
        <v>0</v>
      </c>
      <c r="D114" s="155">
        <v>15</v>
      </c>
      <c r="E114" s="14"/>
      <c r="F114" s="4"/>
      <c r="J114" s="14"/>
      <c r="K114" s="14"/>
      <c r="U114" s="14"/>
      <c r="AC114" s="14"/>
      <c r="AI114" s="14"/>
      <c r="AO114" s="14"/>
      <c r="BE114" s="4"/>
      <c r="BF114" s="14"/>
      <c r="BG114" s="14"/>
      <c r="BH114" s="14"/>
      <c r="BI114" s="4"/>
      <c r="BJ114" s="14"/>
      <c r="BL114" s="14"/>
      <c r="BM114" s="4"/>
      <c r="BN114" s="4"/>
      <c r="BO114" s="4"/>
      <c r="BP114" s="4"/>
      <c r="BQ114" s="14"/>
      <c r="BR114" s="14"/>
      <c r="BS114" s="14"/>
      <c r="BT114" s="14"/>
      <c r="BU114" s="4"/>
      <c r="BV114" s="4"/>
      <c r="BW114" s="4"/>
      <c r="BX114" s="4"/>
      <c r="BY114" s="68"/>
      <c r="BZ114" s="68"/>
      <c r="CA114" s="68"/>
      <c r="CB114" s="4"/>
    </row>
    <row r="115" spans="1:80" x14ac:dyDescent="0.2">
      <c r="A115" s="14">
        <v>905250152</v>
      </c>
      <c r="B115" t="str">
        <f>VLOOKUP($A115,[2]LibPAS!$A$2:$AO$476,2,FALSE)</f>
        <v>CORRY PUBLIC LIBRARY</v>
      </c>
      <c r="C115" s="168">
        <v>0</v>
      </c>
      <c r="D115" s="155">
        <v>13</v>
      </c>
      <c r="E115" s="14"/>
      <c r="F115" s="14"/>
      <c r="J115" s="14"/>
      <c r="K115" s="14"/>
      <c r="L115" s="14"/>
      <c r="N115" s="14"/>
      <c r="O115" s="14"/>
      <c r="U115" s="14"/>
      <c r="V115" s="14"/>
      <c r="AC115" s="14"/>
      <c r="AI115" s="14"/>
      <c r="AO115" s="14"/>
      <c r="AX115" s="14"/>
      <c r="BC115" s="14"/>
      <c r="BE115" s="4"/>
      <c r="BF115" s="14"/>
      <c r="BG115" s="14"/>
      <c r="BH115" s="14"/>
      <c r="BI115" s="4"/>
      <c r="BJ115" s="14"/>
      <c r="BK115" s="4"/>
      <c r="BL115" s="14"/>
      <c r="BM115" s="14"/>
      <c r="BN115" s="14"/>
      <c r="BO115" s="4"/>
      <c r="BP115" s="4"/>
      <c r="BQ115" s="14"/>
      <c r="BR115" s="14"/>
      <c r="BS115" s="14"/>
      <c r="BT115" s="14"/>
      <c r="BU115" s="4"/>
      <c r="BV115" s="4"/>
      <c r="BW115" s="4"/>
      <c r="BX115" s="4"/>
      <c r="BY115" s="68"/>
      <c r="BZ115" s="68"/>
      <c r="CA115" s="68"/>
      <c r="CB115" s="4"/>
    </row>
    <row r="116" spans="1:80" x14ac:dyDescent="0.2">
      <c r="A116" s="14">
        <v>909530183</v>
      </c>
      <c r="B116" t="str">
        <f>VLOOKUP($A116,[2]LibPAS!$A$2:$AO$476,2,FALSE)</f>
        <v>COUDERSPORT PUBLIC LIBRARY</v>
      </c>
      <c r="C116" s="168">
        <v>0</v>
      </c>
      <c r="D116" s="155">
        <v>4</v>
      </c>
      <c r="E116" s="14"/>
      <c r="F116" s="4"/>
      <c r="J116" s="14"/>
      <c r="K116" s="14"/>
      <c r="L116" s="14"/>
      <c r="N116" s="14"/>
      <c r="O116" s="14"/>
      <c r="U116" s="14"/>
      <c r="V116" s="14"/>
      <c r="AC116" s="14"/>
      <c r="AI116" s="14"/>
      <c r="AO116" s="14"/>
      <c r="AX116" s="14"/>
      <c r="BE116" s="4"/>
      <c r="BF116" s="14"/>
      <c r="BG116" s="14"/>
      <c r="BH116" s="14"/>
      <c r="BI116" s="4"/>
      <c r="BJ116" s="14"/>
      <c r="BK116" s="4"/>
      <c r="BL116" s="14"/>
      <c r="BM116" s="14"/>
      <c r="BN116" s="14"/>
      <c r="BO116" s="4"/>
      <c r="BP116" s="4"/>
      <c r="BQ116" s="14"/>
      <c r="BR116" s="14"/>
      <c r="BS116" s="14"/>
      <c r="BT116" s="14"/>
      <c r="BU116" s="4"/>
      <c r="BV116" s="4"/>
      <c r="BW116" s="4"/>
      <c r="BX116" s="4"/>
      <c r="BY116" s="68"/>
      <c r="BZ116" s="68"/>
      <c r="CA116" s="68"/>
      <c r="CB116" s="4"/>
    </row>
    <row r="117" spans="1:80" x14ac:dyDescent="0.2">
      <c r="A117" s="14">
        <v>902020783</v>
      </c>
      <c r="B117" t="str">
        <f>VLOOKUP($A117,[2]LibPAS!$A$2:$AO$476,2,FALSE)</f>
        <v>CRAFTON PUBLIC LIBRARY</v>
      </c>
      <c r="C117" s="168">
        <v>0</v>
      </c>
      <c r="D117" s="155">
        <v>9</v>
      </c>
      <c r="E117" s="14"/>
      <c r="F117" s="14"/>
      <c r="J117" s="14"/>
      <c r="K117" s="14"/>
      <c r="U117" s="14"/>
      <c r="V117" s="14"/>
      <c r="AC117" s="14"/>
      <c r="AI117" s="14"/>
      <c r="AX117" s="14"/>
      <c r="BD117" s="14"/>
      <c r="BE117" s="4"/>
      <c r="BF117" s="14"/>
      <c r="BG117" s="14"/>
      <c r="BH117" s="14"/>
      <c r="BI117" s="4"/>
      <c r="BJ117" s="14"/>
      <c r="BK117" s="14"/>
      <c r="BL117" s="14"/>
      <c r="BM117" s="14"/>
      <c r="BN117" s="14"/>
      <c r="BO117" s="4"/>
      <c r="BP117" s="14"/>
      <c r="BQ117" s="14"/>
      <c r="BR117" s="14"/>
      <c r="BS117" s="14"/>
      <c r="BT117" s="14"/>
      <c r="BU117" s="14"/>
      <c r="BV117" s="14"/>
      <c r="BW117" s="4"/>
      <c r="BX117" s="14"/>
      <c r="BY117" s="47"/>
      <c r="BZ117" s="47"/>
      <c r="CA117" s="47"/>
      <c r="CB117" s="4"/>
    </row>
    <row r="118" spans="1:80" x14ac:dyDescent="0.2">
      <c r="A118" s="14">
        <v>904100575</v>
      </c>
      <c r="B118" t="str">
        <f>VLOOKUP($A118,[2]LibPAS!$A$2:$AO$476,2,FALSE)</f>
        <v>CRANBERRY PUBLIC LIBRARY</v>
      </c>
      <c r="C118" s="168">
        <v>0</v>
      </c>
      <c r="D118" s="155">
        <v>24</v>
      </c>
      <c r="E118" s="14"/>
      <c r="F118" s="14"/>
      <c r="J118" s="14"/>
      <c r="K118" s="14"/>
      <c r="L118" s="14"/>
      <c r="O118" s="14"/>
      <c r="V118" s="14"/>
      <c r="AW118" s="14"/>
      <c r="AX118" s="14"/>
      <c r="AY118" s="14"/>
      <c r="AZ118" s="14"/>
      <c r="BA118" s="14"/>
      <c r="BB118" s="14"/>
      <c r="BD118" s="14"/>
      <c r="BE118" s="4"/>
      <c r="BF118" s="14"/>
      <c r="BG118" s="14"/>
      <c r="BH118" s="14"/>
      <c r="BI118" s="4"/>
      <c r="BJ118" s="14"/>
      <c r="BK118" s="14"/>
      <c r="BL118" s="14"/>
      <c r="BM118" s="14"/>
      <c r="BN118" s="14"/>
      <c r="BO118" s="4"/>
      <c r="BP118" s="4"/>
      <c r="BQ118" s="14"/>
      <c r="BR118" s="14"/>
      <c r="BS118" s="14"/>
      <c r="BT118" s="14"/>
      <c r="BU118" s="14"/>
      <c r="BV118" s="4"/>
      <c r="BW118" s="4"/>
      <c r="BX118" s="14"/>
      <c r="BY118" s="47"/>
      <c r="BZ118" s="47"/>
      <c r="CA118" s="47"/>
      <c r="CB118" s="4"/>
    </row>
    <row r="119" spans="1:80" x14ac:dyDescent="0.2">
      <c r="A119" s="14">
        <v>905200365</v>
      </c>
      <c r="B119" t="str">
        <f>VLOOKUP($A119,[2]LibPAS!$A$2:$AO$476,2,FALSE)</f>
        <v>CRAWFORD SYS ADMIN UNIT</v>
      </c>
      <c r="C119" s="168">
        <v>0</v>
      </c>
      <c r="D119" s="155">
        <v>0</v>
      </c>
      <c r="E119" s="14"/>
      <c r="F119" s="4"/>
      <c r="AX119" s="14"/>
      <c r="BD119" s="14"/>
      <c r="BE119" s="4"/>
      <c r="BF119" s="14"/>
      <c r="BG119" s="14"/>
      <c r="BH119" s="14"/>
      <c r="BI119" s="4"/>
      <c r="BJ119" s="4"/>
      <c r="BK119" s="4"/>
      <c r="BL119" s="4"/>
      <c r="BM119" s="14"/>
      <c r="BN119" s="4"/>
      <c r="BO119" s="4"/>
      <c r="BP119" s="4"/>
      <c r="BQ119" s="14"/>
      <c r="BR119" s="4"/>
      <c r="BS119" s="14"/>
      <c r="BT119" s="14"/>
      <c r="BU119" s="4"/>
      <c r="BV119" s="4"/>
      <c r="BW119" s="4"/>
      <c r="BX119" s="14"/>
      <c r="BY119" s="47"/>
      <c r="BZ119" s="47"/>
      <c r="CA119" s="47"/>
      <c r="CB119" s="4"/>
    </row>
    <row r="120" spans="1:80" x14ac:dyDescent="0.2">
      <c r="A120" s="14">
        <v>908110453</v>
      </c>
      <c r="B120" t="str">
        <f>VLOOKUP($A120,[2]LibPAS!$A$2:$AO$476,2,FALSE)</f>
        <v>CRESSON PUBLIC LIBRARY</v>
      </c>
      <c r="C120" s="168">
        <v>0</v>
      </c>
      <c r="D120" s="155">
        <v>5</v>
      </c>
      <c r="E120" s="14"/>
      <c r="F120" s="14"/>
      <c r="J120" s="14"/>
      <c r="K120" s="14"/>
      <c r="U120" s="14"/>
      <c r="V120" s="14"/>
      <c r="AC120" s="14"/>
      <c r="AI120" s="14"/>
      <c r="AO120" s="14"/>
      <c r="AX120" s="14"/>
      <c r="BC120" s="14"/>
      <c r="BE120" s="4"/>
      <c r="BF120" s="14"/>
      <c r="BG120" s="14"/>
      <c r="BH120" s="14"/>
      <c r="BI120" s="4"/>
      <c r="BJ120" s="14"/>
      <c r="BK120" s="14"/>
      <c r="BL120" s="14"/>
      <c r="BM120" s="14"/>
      <c r="BN120" s="14"/>
      <c r="BO120" s="4"/>
      <c r="BP120" s="4"/>
      <c r="BQ120" s="14"/>
      <c r="BR120" s="14"/>
      <c r="BS120" s="14"/>
      <c r="BT120" s="14"/>
      <c r="BU120" s="14"/>
      <c r="BV120" s="4"/>
      <c r="BW120" s="4"/>
      <c r="BX120" s="14"/>
      <c r="BY120" s="47"/>
      <c r="BZ120" s="47"/>
      <c r="CA120" s="47"/>
      <c r="CB120" s="4"/>
    </row>
    <row r="121" spans="1:80" x14ac:dyDescent="0.2">
      <c r="A121" s="14">
        <v>915210274</v>
      </c>
      <c r="B121" t="str">
        <f>VLOOKUP($A121,[2]LibPAS!$A$2:$AO$476,2,FALSE)</f>
        <v>CUMBERLAND SYS ADMIN UNIT</v>
      </c>
      <c r="C121" s="168">
        <v>51770</v>
      </c>
      <c r="D121" s="155">
        <v>0</v>
      </c>
      <c r="E121" s="14"/>
      <c r="J121" s="14"/>
      <c r="K121" s="14"/>
      <c r="L121" s="14"/>
      <c r="O121" s="14"/>
      <c r="U121" s="14"/>
      <c r="V121" s="14"/>
      <c r="AC121" s="14"/>
      <c r="AI121" s="14"/>
      <c r="AO121" s="14"/>
      <c r="AX121" s="14"/>
      <c r="BE121" s="4"/>
      <c r="BF121" s="14"/>
      <c r="BG121" s="14"/>
      <c r="BH121" s="14"/>
      <c r="BI121" s="4"/>
      <c r="BJ121" s="14"/>
      <c r="BK121" s="14"/>
      <c r="BL121" s="14"/>
      <c r="BM121" s="14"/>
      <c r="BN121" s="14"/>
      <c r="BO121" s="4"/>
      <c r="BP121" s="4"/>
      <c r="BQ121" s="14"/>
      <c r="BR121" s="14"/>
      <c r="BS121" s="14"/>
      <c r="BT121" s="14"/>
      <c r="BU121" s="14"/>
      <c r="BV121" s="4"/>
      <c r="BW121" s="4"/>
      <c r="BX121" s="14"/>
      <c r="BY121" s="68"/>
      <c r="BZ121" s="68"/>
      <c r="CA121" s="68"/>
      <c r="CB121" s="4"/>
    </row>
    <row r="122" spans="1:80" x14ac:dyDescent="0.2">
      <c r="A122" s="14">
        <v>919350333</v>
      </c>
      <c r="B122" t="str">
        <f>VLOOKUP($A122,[2]LibPAS!$A$2:$AO$476,2,FALSE)</f>
        <v>DALTON COMMUNITY LIBRARY</v>
      </c>
      <c r="C122" s="168">
        <v>0</v>
      </c>
      <c r="D122" s="155">
        <v>4</v>
      </c>
      <c r="E122" s="14"/>
      <c r="F122" s="4"/>
      <c r="J122" s="14"/>
      <c r="K122" s="14"/>
      <c r="L122" s="14"/>
      <c r="N122" s="14"/>
      <c r="O122" s="14"/>
      <c r="U122" s="14"/>
      <c r="V122" s="14"/>
      <c r="AC122" s="14"/>
      <c r="AI122" s="14"/>
      <c r="AO122" s="14"/>
      <c r="BE122" s="4"/>
      <c r="BF122" s="14"/>
      <c r="BG122" s="14"/>
      <c r="BH122" s="14"/>
      <c r="BI122" s="4"/>
      <c r="BJ122" s="14"/>
      <c r="BK122" s="4"/>
      <c r="BL122" s="14"/>
      <c r="BM122" s="4"/>
      <c r="BN122" s="4"/>
      <c r="BO122" s="4"/>
      <c r="BP122" s="4"/>
      <c r="BQ122" s="14"/>
      <c r="BR122" s="4"/>
      <c r="BS122" s="14"/>
      <c r="BT122" s="14"/>
      <c r="BU122" s="4"/>
      <c r="BV122" s="4"/>
      <c r="BW122" s="4"/>
      <c r="BX122" s="4"/>
      <c r="BY122" s="68"/>
      <c r="BZ122" s="68"/>
      <c r="CA122" s="68"/>
      <c r="CB122" s="4"/>
    </row>
    <row r="123" spans="1:80" x14ac:dyDescent="0.2">
      <c r="A123" s="14">
        <v>925230424</v>
      </c>
      <c r="B123" t="str">
        <f>VLOOKUP($A123,[2]LibPAS!$A$2:$AO$476,2,FALSE)</f>
        <v>DARBY LIBRARY</v>
      </c>
      <c r="C123" s="168">
        <v>0</v>
      </c>
      <c r="D123" s="155">
        <v>5</v>
      </c>
      <c r="E123" s="14"/>
      <c r="F123" s="14"/>
      <c r="J123" s="14"/>
      <c r="K123" s="14"/>
      <c r="L123" s="14"/>
      <c r="N123" s="14"/>
      <c r="O123" s="14"/>
      <c r="U123" s="14"/>
      <c r="V123" s="14"/>
      <c r="AC123" s="14"/>
      <c r="AI123" s="14"/>
      <c r="AO123" s="14"/>
      <c r="AX123" s="14"/>
      <c r="BC123" s="14"/>
      <c r="BE123" s="4"/>
      <c r="BF123" s="14"/>
      <c r="BG123" s="14"/>
      <c r="BH123" s="14"/>
      <c r="BI123" s="4"/>
      <c r="BJ123" s="14"/>
      <c r="BK123" s="14"/>
      <c r="BL123" s="14"/>
      <c r="BM123" s="14"/>
      <c r="BN123" s="14"/>
      <c r="BO123" s="4"/>
      <c r="BP123" s="4"/>
      <c r="BQ123" s="14"/>
      <c r="BR123" s="14"/>
      <c r="BS123" s="14"/>
      <c r="BT123" s="14"/>
      <c r="BU123" s="4"/>
      <c r="BV123" s="4"/>
      <c r="BW123" s="4"/>
      <c r="BX123" s="14"/>
      <c r="BY123" s="47"/>
      <c r="BZ123" s="47"/>
      <c r="CA123" s="47"/>
      <c r="CB123" s="4"/>
    </row>
    <row r="124" spans="1:80" x14ac:dyDescent="0.2">
      <c r="A124" s="14">
        <v>915220302</v>
      </c>
      <c r="B124" t="str">
        <f>VLOOKUP($A124,[2]LibPAS!$A$2:$AO$476,2,FALSE)</f>
        <v>DAUPHIN COUNTY LIBRARY SYSTEM</v>
      </c>
      <c r="C124" s="168">
        <v>0</v>
      </c>
      <c r="D124" s="155">
        <v>170</v>
      </c>
      <c r="E124" s="14"/>
      <c r="F124" s="4"/>
      <c r="J124" s="14"/>
      <c r="K124" s="14"/>
      <c r="L124" s="14"/>
      <c r="N124" s="14"/>
      <c r="O124" s="14"/>
      <c r="V124" s="14"/>
      <c r="BD124" s="14"/>
      <c r="BE124" s="4"/>
      <c r="BF124" s="14"/>
      <c r="BG124" s="14"/>
      <c r="BH124" s="14"/>
      <c r="BI124" s="4"/>
      <c r="BJ124" s="14"/>
      <c r="BK124" s="14"/>
      <c r="BL124" s="14"/>
      <c r="BM124" s="14"/>
      <c r="BN124" s="14"/>
      <c r="BO124" s="4"/>
      <c r="BP124" s="4"/>
      <c r="BQ124" s="14"/>
      <c r="BR124" s="4"/>
      <c r="BS124" s="14"/>
      <c r="BT124" s="14"/>
      <c r="BU124" s="14"/>
      <c r="BV124" s="4"/>
      <c r="BW124" s="4"/>
      <c r="BX124" s="4"/>
      <c r="BY124" s="68"/>
      <c r="BZ124" s="68"/>
      <c r="CA124" s="68"/>
      <c r="CB124" s="4"/>
    </row>
    <row r="125" spans="1:80" x14ac:dyDescent="0.2">
      <c r="A125" s="14">
        <v>916490812</v>
      </c>
      <c r="B125" t="str">
        <f>VLOOKUP($A125,[2]LibPAS!$A$2:$AO$476,2,FALSE)</f>
        <v>DEGENSTEIN COMMUNITY LIBRARY</v>
      </c>
      <c r="C125" s="168">
        <v>0</v>
      </c>
      <c r="D125" s="155">
        <v>11</v>
      </c>
      <c r="E125" s="14"/>
      <c r="F125" s="14"/>
      <c r="J125" s="14"/>
      <c r="K125" s="14"/>
      <c r="N125" s="14"/>
      <c r="U125" s="14"/>
      <c r="V125" s="14"/>
      <c r="W125" s="14"/>
      <c r="AC125" s="14"/>
      <c r="AI125" s="14"/>
      <c r="AO125" s="14"/>
      <c r="AX125" s="14"/>
      <c r="BC125" s="14"/>
      <c r="BD125" s="14"/>
      <c r="BE125" s="4"/>
      <c r="BF125" s="14"/>
      <c r="BG125" s="14"/>
      <c r="BH125" s="14"/>
      <c r="BI125" s="4"/>
      <c r="BJ125" s="14"/>
      <c r="BK125" s="14"/>
      <c r="BL125" s="14"/>
      <c r="BM125" s="14"/>
      <c r="BN125" s="14"/>
      <c r="BO125" s="4"/>
      <c r="BP125" s="4"/>
      <c r="BQ125" s="14"/>
      <c r="BR125" s="14"/>
      <c r="BS125" s="14"/>
      <c r="BT125" s="14"/>
      <c r="BU125" s="4"/>
      <c r="BV125" s="4"/>
      <c r="BW125" s="4"/>
      <c r="BX125" s="4"/>
      <c r="BY125" s="68"/>
      <c r="BZ125" s="68"/>
      <c r="CA125" s="68"/>
      <c r="CB125" s="4"/>
    </row>
    <row r="126" spans="1:80" x14ac:dyDescent="0.2">
      <c r="A126" s="14">
        <v>925230095</v>
      </c>
      <c r="B126" t="str">
        <f>VLOOKUP($A126,[2]LibPAS!$A$2:$AO$476,2,FALSE)</f>
        <v>DELAWARE SYS ADMIN UNIT</v>
      </c>
      <c r="C126" s="168">
        <v>0</v>
      </c>
      <c r="D126" s="155">
        <v>2</v>
      </c>
      <c r="E126" s="14"/>
      <c r="F126" s="4"/>
      <c r="J126" s="14"/>
      <c r="K126" s="14"/>
      <c r="N126" s="14"/>
      <c r="V126" s="14"/>
      <c r="Z126" s="14"/>
      <c r="AA126" s="14"/>
      <c r="AB126" s="14"/>
      <c r="AC126" s="14"/>
      <c r="AD126" s="14"/>
      <c r="BE126" s="4"/>
      <c r="BF126" s="14"/>
      <c r="BG126" s="14"/>
      <c r="BH126" s="14"/>
      <c r="BI126" s="4"/>
      <c r="BJ126" s="14"/>
      <c r="BK126" s="14"/>
      <c r="BL126" s="14"/>
      <c r="BM126" s="14"/>
      <c r="BN126" s="14"/>
      <c r="BO126" s="4"/>
      <c r="BP126" s="4"/>
      <c r="BQ126" s="14"/>
      <c r="BR126" s="14"/>
      <c r="BS126" s="14"/>
      <c r="BT126" s="14"/>
      <c r="BU126" s="4"/>
      <c r="BV126" s="4"/>
      <c r="BW126" s="4"/>
      <c r="BX126" s="14"/>
      <c r="BY126" s="47"/>
      <c r="BZ126" s="47"/>
      <c r="CA126" s="47"/>
      <c r="CB126" s="4"/>
    </row>
    <row r="127" spans="1:80" x14ac:dyDescent="0.2">
      <c r="A127" s="14">
        <v>907650273</v>
      </c>
      <c r="B127" t="str">
        <f>VLOOKUP($A127,[2]LibPAS!$A$2:$AO$476,2,FALSE)</f>
        <v>DELMONT PUBLIC LIBRARY</v>
      </c>
      <c r="C127" s="168">
        <v>0</v>
      </c>
      <c r="D127" s="155">
        <v>4</v>
      </c>
      <c r="E127" s="14"/>
      <c r="F127" s="14"/>
      <c r="J127" s="14"/>
      <c r="K127" s="14"/>
      <c r="V127" s="14"/>
      <c r="AX127" s="14"/>
      <c r="BC127" s="14"/>
      <c r="BE127" s="4"/>
      <c r="BF127" s="14"/>
      <c r="BG127" s="14"/>
      <c r="BH127" s="14"/>
      <c r="BI127" s="4"/>
      <c r="BJ127" s="14"/>
      <c r="BK127" s="14"/>
      <c r="BL127" s="14"/>
      <c r="BM127" s="14"/>
      <c r="BN127" s="14"/>
      <c r="BO127" s="4"/>
      <c r="BP127" s="4"/>
      <c r="BQ127" s="14"/>
      <c r="BR127" s="14"/>
      <c r="BS127" s="14"/>
      <c r="BT127" s="14"/>
      <c r="BU127" s="4"/>
      <c r="BV127" s="4"/>
      <c r="BW127" s="4"/>
      <c r="BX127" s="14"/>
      <c r="CA127" s="47"/>
      <c r="CB127" s="4"/>
    </row>
    <row r="128" spans="1:80" x14ac:dyDescent="0.2">
      <c r="A128" s="14">
        <v>912670243</v>
      </c>
      <c r="B128" t="str">
        <f>VLOOKUP($A128,[2]LibPAS!$A$2:$AO$476,2,FALSE)</f>
        <v>DILLSBURG AREA PUBLIC LIBRARY</v>
      </c>
      <c r="C128" s="157">
        <v>0</v>
      </c>
      <c r="D128" s="155">
        <v>6</v>
      </c>
      <c r="E128" s="14"/>
      <c r="F128" s="14"/>
      <c r="J128" s="14"/>
      <c r="K128" s="14"/>
      <c r="L128" s="14"/>
      <c r="N128" s="14"/>
      <c r="O128" s="14"/>
      <c r="U128" s="14"/>
      <c r="V128" s="14"/>
      <c r="W128" s="14"/>
      <c r="AI128" s="14"/>
      <c r="AO128" s="14"/>
      <c r="AX128" s="14"/>
      <c r="BC128" s="14"/>
      <c r="BD128" s="14"/>
      <c r="BE128" s="4"/>
      <c r="BF128" s="14"/>
      <c r="BG128" s="14"/>
      <c r="BH128" s="14"/>
      <c r="BI128" s="4"/>
      <c r="BJ128" s="14"/>
      <c r="BK128" s="14"/>
      <c r="BL128" s="14"/>
      <c r="BM128" s="14"/>
      <c r="BN128" s="14"/>
      <c r="BO128" s="4"/>
      <c r="BP128" s="4"/>
      <c r="BQ128" s="14"/>
      <c r="BR128" s="14"/>
      <c r="BS128" s="14"/>
      <c r="BT128" s="14"/>
      <c r="BU128" s="4"/>
      <c r="BV128" s="4"/>
      <c r="BW128" s="4"/>
      <c r="BX128" s="14"/>
      <c r="BY128" s="14"/>
      <c r="BZ128" s="14"/>
      <c r="CA128" s="14"/>
      <c r="CB128" s="4"/>
    </row>
    <row r="129" spans="1:80" x14ac:dyDescent="0.2">
      <c r="A129" s="14">
        <v>921130213</v>
      </c>
      <c r="B129" t="str">
        <f>VLOOKUP($A129,[2]LibPAS!$A$2:$AO$476,2,FALSE)</f>
        <v>DIMMICK MEMORIAL LIBRARY</v>
      </c>
      <c r="C129" s="157">
        <v>0</v>
      </c>
      <c r="D129" s="155">
        <v>11</v>
      </c>
      <c r="E129" s="14"/>
      <c r="F129" s="4"/>
      <c r="J129" s="14"/>
      <c r="K129" s="14"/>
      <c r="L129" s="14"/>
      <c r="N129" s="14"/>
      <c r="O129" s="14"/>
      <c r="U129" s="14"/>
      <c r="V129" s="14"/>
      <c r="AC129" s="14"/>
      <c r="BE129" s="4"/>
      <c r="BF129" s="14"/>
      <c r="BG129" s="14"/>
      <c r="BH129" s="14"/>
      <c r="BI129" s="4"/>
      <c r="BJ129" s="14"/>
      <c r="BK129" s="4"/>
      <c r="BL129" s="14"/>
      <c r="BM129" s="14"/>
      <c r="BN129" s="14"/>
      <c r="BO129" s="4"/>
      <c r="BP129" s="4"/>
      <c r="BQ129" s="14"/>
      <c r="BR129" s="14"/>
      <c r="BS129" s="14"/>
      <c r="BT129" s="14"/>
      <c r="BU129" s="4"/>
      <c r="BV129" s="4"/>
      <c r="BW129" s="4"/>
      <c r="BX129" s="4"/>
      <c r="BY129" s="68"/>
      <c r="BZ129" s="68"/>
      <c r="CA129" s="68"/>
      <c r="CB129" s="4"/>
    </row>
    <row r="130" spans="1:80" x14ac:dyDescent="0.2">
      <c r="A130" s="14">
        <v>901630663</v>
      </c>
      <c r="B130" t="str">
        <f>VLOOKUP($A130,[2]LibPAS!$A$2:$AO$476,2,FALSE)</f>
        <v>DONORA PUBLIC LIBRARY</v>
      </c>
      <c r="C130" s="168">
        <v>0</v>
      </c>
      <c r="D130" s="155">
        <v>11</v>
      </c>
      <c r="E130" s="14"/>
      <c r="J130" s="14"/>
      <c r="K130" s="14"/>
      <c r="U130" s="14"/>
      <c r="V130" s="14"/>
      <c r="AC130" s="14"/>
      <c r="AI130" s="14"/>
      <c r="AO130" s="14"/>
      <c r="AX130" s="14"/>
      <c r="BC130" s="14"/>
      <c r="BE130" s="4"/>
      <c r="BF130" s="14"/>
      <c r="BG130" s="14"/>
      <c r="BH130" s="14"/>
      <c r="BI130" s="4"/>
      <c r="BJ130" s="14"/>
      <c r="BK130" s="4"/>
      <c r="BL130" s="14"/>
      <c r="BM130" s="14"/>
      <c r="BN130" s="14"/>
      <c r="BO130" s="4"/>
      <c r="BP130" s="4"/>
      <c r="BQ130" s="14"/>
      <c r="BR130" s="14"/>
      <c r="BS130" s="14"/>
      <c r="BT130" s="14"/>
      <c r="BU130" s="4"/>
      <c r="BV130" s="4"/>
      <c r="BW130" s="4"/>
      <c r="BX130" s="14"/>
      <c r="BY130" s="47"/>
      <c r="BZ130" s="47"/>
      <c r="CA130" s="47"/>
      <c r="CB130" s="4"/>
    </row>
    <row r="131" spans="1:80" x14ac:dyDescent="0.2">
      <c r="A131" s="14">
        <v>902020843</v>
      </c>
      <c r="B131" t="str">
        <f>VLOOKUP($A131,[2]LibPAS!$A$2:$AO$476,2,FALSE)</f>
        <v>DORMONT PUBLIC LIBRARY</v>
      </c>
      <c r="C131" s="168">
        <v>0</v>
      </c>
      <c r="D131" s="155">
        <v>15</v>
      </c>
      <c r="E131" s="14"/>
      <c r="F131" s="14"/>
      <c r="J131" s="14"/>
      <c r="K131" s="14"/>
      <c r="U131" s="14"/>
      <c r="V131" s="14"/>
      <c r="AC131" s="14"/>
      <c r="AI131" s="14"/>
      <c r="AO131" s="14"/>
      <c r="AX131" s="14"/>
      <c r="BC131" s="14"/>
      <c r="BE131" s="4"/>
      <c r="BF131" s="14"/>
      <c r="BG131" s="14"/>
      <c r="BH131" s="14"/>
      <c r="BI131" s="4"/>
      <c r="BJ131" s="14"/>
      <c r="BK131" s="14"/>
      <c r="BL131" s="14"/>
      <c r="BM131" s="14"/>
      <c r="BN131" s="14"/>
      <c r="BO131" s="4"/>
      <c r="BP131" s="4"/>
      <c r="BQ131" s="14"/>
      <c r="BR131" s="4"/>
      <c r="BS131" s="14"/>
      <c r="BT131" s="14"/>
      <c r="BU131" s="14"/>
      <c r="BV131" s="4"/>
      <c r="BW131" s="4"/>
      <c r="BX131" s="4"/>
      <c r="BY131" s="68"/>
      <c r="BZ131" s="68"/>
      <c r="CA131" s="68"/>
      <c r="CB131" s="4"/>
    </row>
    <row r="132" spans="1:80" x14ac:dyDescent="0.2">
      <c r="A132" s="14">
        <v>924150213</v>
      </c>
      <c r="B132" t="str">
        <f>VLOOKUP($A132,[2]LibPAS!$A$2:$AO$476,2,FALSE)</f>
        <v>DOWNINGTOWN LIBRARY COMPANY</v>
      </c>
      <c r="C132" s="168">
        <v>113513</v>
      </c>
      <c r="D132" s="155">
        <v>8</v>
      </c>
      <c r="E132" s="14"/>
      <c r="F132" s="4"/>
      <c r="J132" s="14"/>
      <c r="K132" s="14"/>
      <c r="N132" s="14"/>
      <c r="U132" s="14"/>
      <c r="V132" s="14"/>
      <c r="AC132" s="14"/>
      <c r="AI132" s="14"/>
      <c r="AO132" s="14"/>
      <c r="AX132" s="14"/>
      <c r="BE132" s="4"/>
      <c r="BF132" s="14"/>
      <c r="BG132" s="14"/>
      <c r="BH132" s="14"/>
      <c r="BI132" s="4"/>
      <c r="BJ132" s="14"/>
      <c r="BK132" s="14"/>
      <c r="BL132" s="14"/>
      <c r="BM132" s="14"/>
      <c r="BN132" s="14"/>
      <c r="BO132" s="4"/>
      <c r="BP132" s="4"/>
      <c r="BQ132" s="14"/>
      <c r="BR132" s="4"/>
      <c r="BS132" s="14"/>
      <c r="BT132" s="14"/>
      <c r="BU132" s="14"/>
      <c r="BV132" s="4"/>
      <c r="BW132" s="4"/>
      <c r="BX132" s="14"/>
      <c r="BY132" s="14"/>
      <c r="BZ132" s="14"/>
      <c r="CA132" s="14"/>
      <c r="CB132" s="4"/>
    </row>
    <row r="133" spans="1:80" x14ac:dyDescent="0.2">
      <c r="A133" s="14">
        <v>917410903</v>
      </c>
      <c r="B133" t="str">
        <f>VLOOKUP($A133,[2]LibPAS!$A$2:$AO$476,2,FALSE)</f>
        <v>DR WILLIAM B KONKLE MEM LIB</v>
      </c>
      <c r="C133" s="168">
        <v>0</v>
      </c>
      <c r="D133" s="155">
        <v>10</v>
      </c>
      <c r="E133" s="14"/>
      <c r="F133" s="4"/>
      <c r="J133" s="14"/>
      <c r="K133" s="14"/>
      <c r="N133" s="14"/>
      <c r="V133" s="14"/>
      <c r="AX133" s="14"/>
      <c r="BE133" s="4"/>
      <c r="BF133" s="14"/>
      <c r="BG133" s="14"/>
      <c r="BH133" s="14"/>
      <c r="BI133" s="4"/>
      <c r="BJ133" s="14"/>
      <c r="BK133" s="4"/>
      <c r="BL133" s="14"/>
      <c r="BM133" s="14"/>
      <c r="BN133" s="14"/>
      <c r="BO133" s="4"/>
      <c r="BP133" s="4"/>
      <c r="BQ133" s="14"/>
      <c r="BR133" s="14"/>
      <c r="BS133" s="14"/>
      <c r="BT133" s="14"/>
      <c r="BU133" s="4"/>
      <c r="BV133" s="4"/>
      <c r="BW133" s="4"/>
      <c r="BX133" s="14"/>
      <c r="BY133" s="68"/>
      <c r="BZ133" s="68"/>
      <c r="CA133" s="47"/>
      <c r="CB133" s="4"/>
    </row>
    <row r="134" spans="1:80" x14ac:dyDescent="0.2">
      <c r="A134" s="14">
        <v>906170572</v>
      </c>
      <c r="B134" t="str">
        <f>VLOOKUP($A134,[2]LibPAS!$A$2:$AO$476,2,FALSE)</f>
        <v>DUBOIS PUBLIC LIBRARY</v>
      </c>
      <c r="C134" s="168">
        <v>75698</v>
      </c>
      <c r="D134" s="155">
        <v>6</v>
      </c>
      <c r="F134" s="4"/>
      <c r="J134" s="14"/>
      <c r="K134" s="14"/>
      <c r="L134" s="14"/>
      <c r="O134" s="14"/>
      <c r="U134" s="14"/>
      <c r="V134" s="14"/>
      <c r="AC134" s="14"/>
      <c r="AI134" s="14"/>
      <c r="AO134" s="14"/>
      <c r="AX134" s="14"/>
      <c r="BC134" s="14"/>
      <c r="BE134" s="4"/>
      <c r="BF134" s="14"/>
      <c r="BG134" s="14"/>
      <c r="BH134" s="14"/>
      <c r="BI134" s="4"/>
      <c r="BJ134" s="14"/>
      <c r="BK134" s="14"/>
      <c r="BL134" s="14"/>
      <c r="BM134" s="14"/>
      <c r="BN134" s="14"/>
      <c r="BO134" s="4"/>
      <c r="BP134" s="4"/>
      <c r="BQ134" s="14"/>
      <c r="BR134" s="14"/>
      <c r="BS134" s="14"/>
      <c r="BT134" s="14"/>
      <c r="BU134" s="4"/>
      <c r="BV134" s="4"/>
      <c r="BW134" s="4"/>
      <c r="BX134" s="14"/>
      <c r="BY134" s="68"/>
      <c r="BZ134" s="68"/>
      <c r="CA134" s="68"/>
      <c r="CB134" s="4"/>
    </row>
    <row r="135" spans="1:80" x14ac:dyDescent="0.2">
      <c r="A135" s="14">
        <v>912010303</v>
      </c>
      <c r="B135" t="str">
        <f>VLOOKUP($A135,[2]LibPAS!$A$2:$AO$476,2,FALSE)</f>
        <v>EAST BERLIN COMMUNITY LIBRARY</v>
      </c>
      <c r="C135" s="168">
        <v>1352386</v>
      </c>
      <c r="D135" s="155">
        <v>14</v>
      </c>
      <c r="E135" s="14"/>
      <c r="F135" s="4"/>
      <c r="J135" s="14"/>
      <c r="K135" s="14"/>
      <c r="N135" s="14"/>
      <c r="U135" s="14"/>
      <c r="V135" s="14"/>
      <c r="AC135" s="14"/>
      <c r="AI135" s="14"/>
      <c r="AO135" s="14"/>
      <c r="AX135" s="14"/>
      <c r="BC135" s="14"/>
      <c r="BE135" s="4"/>
      <c r="BF135" s="14"/>
      <c r="BG135" s="14"/>
      <c r="BH135" s="14"/>
      <c r="BI135" s="4"/>
      <c r="BJ135" s="14"/>
      <c r="BK135" s="4"/>
      <c r="BL135" s="14"/>
      <c r="BM135" s="14"/>
      <c r="BN135" s="14"/>
      <c r="BO135" s="4"/>
      <c r="BP135" s="4"/>
      <c r="BQ135" s="14"/>
      <c r="BR135" s="14"/>
      <c r="BS135" s="14"/>
      <c r="BT135" s="14"/>
      <c r="BU135" s="14"/>
      <c r="BV135" s="4"/>
      <c r="BW135" s="4"/>
      <c r="BX135" s="4"/>
      <c r="BY135" s="68"/>
      <c r="BZ135" s="68"/>
      <c r="CA135" s="68"/>
      <c r="CB135" s="4"/>
    </row>
    <row r="136" spans="1:80" x14ac:dyDescent="0.2">
      <c r="A136" s="14">
        <v>913361263</v>
      </c>
      <c r="B136" t="str">
        <f>VLOOKUP($A136,[2]LibPAS!$A$2:$AO$476,2,FALSE)</f>
        <v>EASTERN LANCASTER COUNTY LIB</v>
      </c>
      <c r="C136" s="168">
        <v>0</v>
      </c>
      <c r="D136" s="155">
        <v>11</v>
      </c>
      <c r="E136" s="14"/>
      <c r="F136" s="4"/>
      <c r="J136" s="14"/>
      <c r="K136" s="14"/>
      <c r="N136" s="14"/>
      <c r="U136" s="14"/>
      <c r="V136" s="14"/>
      <c r="AC136" s="14"/>
      <c r="AI136" s="14"/>
      <c r="AX136" s="14"/>
      <c r="BC136" s="14"/>
      <c r="BE136" s="4"/>
      <c r="BF136" s="14"/>
      <c r="BG136" s="14"/>
      <c r="BH136" s="14"/>
      <c r="BI136" s="4"/>
      <c r="BJ136" s="14"/>
      <c r="BK136" s="4"/>
      <c r="BL136" s="14"/>
      <c r="BM136" s="4"/>
      <c r="BN136" s="4"/>
      <c r="BO136" s="4"/>
      <c r="BP136" s="4"/>
      <c r="BQ136" s="14"/>
      <c r="BR136" s="4"/>
      <c r="BS136" s="14"/>
      <c r="BT136" s="14"/>
      <c r="BU136" s="14"/>
      <c r="BV136" s="4"/>
      <c r="BW136" s="4"/>
      <c r="BX136" s="4"/>
      <c r="BY136" s="68"/>
      <c r="BZ136" s="68"/>
      <c r="CA136" s="68"/>
      <c r="CB136" s="4"/>
    </row>
    <row r="137" spans="1:80" x14ac:dyDescent="0.2">
      <c r="A137" s="14">
        <v>920450543</v>
      </c>
      <c r="B137" t="str">
        <f>VLOOKUP($A137,[2]LibPAS!$A$2:$AO$476,2,FALSE)</f>
        <v>EASTERN MONROE PUBLIC LIBRARY</v>
      </c>
      <c r="C137" s="168">
        <v>0</v>
      </c>
      <c r="D137" s="155">
        <v>40</v>
      </c>
      <c r="E137" s="14"/>
      <c r="F137" s="4"/>
      <c r="J137" s="14"/>
      <c r="K137" s="14"/>
      <c r="U137" s="14"/>
      <c r="V137" s="14"/>
      <c r="AI137" s="14"/>
      <c r="AO137" s="14"/>
      <c r="AX137" s="14"/>
      <c r="BC137" s="14"/>
      <c r="BE137" s="4"/>
      <c r="BF137" s="14"/>
      <c r="BG137" s="14"/>
      <c r="BH137" s="14"/>
      <c r="BI137" s="4"/>
      <c r="BJ137" s="14"/>
      <c r="BK137" s="4"/>
      <c r="BL137" s="14"/>
      <c r="BM137" s="14"/>
      <c r="BN137" s="14"/>
      <c r="BO137" s="4"/>
      <c r="BP137" s="4"/>
      <c r="BQ137" s="14"/>
      <c r="BR137" s="4"/>
      <c r="BS137" s="14"/>
      <c r="BT137" s="14"/>
      <c r="BU137" s="14"/>
      <c r="BV137" s="4"/>
      <c r="BW137" s="4"/>
      <c r="BX137" s="14"/>
      <c r="BY137" s="47"/>
      <c r="BZ137" s="47"/>
      <c r="CA137" s="47"/>
      <c r="CB137" s="4"/>
    </row>
    <row r="138" spans="1:80" x14ac:dyDescent="0.2">
      <c r="A138" s="14">
        <v>920480302</v>
      </c>
      <c r="B138" t="str">
        <f>VLOOKUP($A138,[2]LibPAS!$A$2:$AO$476,2,FALSE)</f>
        <v>EASTON AREA PUBLIC LIBRARY</v>
      </c>
      <c r="C138" s="168">
        <v>0</v>
      </c>
      <c r="D138" s="155">
        <v>60</v>
      </c>
      <c r="E138" s="14"/>
      <c r="F138" s="14"/>
      <c r="J138" s="14"/>
      <c r="K138" s="14"/>
      <c r="N138" s="14"/>
      <c r="V138" s="14"/>
      <c r="AX138" s="14"/>
      <c r="BE138" s="4"/>
      <c r="BF138" s="14"/>
      <c r="BG138" s="14"/>
      <c r="BH138" s="14"/>
      <c r="BI138" s="4"/>
      <c r="BJ138" s="14"/>
      <c r="BK138" s="14"/>
      <c r="BL138" s="14"/>
      <c r="BM138" s="14"/>
      <c r="BN138" s="14"/>
      <c r="BO138" s="4"/>
      <c r="BP138" s="4"/>
      <c r="BQ138" s="14"/>
      <c r="BR138" s="14"/>
      <c r="BS138" s="14"/>
      <c r="BT138" s="14"/>
      <c r="BU138" s="14"/>
      <c r="BV138" s="4"/>
      <c r="BW138" s="4"/>
      <c r="BX138" s="14"/>
      <c r="BY138" s="47"/>
      <c r="BZ138" s="47"/>
      <c r="CA138" s="47"/>
      <c r="CB138" s="4"/>
    </row>
    <row r="139" spans="1:80" x14ac:dyDescent="0.2">
      <c r="A139" s="14">
        <v>924150605</v>
      </c>
      <c r="B139" t="str">
        <f>VLOOKUP($A139,[2]LibPAS!$A$2:$AO$476,2,FALSE)</f>
        <v>EASTTOWN LIBRARY &amp; INFO CENTER</v>
      </c>
      <c r="C139" s="168">
        <v>0</v>
      </c>
      <c r="D139" s="155">
        <v>21</v>
      </c>
      <c r="E139" s="14"/>
      <c r="F139" s="4"/>
      <c r="J139" s="14"/>
      <c r="K139" s="14"/>
      <c r="L139" s="14"/>
      <c r="N139" s="14"/>
      <c r="O139" s="14"/>
      <c r="U139" s="14"/>
      <c r="V139" s="14"/>
      <c r="W139" s="14"/>
      <c r="AC139" s="14"/>
      <c r="AI139" s="14"/>
      <c r="AO139" s="14"/>
      <c r="AX139" s="14"/>
      <c r="BC139" s="14"/>
      <c r="BD139" s="14"/>
      <c r="BE139" s="4"/>
      <c r="BF139" s="14"/>
      <c r="BG139" s="14"/>
      <c r="BH139" s="14"/>
      <c r="BI139" s="4"/>
      <c r="BJ139" s="14"/>
      <c r="BK139" s="14"/>
      <c r="BL139" s="14"/>
      <c r="BM139" s="14"/>
      <c r="BN139" s="14"/>
      <c r="BO139" s="4"/>
      <c r="BP139" s="4"/>
      <c r="BQ139" s="14"/>
      <c r="BR139" s="14"/>
      <c r="BS139" s="14"/>
      <c r="BT139" s="14"/>
      <c r="BU139" s="4"/>
      <c r="BV139" s="4"/>
      <c r="BW139" s="4"/>
      <c r="BX139" s="14"/>
      <c r="BY139" s="47"/>
      <c r="BZ139" s="47"/>
      <c r="CA139" s="47"/>
      <c r="CB139" s="4"/>
    </row>
    <row r="140" spans="1:80" x14ac:dyDescent="0.2">
      <c r="A140" s="14">
        <v>908110723</v>
      </c>
      <c r="B140" t="str">
        <f>VLOOKUP($A140,[2]LibPAS!$A$2:$AO$476,2,FALSE)</f>
        <v>EBENSBURG FREE PUBLIC LIBRARY</v>
      </c>
      <c r="C140" s="168">
        <v>0</v>
      </c>
      <c r="D140" s="155">
        <v>9</v>
      </c>
      <c r="F140" s="4"/>
      <c r="J140" s="14"/>
      <c r="K140" s="14"/>
      <c r="N140" s="14"/>
      <c r="U140" s="14"/>
      <c r="V140" s="14"/>
      <c r="AC140" s="14"/>
      <c r="AI140" s="14"/>
      <c r="AO140" s="14"/>
      <c r="AX140" s="14"/>
      <c r="BC140" s="14"/>
      <c r="BE140" s="4"/>
      <c r="BF140" s="14"/>
      <c r="BG140" s="14"/>
      <c r="BH140" s="14"/>
      <c r="BI140" s="4"/>
      <c r="BJ140" s="14"/>
      <c r="BK140" s="4"/>
      <c r="BL140" s="14"/>
      <c r="BM140" s="14"/>
      <c r="BN140" s="14"/>
      <c r="BO140" s="4"/>
      <c r="BP140" s="4"/>
      <c r="BQ140" s="14"/>
      <c r="BR140" s="14"/>
      <c r="BS140" s="14"/>
      <c r="BT140" s="14"/>
      <c r="BU140" s="4"/>
      <c r="BV140" s="4"/>
      <c r="BW140" s="4"/>
      <c r="BX140" s="14"/>
      <c r="BY140" s="14"/>
      <c r="BZ140" s="14"/>
      <c r="CA140" s="14"/>
      <c r="CB140" s="4"/>
    </row>
    <row r="141" spans="1:80" x14ac:dyDescent="0.2">
      <c r="A141" s="14">
        <v>906160813</v>
      </c>
      <c r="B141" t="str">
        <f>VLOOKUP($A141,[2]LibPAS!$A$2:$AO$476,2,FALSE)</f>
        <v>ECCLES LESHER MEMORIAL LIBRARY</v>
      </c>
      <c r="C141" s="168">
        <v>0</v>
      </c>
      <c r="D141" s="155">
        <v>10</v>
      </c>
      <c r="E141" s="14"/>
      <c r="F141" s="4"/>
      <c r="J141" s="14"/>
      <c r="K141" s="14"/>
      <c r="L141" s="14"/>
      <c r="O141" s="14"/>
      <c r="U141" s="14"/>
      <c r="V141" s="14"/>
      <c r="AC141" s="14"/>
      <c r="AI141" s="14"/>
      <c r="AO141" s="14"/>
      <c r="AX141" s="14"/>
      <c r="BE141" s="4"/>
      <c r="BF141" s="14"/>
      <c r="BG141" s="14"/>
      <c r="BH141" s="14"/>
      <c r="BI141" s="4"/>
      <c r="BJ141" s="14"/>
      <c r="BK141" s="14"/>
      <c r="BL141" s="14"/>
      <c r="BM141" s="4"/>
      <c r="BN141" s="4"/>
      <c r="BO141" s="4"/>
      <c r="BP141" s="4"/>
      <c r="BQ141" s="14"/>
      <c r="BR141" s="14"/>
      <c r="BS141" s="14"/>
      <c r="BT141" s="14"/>
      <c r="BU141" s="14"/>
      <c r="BV141" s="4"/>
      <c r="BW141" s="4"/>
      <c r="BX141" s="14"/>
      <c r="CA141" s="47"/>
      <c r="CB141" s="4"/>
    </row>
    <row r="142" spans="1:80" x14ac:dyDescent="0.2">
      <c r="A142" s="14">
        <v>913360723</v>
      </c>
      <c r="B142" t="str">
        <f>VLOOKUP($A142,[2]LibPAS!$A$2:$AO$476,2,FALSE)</f>
        <v>ELIZABETHTOWN PUBLIC LIBRARY</v>
      </c>
      <c r="C142" s="157">
        <v>0</v>
      </c>
      <c r="D142" s="155">
        <v>12</v>
      </c>
      <c r="E142" s="14"/>
      <c r="F142" s="14"/>
      <c r="J142" s="14"/>
      <c r="K142" s="14"/>
      <c r="L142" s="14"/>
      <c r="O142" s="14"/>
      <c r="V142" s="14"/>
      <c r="AX142" s="14"/>
      <c r="BD142" s="14"/>
      <c r="BE142" s="4"/>
      <c r="BF142" s="14"/>
      <c r="BG142" s="14"/>
      <c r="BH142" s="14"/>
      <c r="BI142" s="4"/>
      <c r="BJ142" s="4"/>
      <c r="BK142" s="4"/>
      <c r="BL142" s="4"/>
      <c r="BM142" s="14"/>
      <c r="BN142" s="4"/>
      <c r="BO142" s="4"/>
      <c r="BP142" s="4"/>
      <c r="BQ142" s="14"/>
      <c r="BR142" s="14"/>
      <c r="BS142" s="14"/>
      <c r="BT142" s="14"/>
      <c r="BU142" s="14"/>
      <c r="BV142" s="4"/>
      <c r="BW142" s="4"/>
      <c r="BX142" s="14"/>
      <c r="BY142" s="47"/>
      <c r="BZ142" s="47"/>
      <c r="CA142" s="47"/>
      <c r="CB142" s="4"/>
    </row>
    <row r="143" spans="1:80" x14ac:dyDescent="0.2">
      <c r="A143" s="14">
        <v>917590363</v>
      </c>
      <c r="B143" t="str">
        <f>VLOOKUP($A143,[2]LibPAS!$A$2:$AO$476,2,FALSE)</f>
        <v>ELKLAND AREA COMMUNITY LIBRARY</v>
      </c>
      <c r="C143" s="168">
        <v>0</v>
      </c>
      <c r="D143" s="155">
        <v>6</v>
      </c>
      <c r="E143" s="14"/>
      <c r="F143" s="14"/>
      <c r="J143" s="14"/>
      <c r="K143" s="14"/>
      <c r="L143" s="14"/>
      <c r="O143" s="14"/>
      <c r="U143" s="14"/>
      <c r="V143" s="14"/>
      <c r="AC143" s="14"/>
      <c r="AI143" s="14"/>
      <c r="AO143" s="14"/>
      <c r="AX143" s="14"/>
      <c r="BC143" s="14"/>
      <c r="BE143" s="4"/>
      <c r="BF143" s="14"/>
      <c r="BG143" s="14"/>
      <c r="BH143" s="14"/>
      <c r="BI143" s="4"/>
      <c r="BJ143" s="14"/>
      <c r="BK143" s="4"/>
      <c r="BL143" s="14"/>
      <c r="BM143" s="14"/>
      <c r="BN143" s="14"/>
      <c r="BO143" s="4"/>
      <c r="BP143" s="4"/>
      <c r="BQ143" s="14"/>
      <c r="BR143" s="14"/>
      <c r="BS143" s="14"/>
      <c r="BT143" s="14"/>
      <c r="BU143" s="14"/>
      <c r="BV143" s="4"/>
      <c r="BW143" s="4"/>
      <c r="BX143" s="4"/>
      <c r="BY143" s="68"/>
      <c r="BZ143" s="68"/>
      <c r="CA143" s="68"/>
      <c r="CB143" s="4"/>
    </row>
    <row r="144" spans="1:80" x14ac:dyDescent="0.2">
      <c r="A144" s="14">
        <v>904370093</v>
      </c>
      <c r="B144" t="str">
        <f>VLOOKUP($A144,[2]LibPAS!$A$2:$AO$476,2,FALSE)</f>
        <v>ELLWOOD CITY AREA PUB LIBRARY</v>
      </c>
      <c r="C144" s="168">
        <v>0</v>
      </c>
      <c r="D144" s="155">
        <v>16</v>
      </c>
      <c r="E144" s="14"/>
      <c r="F144" s="4"/>
      <c r="J144" s="14"/>
      <c r="K144" s="14"/>
      <c r="N144" s="14"/>
      <c r="U144" s="14"/>
      <c r="V144" s="14"/>
      <c r="AC144" s="14"/>
      <c r="AI144" s="14"/>
      <c r="AO144" s="14"/>
      <c r="AX144" s="14"/>
      <c r="BC144" s="14"/>
      <c r="BE144" s="4"/>
      <c r="BF144" s="14"/>
      <c r="BG144" s="14"/>
      <c r="BH144" s="14"/>
      <c r="BI144" s="4"/>
      <c r="BJ144" s="14"/>
      <c r="BK144" s="14"/>
      <c r="BL144" s="14"/>
      <c r="BM144" s="14"/>
      <c r="BN144" s="14"/>
      <c r="BO144" s="4"/>
      <c r="BP144" s="4"/>
      <c r="BQ144" s="14"/>
      <c r="BR144" s="14"/>
      <c r="BS144" s="14"/>
      <c r="BT144" s="14"/>
      <c r="BU144" s="4"/>
      <c r="BV144" s="4"/>
      <c r="BW144" s="4"/>
      <c r="BX144" s="14"/>
      <c r="BY144" s="47"/>
      <c r="BZ144" s="47"/>
      <c r="CA144" s="47"/>
      <c r="CB144" s="4"/>
    </row>
    <row r="145" spans="1:80" x14ac:dyDescent="0.2">
      <c r="A145" s="14">
        <v>921390183</v>
      </c>
      <c r="B145" t="str">
        <f>VLOOKUP($A145,[2]LibPAS!$A$2:$AO$476,2,FALSE)</f>
        <v>EMMAUS PUBLIC LIBRARY</v>
      </c>
      <c r="C145" s="168">
        <v>0</v>
      </c>
      <c r="D145" s="155">
        <v>16</v>
      </c>
      <c r="E145" s="14"/>
      <c r="F145" s="4"/>
      <c r="J145" s="14"/>
      <c r="K145" s="14"/>
      <c r="N145" s="14"/>
      <c r="U145" s="14"/>
      <c r="V145" s="14"/>
      <c r="AC145" s="14"/>
      <c r="AX145" s="14"/>
      <c r="BE145" s="4"/>
      <c r="BF145" s="14"/>
      <c r="BG145" s="14"/>
      <c r="BH145" s="14"/>
      <c r="BI145" s="4"/>
      <c r="BJ145" s="14"/>
      <c r="BK145" s="4"/>
      <c r="BL145" s="14"/>
      <c r="BM145" s="14"/>
      <c r="BN145" s="14"/>
      <c r="BO145" s="4"/>
      <c r="BP145" s="4"/>
      <c r="BQ145" s="14"/>
      <c r="BR145" s="4"/>
      <c r="BS145" s="14"/>
      <c r="BT145" s="14"/>
      <c r="BU145" s="14"/>
      <c r="BV145" s="4"/>
      <c r="BW145" s="4"/>
      <c r="BX145" s="14"/>
      <c r="BY145" s="14"/>
      <c r="BZ145" s="14"/>
      <c r="CA145" s="14"/>
      <c r="CB145" s="4"/>
    </row>
    <row r="146" spans="1:80" x14ac:dyDescent="0.2">
      <c r="A146" s="14">
        <v>913360753</v>
      </c>
      <c r="B146" t="str">
        <f>VLOOKUP($A146,[2]LibPAS!$A$2:$AO$476,2,FALSE)</f>
        <v>EPHRATA PUBLIC LIBRARY</v>
      </c>
      <c r="C146" s="168">
        <v>55100</v>
      </c>
      <c r="D146" s="155">
        <v>16</v>
      </c>
      <c r="E146" s="14"/>
      <c r="F146" s="4"/>
      <c r="J146" s="14"/>
      <c r="K146" s="14"/>
      <c r="N146" s="14"/>
      <c r="U146" s="14"/>
      <c r="V146" s="14"/>
      <c r="AC146" s="14"/>
      <c r="AI146" s="14"/>
      <c r="AO146" s="14"/>
      <c r="AX146" s="14"/>
      <c r="BC146" s="14"/>
      <c r="BD146" s="14"/>
      <c r="BE146" s="4"/>
      <c r="BF146" s="14"/>
      <c r="BG146" s="14"/>
      <c r="BH146" s="14"/>
      <c r="BI146" s="4"/>
      <c r="BJ146" s="14"/>
      <c r="BK146" s="14"/>
      <c r="BL146" s="14"/>
      <c r="BM146" s="14"/>
      <c r="BN146" s="14"/>
      <c r="BO146" s="4"/>
      <c r="BP146" s="4"/>
      <c r="BQ146" s="14"/>
      <c r="BR146" s="14"/>
      <c r="BS146" s="14"/>
      <c r="BT146" s="14"/>
      <c r="BU146" s="14"/>
      <c r="BV146" s="4"/>
      <c r="BW146" s="4"/>
      <c r="BX146" s="14"/>
      <c r="BY146" s="14"/>
      <c r="BZ146" s="14"/>
      <c r="CA146" s="14"/>
      <c r="CB146" s="4"/>
    </row>
    <row r="147" spans="1:80" x14ac:dyDescent="0.2">
      <c r="A147" s="14">
        <v>905250332</v>
      </c>
      <c r="B147" t="str">
        <f>VLOOKUP($A147,[2]LibPAS!$A$2:$AO$476,2,FALSE)</f>
        <v>ERIE COUNTY PUBLIC LIBRARY</v>
      </c>
      <c r="C147" s="157">
        <v>0</v>
      </c>
      <c r="D147" s="155">
        <v>83</v>
      </c>
      <c r="E147" s="14"/>
      <c r="F147" s="4"/>
      <c r="J147" s="14"/>
      <c r="K147" s="14"/>
      <c r="L147" s="14"/>
      <c r="N147" s="14"/>
      <c r="O147" s="14"/>
      <c r="V147" s="14"/>
      <c r="BE147" s="4"/>
      <c r="BF147" s="14"/>
      <c r="BG147" s="14"/>
      <c r="BH147" s="14"/>
      <c r="BI147" s="4"/>
      <c r="BJ147" s="14"/>
      <c r="BK147" s="4"/>
      <c r="BL147" s="14"/>
      <c r="BM147" s="14"/>
      <c r="BN147" s="14"/>
      <c r="BO147" s="4"/>
      <c r="BP147" s="4"/>
      <c r="BQ147" s="14"/>
      <c r="BR147" s="14"/>
      <c r="BS147" s="14"/>
      <c r="BT147" s="14"/>
      <c r="BU147" s="14"/>
      <c r="BV147" s="4"/>
      <c r="BW147" s="4"/>
      <c r="BX147" s="14"/>
      <c r="BY147" s="47"/>
      <c r="BZ147" s="47"/>
      <c r="CA147" s="47"/>
      <c r="CB147" s="4"/>
    </row>
    <row r="148" spans="1:80" x14ac:dyDescent="0.2">
      <c r="A148" s="14">
        <v>901300753</v>
      </c>
      <c r="B148" t="str">
        <f>VLOOKUP($A148,[2]LibPAS!$A$2:$AO$476,2,FALSE)</f>
        <v>EVA K BOWLBY PUBLIC LIBRARY</v>
      </c>
      <c r="C148" s="168">
        <v>0</v>
      </c>
      <c r="D148" s="155">
        <v>22</v>
      </c>
      <c r="E148" s="14"/>
      <c r="F148" s="4"/>
      <c r="J148" s="14"/>
      <c r="K148" s="14"/>
      <c r="L148" s="14"/>
      <c r="U148" s="14"/>
      <c r="V148" s="14"/>
      <c r="AC148" s="14"/>
      <c r="AI148" s="14"/>
      <c r="AO148" s="14"/>
      <c r="AX148" s="14"/>
      <c r="BC148" s="14"/>
      <c r="BE148" s="4"/>
      <c r="BF148" s="14"/>
      <c r="BG148" s="14"/>
      <c r="BH148" s="14"/>
      <c r="BI148" s="4"/>
      <c r="BJ148" s="14"/>
      <c r="BK148" s="4"/>
      <c r="BL148" s="14"/>
      <c r="BM148" s="4"/>
      <c r="BN148" s="4"/>
      <c r="BO148" s="4"/>
      <c r="BP148" s="4"/>
      <c r="BQ148" s="14"/>
      <c r="BR148" s="14"/>
      <c r="BS148" s="14"/>
      <c r="BT148" s="14"/>
      <c r="BU148" s="4"/>
      <c r="BV148" s="4"/>
      <c r="BW148" s="4"/>
      <c r="BX148" s="14"/>
      <c r="BY148" s="68"/>
      <c r="BZ148" s="68"/>
      <c r="CA148" s="68"/>
      <c r="CB148" s="4"/>
    </row>
    <row r="149" spans="1:80" x14ac:dyDescent="0.2">
      <c r="A149" s="14">
        <v>904100693</v>
      </c>
      <c r="B149" t="str">
        <f>VLOOKUP($A149,[2]LibPAS!$A$2:$AO$476,2,FALSE)</f>
        <v>EVANS CITY PUBLIC LIBRARY</v>
      </c>
      <c r="C149" s="168">
        <v>0</v>
      </c>
      <c r="D149" s="155">
        <v>4</v>
      </c>
      <c r="E149" s="14"/>
      <c r="F149" s="4"/>
      <c r="J149" s="14"/>
      <c r="K149" s="14"/>
      <c r="L149" s="14"/>
      <c r="N149" s="14"/>
      <c r="O149" s="14"/>
      <c r="U149" s="14"/>
      <c r="V149" s="14"/>
      <c r="AC149" s="14"/>
      <c r="AI149" s="14"/>
      <c r="AO149" s="14"/>
      <c r="AX149" s="14"/>
      <c r="BE149" s="4"/>
      <c r="BF149" s="14"/>
      <c r="BG149" s="14"/>
      <c r="BH149" s="14"/>
      <c r="BI149" s="4"/>
      <c r="BJ149" s="14"/>
      <c r="BK149" s="14"/>
      <c r="BL149" s="14"/>
      <c r="BM149" s="14"/>
      <c r="BN149" s="14"/>
      <c r="BO149" s="4"/>
      <c r="BP149" s="4"/>
      <c r="BQ149" s="14"/>
      <c r="BR149" s="14"/>
      <c r="BS149" s="14"/>
      <c r="BT149" s="14"/>
      <c r="BU149" s="14"/>
      <c r="BV149" s="4"/>
      <c r="BW149" s="4"/>
      <c r="BX149" s="4"/>
      <c r="BY149" s="68"/>
      <c r="BZ149" s="68"/>
      <c r="CA149" s="68"/>
      <c r="CB149" s="4"/>
    </row>
    <row r="150" spans="1:80" x14ac:dyDescent="0.2">
      <c r="A150" s="14">
        <v>908050303</v>
      </c>
      <c r="B150" t="str">
        <f>VLOOKUP($A150,[2]LibPAS!$A$2:$AO$476,2,FALSE)</f>
        <v>EVERETT FREE LIBRARY</v>
      </c>
      <c r="C150" s="168">
        <v>0</v>
      </c>
      <c r="D150" s="155">
        <v>8</v>
      </c>
      <c r="E150" s="14"/>
      <c r="F150" s="14"/>
      <c r="J150" s="14"/>
      <c r="K150" s="14"/>
      <c r="L150" s="14"/>
      <c r="O150" s="14"/>
      <c r="U150" s="14"/>
      <c r="V150" s="14"/>
      <c r="AC150" s="14"/>
      <c r="AI150" s="14"/>
      <c r="AO150" s="14"/>
      <c r="AX150" s="14"/>
      <c r="BD150" s="14"/>
      <c r="BE150" s="4"/>
      <c r="BF150" s="14"/>
      <c r="BG150" s="14"/>
      <c r="BH150" s="14"/>
      <c r="BI150" s="4"/>
      <c r="BJ150" s="14"/>
      <c r="BK150" s="4"/>
      <c r="BL150" s="14"/>
      <c r="BM150" s="14"/>
      <c r="BN150" s="14"/>
      <c r="BO150" s="4"/>
      <c r="BP150" s="4"/>
      <c r="BQ150" s="14"/>
      <c r="BR150" s="14"/>
      <c r="BS150" s="14"/>
      <c r="BT150" s="14"/>
      <c r="BU150" s="14"/>
      <c r="BV150" s="4"/>
      <c r="BW150" s="4"/>
      <c r="BX150" s="4"/>
      <c r="BY150" s="68"/>
      <c r="BZ150" s="68"/>
      <c r="CA150" s="68"/>
      <c r="CB150" s="4"/>
    </row>
    <row r="151" spans="1:80" x14ac:dyDescent="0.2">
      <c r="A151" s="14">
        <v>914060605</v>
      </c>
      <c r="B151" t="str">
        <f>VLOOKUP($A151,[2]LibPAS!$A$2:$AO$476,2,FALSE)</f>
        <v>EXETER COMMUNITY LIBRARY</v>
      </c>
      <c r="C151" s="168">
        <v>0</v>
      </c>
      <c r="D151" s="155">
        <v>22</v>
      </c>
      <c r="E151" s="14"/>
      <c r="F151" s="14"/>
      <c r="K151" s="14"/>
      <c r="U151" s="14"/>
      <c r="V151" s="14"/>
      <c r="AC151" s="14"/>
      <c r="AI151" s="14"/>
      <c r="AO151" s="14"/>
      <c r="AX151" s="14"/>
      <c r="AY151" s="14"/>
      <c r="AZ151" s="14"/>
      <c r="BA151" s="14"/>
      <c r="BB151" s="14"/>
      <c r="BC151" s="14"/>
      <c r="BD151" s="14"/>
      <c r="BE151" s="4"/>
      <c r="BF151" s="14"/>
      <c r="BG151" s="14"/>
      <c r="BH151" s="14"/>
      <c r="BI151" s="4"/>
      <c r="BJ151" s="14"/>
      <c r="BK151" s="14"/>
      <c r="BL151" s="14"/>
      <c r="BM151" s="14"/>
      <c r="BN151" s="14"/>
      <c r="BO151" s="4"/>
      <c r="BP151" s="4"/>
      <c r="BQ151" s="14"/>
      <c r="BR151" s="14"/>
      <c r="BS151" s="14"/>
      <c r="BT151" s="14"/>
      <c r="BU151" s="14"/>
      <c r="BV151" s="4"/>
      <c r="BW151" s="4"/>
      <c r="BX151" s="4"/>
      <c r="BY151" s="68"/>
      <c r="BZ151" s="68"/>
      <c r="CA151" s="68"/>
      <c r="CB151" s="4"/>
    </row>
    <row r="152" spans="1:80" x14ac:dyDescent="0.2">
      <c r="A152" s="14">
        <v>904370033</v>
      </c>
      <c r="B152" t="str">
        <f>VLOOKUP($A152,[2]LibPAS!$A$2:$AO$476,2,FALSE)</f>
        <v>F D CAMPBELL MEMORIAL LIBRARY</v>
      </c>
      <c r="C152" s="168">
        <v>0</v>
      </c>
      <c r="D152" s="155">
        <v>6</v>
      </c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U152" s="14"/>
      <c r="V152" s="14"/>
      <c r="W152" s="14"/>
      <c r="AC152" s="14"/>
      <c r="AI152" s="14"/>
      <c r="AO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</row>
    <row r="153" spans="1:80" x14ac:dyDescent="0.2">
      <c r="A153" s="14">
        <v>902021984</v>
      </c>
      <c r="B153" t="str">
        <f>VLOOKUP($A153,[2]LibPAS!$A$2:$AO$476,2,FALSE)</f>
        <v>F.O.R. STO-ROX LIBRARY</v>
      </c>
      <c r="C153" s="168">
        <v>0</v>
      </c>
      <c r="D153" s="155">
        <v>17</v>
      </c>
      <c r="E153" s="14"/>
      <c r="F153" s="14"/>
      <c r="J153" s="14"/>
      <c r="K153" s="14"/>
      <c r="U153" s="14"/>
      <c r="V153" s="14"/>
      <c r="AC153" s="14"/>
      <c r="AI153" s="14"/>
      <c r="AX153" s="14"/>
      <c r="BC153" s="14"/>
      <c r="BD153" s="14"/>
      <c r="BE153" s="4"/>
      <c r="BF153" s="14"/>
      <c r="BG153" s="14"/>
      <c r="BH153" s="14"/>
      <c r="BI153" s="4"/>
      <c r="BJ153" s="14"/>
      <c r="BK153" s="4"/>
      <c r="BL153" s="14"/>
      <c r="BM153" s="14"/>
      <c r="BN153" s="14"/>
      <c r="BO153" s="4"/>
      <c r="BP153" s="4"/>
      <c r="BQ153" s="14"/>
      <c r="BR153" s="14"/>
      <c r="BS153" s="14"/>
      <c r="BT153" s="14"/>
      <c r="BU153" s="14"/>
      <c r="BV153" s="4"/>
      <c r="BW153" s="4"/>
      <c r="BX153" s="4"/>
      <c r="BY153" s="68"/>
      <c r="BZ153" s="68"/>
      <c r="CA153" s="68"/>
      <c r="CB153" s="4"/>
    </row>
    <row r="154" spans="1:80" x14ac:dyDescent="0.2">
      <c r="A154" s="14">
        <v>914060633</v>
      </c>
      <c r="B154" t="str">
        <f>VLOOKUP($A154,[2]LibPAS!$A$2:$AO$476,2,FALSE)</f>
        <v>FLEETWOOD AREA PUBLIC LIBRARY</v>
      </c>
      <c r="C154" s="168">
        <v>0</v>
      </c>
      <c r="D154" s="155">
        <v>8</v>
      </c>
      <c r="E154" s="14"/>
      <c r="F154" s="14"/>
      <c r="J154" s="14"/>
      <c r="K154" s="14"/>
      <c r="L154" s="14"/>
      <c r="O154" s="14"/>
      <c r="V154" s="14"/>
      <c r="BD154" s="14"/>
      <c r="BE154" s="4"/>
      <c r="BF154" s="14"/>
      <c r="BG154" s="14"/>
      <c r="BH154" s="14"/>
      <c r="BI154" s="4"/>
      <c r="BJ154" s="14"/>
      <c r="BK154" s="4"/>
      <c r="BL154" s="14"/>
      <c r="BM154" s="14"/>
      <c r="BN154" s="14"/>
      <c r="BO154" s="4"/>
      <c r="BP154" s="4"/>
      <c r="BQ154" s="14"/>
      <c r="BR154" s="14"/>
      <c r="BS154" s="14"/>
      <c r="BT154" s="14"/>
      <c r="BU154" s="14"/>
      <c r="BV154" s="4"/>
      <c r="BW154" s="4"/>
      <c r="BX154" s="4"/>
      <c r="BY154" s="68"/>
      <c r="BZ154" s="68"/>
      <c r="CA154" s="68"/>
      <c r="CB154" s="4"/>
    </row>
    <row r="155" spans="1:80" x14ac:dyDescent="0.2">
      <c r="A155" s="14">
        <v>901300063</v>
      </c>
      <c r="B155" t="str">
        <f>VLOOKUP($A155,[2]LibPAS!$A$2:$AO$476,2,FALSE)</f>
        <v>FLENNIKEN PUBLIC LIBRARY</v>
      </c>
      <c r="C155" s="168">
        <v>0</v>
      </c>
      <c r="D155" s="155">
        <v>10</v>
      </c>
      <c r="E155" s="14"/>
      <c r="F155" s="14"/>
      <c r="J155" s="14"/>
      <c r="K155" s="14"/>
      <c r="L155" s="14"/>
      <c r="O155" s="14"/>
      <c r="U155" s="14"/>
      <c r="V155" s="14"/>
      <c r="AC155" s="14"/>
      <c r="AO155" s="14"/>
      <c r="BE155" s="4"/>
      <c r="BF155" s="14"/>
      <c r="BG155" s="14"/>
      <c r="BH155" s="14"/>
      <c r="BI155" s="4"/>
      <c r="BJ155" s="14"/>
      <c r="BK155" s="4"/>
      <c r="BL155" s="14"/>
      <c r="BM155" s="14"/>
      <c r="BN155" s="14"/>
      <c r="BO155" s="4"/>
      <c r="BP155" s="4"/>
      <c r="BQ155" s="14"/>
      <c r="BR155" s="14"/>
      <c r="BS155" s="14"/>
      <c r="BT155" s="14"/>
      <c r="BU155" s="4"/>
      <c r="BV155" s="4"/>
      <c r="BW155" s="4"/>
      <c r="BX155" s="14"/>
      <c r="BY155" s="47"/>
      <c r="BZ155" s="47"/>
      <c r="CA155" s="47"/>
      <c r="CB155" s="4"/>
    </row>
    <row r="156" spans="1:80" x14ac:dyDescent="0.2">
      <c r="A156" s="14">
        <v>928030393</v>
      </c>
      <c r="B156" t="str">
        <f>VLOOKUP($A156,[2]LibPAS!$A$2:$AO$476,2,FALSE)</f>
        <v>FORD CITY PUBLIC LIBRARY</v>
      </c>
      <c r="C156" s="168">
        <v>0</v>
      </c>
      <c r="D156" s="155">
        <v>6</v>
      </c>
      <c r="E156" s="14"/>
      <c r="J156" s="14"/>
      <c r="K156" s="14"/>
      <c r="V156" s="14"/>
      <c r="AX156" s="14"/>
      <c r="BE156" s="4"/>
      <c r="BF156" s="14"/>
      <c r="BG156" s="14"/>
      <c r="BH156" s="14"/>
      <c r="BI156" s="4"/>
      <c r="BJ156" s="14"/>
      <c r="BK156" s="14"/>
      <c r="BL156" s="14"/>
      <c r="BM156" s="14"/>
      <c r="BN156" s="14"/>
      <c r="BO156" s="4"/>
      <c r="BP156" s="4"/>
      <c r="BQ156" s="14"/>
      <c r="BR156" s="14"/>
      <c r="BS156" s="14"/>
      <c r="BT156" s="14"/>
      <c r="BU156" s="4"/>
      <c r="BV156" s="4"/>
      <c r="BW156" s="4"/>
      <c r="BX156" s="14"/>
      <c r="BY156" s="14"/>
      <c r="BZ156" s="14"/>
      <c r="CA156" s="14"/>
      <c r="CB156" s="4"/>
    </row>
    <row r="157" spans="1:80" x14ac:dyDescent="0.2">
      <c r="A157" s="14">
        <v>906160303</v>
      </c>
      <c r="B157" t="str">
        <f>VLOOKUP($A157,[2]LibPAS!$A$2:$AO$476,2,FALSE)</f>
        <v>FOXBURG FREE LIBRARY ASSOC</v>
      </c>
      <c r="C157" s="168">
        <v>0</v>
      </c>
      <c r="D157" s="155">
        <v>5</v>
      </c>
      <c r="E157" s="14"/>
      <c r="J157" s="14"/>
      <c r="K157" s="14"/>
      <c r="L157" s="14"/>
      <c r="N157" s="14"/>
      <c r="O157" s="14"/>
      <c r="U157" s="14"/>
      <c r="V157" s="14"/>
      <c r="AC157" s="14"/>
      <c r="AI157" s="14"/>
      <c r="AO157" s="14"/>
      <c r="AX157" s="14"/>
      <c r="BC157" s="14"/>
      <c r="BE157" s="4"/>
      <c r="BF157" s="14"/>
      <c r="BG157" s="14"/>
      <c r="BH157" s="14"/>
      <c r="BI157" s="4"/>
      <c r="BJ157" s="14"/>
      <c r="BK157" s="4"/>
      <c r="BL157" s="14"/>
      <c r="BM157" s="14"/>
      <c r="BN157" s="14"/>
      <c r="BO157" s="4"/>
      <c r="BP157" s="4"/>
      <c r="BQ157" s="14"/>
      <c r="BR157" s="14"/>
      <c r="BS157" s="14"/>
      <c r="BT157" s="14"/>
      <c r="BU157" s="14"/>
      <c r="BV157" s="4"/>
      <c r="BW157" s="4"/>
      <c r="BX157" s="14"/>
      <c r="BY157" s="47"/>
      <c r="BZ157" s="47"/>
      <c r="CA157" s="47"/>
      <c r="CB157" s="4"/>
    </row>
    <row r="158" spans="1:80" x14ac:dyDescent="0.2">
      <c r="A158" s="14">
        <v>929540545</v>
      </c>
      <c r="B158" t="str">
        <f>VLOOKUP($A158,[2]LibPAS!$A$2:$AO$476,2,FALSE)</f>
        <v>FRACKVILLE FREE PUBLIC LIBRARY</v>
      </c>
      <c r="C158" s="168">
        <v>0</v>
      </c>
      <c r="D158" s="155">
        <v>9</v>
      </c>
      <c r="E158" s="14"/>
      <c r="F158" s="4"/>
      <c r="J158" s="14"/>
      <c r="K158" s="14"/>
      <c r="N158" s="14"/>
      <c r="U158" s="14"/>
      <c r="V158" s="14"/>
      <c r="AC158" s="14"/>
      <c r="AI158" s="14"/>
      <c r="AO158" s="14"/>
      <c r="AX158" s="14"/>
      <c r="BC158" s="14"/>
      <c r="BE158" s="4"/>
      <c r="BF158" s="14"/>
      <c r="BG158" s="14"/>
      <c r="BH158" s="14"/>
      <c r="BI158" s="4"/>
      <c r="BJ158" s="14"/>
      <c r="BK158" s="14"/>
      <c r="BL158" s="14"/>
      <c r="BM158" s="14"/>
      <c r="BN158" s="14"/>
      <c r="BO158" s="4"/>
      <c r="BP158" s="4"/>
      <c r="BQ158" s="14"/>
      <c r="BR158" s="14"/>
      <c r="BS158" s="14"/>
      <c r="BT158" s="14"/>
      <c r="BU158" s="4"/>
      <c r="BV158" s="4"/>
      <c r="BW158" s="4"/>
      <c r="BX158" s="14"/>
      <c r="BY158" s="47"/>
      <c r="BZ158" s="47"/>
      <c r="CA158" s="47"/>
      <c r="CB158" s="4"/>
    </row>
    <row r="159" spans="1:80" x14ac:dyDescent="0.2">
      <c r="A159" s="14">
        <v>901630273</v>
      </c>
      <c r="B159" t="str">
        <f>VLOOKUP($A159,[2]LibPAS!$A$2:$AO$476,2,FALSE)</f>
        <v>FRANK SARRIS PUBLIC LIBRARY</v>
      </c>
      <c r="C159" s="157">
        <v>0</v>
      </c>
      <c r="D159" s="155">
        <v>18</v>
      </c>
      <c r="E159" s="14"/>
      <c r="F159" s="4"/>
      <c r="J159" s="14"/>
      <c r="K159" s="14"/>
      <c r="V159" s="14"/>
      <c r="AX159" s="14"/>
      <c r="BE159" s="4"/>
      <c r="BF159" s="14"/>
      <c r="BG159" s="14"/>
      <c r="BH159" s="14"/>
      <c r="BI159" s="4"/>
      <c r="BJ159" s="14"/>
      <c r="BK159" s="14"/>
      <c r="BL159" s="14"/>
      <c r="BM159" s="14"/>
      <c r="BN159" s="14"/>
      <c r="BO159" s="4"/>
      <c r="BP159" s="4"/>
      <c r="BQ159" s="14"/>
      <c r="BR159" s="14"/>
      <c r="BS159" s="14"/>
      <c r="BT159" s="14"/>
      <c r="BU159" s="4"/>
      <c r="BV159" s="4"/>
      <c r="BW159" s="4"/>
      <c r="BX159" s="14"/>
      <c r="BY159" s="14"/>
      <c r="BZ159" s="14"/>
      <c r="CA159" s="14"/>
      <c r="CB159" s="4"/>
    </row>
    <row r="160" spans="1:80" x14ac:dyDescent="0.2">
      <c r="A160" s="14">
        <v>906610332</v>
      </c>
      <c r="B160" t="str">
        <f>VLOOKUP($A160,[2]LibPAS!$A$2:$AO$476,2,FALSE)</f>
        <v>FRANKLIN PUBLIC LIBRARY</v>
      </c>
      <c r="C160" s="168">
        <v>0</v>
      </c>
      <c r="D160" s="155">
        <v>11</v>
      </c>
      <c r="E160" s="14"/>
      <c r="F160" s="4"/>
      <c r="J160" s="14"/>
      <c r="K160" s="14"/>
      <c r="L160" s="14"/>
      <c r="N160" s="14"/>
      <c r="O160" s="14"/>
      <c r="V160" s="14"/>
      <c r="AC160" s="14"/>
      <c r="AI160" s="14"/>
      <c r="AO160" s="14"/>
      <c r="AX160" s="14"/>
      <c r="BC160" s="14"/>
      <c r="BE160" s="4"/>
      <c r="BF160" s="14"/>
      <c r="BG160" s="14"/>
      <c r="BH160" s="14"/>
      <c r="BI160" s="4"/>
      <c r="BJ160" s="4"/>
      <c r="BK160" s="4"/>
      <c r="BL160" s="4"/>
      <c r="BM160" s="14"/>
      <c r="BN160" s="4"/>
      <c r="BO160" s="4"/>
      <c r="BP160" s="4"/>
      <c r="BQ160" s="14"/>
      <c r="BR160" s="4"/>
      <c r="BS160" s="14"/>
      <c r="BT160" s="14"/>
      <c r="BU160" s="14"/>
      <c r="BV160" s="4"/>
      <c r="BW160" s="4"/>
      <c r="BX160" s="14"/>
      <c r="BY160" s="47"/>
      <c r="BZ160" s="47"/>
      <c r="CA160" s="47"/>
      <c r="CB160" s="4"/>
    </row>
    <row r="161" spans="1:80" x14ac:dyDescent="0.2">
      <c r="A161" s="14">
        <v>912280035</v>
      </c>
      <c r="B161" t="str">
        <f>VLOOKUP($A161,[2]LibPAS!$A$2:$AO$476,2,FALSE)</f>
        <v>FRANKLIN SYS ADMIN UNIT</v>
      </c>
      <c r="C161" s="168">
        <v>1643193</v>
      </c>
      <c r="D161" s="155">
        <v>81</v>
      </c>
      <c r="E161" s="14"/>
      <c r="F161" s="4"/>
      <c r="J161" s="14"/>
      <c r="K161" s="14"/>
      <c r="L161" s="14"/>
      <c r="N161" s="14"/>
      <c r="O161" s="14"/>
      <c r="V161" s="14"/>
      <c r="AX161" s="14"/>
      <c r="BE161" s="4"/>
      <c r="BF161" s="14"/>
      <c r="BG161" s="14"/>
      <c r="BH161" s="14"/>
      <c r="BI161" s="4"/>
      <c r="BJ161" s="14"/>
      <c r="BL161" s="14"/>
      <c r="BM161" s="14"/>
      <c r="BN161" s="14"/>
      <c r="BO161" s="4"/>
      <c r="BP161" s="4"/>
      <c r="BQ161" s="14"/>
      <c r="BR161" s="14"/>
      <c r="BS161" s="14"/>
      <c r="BT161" s="14"/>
      <c r="BU161" s="4"/>
      <c r="BV161" s="4"/>
      <c r="BW161" s="4"/>
      <c r="BX161" s="14"/>
      <c r="BY161" s="47"/>
      <c r="BZ161" s="47"/>
      <c r="CA161" s="47"/>
      <c r="CB161" s="4"/>
    </row>
    <row r="162" spans="1:80" x14ac:dyDescent="0.2">
      <c r="A162" s="14">
        <v>901630913</v>
      </c>
      <c r="B162" t="str">
        <f>VLOOKUP($A162,[2]LibPAS!$A$2:$AO$476,2,FALSE)</f>
        <v>FREDERICKTOWN AREA PUBLIC LIBRARY</v>
      </c>
      <c r="C162" s="168">
        <v>0</v>
      </c>
      <c r="D162" s="155">
        <v>6</v>
      </c>
      <c r="E162" s="14"/>
      <c r="F162" s="4"/>
      <c r="J162" s="14"/>
      <c r="K162" s="14"/>
      <c r="L162" s="14"/>
      <c r="N162" s="14"/>
      <c r="O162" s="14"/>
      <c r="U162" s="14"/>
      <c r="V162" s="14"/>
      <c r="AC162" s="14"/>
      <c r="AI162" s="14"/>
      <c r="AO162" s="14"/>
      <c r="AX162" s="14"/>
      <c r="BC162" s="14"/>
      <c r="BE162" s="4"/>
      <c r="BF162" s="14"/>
      <c r="BG162" s="14"/>
      <c r="BH162" s="14"/>
      <c r="BI162" s="4"/>
      <c r="BJ162" s="14"/>
      <c r="BK162" s="14"/>
      <c r="BL162" s="14"/>
      <c r="BM162" s="14"/>
      <c r="BN162" s="14"/>
      <c r="BO162" s="4"/>
      <c r="BP162" s="4"/>
      <c r="BQ162" s="14"/>
      <c r="BR162" s="14"/>
      <c r="BS162" s="14"/>
      <c r="BT162" s="14"/>
      <c r="BU162" s="14"/>
      <c r="BV162" s="4"/>
      <c r="BW162" s="4"/>
      <c r="BX162" s="14"/>
      <c r="BY162" s="47"/>
      <c r="BZ162" s="47"/>
      <c r="CA162" s="14"/>
      <c r="CB162" s="4"/>
    </row>
    <row r="163" spans="1:80" x14ac:dyDescent="0.2">
      <c r="A163" s="14">
        <v>922090935</v>
      </c>
      <c r="B163" t="str">
        <f>VLOOKUP($A163,[2]LibPAS!$A$2:$AO$476,2,FALSE)</f>
        <v>FREE LIB OF NORTHAMPTON TWP</v>
      </c>
      <c r="C163" s="168">
        <v>0</v>
      </c>
      <c r="D163" s="155">
        <v>27</v>
      </c>
      <c r="E163" s="14"/>
      <c r="F163" s="14"/>
      <c r="J163" s="14"/>
      <c r="K163" s="14"/>
      <c r="U163" s="14"/>
      <c r="V163" s="14"/>
      <c r="AC163" s="14"/>
      <c r="AI163" s="14"/>
      <c r="AO163" s="14"/>
      <c r="AX163" s="14"/>
      <c r="BC163" s="14"/>
      <c r="BE163" s="4"/>
      <c r="BF163" s="14"/>
      <c r="BG163" s="14"/>
      <c r="BH163" s="14"/>
      <c r="BI163" s="4"/>
      <c r="BJ163" s="4"/>
      <c r="BK163" s="4"/>
      <c r="BL163" s="4"/>
      <c r="BM163" s="14"/>
      <c r="BN163" s="4"/>
      <c r="BO163" s="4"/>
      <c r="BP163" s="4"/>
      <c r="BQ163" s="14"/>
      <c r="BR163" s="14"/>
      <c r="BS163" s="14"/>
      <c r="BT163" s="14"/>
      <c r="BU163" s="14"/>
      <c r="BV163" s="4"/>
      <c r="BW163" s="4"/>
      <c r="BX163" s="4"/>
      <c r="BY163" s="68"/>
      <c r="BZ163" s="68"/>
      <c r="CA163" s="68"/>
      <c r="CB163" s="4"/>
    </row>
    <row r="164" spans="1:80" x14ac:dyDescent="0.2">
      <c r="A164" s="14">
        <v>922090813</v>
      </c>
      <c r="B164" t="str">
        <f>VLOOKUP($A164,[2]LibPAS!$A$2:$AO$476,2,FALSE)</f>
        <v>FREE LIBRARY OF NEW HOPE &amp; SOLEBURY</v>
      </c>
      <c r="C164" s="168">
        <v>0</v>
      </c>
      <c r="D164" s="155">
        <v>4</v>
      </c>
      <c r="E164" s="14"/>
      <c r="F164" s="4"/>
      <c r="J164" s="14"/>
      <c r="K164" s="14"/>
      <c r="N164" s="14"/>
      <c r="V164" s="14"/>
      <c r="AX164" s="14"/>
      <c r="BE164" s="4"/>
      <c r="BF164" s="14"/>
      <c r="BG164" s="14"/>
      <c r="BH164" s="14"/>
      <c r="BI164" s="4"/>
      <c r="BJ164" s="14"/>
      <c r="BK164" s="14"/>
      <c r="BL164" s="14"/>
      <c r="BM164" s="14"/>
      <c r="BN164" s="14"/>
      <c r="BO164" s="4"/>
      <c r="BP164" s="4"/>
      <c r="BQ164" s="4"/>
      <c r="BR164" s="4"/>
      <c r="BS164" s="14"/>
      <c r="BT164" s="14"/>
      <c r="BU164" s="4"/>
      <c r="BV164" s="4"/>
      <c r="BW164" s="4"/>
      <c r="BX164" s="14"/>
      <c r="BY164" s="47"/>
      <c r="BZ164" s="47"/>
      <c r="CA164" s="47"/>
      <c r="CB164" s="4"/>
    </row>
    <row r="165" spans="1:80" x14ac:dyDescent="0.2">
      <c r="A165" s="14">
        <v>926510006</v>
      </c>
      <c r="B165" t="str">
        <f>VLOOKUP($A165,[2]LibPAS!$A$2:$AO$476,2,FALSE)</f>
        <v>Free Library Of Philadelphia</v>
      </c>
      <c r="C165" s="168">
        <v>0</v>
      </c>
      <c r="D165" s="155">
        <v>941</v>
      </c>
      <c r="E165" s="14"/>
      <c r="F165" s="14"/>
      <c r="J165" s="14"/>
      <c r="K165" s="14"/>
      <c r="N165" s="14"/>
      <c r="U165" s="14"/>
      <c r="V165" s="14"/>
      <c r="AC165" s="14"/>
      <c r="BE165" s="4"/>
      <c r="BF165" s="14"/>
      <c r="BG165" s="14"/>
      <c r="BH165" s="14"/>
      <c r="BI165" s="4"/>
      <c r="BJ165" s="14"/>
      <c r="BK165" s="14"/>
      <c r="BL165" s="14"/>
      <c r="BM165" s="14"/>
      <c r="BN165" s="14"/>
      <c r="BO165" s="4"/>
      <c r="BP165" s="4"/>
      <c r="BQ165" s="14"/>
      <c r="BR165" s="14"/>
      <c r="BS165" s="14"/>
      <c r="BT165" s="14"/>
      <c r="BU165" s="14"/>
      <c r="BV165" s="4"/>
      <c r="BW165" s="4"/>
      <c r="BX165" s="14"/>
      <c r="BY165" s="47"/>
      <c r="BZ165" s="47"/>
      <c r="CA165" s="47"/>
      <c r="CB165" s="4"/>
    </row>
    <row r="166" spans="1:80" x14ac:dyDescent="0.2">
      <c r="A166" s="14">
        <v>923461324</v>
      </c>
      <c r="B166" t="str">
        <f>VLOOKUP($A166,[2]LibPAS!$A$2:$AO$476,2,FALSE)</f>
        <v>FREE LIBRARY OF SPRINGFIELD TOWNSHIP</v>
      </c>
      <c r="C166" s="168">
        <v>0</v>
      </c>
      <c r="D166" s="155">
        <v>11</v>
      </c>
      <c r="E166" s="14"/>
      <c r="F166" s="4"/>
      <c r="J166" s="14"/>
      <c r="K166" s="14"/>
      <c r="L166" s="14"/>
      <c r="O166" s="14"/>
      <c r="U166" s="14"/>
      <c r="V166" s="14"/>
      <c r="AC166" s="14"/>
      <c r="AI166" s="14"/>
      <c r="AO166" s="14"/>
      <c r="AX166" s="14"/>
      <c r="BE166" s="4"/>
      <c r="BF166" s="14"/>
      <c r="BG166" s="14"/>
      <c r="BH166" s="14"/>
      <c r="BI166" s="4"/>
      <c r="BJ166" s="14"/>
      <c r="BK166" s="14"/>
      <c r="BL166" s="14"/>
      <c r="BM166" s="14"/>
      <c r="BN166" s="14"/>
      <c r="BO166" s="4"/>
      <c r="BP166" s="4"/>
      <c r="BQ166" s="14"/>
      <c r="BR166" s="4"/>
      <c r="BS166" s="14"/>
      <c r="BT166" s="14"/>
      <c r="BU166" s="4"/>
      <c r="BV166" s="4"/>
      <c r="BW166" s="4"/>
      <c r="BX166" s="14"/>
      <c r="BY166" s="47"/>
      <c r="BZ166" s="47"/>
      <c r="CA166" s="47"/>
      <c r="CB166" s="4"/>
    </row>
    <row r="167" spans="1:80" x14ac:dyDescent="0.2">
      <c r="A167" s="14">
        <v>909420344</v>
      </c>
      <c r="B167" t="str">
        <f>VLOOKUP($A167,[2]LibPAS!$A$2:$AO$476,2,FALSE)</f>
        <v>FRIENDS MEMORIAL LIBRARY</v>
      </c>
      <c r="C167" s="168">
        <v>0</v>
      </c>
      <c r="D167" s="155">
        <v>3</v>
      </c>
      <c r="E167" s="14"/>
      <c r="F167" s="14"/>
      <c r="J167" s="14"/>
      <c r="K167" s="14"/>
      <c r="U167" s="14"/>
      <c r="V167" s="14"/>
      <c r="Y167" s="14"/>
      <c r="Z167" s="14"/>
      <c r="AA167" s="14"/>
      <c r="AB167" s="14"/>
      <c r="AC167" s="14"/>
      <c r="AD167" s="14"/>
      <c r="AI167" s="14"/>
      <c r="AO167" s="14"/>
      <c r="AX167" s="14"/>
      <c r="BC167" s="14"/>
      <c r="BE167" s="4"/>
      <c r="BF167" s="14"/>
      <c r="BG167" s="14"/>
      <c r="BH167" s="14"/>
      <c r="BI167" s="4"/>
      <c r="BJ167" s="14"/>
      <c r="BK167" s="14"/>
      <c r="BL167" s="14"/>
      <c r="BM167" s="4"/>
      <c r="BN167" s="4"/>
      <c r="BO167" s="4"/>
      <c r="BP167" s="4"/>
      <c r="BQ167" s="14"/>
      <c r="BR167" s="14"/>
      <c r="BS167" s="14"/>
      <c r="BT167" s="14"/>
      <c r="BU167" s="4"/>
      <c r="BV167" s="4"/>
      <c r="BW167" s="4"/>
      <c r="BX167" s="4"/>
      <c r="BY167" s="68"/>
      <c r="BZ167" s="68"/>
      <c r="CA167" s="68"/>
      <c r="CB167" s="4"/>
    </row>
    <row r="168" spans="1:80" x14ac:dyDescent="0.2">
      <c r="A168" s="14">
        <v>911290213</v>
      </c>
      <c r="B168" t="str">
        <f>VLOOKUP($A168,[2]LibPAS!$A$2:$AO$476,2,FALSE)</f>
        <v>FULTON COUNTY LIBRARY</v>
      </c>
      <c r="C168" s="168">
        <v>424564</v>
      </c>
      <c r="D168" s="155">
        <v>28</v>
      </c>
      <c r="E168" s="14"/>
      <c r="F168" s="14"/>
      <c r="J168" s="14"/>
      <c r="K168" s="14"/>
      <c r="V168" s="14"/>
      <c r="AW168" s="14"/>
      <c r="AX168" s="14"/>
      <c r="AY168" s="14"/>
      <c r="AZ168" s="14"/>
      <c r="BA168" s="14"/>
      <c r="BB168" s="14"/>
      <c r="BD168" s="14"/>
      <c r="BE168" s="4"/>
      <c r="BF168" s="14"/>
      <c r="BG168" s="14"/>
      <c r="BH168" s="14"/>
      <c r="BI168" s="4"/>
      <c r="BJ168" s="14"/>
      <c r="BK168" s="4"/>
      <c r="BL168" s="14"/>
      <c r="BM168" s="14"/>
      <c r="BN168" s="14"/>
      <c r="BO168" s="4"/>
      <c r="BP168" s="4"/>
      <c r="BQ168" s="14"/>
      <c r="BR168" s="14"/>
      <c r="BS168" s="14"/>
      <c r="BT168" s="14"/>
      <c r="BU168" s="14"/>
      <c r="BV168" s="4"/>
      <c r="BW168" s="4"/>
      <c r="BX168" s="4"/>
      <c r="BY168" s="68"/>
      <c r="BZ168" s="68"/>
      <c r="CA168" s="68"/>
      <c r="CB168" s="4"/>
    </row>
    <row r="169" spans="1:80" x14ac:dyDescent="0.2">
      <c r="A169" s="14">
        <v>909530273</v>
      </c>
      <c r="B169" t="str">
        <f>VLOOKUP($A169,[2]LibPAS!$A$2:$AO$476,2,FALSE)</f>
        <v>GALETON PUBLIC LIBRARY</v>
      </c>
      <c r="C169" s="168">
        <v>0</v>
      </c>
      <c r="D169" s="155">
        <v>7</v>
      </c>
      <c r="E169" s="14"/>
      <c r="F169" s="14"/>
      <c r="J169" s="14"/>
      <c r="K169" s="14"/>
      <c r="U169" s="14"/>
      <c r="V169" s="14"/>
      <c r="BD169" s="14"/>
      <c r="BE169" s="4"/>
      <c r="BF169" s="14"/>
      <c r="BG169" s="14"/>
      <c r="BH169" s="14"/>
      <c r="BI169" s="4"/>
      <c r="BJ169" s="14"/>
      <c r="BK169" s="14"/>
      <c r="BL169" s="14"/>
      <c r="BM169" s="4"/>
      <c r="BN169" s="4"/>
      <c r="BO169" s="4"/>
      <c r="BP169" s="4"/>
      <c r="BQ169" s="14"/>
      <c r="BR169" s="14"/>
      <c r="BS169" s="14"/>
      <c r="BT169" s="14"/>
      <c r="BU169" s="4"/>
      <c r="BV169" s="4"/>
      <c r="BW169" s="4"/>
      <c r="BX169" s="14"/>
      <c r="BY169" s="68"/>
      <c r="BZ169" s="68"/>
      <c r="CA169" s="68"/>
      <c r="CB169" s="4"/>
    </row>
    <row r="170" spans="1:80" x14ac:dyDescent="0.2">
      <c r="A170" s="14">
        <v>908110873</v>
      </c>
      <c r="B170" t="str">
        <f>VLOOKUP($A170,[2]LibPAS!$A$2:$AO$476,2,FALSE)</f>
        <v>GALLITZIN PUBLIC LIBRARY</v>
      </c>
      <c r="C170" s="168">
        <v>0</v>
      </c>
      <c r="D170" s="155">
        <v>4</v>
      </c>
      <c r="E170" s="14"/>
      <c r="F170" s="14"/>
      <c r="G170" s="14"/>
      <c r="H170" s="14"/>
      <c r="I170" s="14"/>
      <c r="J170" s="14"/>
      <c r="K170" s="14"/>
      <c r="L170" s="14"/>
      <c r="O170" s="14"/>
      <c r="U170" s="14"/>
      <c r="V170" s="14"/>
      <c r="Y170" s="14"/>
      <c r="Z170" s="14"/>
      <c r="AA170" s="14"/>
      <c r="AB170" s="14"/>
      <c r="AC170" s="14"/>
      <c r="AD170" s="14"/>
      <c r="AF170" s="14"/>
      <c r="AI170" s="14"/>
      <c r="AO170" s="14"/>
      <c r="AX170" s="14"/>
      <c r="AZ170" s="14"/>
      <c r="BC170" s="14"/>
      <c r="BD170" s="14"/>
      <c r="BE170" s="4"/>
      <c r="BF170" s="14"/>
      <c r="BG170" s="14"/>
      <c r="BH170" s="14"/>
      <c r="BI170" s="4"/>
      <c r="BJ170" s="4"/>
      <c r="BK170" s="4"/>
      <c r="BL170" s="4"/>
      <c r="BM170" s="14"/>
      <c r="BN170" s="4"/>
      <c r="BO170" s="4"/>
      <c r="BP170" s="4"/>
      <c r="BQ170" s="14"/>
      <c r="BR170" s="14"/>
      <c r="BS170" s="14"/>
      <c r="BT170" s="14"/>
      <c r="BU170" s="14"/>
      <c r="BV170" s="4"/>
      <c r="BW170" s="4"/>
      <c r="BX170" s="14"/>
      <c r="BY170" s="14"/>
      <c r="BZ170" s="14"/>
      <c r="CA170" s="14"/>
      <c r="CB170" s="4"/>
    </row>
    <row r="171" spans="1:80" x14ac:dyDescent="0.2">
      <c r="A171" s="14">
        <v>909530305</v>
      </c>
      <c r="B171" t="str">
        <f>VLOOKUP($A171,[2]LibPAS!$A$2:$AO$476,2,FALSE)</f>
        <v>GENESEE AREA LIBRARY</v>
      </c>
      <c r="C171" s="157">
        <v>0</v>
      </c>
      <c r="D171" s="155">
        <v>4</v>
      </c>
      <c r="F171" s="4"/>
      <c r="J171" s="14"/>
      <c r="K171" s="14"/>
      <c r="L171" s="14"/>
      <c r="N171" s="14"/>
      <c r="O171" s="14"/>
      <c r="U171" s="14"/>
      <c r="V171" s="14"/>
      <c r="AC171" s="14"/>
      <c r="AI171" s="14"/>
      <c r="AO171" s="14"/>
      <c r="AX171" s="14"/>
      <c r="BC171" s="14"/>
      <c r="BE171" s="4"/>
      <c r="BF171" s="14"/>
      <c r="BG171" s="14"/>
      <c r="BH171" s="14"/>
      <c r="BI171" s="4"/>
      <c r="BJ171" s="14"/>
      <c r="BK171" s="14"/>
      <c r="BL171" s="14"/>
      <c r="BM171" s="14"/>
      <c r="BN171" s="14"/>
      <c r="BO171" s="4"/>
      <c r="BP171" s="4"/>
      <c r="BQ171" s="14"/>
      <c r="BR171" s="14"/>
      <c r="BS171" s="14"/>
      <c r="BT171" s="14"/>
      <c r="BU171" s="4"/>
      <c r="BV171" s="4"/>
      <c r="BW171" s="4"/>
      <c r="BX171" s="14"/>
      <c r="BY171" s="47"/>
      <c r="BZ171" s="47"/>
      <c r="CA171" s="47"/>
      <c r="CB171" s="4"/>
    </row>
    <row r="172" spans="1:80" x14ac:dyDescent="0.2">
      <c r="A172" s="14">
        <v>901260633</v>
      </c>
      <c r="B172" t="str">
        <f>VLOOKUP($A172,[2]LibPAS!$A$2:$AO$476,2,FALSE)</f>
        <v>GERMAN MASONTOWN PUB LIBRARY</v>
      </c>
      <c r="C172" s="157">
        <v>0</v>
      </c>
      <c r="D172" s="155">
        <v>9</v>
      </c>
      <c r="E172" s="14"/>
      <c r="J172" s="14"/>
      <c r="K172" s="14"/>
      <c r="N172" s="14"/>
      <c r="U172" s="14"/>
      <c r="V172" s="14"/>
      <c r="AC172" s="14"/>
      <c r="AI172" s="14"/>
      <c r="AO172" s="14"/>
      <c r="AX172" s="14"/>
      <c r="BD172" s="14"/>
      <c r="BE172" s="4"/>
      <c r="BF172" s="14"/>
      <c r="BG172" s="14"/>
      <c r="BH172" s="14"/>
      <c r="BI172" s="4"/>
      <c r="BJ172" s="14"/>
      <c r="BK172" s="14"/>
      <c r="BL172" s="14"/>
      <c r="BM172" s="14"/>
      <c r="BN172" s="14"/>
      <c r="BO172" s="4"/>
      <c r="BP172" s="4"/>
      <c r="BQ172" s="14"/>
      <c r="BR172" s="14"/>
      <c r="BS172" s="14"/>
      <c r="BT172" s="14"/>
      <c r="BU172" s="14"/>
      <c r="BV172" s="4"/>
      <c r="BW172" s="4"/>
      <c r="BX172" s="4"/>
      <c r="BY172" s="68"/>
      <c r="BZ172" s="68"/>
      <c r="CA172" s="68"/>
      <c r="CB172" s="4"/>
    </row>
    <row r="173" spans="1:80" x14ac:dyDescent="0.2">
      <c r="A173" s="14">
        <v>912671623</v>
      </c>
      <c r="B173" t="str">
        <f>VLOOKUP($A173,[2]LibPAS!$A$2:$AO$476,2,FALSE)</f>
        <v>GLATFELTER MEMORIAL LIBRARY</v>
      </c>
      <c r="C173" s="168">
        <v>0</v>
      </c>
      <c r="D173" s="155">
        <v>8</v>
      </c>
      <c r="E173" s="14"/>
      <c r="F173" s="4"/>
      <c r="J173" s="14"/>
      <c r="K173" s="14"/>
      <c r="L173" s="14"/>
      <c r="N173" s="14"/>
      <c r="O173" s="14"/>
      <c r="U173" s="14"/>
      <c r="V173" s="14"/>
      <c r="W173" s="14"/>
      <c r="AC173" s="14"/>
      <c r="AI173" s="14"/>
      <c r="AO173" s="14"/>
      <c r="AX173" s="14"/>
      <c r="BC173" s="14"/>
      <c r="BD173" s="14"/>
      <c r="BE173" s="4"/>
      <c r="BF173" s="14"/>
      <c r="BG173" s="14"/>
      <c r="BH173" s="14"/>
      <c r="BI173" s="4"/>
      <c r="BJ173" s="14"/>
      <c r="BK173" s="4"/>
      <c r="BL173" s="14"/>
      <c r="BM173" s="14"/>
      <c r="BN173" s="14"/>
      <c r="BO173" s="4"/>
      <c r="BP173" s="4"/>
      <c r="BQ173" s="14"/>
      <c r="BR173" s="14"/>
      <c r="BS173" s="14"/>
      <c r="BT173" s="14"/>
      <c r="BU173" s="14"/>
      <c r="BV173" s="4"/>
      <c r="BW173" s="4"/>
      <c r="BX173" s="14"/>
      <c r="BY173" s="47"/>
      <c r="BZ173" s="47"/>
      <c r="CA173" s="47"/>
      <c r="CB173" s="4"/>
    </row>
    <row r="174" spans="1:80" x14ac:dyDescent="0.2">
      <c r="A174" s="14">
        <v>925230573</v>
      </c>
      <c r="B174" t="str">
        <f>VLOOKUP($A174,[2]LibPAS!$A$2:$AO$476,2,FALSE)</f>
        <v>GLENOLDEN LIBRARY</v>
      </c>
      <c r="C174" s="168">
        <v>0</v>
      </c>
      <c r="D174" s="155">
        <v>8</v>
      </c>
      <c r="E174" s="14"/>
      <c r="F174" s="4"/>
      <c r="J174" s="14"/>
      <c r="K174" s="14"/>
      <c r="V174" s="14"/>
      <c r="AX174" s="14"/>
      <c r="BE174" s="4"/>
      <c r="BF174" s="14"/>
      <c r="BG174" s="14"/>
      <c r="BH174" s="14"/>
      <c r="BI174" s="4"/>
      <c r="BJ174" s="14"/>
      <c r="BL174" s="14"/>
      <c r="BM174" s="4"/>
      <c r="BN174" s="4"/>
      <c r="BO174" s="4"/>
      <c r="BP174" s="4"/>
      <c r="BQ174" s="14"/>
      <c r="BR174" s="14"/>
      <c r="BS174" s="14"/>
      <c r="BT174" s="14"/>
      <c r="BU174" s="4"/>
      <c r="BV174" s="4"/>
      <c r="BW174" s="4"/>
      <c r="BX174" s="14"/>
      <c r="BY174" s="47"/>
      <c r="BZ174" s="47"/>
      <c r="CA174" s="47"/>
      <c r="CB174" s="4"/>
    </row>
    <row r="175" spans="1:80" x14ac:dyDescent="0.2">
      <c r="A175" s="14">
        <v>917080305</v>
      </c>
      <c r="B175" t="str">
        <f>VLOOKUP($A175,[2]LibPAS!$A$2:$AO$476,2,FALSE)</f>
        <v>GREEN FREE LIBRARY CANTON</v>
      </c>
      <c r="C175" s="168">
        <v>0</v>
      </c>
      <c r="D175" s="155">
        <v>4</v>
      </c>
      <c r="E175" s="14"/>
      <c r="F175" s="4"/>
      <c r="J175" s="14"/>
      <c r="K175" s="14"/>
      <c r="N175" s="14"/>
      <c r="U175" s="14"/>
      <c r="V175" s="14"/>
      <c r="AC175" s="14"/>
      <c r="AI175" s="14"/>
      <c r="AO175" s="14"/>
      <c r="AX175" s="14"/>
      <c r="BC175" s="14"/>
      <c r="BE175" s="4"/>
      <c r="BF175" s="14"/>
      <c r="BG175" s="14"/>
      <c r="BH175" s="14"/>
      <c r="BI175" s="4"/>
      <c r="BJ175" s="14"/>
      <c r="BK175" s="4"/>
      <c r="BL175" s="14"/>
      <c r="BM175" s="14"/>
      <c r="BN175" s="14"/>
      <c r="BO175" s="4"/>
      <c r="BP175" s="4"/>
      <c r="BQ175" s="14"/>
      <c r="BR175" s="14"/>
      <c r="BS175" s="14"/>
      <c r="BT175" s="14"/>
      <c r="BU175" s="4"/>
      <c r="BV175" s="4"/>
      <c r="BW175" s="4"/>
      <c r="BX175" s="4"/>
      <c r="BY175" s="68"/>
      <c r="BZ175" s="68"/>
      <c r="CA175" s="68"/>
      <c r="CB175" s="4"/>
    </row>
    <row r="176" spans="1:80" x14ac:dyDescent="0.2">
      <c r="A176" s="14">
        <v>917591143</v>
      </c>
      <c r="B176" t="str">
        <f>VLOOKUP($A176,[2]LibPAS!$A$2:$AO$476,2,FALSE)</f>
        <v>GREEN FREE LIBRARY WELLSBORO</v>
      </c>
      <c r="C176" s="157">
        <v>0</v>
      </c>
      <c r="D176" s="155">
        <v>10</v>
      </c>
      <c r="E176" s="14"/>
      <c r="F176" s="14"/>
      <c r="J176" s="14"/>
      <c r="K176" s="14"/>
      <c r="N176" s="14"/>
      <c r="V176" s="14"/>
      <c r="BE176" s="4"/>
      <c r="BF176" s="14"/>
      <c r="BG176" s="14"/>
      <c r="BH176" s="14"/>
      <c r="BI176" s="4"/>
      <c r="BJ176" s="14"/>
      <c r="BK176" s="4"/>
      <c r="BL176" s="14"/>
      <c r="BM176" s="14"/>
      <c r="BN176" s="14"/>
      <c r="BO176" s="4"/>
      <c r="BP176" s="4"/>
      <c r="BQ176" s="14"/>
      <c r="BR176" s="14"/>
      <c r="BS176" s="14"/>
      <c r="BT176" s="14"/>
      <c r="BU176" s="14"/>
      <c r="BV176" s="4"/>
      <c r="BW176" s="4"/>
      <c r="BX176" s="14"/>
      <c r="BY176" s="47"/>
      <c r="BZ176" s="47"/>
      <c r="CA176" s="47"/>
      <c r="CB176" s="4"/>
    </row>
    <row r="177" spans="1:80" x14ac:dyDescent="0.2">
      <c r="A177" s="14">
        <v>902021473</v>
      </c>
      <c r="B177" t="str">
        <f>VLOOKUP($A177,[2]LibPAS!$A$2:$AO$476,2,FALSE)</f>
        <v>GREEN TREE PUBLIC LIBRARY</v>
      </c>
      <c r="C177" s="168">
        <v>0</v>
      </c>
      <c r="D177" s="155">
        <v>17</v>
      </c>
      <c r="E177" s="14"/>
      <c r="F177" s="4"/>
      <c r="J177" s="14"/>
      <c r="K177" s="14"/>
      <c r="N177" s="14"/>
      <c r="U177" s="14"/>
      <c r="V177" s="14"/>
      <c r="AC177" s="14"/>
      <c r="AI177" s="14"/>
      <c r="AO177" s="14"/>
      <c r="BD177" s="14"/>
      <c r="BE177" s="4"/>
      <c r="BF177" s="14"/>
      <c r="BG177" s="14"/>
      <c r="BH177" s="14"/>
      <c r="BI177" s="4"/>
      <c r="BJ177" s="14"/>
      <c r="BK177" s="14"/>
      <c r="BL177" s="14"/>
      <c r="BM177" s="14"/>
      <c r="BN177" s="14"/>
      <c r="BO177" s="4"/>
      <c r="BP177" s="4"/>
      <c r="BQ177" s="14"/>
      <c r="BR177" s="14"/>
      <c r="BS177" s="14"/>
      <c r="BT177" s="14"/>
      <c r="BU177" s="4"/>
      <c r="BV177" s="4"/>
      <c r="BW177" s="4"/>
      <c r="BX177" s="4"/>
      <c r="BY177" s="68"/>
      <c r="BZ177" s="68"/>
      <c r="CA177" s="68"/>
      <c r="CB177" s="4"/>
    </row>
    <row r="178" spans="1:80" x14ac:dyDescent="0.2">
      <c r="A178" s="14">
        <v>901300725</v>
      </c>
      <c r="B178" t="str">
        <f>VLOOKUP($A178,[2]LibPAS!$A$2:$AO$476,2,FALSE)</f>
        <v>GREENE SYS ADMIN UNIT</v>
      </c>
      <c r="C178" s="168">
        <v>0</v>
      </c>
      <c r="D178" s="155">
        <v>0</v>
      </c>
      <c r="E178" s="14"/>
      <c r="F178" s="14"/>
      <c r="J178" s="14"/>
      <c r="K178" s="14"/>
      <c r="N178" s="14"/>
      <c r="U178" s="14"/>
      <c r="V178" s="14"/>
      <c r="AC178" s="14"/>
      <c r="AI178" s="14"/>
      <c r="AO178" s="14"/>
      <c r="AX178" s="14"/>
      <c r="BC178" s="14"/>
      <c r="BE178" s="4"/>
      <c r="BF178" s="14"/>
      <c r="BG178" s="14"/>
      <c r="BH178" s="14"/>
      <c r="BI178" s="4"/>
      <c r="BJ178" s="14"/>
      <c r="BK178" s="14"/>
      <c r="BL178" s="14"/>
      <c r="BM178" s="14"/>
      <c r="BN178" s="14"/>
      <c r="BO178" s="4"/>
      <c r="BP178" s="4"/>
      <c r="BQ178" s="14"/>
      <c r="BR178" s="14"/>
      <c r="BS178" s="14"/>
      <c r="BT178" s="14"/>
      <c r="BU178" s="14"/>
      <c r="BV178" s="4"/>
      <c r="BW178" s="4"/>
      <c r="BX178" s="14"/>
      <c r="BY178" s="14"/>
      <c r="BZ178" s="14"/>
      <c r="CA178" s="14"/>
      <c r="CB178" s="4"/>
    </row>
    <row r="179" spans="1:80" x14ac:dyDescent="0.2">
      <c r="A179" s="14">
        <v>907650572</v>
      </c>
      <c r="B179" t="str">
        <f>VLOOKUP($A179,[2]LibPAS!$A$2:$AO$476,2,FALSE)</f>
        <v>GREENSBURG HEMPFIELD AREA LIB</v>
      </c>
      <c r="C179" s="168">
        <v>0</v>
      </c>
      <c r="D179" s="155">
        <v>21</v>
      </c>
      <c r="E179" s="14"/>
      <c r="F179" s="14"/>
      <c r="J179" s="14"/>
      <c r="K179" s="14"/>
      <c r="N179" s="14"/>
      <c r="U179" s="14"/>
      <c r="V179" s="14"/>
      <c r="AC179" s="14"/>
      <c r="AI179" s="14"/>
      <c r="AO179" s="14"/>
      <c r="AX179" s="14"/>
      <c r="BC179" s="14"/>
      <c r="BE179" s="4"/>
      <c r="BF179" s="14"/>
      <c r="BG179" s="14"/>
      <c r="BH179" s="14"/>
      <c r="BI179" s="4"/>
      <c r="BJ179" s="4"/>
      <c r="BK179" s="4"/>
      <c r="BL179" s="4"/>
      <c r="BM179" s="14"/>
      <c r="BN179" s="4"/>
      <c r="BO179" s="4"/>
      <c r="BP179" s="4"/>
      <c r="BQ179" s="14"/>
      <c r="BR179" s="14"/>
      <c r="BS179" s="14"/>
      <c r="BT179" s="14"/>
      <c r="BU179" s="14"/>
      <c r="BV179" s="4"/>
      <c r="BW179" s="4"/>
      <c r="BX179" s="4"/>
      <c r="BY179" s="68"/>
      <c r="BZ179" s="68"/>
      <c r="CA179" s="68"/>
      <c r="CB179" s="4"/>
    </row>
    <row r="180" spans="1:80" x14ac:dyDescent="0.2">
      <c r="A180" s="14">
        <v>904430363</v>
      </c>
      <c r="B180" t="str">
        <f>VLOOKUP($A180,[2]LibPAS!$A$2:$AO$476,2,FALSE)</f>
        <v>GREENVILLE AREA PUBLIC LIBRARY</v>
      </c>
      <c r="C180" s="168">
        <v>666453</v>
      </c>
      <c r="D180" s="155">
        <v>4</v>
      </c>
      <c r="E180" s="14"/>
      <c r="F180" s="4"/>
      <c r="J180" s="14"/>
      <c r="K180" s="14"/>
      <c r="V180" s="14"/>
      <c r="AC180" s="14"/>
      <c r="AX180" s="14"/>
      <c r="BE180" s="4"/>
      <c r="BF180" s="14"/>
      <c r="BG180" s="14"/>
      <c r="BH180" s="14"/>
      <c r="BI180" s="4"/>
      <c r="BJ180" s="14"/>
      <c r="BK180" s="4"/>
      <c r="BL180" s="14"/>
      <c r="BM180" s="4"/>
      <c r="BN180" s="4"/>
      <c r="BO180" s="4"/>
      <c r="BP180" s="4"/>
      <c r="BQ180" s="14"/>
      <c r="BR180" s="14"/>
      <c r="BS180" s="14"/>
      <c r="BT180" s="14"/>
      <c r="BU180" s="4"/>
      <c r="BV180" s="4"/>
      <c r="BW180" s="4"/>
      <c r="BX180" s="14"/>
      <c r="BY180" s="47"/>
      <c r="BZ180" s="47"/>
      <c r="CA180" s="47"/>
      <c r="CB180" s="4"/>
    </row>
    <row r="181" spans="1:80" x14ac:dyDescent="0.2">
      <c r="A181" s="14">
        <v>904430393</v>
      </c>
      <c r="B181" t="str">
        <f>VLOOKUP($A181,[2]LibPAS!$A$2:$AO$476,2,FALSE)</f>
        <v>GROVE CITY COMMUNITY LIBRARY</v>
      </c>
      <c r="C181" s="168">
        <v>0</v>
      </c>
      <c r="D181" s="155">
        <v>12</v>
      </c>
      <c r="E181" s="14"/>
      <c r="F181" s="14"/>
      <c r="J181" s="14"/>
      <c r="K181" s="14"/>
      <c r="U181" s="14"/>
      <c r="V181" s="14"/>
      <c r="AC181" s="14"/>
      <c r="AI181" s="14"/>
      <c r="AO181" s="14"/>
      <c r="AX181" s="14"/>
      <c r="BE181" s="4"/>
      <c r="BF181" s="14"/>
      <c r="BG181" s="14"/>
      <c r="BH181" s="14"/>
      <c r="BI181" s="4"/>
      <c r="BJ181" s="14"/>
      <c r="BK181" s="4"/>
      <c r="BL181" s="14"/>
      <c r="BM181" s="14"/>
      <c r="BN181" s="14"/>
      <c r="BO181" s="4"/>
      <c r="BP181" s="4"/>
      <c r="BQ181" s="14"/>
      <c r="BR181" s="14"/>
      <c r="BS181" s="14"/>
      <c r="BT181" s="14"/>
      <c r="BU181" s="4"/>
      <c r="BV181" s="4"/>
      <c r="BW181" s="4"/>
      <c r="BX181" s="4"/>
      <c r="BY181" s="68"/>
      <c r="BZ181" s="68"/>
      <c r="CA181" s="68"/>
      <c r="CB181" s="4"/>
    </row>
    <row r="182" spans="1:80" x14ac:dyDescent="0.2">
      <c r="A182" s="14">
        <v>912670693</v>
      </c>
      <c r="B182" t="str">
        <f>VLOOKUP($A182,[2]LibPAS!$A$2:$AO$476,2,FALSE)</f>
        <v>GUTHRIE MEMORIAL LIBRARY - HANOVER'S PUBLIC LIBRARY</v>
      </c>
      <c r="C182" s="168">
        <v>0</v>
      </c>
      <c r="D182" s="155">
        <v>40</v>
      </c>
      <c r="E182" s="14"/>
      <c r="F182" s="14"/>
      <c r="J182" s="14"/>
      <c r="K182" s="14"/>
      <c r="U182" s="14"/>
      <c r="V182" s="14"/>
      <c r="AC182" s="14"/>
      <c r="AI182" s="14"/>
      <c r="AO182" s="14"/>
      <c r="AX182" s="14"/>
      <c r="BD182" s="14"/>
      <c r="BE182" s="4"/>
      <c r="BF182" s="14"/>
      <c r="BG182" s="14"/>
      <c r="BH182" s="14"/>
      <c r="BI182" s="4"/>
      <c r="BJ182" s="14"/>
      <c r="BK182" s="14"/>
      <c r="BL182" s="14"/>
      <c r="BM182" s="14"/>
      <c r="BN182" s="14"/>
      <c r="BO182" s="4"/>
      <c r="BP182" s="4"/>
      <c r="BQ182" s="14"/>
      <c r="BR182" s="4"/>
      <c r="BS182" s="14"/>
      <c r="BT182" s="14"/>
      <c r="BU182" s="4"/>
      <c r="BV182" s="4"/>
      <c r="BW182" s="4"/>
      <c r="BX182" s="14"/>
      <c r="BY182" s="14"/>
      <c r="BZ182" s="14"/>
      <c r="CA182" s="14"/>
      <c r="CB182" s="4"/>
    </row>
    <row r="183" spans="1:80" x14ac:dyDescent="0.2">
      <c r="A183" s="14">
        <v>914060693</v>
      </c>
      <c r="B183" t="str">
        <f>VLOOKUP($A183,[2]LibPAS!$A$2:$AO$476,2,FALSE)</f>
        <v>HAMBURG PUBLIC LIBRARY</v>
      </c>
      <c r="C183" s="168">
        <v>0</v>
      </c>
      <c r="D183" s="155">
        <v>13</v>
      </c>
      <c r="E183" s="14"/>
      <c r="F183" s="14"/>
      <c r="J183" s="14"/>
      <c r="K183" s="14"/>
      <c r="L183" s="14"/>
      <c r="N183" s="14"/>
      <c r="O183" s="14"/>
      <c r="V183" s="14"/>
      <c r="AX183" s="14"/>
      <c r="BE183" s="4"/>
      <c r="BF183" s="14"/>
      <c r="BG183" s="14"/>
      <c r="BH183" s="14"/>
      <c r="BI183" s="4"/>
      <c r="BJ183" s="14"/>
      <c r="BK183" s="14"/>
      <c r="BL183" s="14"/>
      <c r="BM183" s="14"/>
      <c r="BN183" s="14"/>
      <c r="BO183" s="4"/>
      <c r="BP183" s="4"/>
      <c r="BQ183" s="14"/>
      <c r="BR183" s="14"/>
      <c r="BS183" s="14"/>
      <c r="BT183" s="14"/>
      <c r="BU183" s="14"/>
      <c r="BV183" s="4"/>
      <c r="BW183" s="4"/>
      <c r="BX183" s="4"/>
      <c r="BY183" s="68"/>
      <c r="BZ183" s="68"/>
      <c r="CA183" s="68"/>
      <c r="CB183" s="4"/>
    </row>
    <row r="184" spans="1:80" x14ac:dyDescent="0.2">
      <c r="A184" s="14">
        <v>909420633</v>
      </c>
      <c r="B184" t="str">
        <f>VLOOKUP($A184,[2]LibPAS!$A$2:$AO$476,2,FALSE)</f>
        <v>HAMLIN MEMORIAL LIBRARY</v>
      </c>
      <c r="C184" s="168">
        <v>0</v>
      </c>
      <c r="D184" s="155">
        <v>7</v>
      </c>
      <c r="E184" s="14"/>
      <c r="F184" s="4"/>
      <c r="J184" s="14"/>
      <c r="K184" s="14"/>
      <c r="V184" s="14"/>
      <c r="W184" s="14"/>
      <c r="AX184" s="14"/>
      <c r="BE184" s="4"/>
      <c r="BF184" s="14"/>
      <c r="BG184" s="14"/>
      <c r="BH184" s="14"/>
      <c r="BI184" s="4"/>
      <c r="BJ184" s="14"/>
      <c r="BK184" s="14"/>
      <c r="BL184" s="14"/>
      <c r="BM184" s="14"/>
      <c r="BN184" s="14"/>
      <c r="BO184" s="4"/>
      <c r="BP184" s="4"/>
      <c r="BQ184" s="14"/>
      <c r="BR184" s="14"/>
      <c r="BS184" s="14"/>
      <c r="BT184" s="14"/>
      <c r="BU184" s="14"/>
      <c r="BV184" s="4"/>
      <c r="BW184" s="4"/>
      <c r="BX184" s="14"/>
      <c r="BY184" s="47"/>
      <c r="BZ184" s="47"/>
      <c r="CA184" s="47"/>
      <c r="CB184" s="4"/>
    </row>
    <row r="185" spans="1:80" x14ac:dyDescent="0.2">
      <c r="A185" s="14">
        <v>902021505</v>
      </c>
      <c r="B185" t="str">
        <f>VLOOKUP($A185,[2]LibPAS!$A$2:$AO$476,2,FALSE)</f>
        <v>HAMPTON COMMUNITY LIBRARY</v>
      </c>
      <c r="C185" s="168">
        <v>0</v>
      </c>
      <c r="D185" s="155">
        <v>5</v>
      </c>
      <c r="E185" s="14"/>
      <c r="J185" s="14"/>
      <c r="K185" s="14"/>
      <c r="L185" s="14"/>
      <c r="N185" s="14"/>
      <c r="O185" s="14"/>
      <c r="V185" s="14"/>
      <c r="AX185" s="14"/>
      <c r="BE185" s="4"/>
      <c r="BF185" s="14"/>
      <c r="BG185" s="14"/>
      <c r="BH185" s="14"/>
      <c r="BI185" s="4"/>
      <c r="BJ185" s="14"/>
      <c r="BK185" s="14"/>
      <c r="BL185" s="14"/>
      <c r="BM185" s="14"/>
      <c r="BN185" s="14"/>
      <c r="BO185" s="4"/>
      <c r="BP185" s="4"/>
      <c r="BQ185" s="14"/>
      <c r="BR185" s="14"/>
      <c r="BS185" s="14"/>
      <c r="BT185" s="14"/>
      <c r="BU185" s="4"/>
      <c r="BV185" s="4"/>
      <c r="BW185" s="4"/>
      <c r="BX185" s="14"/>
      <c r="BY185" s="47"/>
      <c r="BZ185" s="47"/>
      <c r="CA185" s="47"/>
      <c r="CB185" s="4"/>
    </row>
    <row r="186" spans="1:80" x14ac:dyDescent="0.2">
      <c r="A186" s="14">
        <v>908110963</v>
      </c>
      <c r="B186" t="str">
        <f>VLOOKUP($A186,[2]LibPAS!$A$2:$AO$476,2,FALSE)</f>
        <v>HASTINGS PUBLIC LIBRARY</v>
      </c>
      <c r="C186" s="168">
        <v>0</v>
      </c>
      <c r="D186" s="155">
        <v>8</v>
      </c>
      <c r="E186" s="14"/>
      <c r="F186" s="14"/>
      <c r="J186" s="14"/>
      <c r="K186" s="14"/>
      <c r="L186" s="14"/>
      <c r="N186" s="14"/>
      <c r="O186" s="14"/>
      <c r="U186" s="14"/>
      <c r="V186" s="14"/>
      <c r="AC186" s="14"/>
      <c r="AI186" s="14"/>
      <c r="AO186" s="14"/>
      <c r="AX186" s="14"/>
      <c r="BC186" s="14"/>
      <c r="BE186" s="4"/>
      <c r="BF186" s="14"/>
      <c r="BG186" s="14"/>
      <c r="BH186" s="14"/>
      <c r="BI186" s="4"/>
      <c r="BJ186" s="14"/>
      <c r="BK186" s="14"/>
      <c r="BL186" s="14"/>
      <c r="BM186" s="14"/>
      <c r="BN186" s="14"/>
      <c r="BO186" s="4"/>
      <c r="BP186" s="4"/>
      <c r="BQ186" s="14"/>
      <c r="BR186" s="14"/>
      <c r="BS186" s="14"/>
      <c r="BT186" s="14"/>
      <c r="BU186" s="14"/>
      <c r="BV186" s="4"/>
      <c r="BW186" s="4"/>
      <c r="BX186" s="14"/>
      <c r="BY186" s="14"/>
      <c r="BZ186" s="14"/>
      <c r="CA186" s="14"/>
      <c r="CB186" s="4"/>
    </row>
    <row r="187" spans="1:80" x14ac:dyDescent="0.2">
      <c r="A187" s="14">
        <v>925230604</v>
      </c>
      <c r="B187" t="str">
        <f>VLOOKUP($A187,[2]LibPAS!$A$2:$AO$476,2,FALSE)</f>
        <v>HAVERFORD TOWNSHIP FREE LIBRARY ASSOCIATION</v>
      </c>
      <c r="C187" s="168">
        <v>0</v>
      </c>
      <c r="D187" s="155">
        <v>18</v>
      </c>
      <c r="E187" s="14"/>
      <c r="F187" s="4"/>
      <c r="J187" s="14"/>
      <c r="K187" s="14"/>
      <c r="N187" s="14"/>
      <c r="U187" s="14"/>
      <c r="V187" s="14"/>
      <c r="AC187" s="14"/>
      <c r="AI187" s="14"/>
      <c r="AO187" s="14"/>
      <c r="BE187" s="4"/>
      <c r="BF187" s="14"/>
      <c r="BG187" s="14"/>
      <c r="BH187" s="14"/>
      <c r="BI187" s="4"/>
      <c r="BJ187" s="14"/>
      <c r="BK187" s="14"/>
      <c r="BL187" s="14"/>
      <c r="BM187" s="14"/>
      <c r="BN187" s="14"/>
      <c r="BO187" s="4"/>
      <c r="BP187" s="4"/>
      <c r="BQ187" s="14"/>
      <c r="BR187" s="14"/>
      <c r="BS187" s="14"/>
      <c r="BT187" s="14"/>
      <c r="BU187" s="14"/>
      <c r="BV187" s="4"/>
      <c r="BW187" s="4"/>
      <c r="BX187" s="14"/>
      <c r="BY187" s="47"/>
      <c r="BZ187" s="47"/>
      <c r="CA187" s="47"/>
      <c r="CB187" s="4"/>
    </row>
    <row r="188" spans="1:80" x14ac:dyDescent="0.2">
      <c r="A188" s="14">
        <v>919640303</v>
      </c>
      <c r="B188" t="str">
        <f>VLOOKUP($A188,[2]LibPAS!$A$2:$AO$476,2,FALSE)</f>
        <v>HAWLEY LIBRARY</v>
      </c>
      <c r="C188" s="157">
        <v>0</v>
      </c>
      <c r="D188" s="155">
        <v>17</v>
      </c>
      <c r="E188" s="14"/>
      <c r="J188" s="14"/>
      <c r="K188" s="14"/>
      <c r="N188" s="14"/>
      <c r="V188" s="14"/>
      <c r="Y188" s="14"/>
      <c r="Z188" s="14"/>
      <c r="AA188" s="14"/>
      <c r="AB188" s="14"/>
      <c r="AC188" s="14"/>
      <c r="AD188" s="14"/>
      <c r="BD188" s="14"/>
      <c r="BE188" s="4"/>
      <c r="BF188" s="14"/>
      <c r="BG188" s="14"/>
      <c r="BH188" s="14"/>
      <c r="BI188" s="4"/>
      <c r="BJ188" s="14"/>
      <c r="BK188" s="14"/>
      <c r="BL188" s="14"/>
      <c r="BM188" s="14"/>
      <c r="BN188" s="14"/>
      <c r="BO188" s="4"/>
      <c r="BP188" s="4"/>
      <c r="BQ188" s="14"/>
      <c r="BR188" s="14"/>
      <c r="BS188" s="14"/>
      <c r="BT188" s="14"/>
      <c r="BU188" s="14"/>
      <c r="BV188" s="4"/>
      <c r="BW188" s="4"/>
      <c r="BX188" s="14"/>
      <c r="BY188" s="68"/>
      <c r="BZ188" s="68"/>
      <c r="CA188" s="68"/>
      <c r="CB188" s="4"/>
    </row>
    <row r="189" spans="1:80" x14ac:dyDescent="0.2">
      <c r="A189" s="14">
        <v>918400842</v>
      </c>
      <c r="B189" t="str">
        <f>VLOOKUP($A189,[2]LibPAS!$A$2:$AO$476,2,FALSE)</f>
        <v>HAZLETON AREA PUBLIC LIBRARY</v>
      </c>
      <c r="C189" s="168">
        <v>24756</v>
      </c>
      <c r="D189" s="155">
        <v>18</v>
      </c>
      <c r="E189" s="14"/>
      <c r="F189" s="14"/>
      <c r="J189" s="14"/>
      <c r="K189" s="14"/>
      <c r="N189" s="14"/>
      <c r="V189" s="14"/>
      <c r="AX189" s="14"/>
      <c r="BE189" s="4"/>
      <c r="BF189" s="14"/>
      <c r="BG189" s="14"/>
      <c r="BH189" s="14"/>
      <c r="BI189" s="4"/>
      <c r="BJ189" s="14"/>
      <c r="BK189" s="4"/>
      <c r="BL189" s="14"/>
      <c r="BM189" s="14"/>
      <c r="BN189" s="14"/>
      <c r="BO189" s="4"/>
      <c r="BP189" s="4"/>
      <c r="BQ189" s="14"/>
      <c r="BR189" s="4"/>
      <c r="BS189" s="14"/>
      <c r="BT189" s="14"/>
      <c r="BU189" s="4"/>
      <c r="BV189" s="4"/>
      <c r="BW189" s="4"/>
      <c r="BX189" s="14"/>
      <c r="BY189" s="47"/>
      <c r="BZ189" s="47"/>
      <c r="CA189" s="47"/>
      <c r="CB189" s="4"/>
    </row>
    <row r="190" spans="1:80" x14ac:dyDescent="0.2">
      <c r="A190" s="14">
        <v>925230874</v>
      </c>
      <c r="B190" t="str">
        <f>VLOOKUP($A190,[2]LibPAS!$A$2:$AO$476,2,FALSE)</f>
        <v>HELEN KATE FURNESS FR LIBRARY</v>
      </c>
      <c r="C190" s="168">
        <v>0</v>
      </c>
      <c r="D190" s="155">
        <v>7</v>
      </c>
      <c r="E190" s="14"/>
      <c r="F190" s="14"/>
      <c r="J190" s="14"/>
      <c r="K190" s="14"/>
      <c r="L190" s="14"/>
      <c r="N190" s="14"/>
      <c r="O190" s="14"/>
      <c r="V190" s="14"/>
      <c r="AC190" s="14"/>
      <c r="AI190" s="14"/>
      <c r="AX190" s="14"/>
      <c r="BE190" s="4"/>
      <c r="BF190" s="14"/>
      <c r="BG190" s="14"/>
      <c r="BH190" s="14"/>
      <c r="BI190" s="4"/>
      <c r="BJ190" s="14"/>
      <c r="BK190" s="14"/>
      <c r="BL190" s="14"/>
      <c r="BM190" s="4"/>
      <c r="BN190" s="4"/>
      <c r="BO190" s="4"/>
      <c r="BP190" s="4"/>
      <c r="BQ190" s="14"/>
      <c r="BR190" s="14"/>
      <c r="BS190" s="14"/>
      <c r="BT190" s="14"/>
      <c r="BU190" s="4"/>
      <c r="BV190" s="4"/>
      <c r="BW190" s="4"/>
      <c r="BX190" s="14"/>
      <c r="BY190" s="47"/>
      <c r="BZ190" s="47"/>
      <c r="CA190" s="47"/>
      <c r="CB190" s="4"/>
    </row>
    <row r="191" spans="1:80" x14ac:dyDescent="0.2">
      <c r="A191" s="14">
        <v>920480453</v>
      </c>
      <c r="B191" t="str">
        <f>VLOOKUP($A191,[2]LibPAS!$A$2:$AO$476,2,FALSE)</f>
        <v>HELLERTOWN AREA LIBRARY</v>
      </c>
      <c r="C191" s="168">
        <v>0</v>
      </c>
      <c r="D191" s="155">
        <v>11</v>
      </c>
      <c r="E191" s="14"/>
      <c r="F191" s="4"/>
      <c r="J191" s="14"/>
      <c r="K191" s="14"/>
      <c r="N191" s="14"/>
      <c r="V191" s="14"/>
      <c r="AC191" s="14"/>
      <c r="AI191" s="14"/>
      <c r="AX191" s="4"/>
      <c r="BC191" s="14"/>
      <c r="BD191" s="14"/>
      <c r="BE191" s="4"/>
      <c r="BF191" s="14"/>
      <c r="BG191" s="14"/>
      <c r="BH191" s="14"/>
      <c r="BI191" s="4"/>
      <c r="BJ191" s="14"/>
      <c r="BK191" s="4"/>
      <c r="BL191" s="14"/>
      <c r="BM191" s="4"/>
      <c r="BN191" s="4"/>
      <c r="BO191" s="4"/>
      <c r="BP191" s="4"/>
      <c r="BQ191" s="14"/>
      <c r="BR191" s="14"/>
      <c r="BS191" s="14"/>
      <c r="BT191" s="14"/>
      <c r="BU191" s="14"/>
      <c r="BV191" s="4"/>
      <c r="BW191" s="4"/>
      <c r="BX191" s="4"/>
      <c r="BY191" s="68"/>
      <c r="BZ191" s="68"/>
      <c r="CA191" s="68"/>
      <c r="CB191" s="4"/>
    </row>
    <row r="192" spans="1:80" x14ac:dyDescent="0.2">
      <c r="A192" s="14">
        <v>901631143</v>
      </c>
      <c r="B192" t="str">
        <f>VLOOKUP($A192,[2]LibPAS!$A$2:$AO$476,2,FALSE)</f>
        <v>HERITAGE PUBLIC LIBRARY</v>
      </c>
      <c r="C192" s="168">
        <v>0</v>
      </c>
      <c r="D192" s="155">
        <v>9</v>
      </c>
      <c r="E192" s="14"/>
      <c r="F192" s="4"/>
      <c r="J192" s="14"/>
      <c r="K192" s="14"/>
      <c r="V192" s="14"/>
      <c r="AX192" s="14"/>
      <c r="BE192" s="4"/>
      <c r="BF192" s="14"/>
      <c r="BG192" s="14"/>
      <c r="BH192" s="14"/>
      <c r="BI192" s="4"/>
      <c r="BJ192" s="14"/>
      <c r="BK192" s="14"/>
      <c r="BL192" s="14"/>
      <c r="BM192" s="14"/>
      <c r="BN192" s="14"/>
      <c r="BO192" s="4"/>
      <c r="BP192" s="4"/>
      <c r="BQ192" s="14"/>
      <c r="BR192" s="14"/>
      <c r="BS192" s="14"/>
      <c r="BT192" s="14"/>
      <c r="BU192" s="4"/>
      <c r="BV192" s="4"/>
      <c r="BW192" s="4"/>
      <c r="BX192" s="14"/>
      <c r="BY192" s="47"/>
      <c r="BZ192" s="47"/>
      <c r="CA192" s="47"/>
      <c r="CB192" s="4"/>
    </row>
    <row r="193" spans="1:80" x14ac:dyDescent="0.2">
      <c r="A193" s="14">
        <v>915220125</v>
      </c>
      <c r="B193" t="str">
        <f>VLOOKUP($A193,[2]LibPAS!$A$2:$AO$476,2,FALSE)</f>
        <v>HERSHEY PUBLIC LIBRARY</v>
      </c>
      <c r="C193" s="168">
        <v>0</v>
      </c>
      <c r="D193" s="155">
        <v>26</v>
      </c>
      <c r="E193" s="14"/>
      <c r="F193" s="14"/>
      <c r="J193" s="14"/>
      <c r="K193" s="14"/>
      <c r="L193" s="14"/>
      <c r="N193" s="14"/>
      <c r="O193" s="14"/>
      <c r="U193" s="14"/>
      <c r="V193" s="14"/>
      <c r="AC193" s="14"/>
      <c r="AI193" s="14"/>
      <c r="AO193" s="14"/>
      <c r="AX193" s="14"/>
      <c r="BC193" s="14"/>
      <c r="BE193" s="4"/>
      <c r="BF193" s="14"/>
      <c r="BG193" s="14"/>
      <c r="BH193" s="14"/>
      <c r="BI193" s="4"/>
      <c r="BJ193" s="4"/>
      <c r="BK193" s="4"/>
      <c r="BL193" s="4"/>
      <c r="BM193" s="14"/>
      <c r="BN193" s="4"/>
      <c r="BO193" s="4"/>
      <c r="BP193" s="4"/>
      <c r="BQ193" s="14"/>
      <c r="BR193" s="14"/>
      <c r="BS193" s="14"/>
      <c r="BT193" s="14"/>
      <c r="BU193" s="14"/>
      <c r="BV193" s="4"/>
      <c r="BW193" s="4"/>
      <c r="BX193" s="14"/>
      <c r="BY193" s="68"/>
      <c r="BZ193" s="68"/>
      <c r="CA193" s="47"/>
      <c r="CB193" s="4"/>
    </row>
    <row r="194" spans="1:80" x14ac:dyDescent="0.2">
      <c r="A194" s="14">
        <v>908111385</v>
      </c>
      <c r="B194" t="str">
        <f>VLOOKUP($A194,[2]LibPAS!$A$2:$AO$476,2,FALSE)</f>
        <v>HIGHLAND COMMUNITY LIBRARY</v>
      </c>
      <c r="C194" s="168">
        <v>0</v>
      </c>
      <c r="D194" s="155">
        <v>10</v>
      </c>
      <c r="E194" s="14"/>
      <c r="F194" s="14"/>
      <c r="J194" s="14"/>
      <c r="K194" s="14"/>
      <c r="L194" s="14"/>
      <c r="O194" s="14"/>
      <c r="U194" s="14"/>
      <c r="V194" s="14"/>
      <c r="AI194" s="14"/>
      <c r="AO194" s="14"/>
      <c r="AX194" s="14"/>
      <c r="BE194" s="4"/>
      <c r="BF194" s="4"/>
      <c r="BG194" s="4"/>
      <c r="BH194" s="14"/>
      <c r="BI194" s="4"/>
      <c r="BJ194" s="14"/>
      <c r="BK194" s="4"/>
      <c r="BL194" s="14"/>
      <c r="BM194" s="14"/>
      <c r="BN194" s="14"/>
      <c r="BO194" s="4"/>
      <c r="BP194" s="4"/>
      <c r="BQ194" s="14"/>
      <c r="BR194" s="4"/>
      <c r="BS194" s="14"/>
      <c r="BT194" s="14"/>
      <c r="BU194" s="4"/>
      <c r="BV194" s="4"/>
      <c r="BW194" s="4"/>
      <c r="BX194" s="14"/>
      <c r="BY194" s="47"/>
      <c r="BZ194" s="47"/>
      <c r="CA194" s="47"/>
      <c r="CB194" s="4"/>
    </row>
    <row r="195" spans="1:80" x14ac:dyDescent="0.2">
      <c r="A195" s="14">
        <v>908070333</v>
      </c>
      <c r="B195" t="str">
        <f>VLOOKUP($A195,[2]LibPAS!$A$2:$AO$476,2,FALSE)</f>
        <v>HOLLIDAYSBURG AREA PUBLIC LIBRARY</v>
      </c>
      <c r="C195" s="168">
        <v>0</v>
      </c>
      <c r="D195" s="155">
        <v>19</v>
      </c>
      <c r="E195" s="14"/>
      <c r="F195" s="4"/>
      <c r="J195" s="14"/>
      <c r="K195" s="14"/>
      <c r="L195" s="14"/>
      <c r="O195" s="14"/>
      <c r="V195" s="14"/>
      <c r="AX195" s="14"/>
      <c r="BE195" s="4"/>
      <c r="BF195" s="14"/>
      <c r="BG195" s="14"/>
      <c r="BH195" s="14"/>
      <c r="BI195" s="4"/>
      <c r="BJ195" s="14"/>
      <c r="BK195" s="4"/>
      <c r="BL195" s="14"/>
      <c r="BM195" s="14"/>
      <c r="BN195" s="14"/>
      <c r="BO195" s="4"/>
      <c r="BP195" s="4"/>
      <c r="BQ195" s="14"/>
      <c r="BR195" s="14"/>
      <c r="BS195" s="14"/>
      <c r="BT195" s="14"/>
      <c r="BU195" s="14"/>
      <c r="BV195" s="4"/>
      <c r="BW195" s="4"/>
      <c r="BX195" s="14"/>
      <c r="BY195" s="47"/>
      <c r="BZ195" s="47"/>
      <c r="CA195" s="47"/>
      <c r="CB195" s="4"/>
    </row>
    <row r="196" spans="1:80" x14ac:dyDescent="0.2">
      <c r="A196" s="14">
        <v>924150753</v>
      </c>
      <c r="B196" t="str">
        <f>VLOOKUP($A196,[2]LibPAS!$A$2:$AO$476,2,FALSE)</f>
        <v>HONEY BROOK COMMUNITY LIBRARY</v>
      </c>
      <c r="C196" s="168">
        <v>0</v>
      </c>
      <c r="D196" s="155">
        <v>6</v>
      </c>
      <c r="E196" s="14"/>
      <c r="F196" s="4"/>
      <c r="J196" s="14"/>
      <c r="K196" s="14"/>
      <c r="L196" s="14"/>
      <c r="N196" s="14"/>
      <c r="O196" s="14"/>
      <c r="U196" s="14"/>
      <c r="V196" s="14"/>
      <c r="AC196" s="14"/>
      <c r="AI196" s="14"/>
      <c r="AO196" s="14"/>
      <c r="AX196" s="14"/>
      <c r="BC196" s="14"/>
      <c r="BD196" s="14"/>
      <c r="BE196" s="4"/>
      <c r="BF196" s="14"/>
      <c r="BG196" s="14"/>
      <c r="BH196" s="14"/>
      <c r="BI196" s="4"/>
      <c r="BJ196" s="14"/>
      <c r="BK196" s="4"/>
      <c r="BL196" s="14"/>
      <c r="BM196" s="14"/>
      <c r="BN196" s="14"/>
      <c r="BO196" s="4"/>
      <c r="BP196" s="4"/>
      <c r="BQ196" s="14"/>
      <c r="BR196" s="14"/>
      <c r="BS196" s="14"/>
      <c r="BT196" s="14"/>
      <c r="BU196" s="4"/>
      <c r="BV196" s="4"/>
      <c r="BW196" s="4"/>
      <c r="BX196" s="4"/>
      <c r="BY196" s="68"/>
      <c r="BZ196" s="68"/>
      <c r="CA196" s="68"/>
      <c r="CB196" s="4"/>
    </row>
    <row r="197" spans="1:80" x14ac:dyDescent="0.2">
      <c r="A197" s="14">
        <v>923460001</v>
      </c>
      <c r="B197" t="str">
        <f>VLOOKUP($A197,[2]LibPAS!$A$2:$AO$476,2,FALSE)</f>
        <v>HORSHAM TOWNSHIP LIBRARY</v>
      </c>
      <c r="C197" s="168">
        <v>0</v>
      </c>
      <c r="D197" s="155">
        <v>26</v>
      </c>
      <c r="E197" s="14"/>
      <c r="F197" s="14"/>
      <c r="K197" s="14"/>
      <c r="U197" s="14"/>
      <c r="V197" s="14"/>
      <c r="AC197" s="14"/>
      <c r="AI197" s="14"/>
      <c r="AO197" s="14"/>
      <c r="AX197" s="14"/>
      <c r="BC197" s="14"/>
      <c r="BE197" s="4"/>
      <c r="BF197" s="14"/>
      <c r="BG197" s="14"/>
      <c r="BH197" s="14"/>
      <c r="BI197" s="4"/>
      <c r="BJ197" s="14"/>
      <c r="BK197" s="14"/>
      <c r="BL197" s="14"/>
      <c r="BM197" s="14"/>
      <c r="BN197" s="14"/>
      <c r="BO197" s="4"/>
      <c r="BP197" s="4"/>
      <c r="BQ197" s="14"/>
      <c r="BR197" s="14"/>
      <c r="BS197" s="14"/>
      <c r="BT197" s="14"/>
      <c r="BU197" s="14"/>
      <c r="BV197" s="4"/>
      <c r="BW197" s="4"/>
      <c r="BX197" s="14"/>
      <c r="BY197" s="47"/>
      <c r="BZ197" s="47"/>
      <c r="CA197" s="47"/>
      <c r="CB197" s="4"/>
    </row>
    <row r="198" spans="1:80" x14ac:dyDescent="0.2">
      <c r="A198" s="14">
        <v>918401083</v>
      </c>
      <c r="B198" t="str">
        <f>VLOOKUP($A198,[2]LibPAS!$A$2:$AO$476,2,FALSE)</f>
        <v>HOYT LIBRARY</v>
      </c>
      <c r="C198" s="168">
        <v>50415</v>
      </c>
      <c r="D198" s="155">
        <v>30</v>
      </c>
      <c r="E198" s="14"/>
      <c r="F198" s="14"/>
      <c r="J198" s="14"/>
      <c r="K198" s="14"/>
      <c r="L198" s="14"/>
      <c r="N198" s="14"/>
      <c r="O198" s="14"/>
      <c r="U198" s="14"/>
      <c r="V198" s="14"/>
      <c r="AC198" s="14"/>
      <c r="AI198" s="14"/>
      <c r="AO198" s="14"/>
      <c r="AX198" s="14"/>
      <c r="BC198" s="14"/>
      <c r="BD198" s="14"/>
      <c r="BE198" s="4"/>
      <c r="BF198" s="14"/>
      <c r="BG198" s="14"/>
      <c r="BH198" s="14"/>
      <c r="BI198" s="4"/>
      <c r="BJ198" s="14"/>
      <c r="BK198" s="4"/>
      <c r="BL198" s="14"/>
      <c r="BM198" s="14"/>
      <c r="BN198" s="14"/>
      <c r="BO198" s="4"/>
      <c r="BP198" s="4"/>
      <c r="BQ198" s="14"/>
      <c r="BR198" s="4"/>
      <c r="BS198" s="14"/>
      <c r="BT198" s="4"/>
      <c r="BU198" s="4"/>
      <c r="BV198" s="4"/>
      <c r="BW198" s="4"/>
      <c r="BX198" s="4"/>
      <c r="BY198" s="68"/>
      <c r="BZ198" s="68"/>
      <c r="CA198" s="68"/>
      <c r="CB198" s="4"/>
    </row>
    <row r="199" spans="1:80" x14ac:dyDescent="0.2">
      <c r="A199" s="14">
        <v>917410483</v>
      </c>
      <c r="B199" t="str">
        <f>VLOOKUP($A199,[2]LibPAS!$A$2:$AO$476,2,FALSE)</f>
        <v>HUGHESVILLE AREA PUBLIC LIBRARY</v>
      </c>
      <c r="C199" s="168">
        <v>0</v>
      </c>
      <c r="D199" s="155">
        <v>10</v>
      </c>
      <c r="E199" s="14"/>
      <c r="F199" s="4"/>
      <c r="J199" s="14"/>
      <c r="K199" s="14"/>
      <c r="N199" s="14"/>
      <c r="V199" s="14"/>
      <c r="AX199" s="14"/>
      <c r="BE199" s="4"/>
      <c r="BF199" s="14"/>
      <c r="BG199" s="14"/>
      <c r="BH199" s="14"/>
      <c r="BI199" s="4"/>
      <c r="BJ199" s="14"/>
      <c r="BK199" s="4"/>
      <c r="BL199" s="14"/>
      <c r="BM199" s="14"/>
      <c r="BN199" s="14"/>
      <c r="BO199" s="4"/>
      <c r="BP199" s="4"/>
      <c r="BQ199" s="14"/>
      <c r="BR199" s="14"/>
      <c r="BS199" s="14"/>
      <c r="BT199" s="14"/>
      <c r="BU199" s="4"/>
      <c r="BV199" s="4"/>
      <c r="BW199" s="4"/>
      <c r="BX199" s="14"/>
      <c r="BY199" s="47"/>
      <c r="BZ199" s="47"/>
      <c r="CA199" s="47"/>
      <c r="CB199" s="4"/>
    </row>
    <row r="200" spans="1:80" x14ac:dyDescent="0.2">
      <c r="A200" s="14">
        <v>911310513</v>
      </c>
      <c r="B200" t="str">
        <f>VLOOKUP($A200,[2]LibPAS!$A$2:$AO$476,2,FALSE)</f>
        <v>HUNTINGDON COUNTY LIBRARY</v>
      </c>
      <c r="C200" s="168">
        <v>0</v>
      </c>
      <c r="D200" s="155">
        <v>6</v>
      </c>
      <c r="E200" s="14"/>
      <c r="F200" s="14"/>
      <c r="J200" s="14"/>
      <c r="K200" s="14"/>
      <c r="N200" s="14"/>
      <c r="U200" s="14"/>
      <c r="V200" s="14"/>
      <c r="AC200" s="14"/>
      <c r="AI200" s="14"/>
      <c r="AO200" s="14"/>
      <c r="AX200" s="14"/>
      <c r="BD200" s="14"/>
      <c r="BE200" s="4"/>
      <c r="BF200" s="14"/>
      <c r="BG200" s="14"/>
      <c r="BH200" s="14"/>
      <c r="BI200" s="4"/>
      <c r="BJ200" s="14"/>
      <c r="BK200" s="14"/>
      <c r="BL200" s="14"/>
      <c r="BM200" s="14"/>
      <c r="BN200" s="14"/>
      <c r="BO200" s="4"/>
      <c r="BP200" s="4"/>
      <c r="BQ200" s="14"/>
      <c r="BR200" s="14"/>
      <c r="BS200" s="14"/>
      <c r="BT200" s="14"/>
      <c r="BU200" s="14"/>
      <c r="BV200" s="4"/>
      <c r="BW200" s="4"/>
      <c r="BX200" s="4"/>
      <c r="BY200" s="68"/>
      <c r="BZ200" s="68"/>
      <c r="CA200" s="68"/>
      <c r="CB200" s="4"/>
    </row>
    <row r="201" spans="1:80" x14ac:dyDescent="0.2">
      <c r="A201" s="14">
        <v>923460694</v>
      </c>
      <c r="B201" t="str">
        <f>VLOOKUP($A201,[2]LibPAS!$A$2:$AO$476,2,FALSE)</f>
        <v>HUNTINGDON VALLEY LIBRARY</v>
      </c>
      <c r="C201" s="168">
        <v>0</v>
      </c>
      <c r="D201" s="155">
        <v>13</v>
      </c>
      <c r="E201" s="14"/>
      <c r="J201" s="14"/>
      <c r="K201" s="14"/>
      <c r="U201" s="14"/>
      <c r="V201" s="14"/>
      <c r="AC201" s="14"/>
      <c r="AI201" s="14"/>
      <c r="AO201" s="14"/>
      <c r="AX201" s="14"/>
      <c r="BC201" s="14"/>
      <c r="BE201" s="4"/>
      <c r="BF201" s="14"/>
      <c r="BG201" s="14"/>
      <c r="BH201" s="14"/>
      <c r="BI201" s="4"/>
      <c r="BJ201" s="14"/>
      <c r="BK201" s="14"/>
      <c r="BL201" s="14"/>
      <c r="BM201" s="14"/>
      <c r="BN201" s="14"/>
      <c r="BO201" s="4"/>
      <c r="BP201" s="4"/>
      <c r="BQ201" s="14"/>
      <c r="BR201" s="14"/>
      <c r="BS201" s="14"/>
      <c r="BT201" s="14"/>
      <c r="BU201" s="14"/>
      <c r="BV201" s="4"/>
      <c r="BW201" s="4"/>
      <c r="BX201" s="14"/>
      <c r="BY201" s="47"/>
      <c r="BZ201" s="47"/>
      <c r="CA201" s="47"/>
      <c r="CB201" s="4"/>
    </row>
    <row r="202" spans="1:80" x14ac:dyDescent="0.2">
      <c r="A202" s="14">
        <v>908050423</v>
      </c>
      <c r="B202" t="str">
        <f>VLOOKUP($A202,[2]LibPAS!$A$2:$AO$476,2,FALSE)</f>
        <v>HYNDMAN-LONDONDERRY PUB LIB</v>
      </c>
      <c r="C202" s="157">
        <v>0</v>
      </c>
      <c r="D202" s="155">
        <v>9</v>
      </c>
      <c r="E202" s="14"/>
      <c r="F202" s="4"/>
      <c r="J202" s="14"/>
      <c r="K202" s="14"/>
      <c r="N202" s="14"/>
      <c r="V202" s="14"/>
      <c r="AX202" s="14"/>
      <c r="BE202" s="4"/>
      <c r="BF202" s="14"/>
      <c r="BG202" s="14"/>
      <c r="BH202" s="14"/>
      <c r="BI202" s="4"/>
      <c r="BJ202" s="14"/>
      <c r="BK202" s="4"/>
      <c r="BL202" s="14"/>
      <c r="BM202" s="14"/>
      <c r="BN202" s="14"/>
      <c r="BO202" s="4"/>
      <c r="BP202" s="4"/>
      <c r="BQ202" s="14"/>
      <c r="BR202" s="14"/>
      <c r="BS202" s="14"/>
      <c r="BT202" s="14"/>
      <c r="BU202" s="4"/>
      <c r="BV202" s="4"/>
      <c r="BW202" s="4"/>
      <c r="BX202" s="4"/>
      <c r="BY202" s="68"/>
      <c r="BZ202" s="68"/>
      <c r="CA202" s="68"/>
      <c r="CB202" s="4"/>
    </row>
    <row r="203" spans="1:80" x14ac:dyDescent="0.2">
      <c r="A203" s="14">
        <v>923461353</v>
      </c>
      <c r="B203" t="str">
        <f>VLOOKUP($A203,[2]LibPAS!$A$2:$AO$476,2,FALSE)</f>
        <v>INDIAN VALLEY PUBLIC LIBRARY</v>
      </c>
      <c r="C203" s="168">
        <v>0</v>
      </c>
      <c r="D203" s="155">
        <v>19</v>
      </c>
      <c r="E203" s="14"/>
      <c r="J203" s="14"/>
      <c r="K203" s="14"/>
      <c r="U203" s="14"/>
      <c r="V203" s="14"/>
      <c r="AC203" s="14"/>
      <c r="AI203" s="14"/>
      <c r="AO203" s="14"/>
      <c r="AX203" s="14"/>
      <c r="BC203" s="14"/>
      <c r="BE203" s="4"/>
      <c r="BF203" s="14"/>
      <c r="BG203" s="14"/>
      <c r="BH203" s="14"/>
      <c r="BI203" s="4"/>
      <c r="BJ203" s="14"/>
      <c r="BK203" s="14"/>
      <c r="BL203" s="14"/>
      <c r="BM203" s="14"/>
      <c r="BN203" s="14"/>
      <c r="BO203" s="4"/>
      <c r="BP203" s="4"/>
      <c r="BQ203" s="14"/>
      <c r="BR203" s="14"/>
      <c r="BS203" s="14"/>
      <c r="BT203" s="14"/>
      <c r="BU203" s="14"/>
      <c r="BV203" s="4"/>
      <c r="BW203" s="4"/>
      <c r="BX203" s="14"/>
      <c r="BY203" s="47"/>
      <c r="BZ203" s="47"/>
      <c r="CA203" s="47"/>
      <c r="CB203" s="4"/>
    </row>
    <row r="204" spans="1:80" x14ac:dyDescent="0.2">
      <c r="A204" s="14">
        <v>928320663</v>
      </c>
      <c r="B204" t="str">
        <f>VLOOKUP($A204,[2]LibPAS!$A$2:$AO$476,2,FALSE)</f>
        <v>INDIANA FREE LIBRARY INC</v>
      </c>
      <c r="C204" s="168">
        <v>0</v>
      </c>
      <c r="D204" s="155">
        <v>13</v>
      </c>
      <c r="E204" s="14"/>
      <c r="F204" s="14"/>
      <c r="J204" s="14"/>
      <c r="K204" s="14"/>
      <c r="N204" s="14"/>
      <c r="U204" s="14"/>
      <c r="V204" s="14"/>
      <c r="AC204" s="14"/>
      <c r="AI204" s="14"/>
      <c r="AO204" s="14"/>
      <c r="BC204" s="14"/>
      <c r="BE204" s="4"/>
      <c r="BF204" s="14"/>
      <c r="BG204" s="14"/>
      <c r="BH204" s="14"/>
      <c r="BI204" s="4"/>
      <c r="BJ204" s="14"/>
      <c r="BK204" s="14"/>
      <c r="BL204" s="14"/>
      <c r="BM204" s="14"/>
      <c r="BN204" s="14"/>
      <c r="BO204" s="4"/>
      <c r="BP204" s="4"/>
      <c r="BQ204" s="14"/>
      <c r="BR204" s="14"/>
      <c r="BS204" s="14"/>
      <c r="BT204" s="14"/>
      <c r="BU204" s="14"/>
      <c r="BV204" s="4"/>
      <c r="BW204" s="4"/>
      <c r="BX204" s="14"/>
      <c r="BY204" s="68"/>
      <c r="BZ204" s="68"/>
      <c r="CA204" s="68"/>
      <c r="CB204" s="4"/>
    </row>
    <row r="205" spans="1:80" x14ac:dyDescent="0.2">
      <c r="A205" s="14">
        <v>925230182</v>
      </c>
      <c r="B205" t="str">
        <f>VLOOKUP($A205,[2]LibPAS!$A$2:$AO$476,2,FALSE)</f>
        <v>J. LEWIS CROZER LIBRARY</v>
      </c>
      <c r="C205" s="157">
        <v>0</v>
      </c>
      <c r="D205" s="155">
        <v>10</v>
      </c>
      <c r="E205" s="14"/>
      <c r="F205" s="4"/>
      <c r="J205" s="14"/>
      <c r="K205" s="14"/>
      <c r="N205" s="14"/>
      <c r="U205" s="14"/>
      <c r="V205" s="14"/>
      <c r="AC205" s="14"/>
      <c r="AI205" s="14"/>
      <c r="AO205" s="14"/>
      <c r="AX205" s="14"/>
      <c r="BC205" s="14"/>
      <c r="BE205" s="4"/>
      <c r="BF205" s="4"/>
      <c r="BG205" s="4"/>
      <c r="BH205" s="14"/>
      <c r="BI205" s="4"/>
      <c r="BJ205" s="14"/>
      <c r="BK205" s="4"/>
      <c r="BL205" s="14"/>
      <c r="BM205" s="14"/>
      <c r="BN205" s="14"/>
      <c r="BO205" s="4"/>
      <c r="BP205" s="4"/>
      <c r="BQ205" s="14"/>
      <c r="BR205" s="4"/>
      <c r="BS205" s="14"/>
      <c r="BT205" s="14"/>
      <c r="BU205" s="4"/>
      <c r="BV205" s="4"/>
      <c r="BW205" s="4"/>
      <c r="BX205" s="14"/>
      <c r="BY205" s="14"/>
      <c r="BZ205" s="14"/>
      <c r="CA205" s="14"/>
      <c r="CB205" s="4"/>
    </row>
    <row r="206" spans="1:80" x14ac:dyDescent="0.2">
      <c r="A206" s="14">
        <v>905200333</v>
      </c>
      <c r="B206" t="str">
        <f>VLOOKUP($A206,[2]LibPAS!$A$2:$AO$476,2,FALSE)</f>
        <v>JAMES A STONE MEMORIAL LIBRARY</v>
      </c>
      <c r="C206" s="168">
        <v>0</v>
      </c>
      <c r="D206" s="155">
        <v>6</v>
      </c>
      <c r="E206" s="14"/>
      <c r="F206" s="14"/>
      <c r="J206" s="14"/>
      <c r="K206" s="14"/>
      <c r="N206" s="14"/>
      <c r="V206" s="14"/>
      <c r="AX206" s="14"/>
      <c r="BE206" s="4"/>
      <c r="BF206" s="14"/>
      <c r="BG206" s="14"/>
      <c r="BH206" s="14"/>
      <c r="BI206" s="4"/>
      <c r="BJ206" s="14"/>
      <c r="BK206" s="4"/>
      <c r="BL206" s="14"/>
      <c r="BM206" s="14"/>
      <c r="BN206" s="14"/>
      <c r="BO206" s="4"/>
      <c r="BP206" s="4"/>
      <c r="BQ206" s="14"/>
      <c r="BR206" s="14"/>
      <c r="BS206" s="14"/>
      <c r="BT206" s="14"/>
      <c r="BU206" s="4"/>
      <c r="BV206" s="4"/>
      <c r="BW206" s="4"/>
      <c r="BX206" s="14"/>
      <c r="BY206" s="68"/>
      <c r="BZ206" s="68"/>
      <c r="CA206" s="47"/>
      <c r="CB206" s="4"/>
    </row>
    <row r="207" spans="1:80" x14ac:dyDescent="0.2">
      <c r="A207" s="14">
        <v>917410695</v>
      </c>
      <c r="B207" t="str">
        <f>VLOOKUP($A207,[2]LibPAS!$A$2:$AO$476,2,FALSE)</f>
        <v>JAMES V BROWN LIBRARY</v>
      </c>
      <c r="C207" s="157">
        <v>0</v>
      </c>
      <c r="D207" s="155">
        <v>36</v>
      </c>
      <c r="E207" s="14"/>
      <c r="F207" s="4"/>
      <c r="J207" s="14"/>
      <c r="K207" s="14"/>
      <c r="V207" s="14"/>
      <c r="AX207" s="14"/>
      <c r="BD207" s="14"/>
      <c r="BE207" s="4"/>
      <c r="BF207" s="14"/>
      <c r="BG207" s="14"/>
      <c r="BH207" s="14"/>
      <c r="BI207" s="4"/>
      <c r="BJ207" s="14"/>
      <c r="BK207" s="4"/>
      <c r="BL207" s="14"/>
      <c r="BM207" s="14"/>
      <c r="BN207" s="14"/>
      <c r="BO207" s="4"/>
      <c r="BP207" s="4"/>
      <c r="BQ207" s="14"/>
      <c r="BR207" s="14"/>
      <c r="BS207" s="14"/>
      <c r="BT207" s="14"/>
      <c r="BU207" s="4"/>
      <c r="BV207" s="4"/>
      <c r="BW207" s="4"/>
      <c r="BX207" s="14"/>
      <c r="BY207" s="68"/>
      <c r="BZ207" s="68"/>
      <c r="CA207" s="47"/>
      <c r="CB207" s="4"/>
    </row>
    <row r="208" spans="1:80" x14ac:dyDescent="0.2">
      <c r="A208" s="14">
        <v>916600303</v>
      </c>
      <c r="B208" t="str">
        <f>VLOOKUP($A208,[2]LibPAS!$A$2:$AO$476,2,FALSE)</f>
        <v>JANE &amp; ANNETTE HERR MEMORIAL LIBRARY</v>
      </c>
      <c r="C208" s="168">
        <v>610288</v>
      </c>
      <c r="D208" s="155">
        <v>8</v>
      </c>
      <c r="E208" s="14"/>
      <c r="BE208" s="4"/>
      <c r="BF208" s="14"/>
      <c r="BG208" s="14"/>
      <c r="BH208" s="14"/>
      <c r="BI208" s="4"/>
      <c r="BJ208" s="14"/>
      <c r="BK208" s="14"/>
      <c r="BL208" s="14"/>
      <c r="BM208" s="14"/>
      <c r="BN208" s="14"/>
      <c r="BO208" s="4"/>
      <c r="BP208" s="4"/>
      <c r="BQ208" s="14"/>
      <c r="BR208" s="14"/>
      <c r="BS208" s="14"/>
      <c r="BT208" s="14"/>
      <c r="BU208" s="14"/>
      <c r="BV208" s="4"/>
      <c r="BW208" s="14"/>
      <c r="BX208" s="14"/>
      <c r="BY208" s="47"/>
      <c r="BZ208" s="47"/>
      <c r="CA208" s="47"/>
      <c r="CB208" s="14"/>
    </row>
    <row r="209" spans="1:80" x14ac:dyDescent="0.2">
      <c r="A209" s="14">
        <v>907650722</v>
      </c>
      <c r="B209" t="str">
        <f>VLOOKUP($A209,[2]LibPAS!$A$2:$AO$476,2,FALSE)</f>
        <v>JEANNETTE PUBLIC LIBRARY</v>
      </c>
      <c r="C209" s="168">
        <v>0</v>
      </c>
      <c r="D209" s="155">
        <v>8</v>
      </c>
      <c r="E209" s="14"/>
      <c r="F209" s="4"/>
      <c r="J209" s="14"/>
      <c r="K209" s="14"/>
      <c r="L209" s="14"/>
      <c r="N209" s="14"/>
      <c r="O209" s="14"/>
      <c r="P209" s="14"/>
      <c r="U209" s="14"/>
      <c r="V209" s="14"/>
      <c r="AC209" s="14"/>
      <c r="AI209" s="14"/>
      <c r="AO209" s="14"/>
      <c r="AX209" s="14"/>
      <c r="BC209" s="14"/>
      <c r="BE209" s="4"/>
      <c r="BF209" s="14"/>
      <c r="BG209" s="14"/>
      <c r="BH209" s="14"/>
      <c r="BI209" s="4"/>
      <c r="BJ209" s="14"/>
      <c r="BK209" s="14"/>
      <c r="BL209" s="14"/>
      <c r="BM209" s="14"/>
      <c r="BN209" s="14"/>
      <c r="BO209" s="4"/>
      <c r="BP209" s="4"/>
      <c r="BQ209" s="14"/>
      <c r="BR209" s="14"/>
      <c r="BS209" s="14"/>
      <c r="BT209" s="14"/>
      <c r="BU209" s="14"/>
      <c r="BV209" s="4"/>
      <c r="BW209" s="4"/>
      <c r="BX209" s="4"/>
      <c r="BY209" s="68"/>
      <c r="BZ209" s="68"/>
      <c r="CA209" s="68"/>
      <c r="CB209" s="4"/>
    </row>
    <row r="210" spans="1:80" x14ac:dyDescent="0.2">
      <c r="A210" s="14">
        <v>902021743</v>
      </c>
      <c r="B210" t="str">
        <f>VLOOKUP($A210,[2]LibPAS!$A$2:$AO$476,2,FALSE)</f>
        <v>JEFFERSON HILLS PUBLIC LIBRARY</v>
      </c>
      <c r="C210" s="168">
        <v>0</v>
      </c>
      <c r="D210" s="155">
        <v>9</v>
      </c>
      <c r="E210" s="14"/>
      <c r="F210" s="14"/>
      <c r="J210" s="14"/>
      <c r="K210" s="14"/>
      <c r="L210" s="14"/>
      <c r="N210" s="14"/>
      <c r="O210" s="14"/>
      <c r="U210" s="14"/>
      <c r="V210" s="14"/>
      <c r="AC210" s="14"/>
      <c r="AI210" s="14"/>
      <c r="AO210" s="14"/>
      <c r="AX210" s="14"/>
      <c r="BE210" s="4"/>
      <c r="BF210" s="14"/>
      <c r="BG210" s="14"/>
      <c r="BH210" s="14"/>
      <c r="BI210" s="4"/>
      <c r="BJ210" s="14"/>
      <c r="BK210" s="4"/>
      <c r="BL210" s="14"/>
      <c r="BM210" s="14"/>
      <c r="BN210" s="14"/>
      <c r="BO210" s="4"/>
      <c r="BP210" s="4"/>
      <c r="BQ210" s="14"/>
      <c r="BR210" s="14"/>
      <c r="BS210" s="14"/>
      <c r="BT210" s="4"/>
      <c r="BU210" s="14"/>
      <c r="BV210" s="4"/>
      <c r="BW210" s="4"/>
      <c r="BX210" s="14"/>
      <c r="BY210" s="47"/>
      <c r="BZ210" s="47"/>
      <c r="CA210" s="47"/>
      <c r="CB210" s="4"/>
    </row>
    <row r="211" spans="1:80" x14ac:dyDescent="0.2">
      <c r="A211" s="14">
        <v>906330035</v>
      </c>
      <c r="B211" t="str">
        <f>VLOOKUP($A211,[2]LibPAS!$A$2:$AO$476,2,FALSE)</f>
        <v>JEFFERSON SYS ADMIN UNIT</v>
      </c>
      <c r="C211" s="168">
        <v>0</v>
      </c>
      <c r="D211" s="155">
        <v>0</v>
      </c>
      <c r="E211" s="14"/>
      <c r="F211" s="14"/>
      <c r="J211" s="14"/>
      <c r="K211" s="14"/>
      <c r="N211" s="14"/>
      <c r="U211" s="14"/>
      <c r="V211" s="14"/>
      <c r="AC211" s="14"/>
      <c r="AI211" s="14"/>
      <c r="AO211" s="14"/>
      <c r="AX211" s="14"/>
      <c r="BC211" s="14"/>
      <c r="BE211" s="4"/>
      <c r="BF211" s="14"/>
      <c r="BG211" s="14"/>
      <c r="BH211" s="14"/>
      <c r="BI211" s="4"/>
      <c r="BJ211" s="14"/>
      <c r="BK211" s="14"/>
      <c r="BL211" s="14"/>
      <c r="BM211" s="14"/>
      <c r="BN211" s="14"/>
      <c r="BO211" s="4"/>
      <c r="BP211" s="4"/>
      <c r="BQ211" s="14"/>
      <c r="BR211" s="4"/>
      <c r="BS211" s="14"/>
      <c r="BT211" s="14"/>
      <c r="BU211" s="4"/>
      <c r="BV211" s="4"/>
      <c r="BW211" s="4"/>
      <c r="BX211" s="14"/>
      <c r="BY211" s="47"/>
      <c r="BZ211" s="47"/>
      <c r="CA211" s="47"/>
      <c r="CB211" s="4"/>
    </row>
    <row r="212" spans="1:80" x14ac:dyDescent="0.2">
      <c r="A212" s="14">
        <v>923460513</v>
      </c>
      <c r="B212" t="str">
        <f>VLOOKUP($A212,[2]LibPAS!$A$2:$AO$476,2,FALSE)</f>
        <v>JENKINTOWN LIBRARY</v>
      </c>
      <c r="C212" s="168">
        <v>0</v>
      </c>
      <c r="D212" s="155">
        <v>6</v>
      </c>
      <c r="E212" s="14"/>
      <c r="F212" s="14"/>
      <c r="J212" s="14"/>
      <c r="K212" s="14"/>
      <c r="U212" s="14"/>
      <c r="V212" s="14"/>
      <c r="W212" s="14"/>
      <c r="AC212" s="14"/>
      <c r="AI212" s="14"/>
      <c r="AO212" s="14"/>
      <c r="AX212" s="14"/>
      <c r="BC212" s="14"/>
      <c r="BE212" s="4"/>
      <c r="BF212" s="14"/>
      <c r="BG212" s="14"/>
      <c r="BH212" s="14"/>
      <c r="BI212" s="4"/>
      <c r="BJ212" s="14"/>
      <c r="BK212" s="14"/>
      <c r="BL212" s="14"/>
      <c r="BM212" s="14"/>
      <c r="BN212" s="14"/>
      <c r="BO212" s="4"/>
      <c r="BP212" s="4"/>
      <c r="BQ212" s="14"/>
      <c r="BR212" s="14"/>
      <c r="BS212" s="14"/>
      <c r="BT212" s="14"/>
      <c r="BU212" s="14"/>
      <c r="BV212" s="4"/>
      <c r="BW212" s="4"/>
      <c r="BX212" s="14"/>
      <c r="BY212" s="47"/>
      <c r="BZ212" s="47"/>
      <c r="CA212" s="47"/>
      <c r="CB212" s="4"/>
    </row>
    <row r="213" spans="1:80" x14ac:dyDescent="0.2">
      <c r="A213" s="14">
        <v>917410543</v>
      </c>
      <c r="B213" t="str">
        <f>VLOOKUP($A213,[2]LibPAS!$A$2:$AO$476,2,FALSE)</f>
        <v>JERSEY SHORE PUBLIC LIBRARY</v>
      </c>
      <c r="C213" s="168">
        <v>0</v>
      </c>
      <c r="D213" s="155">
        <v>8</v>
      </c>
      <c r="E213" s="14"/>
      <c r="F213" s="14"/>
      <c r="J213" s="14"/>
      <c r="K213" s="14"/>
      <c r="L213" s="14"/>
      <c r="O213" s="14"/>
      <c r="U213" s="14"/>
      <c r="V213" s="14"/>
      <c r="AC213" s="14"/>
      <c r="AF213" s="14"/>
      <c r="AG213" s="14"/>
      <c r="AH213" s="14"/>
      <c r="AI213" s="14"/>
      <c r="AJ213" s="14"/>
      <c r="AO213" s="14"/>
      <c r="AX213" s="14"/>
      <c r="BC213" s="14"/>
      <c r="BE213" s="4"/>
      <c r="BF213" s="14"/>
      <c r="BG213" s="14"/>
      <c r="BH213" s="14"/>
      <c r="BI213" s="4"/>
      <c r="BJ213" s="14"/>
      <c r="BK213" s="14"/>
      <c r="BL213" s="14"/>
      <c r="BM213" s="14"/>
      <c r="BN213" s="14"/>
      <c r="BO213" s="4"/>
      <c r="BP213" s="4"/>
      <c r="BQ213" s="14"/>
      <c r="BR213" s="14"/>
      <c r="BS213" s="14"/>
      <c r="BT213" s="14"/>
      <c r="BU213" s="14"/>
      <c r="BV213" s="4"/>
      <c r="BW213" s="4"/>
      <c r="BX213" s="14"/>
      <c r="BY213" s="47"/>
      <c r="BZ213" s="47"/>
      <c r="CA213" s="47"/>
      <c r="CB213" s="4"/>
    </row>
    <row r="214" spans="1:80" x14ac:dyDescent="0.2">
      <c r="A214" s="14">
        <v>915210543</v>
      </c>
      <c r="B214" t="str">
        <f>VLOOKUP($A214,[2]LibPAS!$A$2:$AO$476,2,FALSE)</f>
        <v>JOHN GRAHAM PUBLIC LIBRARY</v>
      </c>
      <c r="C214" s="168">
        <v>0</v>
      </c>
      <c r="D214" s="155">
        <v>6</v>
      </c>
      <c r="E214" s="14"/>
      <c r="F214" s="14"/>
      <c r="J214" s="14"/>
      <c r="K214" s="14"/>
      <c r="U214" s="14"/>
      <c r="V214" s="14"/>
      <c r="AC214" s="14"/>
      <c r="AI214" s="14"/>
      <c r="AO214" s="14"/>
      <c r="BE214" s="4"/>
      <c r="BF214" s="14"/>
      <c r="BG214" s="14"/>
      <c r="BH214" s="14"/>
      <c r="BI214" s="4"/>
      <c r="BJ214" s="14"/>
      <c r="BK214" s="14"/>
      <c r="BL214" s="14"/>
      <c r="BM214" s="14"/>
      <c r="BN214" s="14"/>
      <c r="BO214" s="4"/>
      <c r="BP214" s="4"/>
      <c r="BQ214" s="14"/>
      <c r="BR214" s="4"/>
      <c r="BS214" s="14"/>
      <c r="BT214" s="14"/>
      <c r="BU214" s="4"/>
      <c r="BV214" s="4"/>
      <c r="BW214" s="4"/>
      <c r="BX214" s="14"/>
      <c r="BY214" s="47"/>
      <c r="BZ214" s="47"/>
      <c r="CA214" s="47"/>
      <c r="CB214" s="4"/>
    </row>
    <row r="215" spans="1:80" x14ac:dyDescent="0.2">
      <c r="A215" s="14">
        <v>901630423</v>
      </c>
      <c r="B215" t="str">
        <f>VLOOKUP($A215,[2]LibPAS!$A$2:$AO$476,2,FALSE)</f>
        <v>JOHN K TENER LIBRARY</v>
      </c>
      <c r="C215" s="168">
        <v>0</v>
      </c>
      <c r="D215" s="155">
        <v>12</v>
      </c>
      <c r="E215" s="14"/>
      <c r="F215" s="4"/>
      <c r="J215" s="14"/>
      <c r="K215" s="14"/>
      <c r="L215" s="14"/>
      <c r="O215" s="14"/>
      <c r="V215" s="14"/>
      <c r="BE215" s="4"/>
      <c r="BF215" s="14"/>
      <c r="BG215" s="14"/>
      <c r="BH215" s="14"/>
      <c r="BI215" s="4"/>
      <c r="BJ215" s="14"/>
      <c r="BK215" s="4"/>
      <c r="BL215" s="14"/>
      <c r="BM215" s="4"/>
      <c r="BN215" s="4"/>
      <c r="BO215" s="4"/>
      <c r="BP215" s="4"/>
      <c r="BQ215" s="14"/>
      <c r="BR215" s="14"/>
      <c r="BS215" s="14"/>
      <c r="BT215" s="14"/>
      <c r="BU215" s="14"/>
      <c r="BV215" s="4"/>
      <c r="BW215" s="4"/>
      <c r="BX215" s="14"/>
      <c r="BY215" s="47"/>
      <c r="BZ215" s="47"/>
      <c r="CA215" s="47"/>
      <c r="CB215" s="4"/>
    </row>
    <row r="216" spans="1:80" x14ac:dyDescent="0.2">
      <c r="A216" s="14">
        <v>909240213</v>
      </c>
      <c r="B216" t="str">
        <f>VLOOKUP($A216,[2]LibPAS!$A$2:$AO$476,2,FALSE)</f>
        <v>JOHNSONBURG PUBLIC LIBRARY</v>
      </c>
      <c r="C216" s="168">
        <v>0</v>
      </c>
      <c r="D216" s="155">
        <v>5</v>
      </c>
      <c r="E216" s="14"/>
      <c r="J216" s="14"/>
      <c r="K216" s="14"/>
      <c r="V216" s="14"/>
      <c r="AX216" s="4"/>
      <c r="BE216" s="4"/>
      <c r="BF216" s="14"/>
      <c r="BG216" s="14"/>
      <c r="BH216" s="14"/>
      <c r="BI216" s="4"/>
      <c r="BJ216" s="14"/>
      <c r="BK216" s="4"/>
      <c r="BL216" s="14"/>
      <c r="BM216" s="4"/>
      <c r="BN216" s="4"/>
      <c r="BO216" s="4"/>
      <c r="BP216" s="4"/>
      <c r="BQ216" s="14"/>
      <c r="BR216" s="14"/>
      <c r="BS216" s="14"/>
      <c r="BT216" s="14"/>
      <c r="BU216" s="4"/>
      <c r="BV216" s="4"/>
      <c r="BW216" s="4"/>
      <c r="BX216" s="4"/>
      <c r="BY216" s="68"/>
      <c r="BZ216" s="68"/>
      <c r="CA216" s="68"/>
      <c r="CB216" s="4"/>
    </row>
    <row r="217" spans="1:80" x14ac:dyDescent="0.2">
      <c r="A217" s="14">
        <v>910170393</v>
      </c>
      <c r="B217" t="str">
        <f>VLOOKUP($A217,[2]LibPAS!$A$2:$AO$476,2,FALSE)</f>
        <v>JOSEPH &amp; ELIZABETH SHAW LIB</v>
      </c>
      <c r="C217" s="168">
        <v>0</v>
      </c>
      <c r="D217" s="155">
        <v>10</v>
      </c>
      <c r="E217" s="14"/>
      <c r="F217" s="4"/>
      <c r="J217" s="14"/>
      <c r="K217" s="14"/>
      <c r="N217" s="14"/>
      <c r="U217" s="14"/>
      <c r="V217" s="14"/>
      <c r="AC217" s="14"/>
      <c r="AI217" s="14"/>
      <c r="AO217" s="14"/>
      <c r="AX217" s="14"/>
      <c r="BC217" s="14"/>
      <c r="BE217" s="4"/>
      <c r="BF217" s="14"/>
      <c r="BG217" s="14"/>
      <c r="BH217" s="14"/>
      <c r="BI217" s="4"/>
      <c r="BJ217" s="14"/>
      <c r="BK217" s="4"/>
      <c r="BL217" s="14"/>
      <c r="BM217" s="14"/>
      <c r="BN217" s="14"/>
      <c r="BO217" s="4"/>
      <c r="BP217" s="4"/>
      <c r="BQ217" s="14"/>
      <c r="BR217" s="14"/>
      <c r="BS217" s="14"/>
      <c r="BT217" s="14"/>
      <c r="BU217" s="14"/>
      <c r="BV217" s="4"/>
      <c r="BW217" s="4"/>
      <c r="BX217" s="4"/>
      <c r="BY217" s="68"/>
      <c r="BZ217" s="68"/>
      <c r="CA217" s="68"/>
      <c r="CB217" s="4"/>
    </row>
    <row r="218" spans="1:80" x14ac:dyDescent="0.2">
      <c r="A218" s="14">
        <v>915210363</v>
      </c>
      <c r="B218" t="str">
        <f>VLOOKUP($A218,[2]LibPAS!$A$2:$AO$476,2,FALSE)</f>
        <v>JOSEPH T. SIMPSON PUBLIC LIBRARY</v>
      </c>
      <c r="C218" s="168">
        <v>49552</v>
      </c>
      <c r="D218" s="155">
        <v>17</v>
      </c>
      <c r="E218" s="14"/>
      <c r="F218" s="4"/>
      <c r="J218" s="14"/>
      <c r="K218" s="14"/>
      <c r="N218" s="14"/>
      <c r="V218" s="14"/>
      <c r="AI218" s="14"/>
      <c r="AO218" s="14"/>
      <c r="AX218" s="14"/>
      <c r="BE218" s="4"/>
      <c r="BF218" s="14"/>
      <c r="BG218" s="14"/>
      <c r="BH218" s="14"/>
      <c r="BI218" s="4"/>
      <c r="BJ218" s="14"/>
      <c r="BK218" s="14"/>
      <c r="BL218" s="14"/>
      <c r="BM218" s="4"/>
      <c r="BN218" s="4"/>
      <c r="BO218" s="4"/>
      <c r="BP218" s="4"/>
      <c r="BQ218" s="14"/>
      <c r="BR218" s="14"/>
      <c r="BS218" s="14"/>
      <c r="BT218" s="14"/>
      <c r="BU218" s="14"/>
      <c r="BV218" s="4"/>
      <c r="BW218" s="4"/>
      <c r="BX218" s="4"/>
      <c r="BY218" s="68"/>
      <c r="BZ218" s="68"/>
      <c r="CA218" s="68"/>
      <c r="CB218" s="4"/>
    </row>
    <row r="219" spans="1:80" x14ac:dyDescent="0.2">
      <c r="A219" s="14">
        <v>911340243</v>
      </c>
      <c r="B219" t="str">
        <f>VLOOKUP($A219,[2]LibPAS!$A$2:$AO$476,2,FALSE)</f>
        <v>JUNIATA COUNTY LIBRARY</v>
      </c>
      <c r="C219" s="168">
        <v>0</v>
      </c>
      <c r="D219" s="155">
        <v>14</v>
      </c>
      <c r="E219" s="14"/>
      <c r="F219" s="14"/>
      <c r="J219" s="14"/>
      <c r="K219" s="14"/>
      <c r="N219" s="14"/>
      <c r="V219" s="14"/>
      <c r="W219" s="14"/>
      <c r="AO219" s="14"/>
      <c r="AX219" s="14"/>
      <c r="BC219" s="14"/>
      <c r="BD219" s="14"/>
      <c r="BE219" s="4"/>
      <c r="BF219" s="14"/>
      <c r="BG219" s="14"/>
      <c r="BH219" s="14"/>
      <c r="BI219" s="4"/>
      <c r="BJ219" s="14"/>
      <c r="BK219" s="4"/>
      <c r="BL219" s="14"/>
      <c r="BM219" s="4"/>
      <c r="BN219" s="4"/>
      <c r="BO219" s="4"/>
      <c r="BP219" s="4"/>
      <c r="BQ219" s="14"/>
      <c r="BR219" s="14"/>
      <c r="BS219" s="14"/>
      <c r="BT219" s="14"/>
      <c r="BU219" s="4"/>
      <c r="BV219" s="4"/>
      <c r="BW219" s="4"/>
      <c r="BX219" s="4"/>
      <c r="BY219" s="68"/>
      <c r="BZ219" s="68"/>
      <c r="CA219" s="68"/>
      <c r="CB219" s="4"/>
    </row>
    <row r="220" spans="1:80" x14ac:dyDescent="0.2">
      <c r="A220" s="14">
        <v>912671473</v>
      </c>
      <c r="B220" t="str">
        <f>VLOOKUP($A220,[2]LibPAS!$A$2:$AO$476,2,FALSE)</f>
        <v>KALTREIDER-BENFER LIBRARY</v>
      </c>
      <c r="C220" s="168">
        <v>0</v>
      </c>
      <c r="D220" s="155">
        <v>14</v>
      </c>
      <c r="E220" s="14"/>
      <c r="F220" s="14"/>
      <c r="J220" s="14"/>
      <c r="K220" s="14"/>
      <c r="L220" s="14"/>
      <c r="N220" s="14"/>
      <c r="O220" s="14"/>
      <c r="U220" s="14"/>
      <c r="V220" s="14"/>
      <c r="AC220" s="14"/>
      <c r="AI220" s="14"/>
      <c r="AO220" s="14"/>
      <c r="BE220" s="4"/>
      <c r="BF220" s="14"/>
      <c r="BG220" s="14"/>
      <c r="BH220" s="14"/>
      <c r="BI220" s="4"/>
      <c r="BJ220" s="4"/>
      <c r="BK220" s="4"/>
      <c r="BL220" s="4"/>
      <c r="BM220" s="14"/>
      <c r="BN220" s="4"/>
      <c r="BO220" s="4"/>
      <c r="BP220" s="4"/>
      <c r="BQ220" s="14"/>
      <c r="BR220" s="14"/>
      <c r="BS220" s="14"/>
      <c r="BT220" s="14"/>
      <c r="BU220" s="14"/>
      <c r="BV220" s="4"/>
      <c r="BW220" s="4"/>
      <c r="BX220" s="4"/>
      <c r="BY220" s="68"/>
      <c r="BZ220" s="68"/>
      <c r="CA220" s="68"/>
      <c r="CB220" s="4"/>
    </row>
    <row r="221" spans="1:80" x14ac:dyDescent="0.2">
      <c r="A221" s="14">
        <v>928030573</v>
      </c>
      <c r="B221" t="str">
        <f>VLOOKUP($A221,[2]LibPAS!$A$2:$AO$476,2,FALSE)</f>
        <v>KITTANNING PUBLIC LIBRARY</v>
      </c>
      <c r="C221" s="168">
        <v>0</v>
      </c>
      <c r="D221" s="155">
        <v>7</v>
      </c>
      <c r="E221" s="14"/>
      <c r="F221" s="14"/>
      <c r="J221" s="14"/>
      <c r="K221" s="14"/>
      <c r="V221" s="14"/>
      <c r="AC221" s="14"/>
      <c r="AI221" s="14"/>
      <c r="AO221" s="14"/>
      <c r="BD221" s="14"/>
      <c r="BE221" s="4"/>
      <c r="BF221" s="14"/>
      <c r="BG221" s="14"/>
      <c r="BH221" s="14"/>
      <c r="BI221" s="4"/>
      <c r="BJ221" s="4"/>
      <c r="BK221" s="4"/>
      <c r="BL221" s="4"/>
      <c r="BM221" s="14"/>
      <c r="BN221" s="4"/>
      <c r="BO221" s="4"/>
      <c r="BP221" s="4"/>
      <c r="BQ221" s="14"/>
      <c r="BR221" s="14"/>
      <c r="BS221" s="14"/>
      <c r="BT221" s="14"/>
      <c r="BU221" s="14"/>
      <c r="BV221" s="4"/>
      <c r="BW221" s="4"/>
      <c r="BX221" s="14"/>
      <c r="BY221" s="68"/>
      <c r="BZ221" s="68"/>
      <c r="CA221" s="68"/>
      <c r="CB221" s="4"/>
    </row>
    <row r="222" spans="1:80" x14ac:dyDescent="0.2">
      <c r="A222" s="14">
        <v>906160393</v>
      </c>
      <c r="B222" t="str">
        <f>VLOOKUP($A222,[2]LibPAS!$A$2:$AO$476,2,FALSE)</f>
        <v>KNOX PUBLIC LIBRARY</v>
      </c>
      <c r="C222" s="168">
        <v>0</v>
      </c>
      <c r="D222" s="155">
        <v>7</v>
      </c>
      <c r="E222" s="14"/>
      <c r="F222" s="14"/>
      <c r="J222" s="14"/>
      <c r="K222" s="14"/>
      <c r="N222" s="14"/>
      <c r="U222" s="14"/>
      <c r="V222" s="14"/>
      <c r="AC222" s="14"/>
      <c r="AI222" s="14"/>
      <c r="AO222" s="14"/>
      <c r="AX222" s="14"/>
      <c r="BC222" s="14"/>
      <c r="BE222" s="4"/>
      <c r="BF222" s="14"/>
      <c r="BG222" s="14"/>
      <c r="BH222" s="14"/>
      <c r="BI222" s="4"/>
      <c r="BJ222" s="14"/>
      <c r="BK222" s="14"/>
      <c r="BL222" s="14"/>
      <c r="BM222" s="14"/>
      <c r="BN222" s="14"/>
      <c r="BO222" s="4"/>
      <c r="BP222" s="4"/>
      <c r="BQ222" s="14"/>
      <c r="BR222" s="14"/>
      <c r="BS222" s="14"/>
      <c r="BT222" s="14"/>
      <c r="BU222" s="14"/>
      <c r="BV222" s="4"/>
      <c r="BW222" s="4"/>
      <c r="BX222" s="4"/>
      <c r="BY222" s="68"/>
      <c r="BZ222" s="68"/>
      <c r="CA222" s="68"/>
      <c r="CB222" s="4"/>
    </row>
    <row r="223" spans="1:80" x14ac:dyDescent="0.2">
      <c r="A223" s="14">
        <v>917590543</v>
      </c>
      <c r="B223" t="str">
        <f>VLOOKUP($A223,[2]LibPAS!$A$2:$AO$476,2,FALSE)</f>
        <v>KNOXVILLE PUBLIC LIBRARY</v>
      </c>
      <c r="C223" s="168">
        <v>0</v>
      </c>
      <c r="D223" s="155">
        <v>3</v>
      </c>
      <c r="E223" s="14"/>
      <c r="F223" s="14"/>
      <c r="G223" s="14"/>
      <c r="H223" s="14"/>
      <c r="I223" s="14"/>
      <c r="J223" s="14"/>
      <c r="K223" s="14"/>
      <c r="M223" s="14"/>
      <c r="N223" s="14"/>
      <c r="U223" s="14"/>
      <c r="V223" s="14"/>
      <c r="W223" s="14"/>
      <c r="AI223" s="14"/>
      <c r="AO223" s="14"/>
      <c r="AW223" s="14"/>
      <c r="AX223" s="14"/>
      <c r="AY223" s="14"/>
      <c r="AZ223" s="14"/>
      <c r="BA223" s="14"/>
      <c r="BB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</row>
    <row r="224" spans="1:80" x14ac:dyDescent="0.2">
      <c r="A224" s="14">
        <v>914060843</v>
      </c>
      <c r="B224" t="str">
        <f>VLOOKUP($A224,[2]LibPAS!$A$2:$AO$476,2,FALSE)</f>
        <v>KUTZTOWN COMMUNITY LIBRARY</v>
      </c>
      <c r="C224" s="168">
        <v>0</v>
      </c>
      <c r="D224" s="155">
        <v>15</v>
      </c>
      <c r="E224" s="14"/>
      <c r="F224" s="4"/>
      <c r="J224" s="14"/>
      <c r="K224" s="14"/>
      <c r="V224" s="14"/>
      <c r="BD224" s="14"/>
      <c r="BE224" s="4"/>
      <c r="BF224" s="14"/>
      <c r="BG224" s="14"/>
      <c r="BH224" s="14"/>
      <c r="BI224" s="4"/>
      <c r="BJ224" s="14"/>
      <c r="BK224" s="14"/>
      <c r="BL224" s="14"/>
      <c r="BM224" s="14"/>
      <c r="BN224" s="14"/>
      <c r="BO224" s="4"/>
      <c r="BP224" s="4"/>
      <c r="BQ224" s="14"/>
      <c r="BR224" s="4"/>
      <c r="BS224" s="14"/>
      <c r="BT224" s="14"/>
      <c r="BU224" s="14"/>
      <c r="BV224" s="4"/>
      <c r="BW224" s="4"/>
      <c r="BX224" s="14"/>
      <c r="BY224" s="14"/>
      <c r="BZ224" s="14"/>
      <c r="CA224" s="14"/>
      <c r="CB224" s="4"/>
    </row>
    <row r="225" spans="1:80" x14ac:dyDescent="0.2">
      <c r="A225" s="14">
        <v>919350995</v>
      </c>
      <c r="B225" t="str">
        <f>VLOOKUP($A225,[2]LibPAS!$A$2:$AO$476,2,FALSE)</f>
        <v>LACKAWANNA SYS ADMIN UNIT</v>
      </c>
      <c r="C225" s="168">
        <v>0</v>
      </c>
      <c r="D225" s="155">
        <v>0</v>
      </c>
      <c r="E225" s="14"/>
      <c r="F225" s="4"/>
      <c r="J225" s="14"/>
      <c r="K225" s="14"/>
      <c r="L225" s="14"/>
      <c r="N225" s="14"/>
      <c r="O225" s="14"/>
      <c r="U225" s="14"/>
      <c r="V225" s="14"/>
      <c r="AC225" s="14"/>
      <c r="AI225" s="14"/>
      <c r="AO225" s="14"/>
      <c r="AX225" s="14"/>
      <c r="BE225" s="4"/>
      <c r="BF225" s="14"/>
      <c r="BG225" s="14"/>
      <c r="BH225" s="14"/>
      <c r="BI225" s="4"/>
      <c r="BJ225" s="14"/>
      <c r="BK225" s="14"/>
      <c r="BL225" s="14"/>
      <c r="BM225" s="14"/>
      <c r="BN225" s="14"/>
      <c r="BO225" s="4"/>
      <c r="BP225" s="14"/>
      <c r="BQ225" s="14"/>
      <c r="BR225" s="14"/>
      <c r="BS225" s="14"/>
      <c r="BT225" s="14"/>
      <c r="BU225" s="14"/>
      <c r="BV225" s="14"/>
      <c r="BW225" s="4"/>
      <c r="BX225" s="14"/>
      <c r="BY225" s="47"/>
      <c r="BZ225" s="47"/>
      <c r="CA225" s="47"/>
      <c r="CB225" s="4"/>
    </row>
    <row r="226" spans="1:80" x14ac:dyDescent="0.2">
      <c r="A226" s="14">
        <v>913360842</v>
      </c>
      <c r="B226" t="str">
        <f>VLOOKUP($A226,[2]LibPAS!$A$2:$AO$476,2,FALSE)</f>
        <v>LANCASTER PUBLIC LIBRARY</v>
      </c>
      <c r="C226" s="157">
        <v>0</v>
      </c>
      <c r="D226" s="155">
        <v>77</v>
      </c>
      <c r="E226" s="14"/>
      <c r="J226" s="14"/>
      <c r="K226" s="14"/>
      <c r="V226" s="14"/>
      <c r="AC226" s="14"/>
      <c r="AO226" s="14"/>
      <c r="AX226" s="14"/>
      <c r="BE226" s="4"/>
      <c r="BF226" s="14"/>
      <c r="BG226" s="14"/>
      <c r="BH226" s="14"/>
      <c r="BI226" s="4"/>
      <c r="BJ226" s="14"/>
      <c r="BK226" s="14"/>
      <c r="BL226" s="14"/>
      <c r="BM226" s="14"/>
      <c r="BN226" s="14"/>
      <c r="BO226" s="4"/>
      <c r="BP226" s="4"/>
      <c r="BQ226" s="14"/>
      <c r="BR226" s="14"/>
      <c r="BS226" s="14"/>
      <c r="BT226" s="14"/>
      <c r="BU226" s="14"/>
      <c r="BV226" s="4"/>
      <c r="BW226" s="4"/>
      <c r="BX226" s="14"/>
      <c r="BY226" s="47"/>
      <c r="BZ226" s="47"/>
      <c r="CA226" s="47"/>
      <c r="CB226" s="4"/>
    </row>
    <row r="227" spans="1:80" x14ac:dyDescent="0.2">
      <c r="A227" s="14">
        <v>913360893</v>
      </c>
      <c r="B227" t="str">
        <f>VLOOKUP($A227,[2]LibPAS!$A$2:$AO$476,2,FALSE)</f>
        <v>LANCASTER SYS ADMIN UNIT</v>
      </c>
      <c r="C227" s="157">
        <v>0</v>
      </c>
      <c r="D227" s="155">
        <v>0</v>
      </c>
      <c r="E227" s="14"/>
      <c r="F227" s="14"/>
      <c r="J227" s="14"/>
      <c r="K227" s="14"/>
      <c r="L227" s="14"/>
      <c r="O227" s="14"/>
      <c r="V227" s="14"/>
      <c r="AC227" s="14"/>
      <c r="AI227" s="14"/>
      <c r="AX227" s="14"/>
      <c r="BE227" s="4"/>
      <c r="BF227" s="14"/>
      <c r="BG227" s="14"/>
      <c r="BH227" s="14"/>
      <c r="BI227" s="4"/>
      <c r="BJ227" s="14"/>
      <c r="BK227" s="4"/>
      <c r="BL227" s="14"/>
      <c r="BM227" s="4"/>
      <c r="BN227" s="4"/>
      <c r="BO227" s="4"/>
      <c r="BP227" s="4"/>
      <c r="BQ227" s="14"/>
      <c r="BR227" s="4"/>
      <c r="BS227" s="14"/>
      <c r="BT227" s="14"/>
      <c r="BU227" s="4"/>
      <c r="BV227" s="4"/>
      <c r="BW227" s="4"/>
      <c r="BX227" s="14"/>
      <c r="BY227" s="47"/>
      <c r="BZ227" s="47"/>
      <c r="CA227" s="47"/>
      <c r="CB227" s="4"/>
    </row>
    <row r="228" spans="1:80" x14ac:dyDescent="0.2">
      <c r="A228" s="14">
        <v>925230633</v>
      </c>
      <c r="B228" t="str">
        <f>VLOOKUP($A228,[2]LibPAS!$A$2:$AO$476,2,FALSE)</f>
        <v>LANSDOWNE PUBLIC LIBRARY</v>
      </c>
      <c r="C228" s="168">
        <v>0</v>
      </c>
      <c r="D228" s="155">
        <v>12</v>
      </c>
      <c r="E228" s="14"/>
      <c r="F228" s="14"/>
      <c r="J228" s="14"/>
      <c r="K228" s="14"/>
      <c r="N228" s="4"/>
      <c r="V228" s="14"/>
      <c r="BE228" s="4"/>
      <c r="BF228" s="14"/>
      <c r="BG228" s="14"/>
      <c r="BH228" s="14"/>
      <c r="BI228" s="4"/>
      <c r="BJ228" s="14"/>
      <c r="BK228" s="14"/>
      <c r="BL228" s="14"/>
      <c r="BM228" s="14"/>
      <c r="BN228" s="14"/>
      <c r="BO228" s="4"/>
      <c r="BP228" s="4"/>
      <c r="BQ228" s="14"/>
      <c r="BR228" s="14"/>
      <c r="BS228" s="14"/>
      <c r="BT228" s="14"/>
      <c r="BU228" s="14"/>
      <c r="BV228" s="4"/>
      <c r="BW228" s="14"/>
      <c r="BX228" s="14"/>
      <c r="BY228" s="14"/>
      <c r="BZ228" s="14"/>
      <c r="CA228" s="14"/>
      <c r="CB228" s="14"/>
    </row>
    <row r="229" spans="1:80" x14ac:dyDescent="0.2">
      <c r="A229" s="14">
        <v>927040063</v>
      </c>
      <c r="B229" t="str">
        <f>VLOOKUP($A229,[2]LibPAS!$A$2:$AO$476,2,FALSE)</f>
        <v>LAUGHLIN MEMORIAL FREE LIBRARY</v>
      </c>
      <c r="C229" s="168">
        <v>2223</v>
      </c>
      <c r="D229" s="155">
        <v>12</v>
      </c>
      <c r="F229" s="4"/>
      <c r="J229" s="14"/>
      <c r="K229" s="14"/>
      <c r="L229" s="14"/>
      <c r="N229" s="14"/>
      <c r="O229" s="14"/>
      <c r="V229" s="14"/>
      <c r="X229" s="14"/>
      <c r="AD229" s="14"/>
      <c r="AP229" s="14"/>
      <c r="AX229" s="14"/>
      <c r="BE229" s="4"/>
      <c r="BF229" s="14"/>
      <c r="BG229" s="14"/>
      <c r="BH229" s="14"/>
      <c r="BI229" s="4"/>
      <c r="BJ229" s="14"/>
      <c r="BK229" s="4"/>
      <c r="BL229" s="14"/>
      <c r="BM229" s="4"/>
      <c r="BN229" s="4"/>
      <c r="BO229" s="4"/>
      <c r="BP229" s="4"/>
      <c r="BQ229" s="14"/>
      <c r="BR229" s="4"/>
      <c r="BS229" s="14"/>
      <c r="BT229" s="14"/>
      <c r="BU229" s="4"/>
      <c r="BV229" s="4"/>
      <c r="BW229" s="4"/>
      <c r="BX229" s="14"/>
      <c r="BY229" s="47"/>
      <c r="BZ229" s="47"/>
      <c r="CA229" s="47"/>
      <c r="CB229" s="4"/>
    </row>
    <row r="230" spans="1:80" x14ac:dyDescent="0.2">
      <c r="A230" s="14">
        <v>904370293</v>
      </c>
      <c r="B230" t="str">
        <f>VLOOKUP($A230,[2]LibPAS!$A$2:$AO$476,2,FALSE)</f>
        <v>LAWRENCE SYS ADMIN UNIT</v>
      </c>
      <c r="C230" s="168">
        <v>0</v>
      </c>
      <c r="D230" s="155">
        <v>0</v>
      </c>
      <c r="E230" s="14"/>
      <c r="F230" s="14"/>
      <c r="J230" s="14"/>
      <c r="K230" s="14"/>
      <c r="N230" s="14"/>
      <c r="U230" s="14"/>
      <c r="V230" s="14"/>
      <c r="AC230" s="14"/>
      <c r="AO230" s="14"/>
      <c r="AX230" s="14"/>
      <c r="BE230" s="4"/>
      <c r="BF230" s="14"/>
      <c r="BG230" s="14"/>
      <c r="BH230" s="14"/>
      <c r="BI230" s="4"/>
      <c r="BJ230" s="14"/>
      <c r="BK230" s="4"/>
      <c r="BL230" s="14"/>
      <c r="BM230" s="14"/>
      <c r="BN230" s="14"/>
      <c r="BO230" s="4"/>
      <c r="BP230" s="4"/>
      <c r="BQ230" s="14"/>
      <c r="BR230" s="14"/>
      <c r="BS230" s="14"/>
      <c r="BT230" s="14"/>
      <c r="BU230" s="14"/>
      <c r="BV230" s="4"/>
      <c r="BW230" s="4"/>
      <c r="BX230" s="14"/>
      <c r="BY230" s="47"/>
      <c r="BZ230" s="47"/>
      <c r="CA230" s="47"/>
      <c r="CB230" s="4"/>
    </row>
    <row r="231" spans="1:80" x14ac:dyDescent="0.2">
      <c r="A231" s="14">
        <v>913380302</v>
      </c>
      <c r="B231" t="str">
        <f>VLOOKUP($A231,[2]LibPAS!$A$2:$AO$476,2,FALSE)</f>
        <v>LEBANON COMMUNITY LIBRARY</v>
      </c>
      <c r="C231" s="168">
        <v>0</v>
      </c>
      <c r="D231" s="155">
        <v>15</v>
      </c>
      <c r="E231" s="14"/>
      <c r="F231" s="14"/>
      <c r="J231" s="14"/>
      <c r="K231" s="14"/>
      <c r="V231" s="14"/>
      <c r="AI231" s="14"/>
      <c r="AO231" s="14"/>
      <c r="BE231" s="4"/>
      <c r="BF231" s="14"/>
      <c r="BG231" s="14"/>
      <c r="BH231" s="14"/>
      <c r="BI231" s="4"/>
      <c r="BJ231" s="14"/>
      <c r="BK231" s="14"/>
      <c r="BL231" s="14"/>
      <c r="BM231" s="14"/>
      <c r="BN231" s="14"/>
      <c r="BO231" s="4"/>
      <c r="BP231" s="4"/>
      <c r="BQ231" s="14"/>
      <c r="BR231" s="14"/>
      <c r="BS231" s="14"/>
      <c r="BT231" s="14"/>
      <c r="BU231" s="4"/>
      <c r="BV231" s="4"/>
      <c r="BW231" s="4"/>
      <c r="BX231" s="14"/>
      <c r="BY231" s="47"/>
      <c r="BZ231" s="47"/>
      <c r="CA231" s="47"/>
      <c r="CB231" s="4"/>
    </row>
    <row r="232" spans="1:80" x14ac:dyDescent="0.2">
      <c r="A232" s="14">
        <v>913380335</v>
      </c>
      <c r="B232" t="str">
        <f>VLOOKUP($A232,[2]LibPAS!$A$2:$AO$476,2,FALSE)</f>
        <v>LEBANON SYS ADMIN UNIT</v>
      </c>
      <c r="C232" s="168">
        <v>0</v>
      </c>
      <c r="D232" s="155">
        <v>0</v>
      </c>
      <c r="F232" s="4"/>
      <c r="J232" s="14"/>
      <c r="K232" s="14"/>
      <c r="N232" s="14"/>
      <c r="U232" s="14"/>
      <c r="V232" s="14"/>
      <c r="AC232" s="14"/>
      <c r="AI232" s="14"/>
      <c r="AO232" s="14"/>
      <c r="AX232" s="14"/>
      <c r="BE232" s="4"/>
      <c r="BF232" s="14"/>
      <c r="BG232" s="14"/>
      <c r="BH232" s="14"/>
      <c r="BI232" s="4"/>
      <c r="BJ232" s="14"/>
      <c r="BK232" s="14"/>
      <c r="BL232" s="14"/>
      <c r="BM232" s="14"/>
      <c r="BN232" s="14"/>
      <c r="BO232" s="4"/>
      <c r="BP232" s="4"/>
      <c r="BQ232" s="14"/>
      <c r="BR232" s="14"/>
      <c r="BS232" s="14"/>
      <c r="BT232" s="14"/>
      <c r="BU232" s="14"/>
      <c r="BV232" s="4"/>
      <c r="BW232" s="4"/>
      <c r="BX232" s="14"/>
      <c r="BY232" s="14"/>
      <c r="BZ232" s="14"/>
      <c r="CA232" s="14"/>
      <c r="CB232" s="4"/>
    </row>
    <row r="233" spans="1:80" x14ac:dyDescent="0.2">
      <c r="A233" s="14">
        <v>921130363</v>
      </c>
      <c r="B233" t="str">
        <f>VLOOKUP($A233,[2]LibPAS!$A$2:$AO$476,2,FALSE)</f>
        <v>LEHIGHTON AREA MEMORIAL LIBRARY</v>
      </c>
      <c r="C233" s="168">
        <v>0</v>
      </c>
      <c r="D233" s="155">
        <v>5</v>
      </c>
      <c r="E233" s="14"/>
      <c r="F233" s="4"/>
      <c r="J233" s="14"/>
      <c r="K233" s="14"/>
      <c r="N233" s="14"/>
      <c r="U233" s="14"/>
      <c r="V233" s="14"/>
      <c r="AC233" s="14"/>
      <c r="AI233" s="14"/>
      <c r="AO233" s="14"/>
      <c r="BE233" s="4"/>
      <c r="BF233" s="14"/>
      <c r="BG233" s="14"/>
      <c r="BH233" s="14"/>
      <c r="BI233" s="4"/>
      <c r="BJ233" s="14"/>
      <c r="BK233" s="14"/>
      <c r="BL233" s="14"/>
      <c r="BM233" s="14"/>
      <c r="BN233" s="14"/>
      <c r="BO233" s="4"/>
      <c r="BP233" s="4"/>
      <c r="BQ233" s="14"/>
      <c r="BR233" s="14"/>
      <c r="BS233" s="14"/>
      <c r="BT233" s="14"/>
      <c r="BU233" s="4"/>
      <c r="BV233" s="4"/>
      <c r="BW233" s="4"/>
      <c r="BX233" s="14"/>
      <c r="BY233" s="47"/>
      <c r="BZ233" s="47"/>
      <c r="CA233" s="47"/>
      <c r="CB233" s="4"/>
    </row>
    <row r="234" spans="1:80" x14ac:dyDescent="0.2">
      <c r="A234" s="14">
        <v>907650783</v>
      </c>
      <c r="B234" t="str">
        <f>VLOOKUP($A234,[2]LibPAS!$A$2:$AO$476,2,FALSE)</f>
        <v>LIGONIER VALLEY LIBRARY</v>
      </c>
      <c r="C234" s="157">
        <v>0</v>
      </c>
      <c r="D234" s="155">
        <v>14</v>
      </c>
      <c r="E234" s="14"/>
      <c r="F234" s="14"/>
      <c r="J234" s="14"/>
      <c r="K234" s="14"/>
      <c r="N234" s="14"/>
      <c r="V234" s="14"/>
      <c r="AX234" s="14"/>
      <c r="AY234" s="14"/>
      <c r="AZ234" s="14"/>
      <c r="BA234" s="14"/>
      <c r="BB234" s="14"/>
      <c r="BC234" s="14"/>
      <c r="BD234" s="14"/>
      <c r="BE234" s="4"/>
      <c r="BF234" s="14"/>
      <c r="BG234" s="14"/>
      <c r="BH234" s="14"/>
      <c r="BI234" s="4"/>
      <c r="BJ234" s="14"/>
      <c r="BK234" s="14"/>
      <c r="BL234" s="14"/>
      <c r="BM234" s="14"/>
      <c r="BN234" s="14"/>
      <c r="BO234" s="4"/>
      <c r="BP234" s="4"/>
      <c r="BQ234" s="14"/>
      <c r="BR234" s="14"/>
      <c r="BS234" s="14"/>
      <c r="BT234" s="14"/>
      <c r="BU234" s="4"/>
      <c r="BV234" s="4"/>
      <c r="BW234" s="4"/>
      <c r="BX234" s="4"/>
      <c r="BY234" s="68"/>
      <c r="BZ234" s="68"/>
      <c r="CA234" s="68"/>
      <c r="CB234" s="4"/>
    </row>
    <row r="235" spans="1:80" x14ac:dyDescent="0.2">
      <c r="A235" s="14">
        <v>908111053</v>
      </c>
      <c r="B235" t="str">
        <f>VLOOKUP($A235,[2]LibPAS!$A$2:$AO$476,2,FALSE)</f>
        <v>LILLY WASHINGTON PUB LIBRARY</v>
      </c>
      <c r="C235" s="168">
        <v>0</v>
      </c>
      <c r="D235" s="155">
        <v>5</v>
      </c>
      <c r="E235" s="14"/>
      <c r="F235" s="14"/>
      <c r="K235" s="14"/>
      <c r="N235" s="14"/>
      <c r="U235" s="14"/>
      <c r="V235" s="14"/>
      <c r="AC235" s="14"/>
      <c r="AI235" s="14"/>
      <c r="AO235" s="14"/>
      <c r="BE235" s="4"/>
      <c r="BF235" s="14"/>
      <c r="BG235" s="14"/>
      <c r="BH235" s="14"/>
      <c r="BI235" s="4"/>
      <c r="BJ235" s="14"/>
      <c r="BK235" s="14"/>
      <c r="BL235" s="14"/>
      <c r="BM235" s="14"/>
      <c r="BN235" s="14"/>
      <c r="BO235" s="4"/>
      <c r="BP235" s="4"/>
      <c r="BQ235" s="14"/>
      <c r="BR235" s="14"/>
      <c r="BS235" s="14"/>
      <c r="BT235" s="14"/>
      <c r="BU235" s="14"/>
      <c r="BV235" s="4"/>
      <c r="BW235" s="4"/>
      <c r="BX235" s="14"/>
      <c r="BY235" s="47"/>
      <c r="BZ235" s="47"/>
      <c r="CA235" s="47"/>
      <c r="CB235" s="4"/>
    </row>
    <row r="236" spans="1:80" x14ac:dyDescent="0.2">
      <c r="A236" s="14">
        <v>905200603</v>
      </c>
      <c r="B236" t="str">
        <f>VLOOKUP($A236,[2]LibPAS!$A$2:$AO$476,2,FALSE)</f>
        <v>LINESVILLE COMMUNITY PUBLIC LIBRARY</v>
      </c>
      <c r="C236" s="168">
        <v>0</v>
      </c>
      <c r="D236" s="155">
        <v>4</v>
      </c>
      <c r="E236" s="14"/>
      <c r="F236" s="4"/>
      <c r="J236" s="14"/>
      <c r="K236" s="14"/>
      <c r="N236" s="14"/>
      <c r="V236" s="14"/>
      <c r="AX236" s="4"/>
      <c r="BE236" s="4"/>
      <c r="BF236" s="14"/>
      <c r="BG236" s="14"/>
      <c r="BH236" s="14"/>
      <c r="BI236" s="4"/>
      <c r="BJ236" s="14"/>
      <c r="BK236" s="4"/>
      <c r="BL236" s="14"/>
      <c r="BM236" s="14"/>
      <c r="BN236" s="14"/>
      <c r="BO236" s="4"/>
      <c r="BP236" s="4"/>
      <c r="BQ236" s="14"/>
      <c r="BR236" s="14"/>
      <c r="BS236" s="14"/>
      <c r="BT236" s="14"/>
      <c r="BU236" s="4"/>
      <c r="BV236" s="4"/>
      <c r="BW236" s="4"/>
      <c r="BX236" s="14"/>
      <c r="BY236" s="68"/>
      <c r="BZ236" s="68"/>
      <c r="CA236" s="68"/>
      <c r="CB236" s="4"/>
    </row>
    <row r="237" spans="1:80" x14ac:dyDescent="0.2">
      <c r="A237" s="14">
        <v>913360933</v>
      </c>
      <c r="B237" t="str">
        <f>VLOOKUP($A237,[2]LibPAS!$A$2:$AO$476,2,FALSE)</f>
        <v>LITITZ PUBLIC LIBRARY</v>
      </c>
      <c r="C237" s="168">
        <v>0</v>
      </c>
      <c r="D237" s="155">
        <v>11</v>
      </c>
      <c r="E237" s="14"/>
      <c r="F237" s="4"/>
      <c r="J237" s="14"/>
      <c r="K237" s="14"/>
      <c r="L237" s="14"/>
      <c r="O237" s="14"/>
      <c r="V237" s="14"/>
      <c r="AX237" s="14"/>
      <c r="BE237" s="4"/>
      <c r="BF237" s="14"/>
      <c r="BG237" s="14"/>
      <c r="BH237" s="14"/>
      <c r="BI237" s="4"/>
      <c r="BJ237" s="14"/>
      <c r="BK237" s="4"/>
      <c r="BL237" s="14"/>
      <c r="BM237" s="14"/>
      <c r="BN237" s="14"/>
      <c r="BO237" s="4"/>
      <c r="BP237" s="4"/>
      <c r="BQ237" s="14"/>
      <c r="BR237" s="14"/>
      <c r="BS237" s="14"/>
      <c r="BT237" s="14"/>
      <c r="BU237" s="14"/>
      <c r="BV237" s="4"/>
      <c r="BW237" s="4"/>
      <c r="BX237" s="14"/>
      <c r="BY237" s="68"/>
      <c r="BZ237" s="68"/>
      <c r="CA237" s="47"/>
      <c r="CB237" s="4"/>
    </row>
    <row r="238" spans="1:80" x14ac:dyDescent="0.2">
      <c r="A238" s="14">
        <v>921390000</v>
      </c>
      <c r="B238" t="str">
        <f>VLOOKUP($A238,[2]LibPAS!$A$2:$AO$476,2,FALSE)</f>
        <v>LOWER MACUNGIE LIBRARY</v>
      </c>
      <c r="C238" s="168">
        <v>0</v>
      </c>
      <c r="D238" s="155">
        <v>15</v>
      </c>
      <c r="E238" s="14"/>
      <c r="J238" s="14"/>
      <c r="K238" s="14"/>
      <c r="N238" s="14"/>
      <c r="V238" s="14"/>
      <c r="AX238" s="14"/>
      <c r="BE238" s="4"/>
      <c r="BF238" s="14"/>
      <c r="BG238" s="14"/>
      <c r="BH238" s="14"/>
      <c r="BI238" s="4"/>
      <c r="BJ238" s="4"/>
      <c r="BK238" s="4"/>
      <c r="BL238" s="4"/>
      <c r="BM238" s="14"/>
      <c r="BN238" s="4"/>
      <c r="BO238" s="4"/>
      <c r="BP238" s="4"/>
      <c r="BQ238" s="14"/>
      <c r="BR238" s="14"/>
      <c r="BS238" s="14"/>
      <c r="BT238" s="14"/>
      <c r="BU238" s="4"/>
      <c r="BV238" s="4"/>
      <c r="BW238" s="4"/>
      <c r="BX238" s="14"/>
      <c r="BY238" s="47"/>
      <c r="BZ238" s="47"/>
      <c r="CA238" s="47"/>
      <c r="CB238" s="4"/>
    </row>
    <row r="239" spans="1:80" x14ac:dyDescent="0.2">
      <c r="A239" s="14">
        <v>923460664</v>
      </c>
      <c r="B239" t="str">
        <f>VLOOKUP($A239,[2]LibPAS!$A$2:$AO$476,2,FALSE)</f>
        <v>LOWER MERION LIBRARY SYSTEM</v>
      </c>
      <c r="C239" s="168">
        <v>1443225</v>
      </c>
      <c r="D239" s="155">
        <v>34</v>
      </c>
      <c r="E239" s="14"/>
      <c r="F239" s="4"/>
      <c r="J239" s="14"/>
      <c r="K239" s="14"/>
      <c r="N239" s="14"/>
      <c r="U239" s="14"/>
      <c r="V239" s="14"/>
      <c r="AC239" s="14"/>
      <c r="AI239" s="14"/>
      <c r="AO239" s="14"/>
      <c r="AX239" s="14"/>
      <c r="BC239" s="14"/>
      <c r="BE239" s="4"/>
      <c r="BF239" s="14"/>
      <c r="BG239" s="14"/>
      <c r="BH239" s="14"/>
      <c r="BI239" s="4"/>
      <c r="BJ239" s="14"/>
      <c r="BK239" s="4"/>
      <c r="BL239" s="14"/>
      <c r="BM239" s="14"/>
      <c r="BN239" s="14"/>
      <c r="BO239" s="4"/>
      <c r="BP239" s="4"/>
      <c r="BQ239" s="14"/>
      <c r="BR239" s="4"/>
      <c r="BS239" s="14"/>
      <c r="BT239" s="14"/>
      <c r="BU239" s="4"/>
      <c r="BV239" s="4"/>
      <c r="BW239" s="4"/>
      <c r="BX239" s="14"/>
      <c r="BY239" s="47"/>
      <c r="BZ239" s="47"/>
      <c r="CA239" s="47"/>
      <c r="CB239" s="4"/>
    </row>
    <row r="240" spans="1:80" x14ac:dyDescent="0.2">
      <c r="A240" s="14">
        <v>923460755</v>
      </c>
      <c r="B240" t="str">
        <f>VLOOKUP($A240,[2]LibPAS!$A$2:$AO$476,2,FALSE)</f>
        <v>LOWER PROVIDENCE COM LIBRARY</v>
      </c>
      <c r="C240" s="157">
        <v>0</v>
      </c>
      <c r="D240" s="155">
        <v>20</v>
      </c>
      <c r="E240" s="14"/>
      <c r="F240" s="4"/>
      <c r="J240" s="14"/>
      <c r="K240" s="14"/>
      <c r="O240" s="14"/>
      <c r="U240" s="14"/>
      <c r="V240" s="14"/>
      <c r="AI240" s="14"/>
      <c r="AO240" s="14"/>
      <c r="BE240" s="4"/>
      <c r="BF240" s="14"/>
      <c r="BG240" s="14"/>
      <c r="BH240" s="14"/>
      <c r="BI240" s="4"/>
      <c r="BJ240" s="14"/>
      <c r="BK240" s="14"/>
      <c r="BL240" s="14"/>
      <c r="BM240" s="14"/>
      <c r="BN240" s="14"/>
      <c r="BO240" s="4"/>
      <c r="BP240" s="4"/>
      <c r="BQ240" s="14"/>
      <c r="BR240" s="14"/>
      <c r="BS240" s="14"/>
      <c r="BT240" s="14"/>
      <c r="BU240" s="14"/>
      <c r="BV240" s="4"/>
      <c r="BW240" s="4"/>
      <c r="BX240" s="14"/>
      <c r="BY240" s="47"/>
      <c r="BZ240" s="47"/>
      <c r="CA240" s="47"/>
      <c r="CB240" s="4"/>
    </row>
    <row r="241" spans="1:80" x14ac:dyDescent="0.2">
      <c r="A241" s="14">
        <v>918402102</v>
      </c>
      <c r="B241" t="str">
        <f>VLOOKUP($A241,[2]LibPAS!$A$2:$AO$476,2,FALSE)</f>
        <v>LUZERNE SYS ADMIN UNIT</v>
      </c>
      <c r="C241" s="168">
        <v>0</v>
      </c>
      <c r="D241" s="155">
        <v>0</v>
      </c>
      <c r="E241" s="14"/>
      <c r="F241" s="14"/>
      <c r="J241" s="14"/>
      <c r="K241" s="14"/>
      <c r="L241" s="14"/>
      <c r="N241" s="14"/>
      <c r="O241" s="14"/>
      <c r="U241" s="14"/>
      <c r="V241" s="14"/>
      <c r="AC241" s="14"/>
      <c r="AI241" s="14"/>
      <c r="AO241" s="14"/>
      <c r="AW241" s="14"/>
      <c r="AX241" s="14"/>
      <c r="AY241" s="14"/>
      <c r="AZ241" s="14"/>
      <c r="BA241" s="14"/>
      <c r="BB241" s="14"/>
      <c r="BC241" s="14"/>
      <c r="BD241" s="14"/>
      <c r="BE241" s="4"/>
      <c r="BF241" s="14"/>
      <c r="BG241" s="14"/>
      <c r="BH241" s="14"/>
      <c r="BI241" s="4"/>
      <c r="BJ241" s="14"/>
      <c r="BK241" s="14"/>
      <c r="BL241" s="14"/>
      <c r="BM241" s="14"/>
      <c r="BN241" s="14"/>
      <c r="BO241" s="4"/>
      <c r="BP241" s="14"/>
      <c r="BQ241" s="14"/>
      <c r="BR241" s="14"/>
      <c r="BS241" s="14"/>
      <c r="BT241" s="14"/>
      <c r="BU241" s="14"/>
      <c r="BV241" s="14"/>
      <c r="BW241" s="4"/>
      <c r="BX241" s="14"/>
      <c r="BY241" s="14"/>
      <c r="BZ241" s="14"/>
      <c r="CA241" s="14"/>
      <c r="CB241" s="4"/>
    </row>
    <row r="242" spans="1:80" x14ac:dyDescent="0.2">
      <c r="A242" s="14">
        <v>917411502</v>
      </c>
      <c r="B242" t="str">
        <f>VLOOKUP($A242,[2]LibPAS!$A$2:$AO$476,2,FALSE)</f>
        <v>LYCOMING SYS ADMIN UNIT</v>
      </c>
      <c r="C242" s="168">
        <v>0</v>
      </c>
      <c r="D242" s="155">
        <v>0</v>
      </c>
      <c r="E242" s="14"/>
      <c r="F242" s="14"/>
      <c r="J242" s="14"/>
      <c r="K242" s="14"/>
      <c r="V242" s="14"/>
      <c r="AI242" s="14"/>
      <c r="BE242" s="4"/>
      <c r="BF242" s="14"/>
      <c r="BG242" s="14"/>
      <c r="BH242" s="14"/>
      <c r="BI242" s="4"/>
      <c r="BJ242" s="14"/>
      <c r="BK242" s="14"/>
      <c r="BL242" s="14"/>
      <c r="BM242" s="14"/>
      <c r="BN242" s="14"/>
      <c r="BO242" s="4"/>
      <c r="BP242" s="4"/>
      <c r="BQ242" s="14"/>
      <c r="BR242" s="14"/>
      <c r="BS242" s="14"/>
      <c r="BT242" s="14"/>
      <c r="BU242" s="14"/>
      <c r="BV242" s="4"/>
      <c r="BW242" s="4"/>
      <c r="BX242" s="14"/>
      <c r="BY242" s="14"/>
      <c r="BZ242" s="14"/>
      <c r="CA242" s="14"/>
      <c r="CB242" s="4"/>
    </row>
    <row r="243" spans="1:80" x14ac:dyDescent="0.2">
      <c r="A243" s="14">
        <v>929540783</v>
      </c>
      <c r="B243" t="str">
        <f>VLOOKUP($A243,[2]LibPAS!$A$2:$AO$476,2,FALSE)</f>
        <v>MAHANOY CITY PUBLIC LIBRARY</v>
      </c>
      <c r="C243" s="168">
        <v>0</v>
      </c>
      <c r="D243" s="155">
        <v>10</v>
      </c>
      <c r="E243" s="14"/>
      <c r="J243" s="14"/>
      <c r="K243" s="14"/>
      <c r="N243" s="14"/>
      <c r="U243" s="14"/>
      <c r="V243" s="14"/>
      <c r="AC243" s="14"/>
      <c r="AI243" s="14"/>
      <c r="AO243" s="14"/>
      <c r="AX243" s="14"/>
      <c r="BE243" s="4"/>
      <c r="BF243" s="14"/>
      <c r="BG243" s="14"/>
      <c r="BH243" s="14"/>
      <c r="BI243" s="4"/>
      <c r="BJ243" s="14"/>
      <c r="BK243" s="4"/>
      <c r="BL243" s="14"/>
      <c r="BM243" s="14"/>
      <c r="BN243" s="14"/>
      <c r="BO243" s="4"/>
      <c r="BP243" s="4"/>
      <c r="BQ243" s="14"/>
      <c r="BR243" s="14"/>
      <c r="BS243" s="14"/>
      <c r="BT243" s="14"/>
      <c r="BU243" s="14"/>
      <c r="BV243" s="4"/>
      <c r="BW243" s="4"/>
      <c r="BX243" s="4"/>
      <c r="BY243" s="68"/>
      <c r="BZ243" s="68"/>
      <c r="CA243" s="68"/>
      <c r="CB243" s="4"/>
    </row>
    <row r="244" spans="1:80" x14ac:dyDescent="0.2">
      <c r="A244" s="14">
        <v>924150993</v>
      </c>
      <c r="B244" t="str">
        <f>VLOOKUP($A244,[2]LibPAS!$A$2:$AO$476,2,FALSE)</f>
        <v>MALVERN PUBLIC LIBRARY</v>
      </c>
      <c r="C244" s="168">
        <v>0</v>
      </c>
      <c r="D244" s="155">
        <v>8</v>
      </c>
      <c r="F244" s="4"/>
      <c r="J244" s="14"/>
      <c r="K244" s="14"/>
      <c r="N244" s="14"/>
      <c r="V244" s="14"/>
      <c r="AX244" s="14"/>
      <c r="BE244" s="4"/>
      <c r="BF244" s="14"/>
      <c r="BG244" s="14"/>
      <c r="BH244" s="14"/>
      <c r="BI244" s="4"/>
      <c r="BJ244" s="4"/>
      <c r="BK244" s="4"/>
      <c r="BL244" s="4"/>
      <c r="BM244" s="14"/>
      <c r="BN244" s="4"/>
      <c r="BO244" s="4"/>
      <c r="BP244" s="4"/>
      <c r="BQ244" s="14"/>
      <c r="BR244" s="4"/>
      <c r="BS244" s="14"/>
      <c r="BT244" s="14"/>
      <c r="BU244" s="4"/>
      <c r="BV244" s="4"/>
      <c r="BW244" s="4"/>
      <c r="BX244" s="4"/>
      <c r="BY244" s="68"/>
      <c r="BZ244" s="68"/>
      <c r="CA244" s="68"/>
      <c r="CB244" s="4"/>
    </row>
    <row r="245" spans="1:80" x14ac:dyDescent="0.2">
      <c r="A245" s="14">
        <v>913360993</v>
      </c>
      <c r="B245" t="str">
        <f>VLOOKUP($A245,[2]LibPAS!$A$2:$AO$476,2,FALSE)</f>
        <v>MANHEIM COMMUNITY LIBRARY</v>
      </c>
      <c r="C245" s="168">
        <v>0</v>
      </c>
      <c r="D245" s="155">
        <v>7</v>
      </c>
      <c r="F245" s="4"/>
      <c r="J245" s="14"/>
      <c r="K245" s="14"/>
      <c r="L245" s="14"/>
      <c r="N245" s="14"/>
      <c r="O245" s="14"/>
      <c r="V245" s="14"/>
      <c r="AX245" s="14"/>
      <c r="BE245" s="4"/>
      <c r="BF245" s="14"/>
      <c r="BG245" s="14"/>
      <c r="BH245" s="14"/>
      <c r="BI245" s="4"/>
      <c r="BJ245" s="4"/>
      <c r="BK245" s="4"/>
      <c r="BL245" s="4"/>
      <c r="BM245" s="4"/>
      <c r="BN245" s="4"/>
      <c r="BO245" s="4"/>
      <c r="BP245" s="4"/>
      <c r="BQ245" s="14"/>
      <c r="BR245" s="4"/>
      <c r="BS245" s="14"/>
      <c r="BT245" s="14"/>
      <c r="BU245" s="4"/>
      <c r="BV245" s="4"/>
      <c r="BW245" s="4"/>
      <c r="BX245" s="4"/>
      <c r="BY245" s="68"/>
      <c r="BZ245" s="68"/>
      <c r="CA245" s="68"/>
      <c r="CB245" s="4"/>
    </row>
    <row r="246" spans="1:80" x14ac:dyDescent="0.2">
      <c r="A246" s="14">
        <v>913361024</v>
      </c>
      <c r="B246" t="str">
        <f>VLOOKUP($A246,[2]LibPAS!$A$2:$AO$476,2,FALSE)</f>
        <v>MANHEIM TOWNSHIP PUBLIC LIBRARY</v>
      </c>
      <c r="C246" s="168">
        <v>0</v>
      </c>
      <c r="D246" s="155">
        <v>50</v>
      </c>
      <c r="E246" s="14"/>
      <c r="F246" s="14"/>
      <c r="J246" s="14"/>
      <c r="K246" s="14"/>
      <c r="U246" s="14"/>
      <c r="V246" s="14"/>
      <c r="AC246" s="14"/>
      <c r="BE246" s="4"/>
      <c r="BF246" s="14"/>
      <c r="BG246" s="14"/>
      <c r="BH246" s="14"/>
      <c r="BI246" s="4"/>
      <c r="BJ246" s="14"/>
      <c r="BK246" s="4"/>
      <c r="BL246" s="14"/>
      <c r="BM246" s="14"/>
      <c r="BN246" s="14"/>
      <c r="BO246" s="4"/>
      <c r="BP246" s="4"/>
      <c r="BQ246" s="14"/>
      <c r="BR246" s="14"/>
      <c r="BS246" s="14"/>
      <c r="BT246" s="14"/>
      <c r="BU246" s="4"/>
      <c r="BV246" s="4"/>
      <c r="BW246" s="4"/>
      <c r="BX246" s="14"/>
      <c r="BY246" s="68"/>
      <c r="BZ246" s="68"/>
      <c r="CA246" s="47"/>
      <c r="CB246" s="4"/>
    </row>
    <row r="247" spans="1:80" x14ac:dyDescent="0.2">
      <c r="A247" s="14">
        <v>907650933</v>
      </c>
      <c r="B247" t="str">
        <f>VLOOKUP($A247,[2]LibPAS!$A$2:$AO$476,2,FALSE)</f>
        <v>MANOR PUBLIC LIBRARY</v>
      </c>
      <c r="C247" s="168">
        <v>0</v>
      </c>
      <c r="D247" s="155">
        <v>4</v>
      </c>
      <c r="E247" s="14"/>
      <c r="F247" s="4"/>
      <c r="J247" s="14"/>
      <c r="K247" s="14"/>
      <c r="N247" s="14"/>
      <c r="U247" s="14"/>
      <c r="V247" s="14"/>
      <c r="AC247" s="14"/>
      <c r="AI247" s="14"/>
      <c r="AO247" s="14"/>
      <c r="AX247" s="14"/>
      <c r="BC247" s="14"/>
      <c r="BE247" s="4"/>
      <c r="BF247" s="14"/>
      <c r="BG247" s="14"/>
      <c r="BH247" s="14"/>
      <c r="BI247" s="4"/>
      <c r="BJ247" s="14"/>
      <c r="BK247" s="14"/>
      <c r="BL247" s="14"/>
      <c r="BM247" s="4"/>
      <c r="BN247" s="4"/>
      <c r="BO247" s="4"/>
      <c r="BP247" s="4"/>
      <c r="BQ247" s="14"/>
      <c r="BR247" s="14"/>
      <c r="BS247" s="14"/>
      <c r="BT247" s="14"/>
      <c r="BU247" s="4"/>
      <c r="BV247" s="4"/>
      <c r="BW247" s="4"/>
      <c r="BX247" s="14"/>
      <c r="BY247" s="14"/>
      <c r="BZ247" s="14"/>
      <c r="CA247" s="14"/>
      <c r="CB247" s="4"/>
    </row>
    <row r="248" spans="1:80" x14ac:dyDescent="0.2">
      <c r="A248" s="14">
        <v>917590693</v>
      </c>
      <c r="B248" t="str">
        <f>VLOOKUP($A248,[2]LibPAS!$A$2:$AO$476,2,FALSE)</f>
        <v>MANSFIELD FREE PUBLIC LIBRARY</v>
      </c>
      <c r="C248" s="168">
        <v>0</v>
      </c>
      <c r="D248" s="155">
        <v>8</v>
      </c>
      <c r="E248" s="14"/>
      <c r="F248" s="14"/>
      <c r="J248" s="14"/>
      <c r="K248" s="14"/>
      <c r="V248" s="14"/>
      <c r="W248" s="14"/>
      <c r="BE248" s="4"/>
      <c r="BF248" s="14"/>
      <c r="BG248" s="14"/>
      <c r="BH248" s="14"/>
      <c r="BI248" s="4"/>
      <c r="BJ248" s="14"/>
      <c r="BK248" s="4"/>
      <c r="BL248" s="14"/>
      <c r="BM248" s="14"/>
      <c r="BN248" s="14"/>
      <c r="BO248" s="4"/>
      <c r="BP248" s="4"/>
      <c r="BQ248" s="14"/>
      <c r="BR248" s="14"/>
      <c r="BS248" s="14"/>
      <c r="BT248" s="14"/>
      <c r="BU248" s="14"/>
      <c r="BV248" s="4"/>
      <c r="BW248" s="4"/>
      <c r="BX248" s="14"/>
      <c r="BY248" s="47"/>
      <c r="BZ248" s="47"/>
      <c r="CA248" s="47"/>
      <c r="CB248" s="4"/>
    </row>
    <row r="249" spans="1:80" x14ac:dyDescent="0.2">
      <c r="A249" s="14">
        <v>905200273</v>
      </c>
      <c r="B249" t="str">
        <f>VLOOKUP($A249,[2]LibPAS!$A$2:$AO$476,2,FALSE)</f>
        <v>MARGARET SHONTZ MEM LIBRARY</v>
      </c>
      <c r="C249" s="157">
        <v>0</v>
      </c>
      <c r="D249" s="155">
        <v>4</v>
      </c>
      <c r="E249" s="14"/>
      <c r="F249" s="14"/>
      <c r="J249" s="14"/>
      <c r="K249" s="14"/>
      <c r="U249" s="14"/>
      <c r="V249" s="14"/>
      <c r="X249" s="14"/>
      <c r="AC249" s="14"/>
      <c r="AD249" s="14"/>
      <c r="AI249" s="14"/>
      <c r="AJ249" s="14"/>
      <c r="AO249" s="14"/>
      <c r="AP249" s="14"/>
      <c r="AX249" s="14"/>
      <c r="BC249" s="14"/>
      <c r="BE249" s="4"/>
      <c r="BF249" s="14"/>
      <c r="BG249" s="14"/>
      <c r="BH249" s="14"/>
      <c r="BI249" s="4"/>
      <c r="BJ249" s="14"/>
      <c r="BK249" s="14"/>
      <c r="BL249" s="14"/>
      <c r="BM249" s="14"/>
      <c r="BN249" s="14"/>
      <c r="BO249" s="4"/>
      <c r="BP249" s="4"/>
      <c r="BQ249" s="14"/>
      <c r="BR249" s="14"/>
      <c r="BS249" s="14"/>
      <c r="BT249" s="14"/>
      <c r="BU249" s="4"/>
      <c r="BV249" s="4"/>
      <c r="BW249" s="4"/>
      <c r="BX249" s="14"/>
      <c r="BY249" s="47"/>
      <c r="BZ249" s="47"/>
      <c r="CA249" s="47"/>
      <c r="CB249" s="4"/>
    </row>
    <row r="250" spans="1:80" x14ac:dyDescent="0.2">
      <c r="A250" s="14">
        <v>918401175</v>
      </c>
      <c r="B250" t="str">
        <f>VLOOKUP($A250,[2]LibPAS!$A$2:$AO$476,2,FALSE)</f>
        <v>MARIAN SUTHERLAND KIRBY LIB</v>
      </c>
      <c r="C250" s="168">
        <v>0</v>
      </c>
      <c r="D250" s="155">
        <v>8</v>
      </c>
      <c r="E250" s="14"/>
      <c r="F250" s="14"/>
      <c r="J250" s="14"/>
      <c r="K250" s="14"/>
      <c r="N250" s="14"/>
      <c r="U250" s="14"/>
      <c r="V250" s="14"/>
      <c r="W250" s="14"/>
      <c r="AC250" s="14"/>
      <c r="AI250" s="14"/>
      <c r="AX250" s="14"/>
      <c r="BD250" s="14"/>
      <c r="BE250" s="4"/>
      <c r="BF250" s="14"/>
      <c r="BG250" s="14"/>
      <c r="BH250" s="14"/>
      <c r="BI250" s="4"/>
      <c r="BJ250" s="14"/>
      <c r="BK250" s="14"/>
      <c r="BL250" s="14"/>
      <c r="BM250" s="14"/>
      <c r="BN250" s="14"/>
      <c r="BO250" s="4"/>
      <c r="BP250" s="4"/>
      <c r="BQ250" s="14"/>
      <c r="BR250" s="14"/>
      <c r="BS250" s="14"/>
      <c r="BT250" s="14"/>
      <c r="BU250" s="14"/>
      <c r="BV250" s="4"/>
      <c r="BW250" s="4"/>
      <c r="BX250" s="4"/>
      <c r="BY250" s="68"/>
      <c r="BZ250" s="68"/>
      <c r="CA250" s="68"/>
      <c r="CB250" s="4"/>
    </row>
    <row r="251" spans="1:80" x14ac:dyDescent="0.2">
      <c r="A251" s="14">
        <v>901631113</v>
      </c>
      <c r="B251" t="str">
        <f>VLOOKUP($A251,[2]LibPAS!$A$2:$AO$476,2,FALSE)</f>
        <v>MARIANNA COMMUNITY PUBLIC LIB</v>
      </c>
      <c r="C251" s="157">
        <v>0</v>
      </c>
      <c r="D251" s="155">
        <v>3</v>
      </c>
      <c r="E251" s="14"/>
      <c r="F251" s="14"/>
      <c r="J251" s="14"/>
      <c r="K251" s="14"/>
      <c r="V251" s="14"/>
      <c r="AX251" s="14"/>
      <c r="BE251" s="4"/>
      <c r="BF251" s="14"/>
      <c r="BG251" s="14"/>
      <c r="BH251" s="14"/>
      <c r="BI251" s="4"/>
      <c r="BJ251" s="14"/>
      <c r="BK251" s="14"/>
      <c r="BL251" s="14"/>
      <c r="BM251" s="14"/>
      <c r="BN251" s="14"/>
      <c r="BO251" s="4"/>
      <c r="BP251" s="4"/>
      <c r="BQ251" s="14"/>
      <c r="BR251" s="14"/>
      <c r="BS251" s="14"/>
      <c r="BT251" s="14"/>
      <c r="BU251" s="14"/>
      <c r="BV251" s="4"/>
      <c r="BW251" s="4"/>
      <c r="BX251" s="14"/>
      <c r="BY251" s="14"/>
      <c r="BZ251" s="14"/>
      <c r="CA251" s="14"/>
      <c r="CB251" s="4"/>
    </row>
    <row r="252" spans="1:80" x14ac:dyDescent="0.2">
      <c r="A252" s="14">
        <v>906270243</v>
      </c>
      <c r="B252" t="str">
        <f>VLOOKUP($A252,[2]LibPAS!$A$2:$AO$476,2,FALSE)</f>
        <v>MARIENVILLE AREA LIBRARY</v>
      </c>
      <c r="C252" s="168">
        <v>0</v>
      </c>
      <c r="D252" s="155">
        <v>5</v>
      </c>
      <c r="E252" s="14"/>
      <c r="J252" s="14"/>
      <c r="K252" s="14"/>
      <c r="V252" s="14"/>
      <c r="AI252" s="14"/>
      <c r="AX252" s="14"/>
      <c r="BE252" s="4"/>
      <c r="BF252" s="14"/>
      <c r="BG252" s="14"/>
      <c r="BH252" s="14"/>
      <c r="BI252" s="4"/>
      <c r="BJ252" s="14"/>
      <c r="BK252" s="14"/>
      <c r="BL252" s="14"/>
      <c r="BM252" s="14"/>
      <c r="BN252" s="14"/>
      <c r="BO252" s="4"/>
      <c r="BP252" s="4"/>
      <c r="BQ252" s="14"/>
      <c r="BR252" s="14"/>
      <c r="BS252" s="14"/>
      <c r="BT252" s="14"/>
      <c r="BU252" s="14"/>
      <c r="BV252" s="4"/>
      <c r="BW252" s="4"/>
      <c r="BX252" s="4"/>
      <c r="BY252" s="68"/>
      <c r="BZ252" s="68"/>
      <c r="CA252" s="68"/>
      <c r="CB252" s="4"/>
    </row>
    <row r="253" spans="1:80" x14ac:dyDescent="0.2">
      <c r="A253" s="14">
        <v>925230724</v>
      </c>
      <c r="B253" t="str">
        <f>VLOOKUP($A253,[2]LibPAS!$A$2:$AO$476,2,FALSE)</f>
        <v>MARPLE PUBLIC LIBRARY</v>
      </c>
      <c r="C253" s="168">
        <v>0</v>
      </c>
      <c r="D253" s="155">
        <v>19</v>
      </c>
      <c r="E253" s="14"/>
      <c r="F253" s="4"/>
      <c r="J253" s="14"/>
      <c r="K253" s="14"/>
      <c r="N253" s="14"/>
      <c r="V253" s="14"/>
      <c r="AO253" s="14"/>
      <c r="AX253" s="14"/>
      <c r="BC253" s="14"/>
      <c r="BE253" s="4"/>
      <c r="BF253" s="14"/>
      <c r="BG253" s="14"/>
      <c r="BH253" s="14"/>
      <c r="BI253" s="4"/>
      <c r="BJ253" s="4"/>
      <c r="BK253" s="4"/>
      <c r="BL253" s="4"/>
      <c r="BM253" s="14"/>
      <c r="BN253" s="4"/>
      <c r="BO253" s="4"/>
      <c r="BP253" s="4"/>
      <c r="BQ253" s="14"/>
      <c r="BR253" s="14"/>
      <c r="BS253" s="14"/>
      <c r="BT253" s="14"/>
      <c r="BU253" s="4"/>
      <c r="BV253" s="4"/>
      <c r="BW253" s="4"/>
      <c r="BX253" s="14"/>
      <c r="BY253" s="47"/>
      <c r="BZ253" s="47"/>
      <c r="CA253" s="47"/>
      <c r="CB253" s="4"/>
    </row>
    <row r="254" spans="1:80" x14ac:dyDescent="0.2">
      <c r="A254" s="14">
        <v>904101053</v>
      </c>
      <c r="B254" t="str">
        <f>VLOOKUP($A254,[2]LibPAS!$A$2:$AO$476,2,FALSE)</f>
        <v>MARS AREA PUBLIC LIBRARY</v>
      </c>
      <c r="C254" s="168">
        <v>0</v>
      </c>
      <c r="D254" s="155">
        <v>8</v>
      </c>
      <c r="E254" s="14"/>
      <c r="F254" s="4"/>
      <c r="J254" s="14"/>
      <c r="K254" s="14"/>
      <c r="L254" s="14"/>
      <c r="N254" s="14"/>
      <c r="O254" s="14"/>
      <c r="V254" s="14"/>
      <c r="BE254" s="4"/>
      <c r="BF254" s="14"/>
      <c r="BG254" s="14"/>
      <c r="BH254" s="14"/>
      <c r="BI254" s="4"/>
      <c r="BJ254" s="14"/>
      <c r="BK254" s="4"/>
      <c r="BL254" s="14"/>
      <c r="BM254" s="4"/>
      <c r="BN254" s="4"/>
      <c r="BO254" s="4"/>
      <c r="BP254" s="4"/>
      <c r="BQ254" s="14"/>
      <c r="BR254" s="14"/>
      <c r="BS254" s="14"/>
      <c r="BT254" s="14"/>
      <c r="BU254" s="4"/>
      <c r="BV254" s="4"/>
      <c r="BW254" s="4"/>
      <c r="BX254" s="14"/>
      <c r="BY254" s="47"/>
      <c r="BZ254" s="47"/>
      <c r="CA254" s="47"/>
      <c r="CB254" s="4"/>
    </row>
    <row r="255" spans="1:80" x14ac:dyDescent="0.2">
      <c r="A255" s="14">
        <v>908070453</v>
      </c>
      <c r="B255" t="str">
        <f>VLOOKUP($A255,[2]LibPAS!$A$2:$AO$476,2,FALSE)</f>
        <v>MARTINSBURG COMMUNITY LIBRARY</v>
      </c>
      <c r="C255" s="168">
        <v>0</v>
      </c>
      <c r="D255" s="155">
        <v>8</v>
      </c>
      <c r="E255" s="14"/>
      <c r="F255" s="14"/>
      <c r="J255" s="14"/>
      <c r="K255" s="14"/>
      <c r="V255" s="14"/>
      <c r="W255" s="14"/>
      <c r="AX255" s="14"/>
      <c r="BD255" s="14"/>
      <c r="BE255" s="4"/>
      <c r="BF255" s="14"/>
      <c r="BG255" s="14"/>
      <c r="BH255" s="14"/>
      <c r="BI255" s="4"/>
      <c r="BJ255" s="14"/>
      <c r="BK255" s="14"/>
      <c r="BL255" s="14"/>
      <c r="BM255" s="14"/>
      <c r="BN255" s="14"/>
      <c r="BO255" s="4"/>
      <c r="BP255" s="4"/>
      <c r="BQ255" s="14"/>
      <c r="BR255" s="14"/>
      <c r="BS255" s="14"/>
      <c r="BT255" s="14"/>
      <c r="BU255" s="14"/>
      <c r="BV255" s="4"/>
      <c r="BW255" s="4"/>
      <c r="BX255" s="14"/>
      <c r="BY255" s="68"/>
      <c r="BZ255" s="68"/>
      <c r="CA255" s="47"/>
      <c r="CB255" s="4"/>
    </row>
    <row r="256" spans="1:80" x14ac:dyDescent="0.2">
      <c r="A256" s="14">
        <v>925230693</v>
      </c>
      <c r="B256" t="str">
        <f>VLOOKUP($A256,[2]LibPAS!$A$2:$AO$476,2,FALSE)</f>
        <v>MARY M CAMPBELL LIBRARY</v>
      </c>
      <c r="C256" s="168">
        <v>0</v>
      </c>
      <c r="D256" s="155">
        <v>4</v>
      </c>
      <c r="E256" s="14"/>
      <c r="F256" s="14"/>
      <c r="J256" s="14"/>
      <c r="K256" s="14"/>
      <c r="V256" s="14"/>
      <c r="AX256" s="14"/>
      <c r="BE256" s="4"/>
      <c r="BF256" s="14"/>
      <c r="BG256" s="14"/>
      <c r="BH256" s="14"/>
      <c r="BI256" s="4"/>
      <c r="BJ256" s="14"/>
      <c r="BK256" s="4"/>
      <c r="BL256" s="14"/>
      <c r="BM256" s="14"/>
      <c r="BN256" s="14"/>
      <c r="BO256" s="4"/>
      <c r="BP256" s="4"/>
      <c r="BQ256" s="14"/>
      <c r="BR256" s="14"/>
      <c r="BS256" s="14"/>
      <c r="BT256" s="14"/>
      <c r="BU256" s="4"/>
      <c r="BV256" s="4"/>
      <c r="BW256" s="4"/>
      <c r="BX256" s="4"/>
      <c r="BY256" s="68"/>
      <c r="BZ256" s="68"/>
      <c r="CA256" s="68"/>
      <c r="CB256" s="4"/>
    </row>
    <row r="257" spans="1:80" x14ac:dyDescent="0.2">
      <c r="A257" s="14">
        <v>920481113</v>
      </c>
      <c r="B257" t="str">
        <f>VLOOKUP($A257,[2]LibPAS!$A$2:$AO$476,2,FALSE)</f>
        <v>MARY MEUSER MEMORIAL LIBRARY</v>
      </c>
      <c r="C257" s="168">
        <v>0</v>
      </c>
      <c r="D257" s="155">
        <v>7</v>
      </c>
      <c r="E257" s="14"/>
      <c r="F257" s="4"/>
      <c r="J257" s="14"/>
      <c r="K257" s="14"/>
      <c r="V257" s="14"/>
      <c r="BE257" s="4"/>
      <c r="BF257" s="14"/>
      <c r="BG257" s="14"/>
      <c r="BH257" s="14"/>
      <c r="BI257" s="4"/>
      <c r="BJ257" s="14"/>
      <c r="BK257" s="14"/>
      <c r="BL257" s="14"/>
      <c r="BM257" s="14"/>
      <c r="BN257" s="14"/>
      <c r="BO257" s="4"/>
      <c r="BP257" s="4"/>
      <c r="BQ257" s="14"/>
      <c r="BR257" s="14"/>
      <c r="BS257" s="14"/>
      <c r="BT257" s="14"/>
      <c r="BU257" s="14"/>
      <c r="BV257" s="4"/>
      <c r="BW257" s="4"/>
      <c r="BX257" s="14"/>
      <c r="CA257" s="47"/>
      <c r="CB257" s="4"/>
    </row>
    <row r="258" spans="1:80" x14ac:dyDescent="0.2">
      <c r="A258" s="14">
        <v>908561265</v>
      </c>
      <c r="B258" t="str">
        <f>VLOOKUP($A258,[2]LibPAS!$A$2:$AO$476,2,FALSE)</f>
        <v>MARY S BIESECKER PUB LIBRARY</v>
      </c>
      <c r="C258" s="168">
        <v>0</v>
      </c>
      <c r="D258" s="155">
        <v>15</v>
      </c>
      <c r="E258" s="14"/>
      <c r="F258" s="14"/>
      <c r="J258" s="14"/>
      <c r="K258" s="14"/>
      <c r="N258" s="14"/>
      <c r="V258" s="14"/>
      <c r="AL258" s="14"/>
      <c r="AM258" s="14"/>
      <c r="AN258" s="14"/>
      <c r="AO258" s="14"/>
      <c r="BD258" s="14"/>
      <c r="BE258" s="4"/>
      <c r="BF258" s="14"/>
      <c r="BG258" s="14"/>
      <c r="BH258" s="14"/>
      <c r="BI258" s="4"/>
      <c r="BJ258" s="14"/>
      <c r="BK258" s="14"/>
      <c r="BL258" s="14"/>
      <c r="BM258" s="14"/>
      <c r="BN258" s="14"/>
      <c r="BO258" s="4"/>
      <c r="BP258" s="4"/>
      <c r="BQ258" s="14"/>
      <c r="BR258" s="14"/>
      <c r="BS258" s="14"/>
      <c r="BT258" s="14"/>
      <c r="BU258" s="14"/>
      <c r="BV258" s="4"/>
      <c r="BW258" s="4"/>
      <c r="BX258" s="14"/>
      <c r="BY258" s="14"/>
      <c r="BZ258" s="14"/>
      <c r="CA258" s="14"/>
      <c r="CB258" s="4"/>
    </row>
    <row r="259" spans="1:80" x14ac:dyDescent="0.2">
      <c r="A259" s="14">
        <v>915500423</v>
      </c>
      <c r="B259" t="str">
        <f>VLOOKUP($A259,[2]LibPAS!$A$2:$AO$476,2,FALSE)</f>
        <v>MARYSVILLE RYE LIB ASSOCIATION</v>
      </c>
      <c r="C259" s="168">
        <v>0</v>
      </c>
      <c r="D259" s="155">
        <v>4</v>
      </c>
      <c r="E259" s="14"/>
      <c r="F259" s="4"/>
      <c r="J259" s="14"/>
      <c r="K259" s="14"/>
      <c r="L259" s="14"/>
      <c r="N259" s="14"/>
      <c r="O259" s="14"/>
      <c r="V259" s="14"/>
      <c r="AX259" s="14"/>
      <c r="BE259" s="4"/>
      <c r="BF259" s="4"/>
      <c r="BG259" s="4"/>
      <c r="BH259" s="14"/>
      <c r="BI259" s="4"/>
      <c r="BJ259" s="14"/>
      <c r="BK259" s="14"/>
      <c r="BL259" s="14"/>
      <c r="BM259" s="14"/>
      <c r="BN259" s="14"/>
      <c r="BO259" s="4"/>
      <c r="BP259" s="4"/>
      <c r="BQ259" s="14"/>
      <c r="BR259" s="14"/>
      <c r="BS259" s="14"/>
      <c r="BT259" s="14"/>
      <c r="BU259" s="4"/>
      <c r="BV259" s="4"/>
      <c r="BW259" s="4"/>
      <c r="BX259" s="14"/>
      <c r="BY259" s="47"/>
      <c r="BZ259" s="47"/>
      <c r="CA259" s="47"/>
      <c r="CB259" s="4"/>
    </row>
    <row r="260" spans="1:80" x14ac:dyDescent="0.2">
      <c r="A260" s="14">
        <v>912671713</v>
      </c>
      <c r="B260" t="str">
        <f>VLOOKUP($A260,[2]LibPAS!$A$2:$AO$476,2,FALSE)</f>
        <v>MASON DIXON PUBLIC LIBRARY</v>
      </c>
      <c r="C260" s="157">
        <v>0</v>
      </c>
      <c r="D260" s="155">
        <v>11</v>
      </c>
      <c r="E260" s="14"/>
      <c r="F260" s="14"/>
      <c r="J260" s="14"/>
      <c r="K260" s="14"/>
      <c r="V260" s="14"/>
      <c r="AX260" s="14"/>
      <c r="BE260" s="4"/>
      <c r="BF260" s="14"/>
      <c r="BG260" s="14"/>
      <c r="BH260" s="14"/>
      <c r="BI260" s="4"/>
      <c r="BJ260" s="14"/>
      <c r="BK260" s="4"/>
      <c r="BL260" s="14"/>
      <c r="BM260" s="14"/>
      <c r="BN260" s="14"/>
      <c r="BO260" s="4"/>
      <c r="BP260" s="4"/>
      <c r="BQ260" s="14"/>
      <c r="BR260" s="14"/>
      <c r="BS260" s="14"/>
      <c r="BT260" s="14"/>
      <c r="BU260" s="14"/>
      <c r="BV260" s="4"/>
      <c r="BW260" s="4"/>
      <c r="BX260" s="14"/>
      <c r="BY260" s="47"/>
      <c r="BZ260" s="47"/>
      <c r="CA260" s="47"/>
      <c r="CB260" s="4"/>
    </row>
    <row r="261" spans="1:80" x14ac:dyDescent="0.2">
      <c r="A261" s="14">
        <v>917081295</v>
      </c>
      <c r="B261" t="str">
        <f>VLOOKUP($A261,[2]LibPAS!$A$2:$AO$476,2,FALSE)</f>
        <v>MATHER MEMORIAL LIBRARY</v>
      </c>
      <c r="C261" s="168">
        <v>0</v>
      </c>
      <c r="D261" s="155">
        <v>8</v>
      </c>
      <c r="E261" s="14"/>
      <c r="F261" s="4"/>
      <c r="J261" s="14"/>
      <c r="K261" s="14"/>
      <c r="O261" s="14"/>
      <c r="U261" s="14"/>
      <c r="V261" s="14"/>
      <c r="AC261" s="14"/>
      <c r="AI261" s="14"/>
      <c r="AO261" s="14"/>
      <c r="BE261" s="4"/>
      <c r="BF261" s="14"/>
      <c r="BG261" s="14"/>
      <c r="BH261" s="14"/>
      <c r="BI261" s="4"/>
      <c r="BJ261" s="14"/>
      <c r="BK261" s="4"/>
      <c r="BL261" s="14"/>
      <c r="BM261" s="14"/>
      <c r="BN261" s="14"/>
      <c r="BO261" s="4"/>
      <c r="BP261" s="4"/>
      <c r="BQ261" s="14"/>
      <c r="BR261" s="14"/>
      <c r="BS261" s="14"/>
      <c r="BT261" s="14"/>
      <c r="BU261" s="4"/>
      <c r="BV261" s="4"/>
      <c r="BW261" s="4"/>
      <c r="BX261" s="14"/>
      <c r="BY261" s="47"/>
      <c r="BZ261" s="47"/>
      <c r="CA261" s="47"/>
      <c r="CB261" s="4"/>
    </row>
    <row r="262" spans="1:80" x14ac:dyDescent="0.2">
      <c r="A262" s="14">
        <v>913380215</v>
      </c>
      <c r="B262" t="str">
        <f>VLOOKUP($A262,[2]LibPAS!$A$2:$AO$476,2,FALSE)</f>
        <v>MATTHEWS PUBLIC LIBRARY</v>
      </c>
      <c r="C262" s="168">
        <v>0</v>
      </c>
      <c r="D262" s="155">
        <v>8</v>
      </c>
      <c r="E262" s="14"/>
      <c r="F262" s="4"/>
      <c r="J262" s="14"/>
      <c r="K262" s="14"/>
      <c r="L262" s="14"/>
      <c r="N262" s="14"/>
      <c r="O262" s="14"/>
      <c r="U262" s="14"/>
      <c r="V262" s="14"/>
      <c r="AC262" s="14"/>
      <c r="AI262" s="14"/>
      <c r="AO262" s="14"/>
      <c r="AX262" s="14"/>
      <c r="BC262" s="14"/>
      <c r="BE262" s="4"/>
      <c r="BF262" s="4"/>
      <c r="BG262" s="4"/>
      <c r="BH262" s="14"/>
      <c r="BI262" s="4"/>
      <c r="BJ262" s="14"/>
      <c r="BK262" s="14"/>
      <c r="BL262" s="14"/>
      <c r="BM262" s="14"/>
      <c r="BN262" s="14"/>
      <c r="BO262" s="4"/>
      <c r="BP262" s="4"/>
      <c r="BQ262" s="14"/>
      <c r="BR262" s="14"/>
      <c r="BS262" s="14"/>
      <c r="BT262" s="14"/>
      <c r="BU262" s="14"/>
      <c r="BV262" s="4"/>
      <c r="BW262" s="4"/>
      <c r="BX262" s="14"/>
      <c r="BY262" s="14"/>
      <c r="BZ262" s="14"/>
      <c r="CA262" s="14"/>
      <c r="CB262" s="4"/>
    </row>
    <row r="263" spans="1:80" x14ac:dyDescent="0.2">
      <c r="A263" s="14">
        <v>916190123</v>
      </c>
      <c r="B263" t="str">
        <f>VLOOKUP($A263,[2]LibPAS!$A$2:$AO$476,2,FALSE)</f>
        <v>MCBRIDE MEMORIAL LIBRARY</v>
      </c>
      <c r="C263" s="168">
        <v>0</v>
      </c>
      <c r="D263" s="155">
        <v>23</v>
      </c>
      <c r="E263" s="14"/>
      <c r="F263" s="14"/>
      <c r="J263" s="14"/>
      <c r="K263" s="14"/>
      <c r="N263" s="14"/>
      <c r="U263" s="14"/>
      <c r="V263" s="14"/>
      <c r="AC263" s="14"/>
      <c r="AI263" s="14"/>
      <c r="AO263" s="14"/>
      <c r="AX263" s="14"/>
      <c r="BC263" s="14"/>
      <c r="BE263" s="4"/>
      <c r="BF263" s="14"/>
      <c r="BG263" s="14"/>
      <c r="BH263" s="14"/>
      <c r="BI263" s="4"/>
      <c r="BJ263" s="14"/>
      <c r="BK263" s="14"/>
      <c r="BL263" s="14"/>
      <c r="BM263" s="14"/>
      <c r="BN263" s="14"/>
      <c r="BO263" s="4"/>
      <c r="BP263" s="4"/>
      <c r="BQ263" s="14"/>
      <c r="BR263" s="14"/>
      <c r="BS263" s="14"/>
      <c r="BT263" s="14"/>
      <c r="BU263" s="4"/>
      <c r="BV263" s="4"/>
      <c r="BW263" s="4"/>
      <c r="BX263" s="14"/>
      <c r="BY263" s="47"/>
      <c r="BZ263" s="47"/>
      <c r="CA263" s="47"/>
      <c r="CB263" s="4"/>
    </row>
    <row r="264" spans="1:80" x14ac:dyDescent="0.2">
      <c r="A264" s="14">
        <v>905250845</v>
      </c>
      <c r="B264" t="str">
        <f>VLOOKUP($A264,[2]LibPAS!$A$2:$AO$476,2,FALSE)</f>
        <v>MCCORD MEMORIAL LIBRARY</v>
      </c>
      <c r="C264" s="168">
        <v>0</v>
      </c>
      <c r="D264" s="155">
        <v>8</v>
      </c>
      <c r="E264" s="14"/>
      <c r="F264" s="4"/>
      <c r="J264" s="14"/>
      <c r="K264" s="14"/>
      <c r="U264" s="14"/>
      <c r="AC264" s="14"/>
      <c r="AI264" s="14"/>
      <c r="AO264" s="14"/>
      <c r="AX264" s="14"/>
      <c r="BC264" s="14"/>
      <c r="BE264" s="4"/>
      <c r="BF264" s="14"/>
      <c r="BG264" s="14"/>
      <c r="BH264" s="14"/>
      <c r="BI264" s="4"/>
      <c r="BJ264" s="14"/>
      <c r="BK264" s="14"/>
      <c r="BL264" s="14"/>
      <c r="BM264" s="14"/>
      <c r="BN264" s="14"/>
      <c r="BO264" s="4"/>
      <c r="BP264" s="4"/>
      <c r="BQ264" s="14"/>
      <c r="BR264" s="14"/>
      <c r="BS264" s="14"/>
      <c r="BT264" s="14"/>
      <c r="BU264" s="14"/>
      <c r="BV264" s="4"/>
      <c r="BW264" s="4"/>
      <c r="BX264" s="14"/>
      <c r="BY264" s="47"/>
      <c r="BZ264" s="47"/>
      <c r="CA264" s="47"/>
      <c r="CB264" s="4"/>
    </row>
    <row r="265" spans="1:80" x14ac:dyDescent="0.2">
      <c r="A265" s="14">
        <v>905200632</v>
      </c>
      <c r="B265" t="str">
        <f>VLOOKUP($A265,[2]LibPAS!$A$2:$AO$476,2,FALSE)</f>
        <v>MEADVILLE PUBLIC LIBRARY</v>
      </c>
      <c r="C265" s="168">
        <v>0</v>
      </c>
      <c r="D265" s="155">
        <v>24</v>
      </c>
      <c r="E265" s="14"/>
      <c r="F265" s="14"/>
      <c r="J265" s="14"/>
      <c r="K265" s="14"/>
      <c r="V265" s="14"/>
      <c r="AZ265" s="14"/>
      <c r="BA265" s="14"/>
      <c r="BB265" s="14"/>
      <c r="BC265" s="14"/>
      <c r="BD265" s="14"/>
      <c r="BE265" s="4"/>
      <c r="BF265" s="14"/>
      <c r="BG265" s="14"/>
      <c r="BH265" s="14"/>
      <c r="BI265" s="4"/>
      <c r="BJ265" s="4"/>
      <c r="BK265" s="4"/>
      <c r="BL265" s="4"/>
      <c r="BM265" s="14"/>
      <c r="BN265" s="4"/>
      <c r="BO265" s="4"/>
      <c r="BP265" s="4"/>
      <c r="BQ265" s="14"/>
      <c r="BR265" s="14"/>
      <c r="BS265" s="14"/>
      <c r="BT265" s="14"/>
      <c r="BU265" s="4"/>
      <c r="BV265" s="4"/>
      <c r="BW265" s="4"/>
      <c r="BX265" s="14"/>
      <c r="BY265" s="14"/>
      <c r="BZ265" s="14"/>
      <c r="CA265" s="14"/>
      <c r="CB265" s="4"/>
    </row>
    <row r="266" spans="1:80" x14ac:dyDescent="0.2">
      <c r="A266" s="14">
        <v>925230753</v>
      </c>
      <c r="B266" t="str">
        <f>VLOOKUP($A266,[2]LibPAS!$A$2:$AO$476,2,FALSE)</f>
        <v>MEDIA UPPER PROVIDENCE FREE LIBRARY</v>
      </c>
      <c r="C266" s="168">
        <v>3451134</v>
      </c>
      <c r="D266" s="155">
        <v>12</v>
      </c>
      <c r="E266" s="14"/>
      <c r="F266" s="14"/>
      <c r="J266" s="14"/>
      <c r="K266" s="14"/>
      <c r="L266" s="14"/>
      <c r="O266" s="14"/>
      <c r="V266" s="14"/>
      <c r="AC266" s="14"/>
      <c r="AO266" s="14"/>
      <c r="AX266" s="14"/>
      <c r="BC266" s="14"/>
      <c r="BE266" s="4"/>
      <c r="BF266" s="14"/>
      <c r="BG266" s="14"/>
      <c r="BH266" s="14"/>
      <c r="BI266" s="4"/>
      <c r="BJ266" s="14"/>
      <c r="BK266" s="14"/>
      <c r="BL266" s="14"/>
      <c r="BM266" s="14"/>
      <c r="BN266" s="14"/>
      <c r="BO266" s="4"/>
      <c r="BP266" s="4"/>
      <c r="BQ266" s="14"/>
      <c r="BR266" s="14"/>
      <c r="BS266" s="14"/>
      <c r="BT266" s="14"/>
      <c r="BU266" s="4"/>
      <c r="BV266" s="4"/>
      <c r="BW266" s="4"/>
      <c r="BX266" s="14"/>
      <c r="BY266" s="14"/>
      <c r="BZ266" s="14"/>
      <c r="CA266" s="14"/>
      <c r="CB266" s="4"/>
    </row>
    <row r="267" spans="1:80" x14ac:dyDescent="0.2">
      <c r="A267" s="14">
        <v>920480633</v>
      </c>
      <c r="B267" t="str">
        <f>VLOOKUP($A267,[2]LibPAS!$A$2:$AO$476,2,FALSE)</f>
        <v>MEM LIB OF NAZARETH &amp; VICINITY</v>
      </c>
      <c r="C267" s="168">
        <v>0</v>
      </c>
      <c r="D267" s="155">
        <v>20</v>
      </c>
      <c r="E267" s="14"/>
      <c r="J267" s="14"/>
      <c r="K267" s="14"/>
      <c r="N267" s="14"/>
      <c r="U267" s="14"/>
      <c r="V267" s="14"/>
      <c r="AC267" s="14"/>
      <c r="AI267" s="14"/>
      <c r="AO267" s="14"/>
      <c r="AX267" s="14"/>
      <c r="BE267" s="4"/>
      <c r="BF267" s="14"/>
      <c r="BG267" s="14"/>
      <c r="BH267" s="14"/>
      <c r="BI267" s="4"/>
      <c r="BJ267" s="14"/>
      <c r="BK267" s="14"/>
      <c r="BL267" s="14"/>
      <c r="BM267" s="14"/>
      <c r="BN267" s="14"/>
      <c r="BO267" s="4"/>
      <c r="BP267" s="4"/>
      <c r="BQ267" s="14"/>
      <c r="BR267" s="14"/>
      <c r="BS267" s="14"/>
      <c r="BT267" s="14"/>
      <c r="BU267" s="4"/>
      <c r="BV267" s="4"/>
      <c r="BW267" s="4"/>
      <c r="BX267" s="4"/>
      <c r="BY267" s="68"/>
      <c r="BZ267" s="68"/>
      <c r="CA267" s="68"/>
      <c r="CB267" s="4"/>
    </row>
    <row r="268" spans="1:80" x14ac:dyDescent="0.2">
      <c r="A268" s="14">
        <v>925231024</v>
      </c>
      <c r="B268" t="str">
        <f>VLOOKUP($A268,[2]LibPAS!$A$2:$AO$476,2,FALSE)</f>
        <v>MEM LIBRARY OF RADNOR TWNSHP</v>
      </c>
      <c r="C268" s="168">
        <v>61846</v>
      </c>
      <c r="D268" s="155">
        <v>18</v>
      </c>
      <c r="E268" s="14"/>
      <c r="F268" s="14"/>
      <c r="J268" s="14"/>
      <c r="K268" s="14"/>
      <c r="N268" s="14"/>
      <c r="V268" s="14"/>
      <c r="AX268" s="14"/>
      <c r="BE268" s="4"/>
      <c r="BF268" s="14"/>
      <c r="BG268" s="14"/>
      <c r="BH268" s="14"/>
      <c r="BI268" s="4"/>
      <c r="BJ268" s="4"/>
      <c r="BK268" s="4"/>
      <c r="BL268" s="4"/>
      <c r="BM268" s="14"/>
      <c r="BN268" s="4"/>
      <c r="BO268" s="4"/>
      <c r="BP268" s="4"/>
      <c r="BQ268" s="14"/>
      <c r="BR268" s="14"/>
      <c r="BS268" s="14"/>
      <c r="BT268" s="14"/>
      <c r="BU268" s="14"/>
      <c r="BV268" s="4"/>
      <c r="BW268" s="4"/>
      <c r="BX268" s="14"/>
      <c r="BY268" s="47"/>
      <c r="BZ268" s="47"/>
      <c r="CA268" s="47"/>
      <c r="CB268" s="4"/>
    </row>
    <row r="269" spans="1:80" x14ac:dyDescent="0.2">
      <c r="A269" s="14">
        <v>906330153</v>
      </c>
      <c r="B269" t="str">
        <f>VLOOKUP($A269,[2]LibPAS!$A$2:$AO$476,2,FALSE)</f>
        <v>MENGLE MEMORIAL LIBRARY</v>
      </c>
      <c r="C269" s="168">
        <v>0</v>
      </c>
      <c r="D269" s="155">
        <v>23</v>
      </c>
      <c r="E269" s="14"/>
      <c r="F269" s="14"/>
      <c r="J269" s="14"/>
      <c r="K269" s="14"/>
      <c r="U269" s="14"/>
      <c r="V269" s="14"/>
      <c r="AC269" s="14"/>
      <c r="AI269" s="14"/>
      <c r="AO269" s="14"/>
      <c r="AX269" s="14"/>
      <c r="BC269" s="14"/>
      <c r="BE269" s="4"/>
      <c r="BF269" s="14"/>
      <c r="BG269" s="14"/>
      <c r="BH269" s="14"/>
      <c r="BI269" s="4"/>
      <c r="BJ269" s="14"/>
      <c r="BK269" s="4"/>
      <c r="BL269" s="14"/>
      <c r="BM269" s="14"/>
      <c r="BN269" s="14"/>
      <c r="BO269" s="4"/>
      <c r="BP269" s="4"/>
      <c r="BQ269" s="14"/>
      <c r="BR269" s="14"/>
      <c r="BS269" s="14"/>
      <c r="BT269" s="14"/>
      <c r="BU269" s="4"/>
      <c r="BV269" s="4"/>
      <c r="BW269" s="4"/>
      <c r="BX269" s="4"/>
      <c r="BY269" s="68"/>
      <c r="BZ269" s="68"/>
      <c r="CA269" s="68"/>
      <c r="CB269" s="4"/>
    </row>
    <row r="270" spans="1:80" x14ac:dyDescent="0.2">
      <c r="A270" s="14">
        <v>904430693</v>
      </c>
      <c r="B270" t="str">
        <f>VLOOKUP($A270,[2]LibPAS!$A$2:$AO$476,2,FALSE)</f>
        <v>MERCER AREA LIBRARY</v>
      </c>
      <c r="C270" s="157">
        <v>0</v>
      </c>
      <c r="D270" s="155">
        <v>13</v>
      </c>
      <c r="E270" s="14"/>
      <c r="F270" s="4"/>
      <c r="J270" s="14"/>
      <c r="K270" s="14"/>
      <c r="L270" s="14"/>
      <c r="N270" s="14"/>
      <c r="O270" s="14"/>
      <c r="V270" s="14"/>
      <c r="AI270" s="14"/>
      <c r="AX270" s="14"/>
      <c r="BD270" s="14"/>
      <c r="BE270" s="4"/>
      <c r="BF270" s="14"/>
      <c r="BG270" s="14"/>
      <c r="BH270" s="14"/>
      <c r="BI270" s="4"/>
      <c r="BJ270" s="14"/>
      <c r="BK270" s="14"/>
      <c r="BL270" s="14"/>
      <c r="BM270" s="14"/>
      <c r="BN270" s="14"/>
      <c r="BO270" s="4"/>
      <c r="BP270" s="4"/>
      <c r="BQ270" s="14"/>
      <c r="BR270" s="14"/>
      <c r="BS270" s="14"/>
      <c r="BT270" s="14"/>
      <c r="BU270" s="14"/>
      <c r="BV270" s="4"/>
      <c r="BW270" s="4"/>
      <c r="BX270" s="14"/>
      <c r="BY270" s="47"/>
      <c r="BZ270" s="47"/>
      <c r="CA270" s="47"/>
      <c r="CB270" s="4"/>
    </row>
    <row r="271" spans="1:80" x14ac:dyDescent="0.2">
      <c r="A271" s="14">
        <v>908560783</v>
      </c>
      <c r="B271" t="str">
        <f>VLOOKUP($A271,[2]LibPAS!$A$2:$AO$476,2,FALSE)</f>
        <v>MEYERSDALE PUBLIC LIBRARY</v>
      </c>
      <c r="C271" s="168">
        <v>0</v>
      </c>
      <c r="D271" s="155">
        <v>9</v>
      </c>
      <c r="E271" s="14"/>
      <c r="J271" s="14"/>
      <c r="K271" s="14"/>
      <c r="V271" s="14"/>
      <c r="AX271" s="14"/>
      <c r="BE271" s="4"/>
      <c r="BF271" s="14"/>
      <c r="BG271" s="14"/>
      <c r="BH271" s="14"/>
      <c r="BI271" s="4"/>
      <c r="BJ271" s="14"/>
      <c r="BK271" s="14"/>
      <c r="BL271" s="14"/>
      <c r="BM271" s="14"/>
      <c r="BN271" s="14"/>
      <c r="BO271" s="4"/>
      <c r="BP271" s="4"/>
      <c r="BQ271" s="14"/>
      <c r="BR271" s="4"/>
      <c r="BS271" s="14"/>
      <c r="BT271" s="14"/>
      <c r="BU271" s="4"/>
      <c r="BV271" s="4"/>
      <c r="BW271" s="4"/>
      <c r="BX271" s="14"/>
      <c r="BY271" s="14"/>
      <c r="BZ271" s="14"/>
      <c r="CA271" s="14"/>
      <c r="CB271" s="4"/>
    </row>
    <row r="272" spans="1:80" x14ac:dyDescent="0.2">
      <c r="A272" s="14">
        <v>925230785</v>
      </c>
      <c r="B272" t="str">
        <f>VLOOKUP($A272,[2]LibPAS!$A$2:$AO$476,2,FALSE)</f>
        <v>MIDDLETOWN FREE LIBRARY</v>
      </c>
      <c r="C272" s="157">
        <v>0</v>
      </c>
      <c r="D272" s="155">
        <v>10</v>
      </c>
      <c r="E272" s="14"/>
      <c r="F272" s="4"/>
      <c r="J272" s="14"/>
      <c r="K272" s="14"/>
      <c r="L272" s="14"/>
      <c r="O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X272" s="14"/>
      <c r="BE272" s="4"/>
      <c r="BF272" s="14"/>
      <c r="BG272" s="14"/>
      <c r="BH272" s="14"/>
      <c r="BI272" s="4"/>
      <c r="BJ272" s="14"/>
      <c r="BK272" s="14"/>
      <c r="BL272" s="14"/>
      <c r="BM272" s="14"/>
      <c r="BN272" s="14"/>
      <c r="BO272" s="4"/>
      <c r="BP272" s="4"/>
      <c r="BQ272" s="14"/>
      <c r="BR272" s="14"/>
      <c r="BS272" s="14"/>
      <c r="BT272" s="14"/>
      <c r="BU272" s="14"/>
      <c r="BV272" s="4"/>
      <c r="BW272" s="4"/>
      <c r="BX272" s="4"/>
      <c r="BY272" s="68"/>
      <c r="BZ272" s="68"/>
      <c r="CA272" s="68"/>
      <c r="CB272" s="4"/>
    </row>
    <row r="273" spans="1:80" x14ac:dyDescent="0.2">
      <c r="A273" s="14">
        <v>915220633</v>
      </c>
      <c r="B273" t="str">
        <f>VLOOKUP($A273,[2]LibPAS!$A$2:$AO$476,2,FALSE)</f>
        <v>MIDDLETOWN PUBLIC LIBRARY</v>
      </c>
      <c r="C273" s="168">
        <v>0</v>
      </c>
      <c r="D273" s="155">
        <v>9</v>
      </c>
      <c r="E273" s="14"/>
      <c r="F273" s="4"/>
      <c r="J273" s="14"/>
      <c r="K273" s="14"/>
      <c r="N273" s="14"/>
      <c r="O273" s="14"/>
      <c r="V273" s="14"/>
      <c r="AX273" s="14"/>
      <c r="BC273" s="14"/>
      <c r="BE273" s="4"/>
      <c r="BF273" s="14"/>
      <c r="BG273" s="14"/>
      <c r="BH273" s="14"/>
      <c r="BI273" s="4"/>
      <c r="BJ273" s="4"/>
      <c r="BK273" s="4"/>
      <c r="BL273" s="4"/>
      <c r="BM273" s="14"/>
      <c r="BN273" s="4"/>
      <c r="BO273" s="4"/>
      <c r="BP273" s="4"/>
      <c r="BQ273" s="14"/>
      <c r="BR273" s="14"/>
      <c r="BS273" s="14"/>
      <c r="BT273" s="14"/>
      <c r="BU273" s="14"/>
      <c r="BV273" s="4"/>
      <c r="BW273" s="4"/>
      <c r="BX273" s="14"/>
      <c r="BY273" s="47"/>
      <c r="BZ273" s="47"/>
      <c r="CA273" s="47"/>
      <c r="CB273" s="4"/>
    </row>
    <row r="274" spans="1:80" x14ac:dyDescent="0.2">
      <c r="A274" s="14">
        <v>914061173</v>
      </c>
      <c r="B274" t="str">
        <f>VLOOKUP($A274,[2]LibPAS!$A$2:$AO$476,2,FALSE)</f>
        <v>MIFFLIN COMMUNITY LIBRARY</v>
      </c>
      <c r="C274" s="168">
        <v>0</v>
      </c>
      <c r="D274" s="155">
        <v>23</v>
      </c>
      <c r="E274" s="14"/>
      <c r="F274" s="4"/>
      <c r="J274" s="14"/>
      <c r="K274" s="14"/>
      <c r="L274" s="14"/>
      <c r="N274" s="14"/>
      <c r="O274" s="14"/>
      <c r="V274" s="14"/>
      <c r="AC274" s="14"/>
      <c r="AI274" s="14"/>
      <c r="AO274" s="14"/>
      <c r="AX274" s="14"/>
      <c r="BC274" s="14"/>
      <c r="BE274" s="4"/>
      <c r="BF274" s="14"/>
      <c r="BG274" s="14"/>
      <c r="BH274" s="14"/>
      <c r="BI274" s="4"/>
      <c r="BJ274" s="14"/>
      <c r="BK274" s="4"/>
      <c r="BL274" s="14"/>
      <c r="BM274" s="14"/>
      <c r="BN274" s="14"/>
      <c r="BO274" s="4"/>
      <c r="BP274" s="4"/>
      <c r="BQ274" s="14"/>
      <c r="BR274" s="14"/>
      <c r="BS274" s="14"/>
      <c r="BT274" s="14"/>
      <c r="BU274" s="4"/>
      <c r="BV274" s="4"/>
      <c r="BW274" s="4"/>
      <c r="BX274" s="4"/>
      <c r="BY274" s="68"/>
      <c r="BZ274" s="68"/>
      <c r="CA274" s="68"/>
      <c r="CB274" s="4"/>
    </row>
    <row r="275" spans="1:80" x14ac:dyDescent="0.2">
      <c r="A275" s="14">
        <v>911440303</v>
      </c>
      <c r="B275" t="str">
        <f>VLOOKUP($A275,[2]LibPAS!$A$2:$AO$476,2,FALSE)</f>
        <v>MIFFLIN COUNTY LIBRARY</v>
      </c>
      <c r="C275" s="168">
        <v>0</v>
      </c>
      <c r="D275" s="155">
        <v>15</v>
      </c>
      <c r="E275" s="14"/>
      <c r="F275" s="4"/>
      <c r="J275" s="14"/>
      <c r="K275" s="14"/>
      <c r="N275" s="14"/>
      <c r="U275" s="14"/>
      <c r="V275" s="14"/>
      <c r="AC275" s="14"/>
      <c r="AI275" s="14"/>
      <c r="AO275" s="14"/>
      <c r="AX275" s="14"/>
      <c r="BC275" s="14"/>
      <c r="BE275" s="4"/>
      <c r="BF275" s="14"/>
      <c r="BG275" s="14"/>
      <c r="BH275" s="14"/>
      <c r="BI275" s="4"/>
      <c r="BJ275" s="14"/>
      <c r="BK275" s="4"/>
      <c r="BL275" s="14"/>
      <c r="BM275" s="14"/>
      <c r="BN275" s="14"/>
      <c r="BO275" s="4"/>
      <c r="BP275" s="4"/>
      <c r="BQ275" s="14"/>
      <c r="BR275" s="4"/>
      <c r="BS275" s="14"/>
      <c r="BT275" s="14"/>
      <c r="BU275" s="4"/>
      <c r="BV275" s="4"/>
      <c r="BW275" s="4"/>
      <c r="BX275" s="14"/>
      <c r="BY275" s="68"/>
      <c r="BZ275" s="68"/>
      <c r="CA275" s="68"/>
      <c r="CB275" s="4"/>
    </row>
    <row r="276" spans="1:80" x14ac:dyDescent="0.2">
      <c r="A276" s="14">
        <v>913361203</v>
      </c>
      <c r="B276" t="str">
        <f>VLOOKUP($A276,[2]LibPAS!$A$2:$AO$476,2,FALSE)</f>
        <v>MILANOF-SCHOCK LIBRARY</v>
      </c>
      <c r="C276" s="168">
        <v>0</v>
      </c>
      <c r="D276" s="155">
        <v>14</v>
      </c>
      <c r="E276" s="14"/>
      <c r="F276" s="14"/>
      <c r="J276" s="14"/>
      <c r="K276" s="14"/>
      <c r="N276" s="14"/>
      <c r="U276" s="14"/>
      <c r="V276" s="14"/>
      <c r="W276" s="14"/>
      <c r="AC276" s="14"/>
      <c r="AI276" s="14"/>
      <c r="AO276" s="14"/>
      <c r="AX276" s="14"/>
      <c r="BC276" s="14"/>
      <c r="BE276" s="4"/>
      <c r="BF276" s="14"/>
      <c r="BG276" s="14"/>
      <c r="BH276" s="14"/>
      <c r="BI276" s="4"/>
      <c r="BJ276" s="14"/>
      <c r="BK276" s="14"/>
      <c r="BL276" s="14"/>
      <c r="BM276" s="4"/>
      <c r="BN276" s="4"/>
      <c r="BO276" s="4"/>
      <c r="BP276" s="4"/>
      <c r="BQ276" s="14"/>
      <c r="BR276" s="14"/>
      <c r="BS276" s="14"/>
      <c r="BT276" s="14"/>
      <c r="BU276" s="14"/>
      <c r="BV276" s="4"/>
      <c r="BW276" s="4"/>
      <c r="BX276" s="14"/>
      <c r="BY276" s="14"/>
      <c r="BZ276" s="14"/>
      <c r="CA276" s="14"/>
      <c r="CB276" s="4"/>
    </row>
    <row r="277" spans="1:80" x14ac:dyDescent="0.2">
      <c r="A277" s="14">
        <v>918401322</v>
      </c>
      <c r="B277" t="str">
        <f>VLOOKUP($A277,[2]LibPAS!$A$2:$AO$476,2,FALSE)</f>
        <v>MILL MEMORIAL LIBRARY</v>
      </c>
      <c r="C277" s="157">
        <v>0</v>
      </c>
      <c r="D277" s="155">
        <v>6</v>
      </c>
      <c r="E277" s="14"/>
      <c r="F277" s="14"/>
      <c r="H277" s="14"/>
      <c r="I277" s="14"/>
      <c r="J277" s="14"/>
      <c r="K277" s="14"/>
      <c r="L277" s="14"/>
      <c r="O277" s="14"/>
      <c r="U277" s="14"/>
      <c r="V277" s="14"/>
      <c r="AC277" s="14"/>
      <c r="AI277" s="14"/>
      <c r="AO277" s="14"/>
      <c r="AX277" s="14"/>
      <c r="BC277" s="14"/>
      <c r="BD277" s="14"/>
      <c r="BE277" s="4"/>
      <c r="BF277" s="14"/>
      <c r="BG277" s="14"/>
      <c r="BH277" s="14"/>
      <c r="BI277" s="4"/>
      <c r="BJ277" s="4"/>
      <c r="BK277" s="4"/>
      <c r="BL277" s="4"/>
      <c r="BM277" s="14"/>
      <c r="BN277" s="4"/>
      <c r="BO277" s="4"/>
      <c r="BP277" s="4"/>
      <c r="BQ277" s="14"/>
      <c r="BR277" s="14"/>
      <c r="BS277" s="14"/>
      <c r="BT277" s="14"/>
      <c r="BU277" s="14"/>
      <c r="BV277" s="4"/>
      <c r="BW277" s="4"/>
      <c r="BX277" s="14"/>
      <c r="BY277" s="14"/>
      <c r="BZ277" s="14"/>
      <c r="CA277" s="14"/>
      <c r="CB277" s="4"/>
    </row>
    <row r="278" spans="1:80" x14ac:dyDescent="0.2">
      <c r="A278" s="14">
        <v>900026973</v>
      </c>
      <c r="B278" t="str">
        <f>VLOOKUP($A278,[2]LibPAS!$A$2:$AO$476,2,FALSE)</f>
        <v>MILLVALE LIBRARY</v>
      </c>
      <c r="C278" s="168">
        <v>0</v>
      </c>
      <c r="D278" s="155">
        <v>10</v>
      </c>
      <c r="E278" s="14"/>
      <c r="F278" s="14"/>
      <c r="J278" s="14"/>
      <c r="K278" s="14"/>
      <c r="U278" s="14"/>
      <c r="V278" s="14"/>
      <c r="AC278" s="14"/>
      <c r="AI278" s="14"/>
      <c r="AO278" s="14"/>
      <c r="AX278" s="14"/>
      <c r="BC278" s="14"/>
      <c r="BE278" s="4"/>
      <c r="BF278" s="14"/>
      <c r="BG278" s="14"/>
      <c r="BH278" s="14"/>
      <c r="BI278" s="4"/>
      <c r="BJ278" s="14"/>
      <c r="BK278" s="14"/>
      <c r="BL278" s="14"/>
      <c r="BM278" s="14"/>
      <c r="BN278" s="14"/>
      <c r="BO278" s="4"/>
      <c r="BP278" s="4"/>
      <c r="BQ278" s="14"/>
      <c r="BR278" s="14"/>
      <c r="BS278" s="14"/>
      <c r="BT278" s="14"/>
      <c r="BU278" s="4"/>
      <c r="BV278" s="4"/>
      <c r="BW278" s="4"/>
      <c r="BX278" s="14"/>
      <c r="BY278" s="47"/>
      <c r="BZ278" s="47"/>
      <c r="CA278" s="47"/>
      <c r="CB278" s="4"/>
    </row>
    <row r="279" spans="1:80" x14ac:dyDescent="0.2">
      <c r="A279" s="14">
        <v>916490453</v>
      </c>
      <c r="B279" t="str">
        <f>VLOOKUP($A279,[2]LibPAS!$A$2:$AO$476,2,FALSE)</f>
        <v>MILTON PUBLIC LIBRARY</v>
      </c>
      <c r="C279" s="157">
        <v>0</v>
      </c>
      <c r="D279" s="155">
        <v>27</v>
      </c>
      <c r="E279" s="14"/>
      <c r="F279" s="14"/>
      <c r="J279" s="14"/>
      <c r="K279" s="14"/>
      <c r="U279" s="14"/>
      <c r="V279" s="14"/>
      <c r="AC279" s="14"/>
      <c r="AI279" s="14"/>
      <c r="AO279" s="14"/>
      <c r="AX279" s="14"/>
      <c r="BC279" s="14"/>
      <c r="BE279" s="4"/>
      <c r="BF279" s="14"/>
      <c r="BG279" s="14"/>
      <c r="BH279" s="14"/>
      <c r="BI279" s="4"/>
      <c r="BJ279" s="14"/>
      <c r="BK279" s="14"/>
      <c r="BL279" s="14"/>
      <c r="BM279" s="14"/>
      <c r="BN279" s="14"/>
      <c r="BO279" s="4"/>
      <c r="BP279" s="4"/>
      <c r="BQ279" s="14"/>
      <c r="BR279" s="14"/>
      <c r="BS279" s="14"/>
      <c r="BT279" s="14"/>
      <c r="BU279" s="4"/>
      <c r="BV279" s="4"/>
      <c r="BW279" s="4"/>
      <c r="BX279" s="14"/>
      <c r="BY279" s="47"/>
      <c r="BZ279" s="47"/>
      <c r="CA279" s="47"/>
      <c r="CB279" s="4"/>
    </row>
    <row r="280" spans="1:80" x14ac:dyDescent="0.2">
      <c r="A280" s="14">
        <v>929540933</v>
      </c>
      <c r="B280" t="str">
        <f>VLOOKUP($A280,[2]LibPAS!$A$2:$AO$476,2,FALSE)</f>
        <v>MINERSVILLE PUBLIC LIBRARY</v>
      </c>
      <c r="C280" s="168">
        <v>0</v>
      </c>
      <c r="D280" s="155">
        <v>6</v>
      </c>
      <c r="E280" s="14"/>
      <c r="F280" s="14"/>
      <c r="J280" s="14"/>
      <c r="K280" s="14"/>
      <c r="U280" s="14"/>
      <c r="V280" s="14"/>
      <c r="AC280" s="14"/>
      <c r="AI280" s="14"/>
      <c r="AO280" s="14"/>
      <c r="BE280" s="4"/>
      <c r="BF280" s="14"/>
      <c r="BG280" s="14"/>
      <c r="BH280" s="14"/>
      <c r="BI280" s="4"/>
      <c r="BJ280" s="14"/>
      <c r="BK280" s="14"/>
      <c r="BL280" s="14"/>
      <c r="BM280" s="14"/>
      <c r="BN280" s="14"/>
      <c r="BO280" s="4"/>
      <c r="BP280" s="4"/>
      <c r="BQ280" s="14"/>
      <c r="BR280" s="14"/>
      <c r="BS280" s="14"/>
      <c r="BT280" s="14"/>
      <c r="BU280" s="14"/>
      <c r="BV280" s="4"/>
      <c r="BW280" s="4"/>
      <c r="BX280" s="14"/>
      <c r="BY280" s="47"/>
      <c r="BZ280" s="47"/>
      <c r="CA280" s="47"/>
      <c r="CB280" s="4"/>
    </row>
    <row r="281" spans="1:80" x14ac:dyDescent="0.2">
      <c r="A281" s="14">
        <v>927041083</v>
      </c>
      <c r="B281" t="str">
        <f>VLOOKUP($A281,[2]LibPAS!$A$2:$AO$476,2,FALSE)</f>
        <v>MONACA PUBLIC LIBRARY</v>
      </c>
      <c r="C281" s="168">
        <v>0</v>
      </c>
      <c r="D281" s="155">
        <v>10</v>
      </c>
      <c r="E281" s="14"/>
      <c r="F281" s="4"/>
      <c r="J281" s="14"/>
      <c r="K281" s="14"/>
      <c r="N281" s="14"/>
      <c r="U281" s="14"/>
      <c r="V281" s="14"/>
      <c r="AC281" s="14"/>
      <c r="AI281" s="14"/>
      <c r="AO281" s="14"/>
      <c r="AX281" s="14"/>
      <c r="BD281" s="14"/>
      <c r="BE281" s="4"/>
      <c r="BF281" s="14"/>
      <c r="BG281" s="14"/>
      <c r="BH281" s="14"/>
      <c r="BI281" s="4"/>
      <c r="BJ281" s="14"/>
      <c r="BK281" s="14"/>
      <c r="BL281" s="14"/>
      <c r="BM281" s="14"/>
      <c r="BN281" s="14"/>
      <c r="BO281" s="4"/>
      <c r="BP281" s="4"/>
      <c r="BQ281" s="14"/>
      <c r="BR281" s="14"/>
      <c r="BS281" s="14"/>
      <c r="BT281" s="14"/>
      <c r="BU281" s="4"/>
      <c r="BV281" s="4"/>
      <c r="BW281" s="4"/>
      <c r="BX281" s="14"/>
      <c r="BY281" s="14"/>
      <c r="BZ281" s="14"/>
      <c r="CA281" s="14"/>
      <c r="CB281" s="4"/>
    </row>
    <row r="282" spans="1:80" x14ac:dyDescent="0.2">
      <c r="A282" s="14">
        <v>907650962</v>
      </c>
      <c r="B282" t="str">
        <f>VLOOKUP($A282,[2]LibPAS!$A$2:$AO$476,2,FALSE)</f>
        <v>MONESSEN PUBLIC LIBRARY</v>
      </c>
      <c r="C282" s="168">
        <v>0</v>
      </c>
      <c r="D282" s="155">
        <v>10</v>
      </c>
      <c r="E282" s="14"/>
      <c r="F282" s="14"/>
      <c r="J282" s="14"/>
      <c r="K282" s="14"/>
      <c r="L282" s="14"/>
      <c r="O282" s="14"/>
      <c r="U282" s="14"/>
      <c r="V282" s="14"/>
      <c r="AC282" s="14"/>
      <c r="AI282" s="14"/>
      <c r="AO282" s="14"/>
      <c r="AX282" s="14"/>
      <c r="BE282" s="4"/>
      <c r="BF282" s="14"/>
      <c r="BG282" s="14"/>
      <c r="BH282" s="14"/>
      <c r="BI282" s="4"/>
      <c r="BJ282" s="14"/>
      <c r="BL282" s="14"/>
      <c r="BM282" s="14"/>
      <c r="BN282" s="14"/>
      <c r="BO282" s="4"/>
      <c r="BP282" s="4"/>
      <c r="BQ282" s="14"/>
      <c r="BR282" s="14"/>
      <c r="BS282" s="14"/>
      <c r="BT282" s="4"/>
      <c r="BU282" s="4"/>
      <c r="BV282" s="4"/>
      <c r="BW282" s="4"/>
      <c r="BX282" s="14"/>
      <c r="BY282" s="14"/>
      <c r="BZ282" s="14"/>
      <c r="CA282" s="14"/>
      <c r="CB282" s="4"/>
    </row>
    <row r="283" spans="1:80" x14ac:dyDescent="0.2">
      <c r="A283" s="14">
        <v>901631202</v>
      </c>
      <c r="B283" t="str">
        <f>VLOOKUP($A283,[2]LibPAS!$A$2:$AO$476,2,FALSE)</f>
        <v>MONONGAHELA AREA LIBRARY</v>
      </c>
      <c r="C283" s="157">
        <v>0</v>
      </c>
      <c r="D283" s="155">
        <v>8</v>
      </c>
      <c r="E283" s="14"/>
      <c r="F283" s="14"/>
      <c r="J283" s="14"/>
      <c r="K283" s="14"/>
      <c r="N283" s="14"/>
      <c r="U283" s="14"/>
      <c r="V283" s="14"/>
      <c r="Z283" s="14"/>
      <c r="AA283" s="14"/>
      <c r="AB283" s="14"/>
      <c r="AC283" s="14"/>
      <c r="AD283" s="14"/>
      <c r="AF283" s="14"/>
      <c r="AG283" s="14"/>
      <c r="AH283" s="14"/>
      <c r="AI283" s="14"/>
      <c r="AJ283" s="14"/>
      <c r="AO283" s="14"/>
      <c r="AX283" s="14"/>
      <c r="BC283" s="14"/>
      <c r="BE283" s="4"/>
      <c r="BF283" s="14"/>
      <c r="BG283" s="14"/>
      <c r="BH283" s="14"/>
      <c r="BI283" s="4"/>
      <c r="BJ283" s="14"/>
      <c r="BK283" s="4"/>
      <c r="BL283" s="14"/>
      <c r="BM283" s="14"/>
      <c r="BN283" s="14"/>
      <c r="BO283" s="4"/>
      <c r="BP283" s="4"/>
      <c r="BQ283" s="14"/>
      <c r="BR283" s="14"/>
      <c r="BS283" s="14"/>
      <c r="BT283" s="14"/>
      <c r="BU283" s="14"/>
      <c r="BV283" s="4"/>
      <c r="BW283" s="4"/>
      <c r="BX283" s="4"/>
      <c r="BY283" s="68"/>
      <c r="BZ283" s="68"/>
      <c r="CA283" s="68"/>
      <c r="CB283" s="4"/>
    </row>
    <row r="284" spans="1:80" x14ac:dyDescent="0.2">
      <c r="A284" s="14">
        <v>917080543</v>
      </c>
      <c r="B284" t="str">
        <f>VLOOKUP($A284,[2]LibPAS!$A$2:$AO$476,2,FALSE)</f>
        <v>MONROETON PUBLIC LIBRARY</v>
      </c>
      <c r="C284" s="168">
        <v>0</v>
      </c>
      <c r="D284" s="155">
        <v>4</v>
      </c>
      <c r="E284" s="14"/>
      <c r="F284" s="4"/>
      <c r="J284" s="14"/>
      <c r="K284" s="14"/>
      <c r="N284" s="14"/>
      <c r="U284" s="14"/>
      <c r="V284" s="14"/>
      <c r="AC284" s="14"/>
      <c r="AI284" s="14"/>
      <c r="AO284" s="14"/>
      <c r="AX284" s="14"/>
      <c r="BC284" s="14"/>
      <c r="BE284" s="4"/>
      <c r="BF284" s="14"/>
      <c r="BG284" s="14"/>
      <c r="BH284" s="14"/>
      <c r="BI284" s="4"/>
      <c r="BJ284" s="14"/>
      <c r="BK284" s="4"/>
      <c r="BL284" s="14"/>
      <c r="BM284" s="14"/>
      <c r="BN284" s="14"/>
      <c r="BO284" s="4"/>
      <c r="BP284" s="4"/>
      <c r="BQ284" s="14"/>
      <c r="BR284" s="4"/>
      <c r="BS284" s="14"/>
      <c r="BT284" s="14"/>
      <c r="BU284" s="4"/>
      <c r="BV284" s="4"/>
      <c r="BW284" s="4"/>
      <c r="BX284" s="14"/>
      <c r="BY284" s="47"/>
      <c r="BZ284" s="47"/>
      <c r="CA284" s="47"/>
      <c r="CB284" s="4"/>
    </row>
    <row r="285" spans="1:80" x14ac:dyDescent="0.2">
      <c r="A285" s="14">
        <v>902022103</v>
      </c>
      <c r="B285" t="str">
        <f>VLOOKUP($A285,[2]LibPAS!$A$2:$AO$476,2,FALSE)</f>
        <v>MONROEVILLE PUBLIC LIBRARY</v>
      </c>
      <c r="C285" s="168">
        <v>0</v>
      </c>
      <c r="D285" s="155">
        <v>25</v>
      </c>
      <c r="F285" s="4"/>
      <c r="J285" s="14"/>
      <c r="K285" s="14"/>
      <c r="L285" s="14"/>
      <c r="N285" s="14"/>
      <c r="O285" s="14"/>
      <c r="U285" s="14"/>
      <c r="V285" s="14"/>
      <c r="AC285" s="14"/>
      <c r="AO285" s="14"/>
      <c r="AX285" s="14"/>
      <c r="BC285" s="14"/>
      <c r="BE285" s="4"/>
      <c r="BF285" s="14"/>
      <c r="BG285" s="14"/>
      <c r="BH285" s="14"/>
      <c r="BI285" s="4"/>
      <c r="BJ285" s="14"/>
      <c r="BK285" s="14"/>
      <c r="BL285" s="14"/>
      <c r="BM285" s="14"/>
      <c r="BN285" s="14"/>
      <c r="BO285" s="4"/>
      <c r="BP285" s="4"/>
      <c r="BQ285" s="14"/>
      <c r="BR285" s="4"/>
      <c r="BS285" s="14"/>
      <c r="BT285" s="14"/>
      <c r="BU285" s="14"/>
      <c r="BV285" s="4"/>
      <c r="BW285" s="4"/>
      <c r="BX285" s="14"/>
      <c r="CA285" s="47"/>
      <c r="CB285" s="4"/>
    </row>
    <row r="286" spans="1:80" x14ac:dyDescent="0.2">
      <c r="A286" s="14">
        <v>923460933</v>
      </c>
      <c r="B286" t="str">
        <f>VLOOKUP($A286,[2]LibPAS!$A$2:$AO$476,2,FALSE)</f>
        <v>MONT CO-NORRISTOWN PUB LIB</v>
      </c>
      <c r="C286" s="168">
        <v>0</v>
      </c>
      <c r="D286" s="155">
        <v>66</v>
      </c>
      <c r="E286" s="14"/>
      <c r="F286" s="14"/>
      <c r="J286" s="14"/>
      <c r="K286" s="14"/>
      <c r="N286" s="14"/>
      <c r="U286" s="14"/>
      <c r="V286" s="14"/>
      <c r="AC286" s="14"/>
      <c r="AI286" s="14"/>
      <c r="AO286" s="14"/>
      <c r="BD286" s="14"/>
      <c r="BE286" s="4"/>
      <c r="BF286" s="14"/>
      <c r="BG286" s="14"/>
      <c r="BH286" s="14"/>
      <c r="BI286" s="4"/>
      <c r="BJ286" s="14"/>
      <c r="BK286" s="14"/>
      <c r="BL286" s="14"/>
      <c r="BM286" s="14"/>
      <c r="BN286" s="14"/>
      <c r="BO286" s="4"/>
      <c r="BP286" s="4"/>
      <c r="BQ286" s="14"/>
      <c r="BR286" s="14"/>
      <c r="BS286" s="14"/>
      <c r="BT286" s="14"/>
      <c r="BU286" s="14"/>
      <c r="BV286" s="4"/>
      <c r="BW286" s="4"/>
      <c r="BX286" s="14"/>
      <c r="BY286" s="14"/>
      <c r="BZ286" s="14"/>
      <c r="CA286" s="14"/>
      <c r="CB286" s="4"/>
    </row>
    <row r="287" spans="1:80" x14ac:dyDescent="0.2">
      <c r="A287" s="14">
        <v>917410873</v>
      </c>
      <c r="B287" t="str">
        <f>VLOOKUP($A287,[2]LibPAS!$A$2:$AO$476,2,FALSE)</f>
        <v>MONTGOMERY AREA PUBLIC LIBRARY</v>
      </c>
      <c r="C287" s="157">
        <v>0</v>
      </c>
      <c r="D287" s="155">
        <v>6</v>
      </c>
      <c r="E287" s="14"/>
      <c r="F287" s="14"/>
      <c r="J287" s="14"/>
      <c r="K287" s="14"/>
      <c r="N287" s="14"/>
      <c r="U287" s="14"/>
      <c r="V287" s="14"/>
      <c r="AC287" s="14"/>
      <c r="AI287" s="14"/>
      <c r="AO287" s="14"/>
      <c r="AX287" s="14"/>
      <c r="BC287" s="14"/>
      <c r="BE287" s="4"/>
      <c r="BF287" s="14"/>
      <c r="BG287" s="14"/>
      <c r="BH287" s="14"/>
      <c r="BI287" s="4"/>
      <c r="BJ287" s="14"/>
      <c r="BK287" s="14"/>
      <c r="BL287" s="14"/>
      <c r="BM287" s="14"/>
      <c r="BN287" s="14"/>
      <c r="BO287" s="4"/>
      <c r="BP287" s="4"/>
      <c r="BQ287" s="14"/>
      <c r="BR287" s="14"/>
      <c r="BS287" s="14"/>
      <c r="BT287" s="14"/>
      <c r="BU287" s="4"/>
      <c r="BV287" s="4"/>
      <c r="BW287" s="4"/>
      <c r="BX287" s="14"/>
      <c r="BY287" s="47"/>
      <c r="BZ287" s="47"/>
      <c r="CA287" s="47"/>
      <c r="CB287" s="4"/>
    </row>
    <row r="288" spans="1:80" x14ac:dyDescent="0.2">
      <c r="A288" s="14">
        <v>916490423</v>
      </c>
      <c r="B288" t="str">
        <f>VLOOKUP($A288,[2]LibPAS!$A$2:$AO$476,2,FALSE)</f>
        <v>MONTGOMERY HOUSE WARRIOR RUN AREA PUBLIC LIBR</v>
      </c>
      <c r="C288" s="168">
        <v>0</v>
      </c>
      <c r="D288" s="155">
        <v>4</v>
      </c>
      <c r="E288" s="48"/>
      <c r="F288" s="13"/>
      <c r="G288" s="16"/>
      <c r="H288" s="16"/>
      <c r="I288" s="16"/>
      <c r="J288" s="48"/>
      <c r="K288" s="48"/>
      <c r="L288" s="48"/>
      <c r="M288" s="16"/>
      <c r="N288" s="48"/>
      <c r="O288" s="48"/>
      <c r="P288" s="16"/>
      <c r="Q288" s="16"/>
      <c r="R288" s="16"/>
      <c r="S288" s="16"/>
      <c r="T288" s="16"/>
      <c r="U288" s="48"/>
      <c r="V288" s="48"/>
      <c r="W288" s="16"/>
      <c r="X288" s="16"/>
      <c r="Y288" s="16"/>
      <c r="Z288" s="16"/>
      <c r="AA288" s="16"/>
      <c r="AB288" s="16"/>
      <c r="AC288" s="48"/>
      <c r="AD288" s="16"/>
      <c r="AE288" s="16"/>
      <c r="AF288" s="16"/>
      <c r="AG288" s="16"/>
      <c r="AH288" s="16"/>
      <c r="AI288" s="48"/>
      <c r="AJ288" s="16"/>
      <c r="AK288" s="16"/>
      <c r="AL288" s="16"/>
      <c r="AM288" s="16"/>
      <c r="AN288" s="16"/>
      <c r="AO288" s="48"/>
      <c r="AP288" s="16"/>
      <c r="AW288" s="16"/>
      <c r="AX288" s="48"/>
      <c r="AY288" s="16"/>
      <c r="AZ288" s="16"/>
      <c r="BA288" s="16"/>
      <c r="BB288" s="16"/>
      <c r="BC288" s="48"/>
      <c r="BD288" s="48"/>
      <c r="BE288" s="13"/>
      <c r="BF288" s="48"/>
      <c r="BG288" s="48"/>
      <c r="BH288" s="48"/>
      <c r="BI288" s="13"/>
      <c r="BJ288" s="48"/>
      <c r="BK288" s="13"/>
      <c r="BL288" s="48"/>
      <c r="BM288" s="13"/>
      <c r="BN288" s="13"/>
      <c r="BO288" s="13"/>
      <c r="BP288" s="13"/>
      <c r="BQ288" s="48"/>
      <c r="BR288" s="48"/>
      <c r="BS288" s="48"/>
      <c r="BT288" s="48"/>
      <c r="BU288" s="13"/>
      <c r="BV288" s="13"/>
      <c r="BW288" s="13"/>
      <c r="BX288" s="13"/>
      <c r="BY288" s="69"/>
      <c r="BZ288" s="69"/>
      <c r="CA288" s="69"/>
      <c r="CB288" s="13"/>
    </row>
    <row r="289" spans="1:80" x14ac:dyDescent="0.2">
      <c r="A289" s="14">
        <v>902022135</v>
      </c>
      <c r="B289" t="str">
        <f>VLOOKUP($A289,[2]LibPAS!$A$2:$AO$476,2,FALSE)</f>
        <v>MOON TOWNSHIP PUBLIC LIBRARY</v>
      </c>
      <c r="C289" s="168">
        <v>0</v>
      </c>
      <c r="D289" s="155">
        <v>16</v>
      </c>
      <c r="E289" s="14"/>
      <c r="F289" s="4"/>
      <c r="J289" s="14"/>
      <c r="K289" s="14"/>
      <c r="N289" s="14"/>
      <c r="U289" s="14"/>
      <c r="V289" s="14"/>
      <c r="AC289" s="14"/>
      <c r="AI289" s="14"/>
      <c r="AO289" s="14"/>
      <c r="AX289" s="14"/>
      <c r="BC289" s="14"/>
      <c r="BE289" s="4"/>
      <c r="BF289" s="14"/>
      <c r="BG289" s="14"/>
      <c r="BH289" s="14"/>
      <c r="BI289" s="4"/>
      <c r="BJ289" s="4"/>
      <c r="BK289" s="4"/>
      <c r="BL289" s="4"/>
      <c r="BM289" s="14"/>
      <c r="BN289" s="4"/>
      <c r="BO289" s="4"/>
      <c r="BP289" s="4"/>
      <c r="BQ289" s="14"/>
      <c r="BR289" s="4"/>
      <c r="BS289" s="14"/>
      <c r="BT289" s="14"/>
      <c r="BU289" s="14"/>
      <c r="BV289" s="4"/>
      <c r="BW289" s="4"/>
      <c r="BX289" s="14"/>
      <c r="BY289" s="68"/>
      <c r="BZ289" s="68"/>
      <c r="CA289" s="47"/>
      <c r="CB289" s="4"/>
    </row>
    <row r="290" spans="1:80" x14ac:dyDescent="0.2">
      <c r="A290" s="14">
        <v>913360183</v>
      </c>
      <c r="B290" t="str">
        <f>VLOOKUP($A290,[2]LibPAS!$A$2:$AO$476,2,FALSE)</f>
        <v>MOORES MEMORIAL LIBRARY</v>
      </c>
      <c r="C290" s="168">
        <v>0</v>
      </c>
      <c r="D290" s="155">
        <v>6</v>
      </c>
      <c r="E290" s="14"/>
      <c r="F290" s="14"/>
      <c r="J290" s="14"/>
      <c r="K290" s="14"/>
      <c r="L290" s="14"/>
      <c r="N290" s="14"/>
      <c r="O290" s="14"/>
      <c r="U290" s="14"/>
      <c r="V290" s="14"/>
      <c r="AC290" s="14"/>
      <c r="AI290" s="14"/>
      <c r="AO290" s="14"/>
      <c r="AX290" s="14"/>
      <c r="BE290" s="4"/>
      <c r="BF290" s="14"/>
      <c r="BG290" s="14"/>
      <c r="BH290" s="14"/>
      <c r="BI290" s="4"/>
      <c r="BJ290" s="14"/>
      <c r="BK290" s="14"/>
      <c r="BL290" s="14"/>
      <c r="BM290" s="14"/>
      <c r="BN290" s="14"/>
      <c r="BO290" s="4"/>
      <c r="BP290" s="4"/>
      <c r="BQ290" s="14"/>
      <c r="BR290" s="14"/>
      <c r="BS290" s="14"/>
      <c r="BT290" s="14"/>
      <c r="BU290" s="14"/>
      <c r="BV290" s="4"/>
      <c r="BW290" s="4"/>
      <c r="BX290" s="14"/>
      <c r="BY290" s="14"/>
      <c r="BZ290" s="14"/>
      <c r="CA290" s="14"/>
      <c r="CB290" s="4"/>
    </row>
    <row r="291" spans="1:80" x14ac:dyDescent="0.2">
      <c r="A291" s="14">
        <v>922090723</v>
      </c>
      <c r="B291" t="str">
        <f>VLOOKUP($A291,[2]LibPAS!$A$2:$AO$476,2,FALSE)</f>
        <v>MORRISVILLE FR LIB ASSOCIATION</v>
      </c>
      <c r="C291" s="168">
        <v>0</v>
      </c>
      <c r="D291" s="155">
        <v>7</v>
      </c>
      <c r="E291" s="14"/>
      <c r="F291" s="14"/>
      <c r="J291" s="14"/>
      <c r="K291" s="14"/>
      <c r="U291" s="14"/>
      <c r="V291" s="14"/>
      <c r="AC291" s="14"/>
      <c r="AI291" s="14"/>
      <c r="AO291" s="14"/>
      <c r="BD291" s="14"/>
      <c r="BE291" s="4"/>
      <c r="BF291" s="14"/>
      <c r="BG291" s="14"/>
      <c r="BH291" s="14"/>
      <c r="BI291" s="4"/>
      <c r="BJ291" s="14"/>
      <c r="BK291" s="14"/>
      <c r="BL291" s="14"/>
      <c r="BM291" s="14"/>
      <c r="BN291" s="14"/>
      <c r="BO291" s="4"/>
      <c r="BP291" s="4"/>
      <c r="BQ291" s="14"/>
      <c r="BR291" s="14"/>
      <c r="BS291" s="14"/>
      <c r="BT291" s="14"/>
      <c r="BU291" s="14"/>
      <c r="BV291" s="4"/>
      <c r="BW291" s="4"/>
      <c r="BX291" s="4"/>
      <c r="BY291" s="68"/>
      <c r="BZ291" s="68"/>
      <c r="CA291" s="68"/>
      <c r="CB291" s="4"/>
    </row>
    <row r="292" spans="1:80" x14ac:dyDescent="0.2">
      <c r="A292" s="14">
        <v>916490483</v>
      </c>
      <c r="B292" t="str">
        <f>VLOOKUP($A292,[2]LibPAS!$A$2:$AO$476,2,FALSE)</f>
        <v>MOUNT CARMEL PUBLIC LIBRARY</v>
      </c>
      <c r="C292" s="168">
        <v>0</v>
      </c>
      <c r="D292" s="155">
        <v>6</v>
      </c>
      <c r="E292" s="14"/>
      <c r="F292" s="14"/>
      <c r="J292" s="14"/>
      <c r="K292" s="14"/>
      <c r="N292" s="14"/>
      <c r="U292" s="14"/>
      <c r="V292" s="14"/>
      <c r="AC292" s="14"/>
      <c r="AO292" s="14"/>
      <c r="BD292" s="14"/>
      <c r="BE292" s="4"/>
      <c r="BF292" s="14"/>
      <c r="BG292" s="14"/>
      <c r="BH292" s="14"/>
      <c r="BI292" s="4"/>
      <c r="BJ292" s="14"/>
      <c r="BK292" s="14"/>
      <c r="BL292" s="14"/>
      <c r="BM292" s="14"/>
      <c r="BN292" s="14"/>
      <c r="BO292" s="4"/>
      <c r="BP292" s="4"/>
      <c r="BQ292" s="14"/>
      <c r="BR292" s="14"/>
      <c r="BS292" s="14"/>
      <c r="BT292" s="14"/>
      <c r="BU292" s="14"/>
      <c r="BV292" s="4"/>
      <c r="BW292" s="4"/>
      <c r="BX292" s="4"/>
      <c r="BY292" s="68"/>
      <c r="BZ292" s="68"/>
      <c r="CA292" s="68"/>
      <c r="CB292" s="4"/>
    </row>
    <row r="293" spans="1:80" x14ac:dyDescent="0.2">
      <c r="A293" s="14">
        <v>909420483</v>
      </c>
      <c r="B293" t="str">
        <f>VLOOKUP($A293,[2]LibPAS!$A$2:$AO$476,2,FALSE)</f>
        <v>MOUNT JEWETT MEMORIAL LIBRARY</v>
      </c>
      <c r="C293" s="168">
        <v>0</v>
      </c>
      <c r="D293" s="155">
        <v>4</v>
      </c>
      <c r="E293" s="14"/>
      <c r="F293" s="4"/>
      <c r="J293" s="14"/>
      <c r="K293" s="14"/>
      <c r="N293" s="14"/>
      <c r="V293" s="14"/>
      <c r="AX293" s="14"/>
      <c r="BE293" s="4"/>
      <c r="BF293" s="14"/>
      <c r="BG293" s="14"/>
      <c r="BH293" s="14"/>
      <c r="BI293" s="4"/>
      <c r="BJ293" s="14"/>
      <c r="BK293" s="14"/>
      <c r="BL293" s="14"/>
      <c r="BM293" s="4"/>
      <c r="BN293" s="4"/>
      <c r="BO293" s="4"/>
      <c r="BP293" s="4"/>
      <c r="BQ293" s="14"/>
      <c r="BR293" s="4"/>
      <c r="BS293" s="14"/>
      <c r="BT293" s="14"/>
      <c r="BU293" s="4"/>
      <c r="BV293" s="4"/>
      <c r="BW293" s="4"/>
      <c r="BX293" s="14"/>
      <c r="BY293" s="47"/>
      <c r="BZ293" s="47"/>
      <c r="CA293" s="47"/>
      <c r="CB293" s="4"/>
    </row>
    <row r="294" spans="1:80" x14ac:dyDescent="0.2">
      <c r="A294" s="14">
        <v>902022164</v>
      </c>
      <c r="B294" t="str">
        <f>VLOOKUP($A294,[2]LibPAS!$A$2:$AO$476,2,FALSE)</f>
        <v>MOUNT LEBANON PUBLIC LIBRARY</v>
      </c>
      <c r="C294" s="168">
        <v>0</v>
      </c>
      <c r="D294" s="155">
        <v>44</v>
      </c>
      <c r="E294" s="14"/>
      <c r="F294" s="14"/>
      <c r="J294" s="14"/>
      <c r="K294" s="14"/>
      <c r="L294" s="14"/>
      <c r="N294" s="14"/>
      <c r="O294" s="14"/>
      <c r="U294" s="14"/>
      <c r="V294" s="14"/>
      <c r="AC294" s="14"/>
      <c r="AX294" s="14"/>
      <c r="BC294" s="14"/>
      <c r="BE294" s="4"/>
      <c r="BF294" s="14"/>
      <c r="BG294" s="14"/>
      <c r="BH294" s="14"/>
      <c r="BI294" s="4"/>
      <c r="BJ294" s="14"/>
      <c r="BK294" s="14"/>
      <c r="BL294" s="14"/>
      <c r="BM294" s="14"/>
      <c r="BN294" s="14"/>
      <c r="BO294" s="4"/>
      <c r="BP294" s="4"/>
      <c r="BQ294" s="14"/>
      <c r="BR294" s="14"/>
      <c r="BS294" s="14"/>
      <c r="BT294" s="14"/>
      <c r="BU294" s="14"/>
      <c r="BV294" s="4"/>
      <c r="BW294" s="4"/>
      <c r="BX294" s="14"/>
      <c r="BY294" s="47"/>
      <c r="BZ294" s="47"/>
      <c r="CA294" s="47"/>
      <c r="CB294" s="4"/>
    </row>
    <row r="295" spans="1:80" x14ac:dyDescent="0.2">
      <c r="A295" s="14">
        <v>907650993</v>
      </c>
      <c r="B295" t="str">
        <f>VLOOKUP($A295,[2]LibPAS!$A$2:$AO$476,2,FALSE)</f>
        <v>MT PLEASANT FR PUB LIB ASSOC</v>
      </c>
      <c r="C295" s="168">
        <v>0</v>
      </c>
      <c r="D295" s="155">
        <v>6</v>
      </c>
      <c r="E295" s="14"/>
      <c r="F295" s="4"/>
      <c r="J295" s="14"/>
      <c r="K295" s="14"/>
      <c r="N295" s="14"/>
      <c r="V295" s="14"/>
      <c r="AX295" s="14"/>
      <c r="BC295" s="14"/>
      <c r="BE295" s="4"/>
      <c r="BF295" s="14"/>
      <c r="BG295" s="14"/>
      <c r="BH295" s="14"/>
      <c r="BI295" s="4"/>
      <c r="BJ295" s="14"/>
      <c r="BK295" s="4"/>
      <c r="BL295" s="14"/>
      <c r="BM295" s="14"/>
      <c r="BN295" s="14"/>
      <c r="BO295" s="4"/>
      <c r="BP295" s="4"/>
      <c r="BQ295" s="14"/>
      <c r="BR295" s="4"/>
      <c r="BS295" s="14"/>
      <c r="BT295" s="14"/>
      <c r="BU295" s="14"/>
      <c r="BV295" s="4"/>
      <c r="BW295" s="4"/>
      <c r="BX295" s="4"/>
      <c r="BY295" s="68"/>
      <c r="BZ295" s="68"/>
      <c r="CA295" s="68"/>
      <c r="CB295" s="4"/>
    </row>
    <row r="296" spans="1:80" x14ac:dyDescent="0.2">
      <c r="A296" s="14">
        <v>914061833</v>
      </c>
      <c r="B296" t="str">
        <f>VLOOKUP($A296,[2]LibPAS!$A$2:$AO$476,2,FALSE)</f>
        <v>MUHLENBERG COMMUNITY LIBRARY</v>
      </c>
      <c r="C296" s="168">
        <v>0</v>
      </c>
      <c r="D296" s="155">
        <v>21</v>
      </c>
      <c r="E296" s="14"/>
      <c r="F296" s="14"/>
      <c r="J296" s="14"/>
      <c r="K296" s="14"/>
      <c r="L296" s="14"/>
      <c r="O296" s="14"/>
      <c r="U296" s="14"/>
      <c r="V296" s="14"/>
      <c r="W296" s="14"/>
      <c r="AC296" s="14"/>
      <c r="AI296" s="14"/>
      <c r="AO296" s="14"/>
      <c r="AX296" s="14"/>
      <c r="BC296" s="14"/>
      <c r="BE296" s="4"/>
      <c r="BF296" s="14"/>
      <c r="BG296" s="14"/>
      <c r="BH296" s="14"/>
      <c r="BI296" s="4"/>
      <c r="BJ296" s="4"/>
      <c r="BK296" s="4"/>
      <c r="BL296" s="4"/>
      <c r="BM296" s="14"/>
      <c r="BN296" s="4"/>
      <c r="BO296" s="4"/>
      <c r="BP296" s="4"/>
      <c r="BQ296" s="14"/>
      <c r="BR296" s="4"/>
      <c r="BS296" s="14"/>
      <c r="BT296" s="14"/>
      <c r="BU296" s="14"/>
      <c r="BV296" s="4"/>
      <c r="BW296" s="4"/>
      <c r="BX296" s="14"/>
      <c r="BY296" s="47"/>
      <c r="BZ296" s="47"/>
      <c r="CA296" s="47"/>
      <c r="CB296" s="4"/>
    </row>
    <row r="297" spans="1:80" x14ac:dyDescent="0.2">
      <c r="A297" s="14">
        <v>917410963</v>
      </c>
      <c r="B297" t="str">
        <f>VLOOKUP($A297,[2]LibPAS!$A$2:$AO$476,2,FALSE)</f>
        <v>MUNCY PUBLIC LIBRARY</v>
      </c>
      <c r="C297" s="168">
        <v>0</v>
      </c>
      <c r="D297" s="155">
        <v>4</v>
      </c>
      <c r="E297" s="14"/>
      <c r="F297" s="4"/>
      <c r="J297" s="14"/>
      <c r="K297" s="14"/>
      <c r="U297" s="14"/>
      <c r="V297" s="14"/>
      <c r="AC297" s="14"/>
      <c r="AI297" s="14"/>
      <c r="AO297" s="14"/>
      <c r="AX297" s="14"/>
      <c r="BC297" s="14"/>
      <c r="BE297" s="4"/>
      <c r="BF297" s="14"/>
      <c r="BG297" s="14"/>
      <c r="BH297" s="14"/>
      <c r="BI297" s="4"/>
      <c r="BJ297" s="14"/>
      <c r="BK297" s="4"/>
      <c r="BL297" s="14"/>
      <c r="BM297" s="14"/>
      <c r="BN297" s="14"/>
      <c r="BO297" s="4"/>
      <c r="BP297" s="4"/>
      <c r="BQ297" s="14"/>
      <c r="BR297" s="4"/>
      <c r="BS297" s="14"/>
      <c r="BT297" s="14"/>
      <c r="BU297" s="14"/>
      <c r="BV297" s="4"/>
      <c r="BW297" s="4"/>
      <c r="BX297" s="14"/>
      <c r="BY297" s="14"/>
      <c r="BZ297" s="14"/>
      <c r="CA297" s="14"/>
      <c r="CB297" s="4"/>
    </row>
    <row r="298" spans="1:80" x14ac:dyDescent="0.2">
      <c r="A298" s="14">
        <v>907650545</v>
      </c>
      <c r="B298" t="str">
        <f>VLOOKUP($A298,[2]LibPAS!$A$2:$AO$476,2,FALSE)</f>
        <v>MURRYSVILLE COMMUNITY LIBRARY</v>
      </c>
      <c r="C298" s="168">
        <v>0</v>
      </c>
      <c r="D298" s="155">
        <v>10</v>
      </c>
      <c r="E298" s="14"/>
      <c r="F298" s="4"/>
      <c r="J298" s="14"/>
      <c r="K298" s="14"/>
      <c r="U298" s="14"/>
      <c r="V298" s="14"/>
      <c r="AC298" s="14"/>
      <c r="AI298" s="14"/>
      <c r="AO298" s="14"/>
      <c r="BE298" s="4"/>
      <c r="BF298" s="14"/>
      <c r="BG298" s="14"/>
      <c r="BH298" s="14"/>
      <c r="BI298" s="4"/>
      <c r="BJ298" s="14"/>
      <c r="BK298" s="14"/>
      <c r="BL298" s="14"/>
      <c r="BM298" s="4"/>
      <c r="BN298" s="4"/>
      <c r="BO298" s="4"/>
      <c r="BP298" s="4"/>
      <c r="BQ298" s="14"/>
      <c r="BR298" s="4"/>
      <c r="BS298" s="14"/>
      <c r="BT298" s="4"/>
      <c r="BU298" s="4"/>
      <c r="BV298" s="4"/>
      <c r="BW298" s="4"/>
      <c r="BX298" s="4"/>
      <c r="BY298" s="68"/>
      <c r="BZ298" s="68"/>
      <c r="CA298" s="68"/>
      <c r="CB298" s="4"/>
    </row>
    <row r="299" spans="1:80" x14ac:dyDescent="0.2">
      <c r="A299" s="14">
        <v>913380393</v>
      </c>
      <c r="B299" t="str">
        <f>VLOOKUP($A299,[2]LibPAS!$A$2:$AO$476,2,FALSE)</f>
        <v>MYERSTOWN COMMUNITY LIBRARY</v>
      </c>
      <c r="C299" s="168">
        <v>0</v>
      </c>
      <c r="D299" s="155">
        <v>6</v>
      </c>
      <c r="E299" s="14"/>
      <c r="F299" s="14"/>
      <c r="J299" s="14"/>
      <c r="K299" s="14"/>
      <c r="U299" s="14"/>
      <c r="V299" s="14"/>
      <c r="AI299" s="14"/>
      <c r="AW299" s="14"/>
      <c r="AX299" s="14"/>
      <c r="AY299" s="14"/>
      <c r="AZ299" s="14"/>
      <c r="BA299" s="14"/>
      <c r="BB299" s="14"/>
      <c r="BE299" s="4"/>
      <c r="BF299" s="14"/>
      <c r="BG299" s="14"/>
      <c r="BH299" s="14"/>
      <c r="BI299" s="4"/>
      <c r="BJ299" s="14"/>
      <c r="BK299" s="4"/>
      <c r="BL299" s="14"/>
      <c r="BM299" s="14"/>
      <c r="BN299" s="14"/>
      <c r="BO299" s="4"/>
      <c r="BP299" s="4"/>
      <c r="BQ299" s="14"/>
      <c r="BR299" s="14"/>
      <c r="BS299" s="14"/>
      <c r="BT299" s="14"/>
      <c r="BU299" s="4"/>
      <c r="BV299" s="4"/>
      <c r="BW299" s="4"/>
      <c r="BX299" s="14"/>
      <c r="BY299" s="68"/>
      <c r="BZ299" s="68"/>
      <c r="CA299" s="47"/>
      <c r="CB299" s="4"/>
    </row>
    <row r="300" spans="1:80" x14ac:dyDescent="0.2">
      <c r="A300" s="14">
        <v>908111233</v>
      </c>
      <c r="B300" t="str">
        <f>VLOOKUP($A300,[2]LibPAS!$A$2:$AO$476,2,FALSE)</f>
        <v>NANTY GLO PUBLIC LIBRARY</v>
      </c>
      <c r="C300" s="157">
        <v>0</v>
      </c>
      <c r="D300" s="155">
        <v>7</v>
      </c>
      <c r="E300" s="14"/>
      <c r="F300" s="4"/>
      <c r="J300" s="14"/>
      <c r="K300" s="14"/>
      <c r="N300" s="14"/>
      <c r="U300" s="14"/>
      <c r="V300" s="14"/>
      <c r="AC300" s="14"/>
      <c r="AI300" s="14"/>
      <c r="AO300" s="14"/>
      <c r="AX300" s="14"/>
      <c r="BD300" s="14"/>
      <c r="BE300" s="4"/>
      <c r="BF300" s="14"/>
      <c r="BG300" s="14"/>
      <c r="BH300" s="14"/>
      <c r="BI300" s="4"/>
      <c r="BJ300" s="14"/>
      <c r="BK300" s="14"/>
      <c r="BL300" s="14"/>
      <c r="BM300" s="14"/>
      <c r="BN300" s="14"/>
      <c r="BO300" s="4"/>
      <c r="BP300" s="4"/>
      <c r="BQ300" s="14"/>
      <c r="BR300" s="14"/>
      <c r="BS300" s="14"/>
      <c r="BT300" s="14"/>
      <c r="BU300" s="4"/>
      <c r="BV300" s="4"/>
      <c r="BW300" s="4"/>
      <c r="BX300" s="4"/>
      <c r="BY300" s="68"/>
      <c r="BZ300" s="68"/>
      <c r="CA300" s="68"/>
      <c r="CB300" s="4"/>
    </row>
    <row r="301" spans="1:80" x14ac:dyDescent="0.2">
      <c r="A301" s="14">
        <v>923460873</v>
      </c>
      <c r="B301" t="str">
        <f>VLOOKUP($A301,[2]LibPAS!$A$2:$AO$476,2,FALSE)</f>
        <v>NARBERTH COMMUNITY LIBRARY</v>
      </c>
      <c r="C301" s="168">
        <v>0</v>
      </c>
      <c r="D301" s="155">
        <v>3</v>
      </c>
      <c r="E301" s="14"/>
      <c r="F301" s="14"/>
      <c r="J301" s="14"/>
      <c r="K301" s="14"/>
      <c r="N301" s="14"/>
      <c r="U301" s="14"/>
      <c r="V301" s="14"/>
      <c r="AC301" s="14"/>
      <c r="AI301" s="14"/>
      <c r="AO301" s="14"/>
      <c r="BE301" s="4"/>
      <c r="BF301" s="14"/>
      <c r="BG301" s="14"/>
      <c r="BH301" s="14"/>
      <c r="BI301" s="4"/>
      <c r="BJ301" s="14"/>
      <c r="BK301" s="4"/>
      <c r="BL301" s="14"/>
      <c r="BM301" s="4"/>
      <c r="BN301" s="4"/>
      <c r="BO301" s="4"/>
      <c r="BP301" s="4"/>
      <c r="BQ301" s="14"/>
      <c r="BR301" s="14"/>
      <c r="BS301" s="14"/>
      <c r="BT301" s="14"/>
      <c r="BU301" s="4"/>
      <c r="BV301" s="4"/>
      <c r="BW301" s="4"/>
      <c r="BX301" s="14"/>
      <c r="BY301" s="68"/>
      <c r="BZ301" s="68"/>
      <c r="CA301" s="68"/>
      <c r="CB301" s="4"/>
    </row>
    <row r="302" spans="1:80" x14ac:dyDescent="0.2">
      <c r="A302" s="14">
        <v>927041113</v>
      </c>
      <c r="B302" t="str">
        <f>VLOOKUP($A302,[2]LibPAS!$A$2:$AO$476,2,FALSE)</f>
        <v>NEW BRIGHTON PUBLIC LIBRARY</v>
      </c>
      <c r="C302" s="168">
        <v>19519</v>
      </c>
      <c r="D302" s="155">
        <v>5</v>
      </c>
      <c r="E302" s="14"/>
      <c r="F302" s="14"/>
      <c r="J302" s="14"/>
      <c r="K302" s="14"/>
      <c r="N302" s="14"/>
      <c r="U302" s="14"/>
      <c r="V302" s="14"/>
      <c r="AC302" s="14"/>
      <c r="AI302" s="14"/>
      <c r="AO302" s="14"/>
      <c r="BE302" s="4"/>
      <c r="BF302" s="14"/>
      <c r="BG302" s="14"/>
      <c r="BH302" s="14"/>
      <c r="BI302" s="4"/>
      <c r="BJ302" s="14"/>
      <c r="BK302" s="14"/>
      <c r="BL302" s="14"/>
      <c r="BM302" s="14"/>
      <c r="BN302" s="14"/>
      <c r="BO302" s="4"/>
      <c r="BP302" s="4"/>
      <c r="BQ302" s="14"/>
      <c r="BR302" s="14"/>
      <c r="BS302" s="14"/>
      <c r="BT302" s="14"/>
      <c r="BU302" s="4"/>
      <c r="BV302" s="4"/>
      <c r="BW302" s="4"/>
      <c r="BX302" s="14"/>
      <c r="BY302" s="47"/>
      <c r="BZ302" s="47"/>
      <c r="CA302" s="47"/>
      <c r="CB302" s="4"/>
    </row>
    <row r="303" spans="1:80" x14ac:dyDescent="0.2">
      <c r="A303" s="14">
        <v>904370302</v>
      </c>
      <c r="B303" t="str">
        <f>VLOOKUP($A303,[2]LibPAS!$A$2:$AO$476,2,FALSE)</f>
        <v>NEW CASTLE PUBLIC LIBRARY</v>
      </c>
      <c r="C303" s="168">
        <v>0</v>
      </c>
      <c r="D303" s="155">
        <v>28</v>
      </c>
      <c r="E303" s="14"/>
      <c r="F303" s="4"/>
      <c r="J303" s="14"/>
      <c r="K303" s="14"/>
      <c r="N303" s="14"/>
      <c r="V303" s="14"/>
      <c r="AX303" s="14"/>
      <c r="BE303" s="4"/>
      <c r="BF303" s="14"/>
      <c r="BG303" s="14"/>
      <c r="BH303" s="14"/>
      <c r="BI303" s="4"/>
      <c r="BJ303" s="14"/>
      <c r="BK303" s="14"/>
      <c r="BL303" s="14"/>
      <c r="BM303" s="14"/>
      <c r="BN303" s="14"/>
      <c r="BO303" s="4"/>
      <c r="BP303" s="4"/>
      <c r="BQ303" s="14"/>
      <c r="BR303" s="14"/>
      <c r="BS303" s="14"/>
      <c r="BT303" s="14"/>
      <c r="BU303" s="14"/>
      <c r="BV303" s="4"/>
      <c r="BW303" s="4"/>
      <c r="BX303" s="14"/>
      <c r="BY303" s="14"/>
      <c r="BZ303" s="14"/>
      <c r="CA303" s="14"/>
      <c r="CB303" s="4"/>
    </row>
    <row r="304" spans="1:80" x14ac:dyDescent="0.2">
      <c r="A304" s="14">
        <v>915210483</v>
      </c>
      <c r="B304" t="str">
        <f>VLOOKUP($A304,[2]LibPAS!$A$2:$AO$476,2,FALSE)</f>
        <v>NEW CUMBERLAND PUBLIC LIBRARY</v>
      </c>
      <c r="C304" s="168">
        <v>0</v>
      </c>
      <c r="D304" s="155">
        <v>9</v>
      </c>
      <c r="E304" s="14"/>
      <c r="J304" s="14"/>
      <c r="K304" s="14"/>
      <c r="V304" s="14"/>
      <c r="AX304" s="14"/>
      <c r="BE304" s="4"/>
      <c r="BF304" s="14"/>
      <c r="BG304" s="14"/>
      <c r="BH304" s="14"/>
      <c r="BI304" s="4"/>
      <c r="BJ304" s="14"/>
      <c r="BK304" s="4"/>
      <c r="BL304" s="14"/>
      <c r="BM304" s="14"/>
      <c r="BN304" s="14"/>
      <c r="BO304" s="4"/>
      <c r="BP304" s="4"/>
      <c r="BQ304" s="14"/>
      <c r="BR304" s="14"/>
      <c r="BS304" s="14"/>
      <c r="BT304" s="14"/>
      <c r="BU304" s="14"/>
      <c r="BV304" s="4"/>
      <c r="BW304" s="4"/>
      <c r="BX304" s="4"/>
      <c r="BY304" s="68"/>
      <c r="BZ304" s="68"/>
      <c r="CA304" s="68"/>
      <c r="CB304" s="4"/>
    </row>
    <row r="305" spans="1:80" x14ac:dyDescent="0.2">
      <c r="A305" s="14">
        <v>907651083</v>
      </c>
      <c r="B305" t="str">
        <f>VLOOKUP($A305,[2]LibPAS!$A$2:$AO$476,2,FALSE)</f>
        <v>NEW FLORENCE COMMUNITY LIBRARY</v>
      </c>
      <c r="C305" s="157">
        <v>0</v>
      </c>
      <c r="D305" s="155">
        <v>6</v>
      </c>
      <c r="E305" s="14"/>
      <c r="F305" s="14"/>
      <c r="J305" s="14"/>
      <c r="K305" s="14"/>
      <c r="L305" s="14"/>
      <c r="N305" s="14"/>
      <c r="O305" s="14"/>
      <c r="V305" s="14"/>
      <c r="AC305" s="14"/>
      <c r="AI305" s="14"/>
      <c r="AO305" s="14"/>
      <c r="BD305" s="14"/>
      <c r="BE305" s="4"/>
      <c r="BF305" s="14"/>
      <c r="BG305" s="14"/>
      <c r="BH305" s="14"/>
      <c r="BI305" s="4"/>
      <c r="BJ305" s="14"/>
      <c r="BK305" s="14"/>
      <c r="BL305" s="14"/>
      <c r="BM305" s="4"/>
      <c r="BN305" s="4"/>
      <c r="BO305" s="4"/>
      <c r="BP305" s="4"/>
      <c r="BQ305" s="14"/>
      <c r="BR305" s="14"/>
      <c r="BS305" s="14"/>
      <c r="BT305" s="14"/>
      <c r="BU305" s="14"/>
      <c r="BV305" s="4"/>
      <c r="BW305" s="4"/>
      <c r="BX305" s="14"/>
      <c r="BY305" s="14"/>
      <c r="BZ305" s="14"/>
      <c r="CA305" s="14"/>
      <c r="CB305" s="4"/>
    </row>
    <row r="306" spans="1:80" x14ac:dyDescent="0.2">
      <c r="A306" s="14">
        <v>919640245</v>
      </c>
      <c r="B306" t="str">
        <f>VLOOKUP($A306,[2]LibPAS!$A$2:$AO$476,2,FALSE)</f>
        <v>NEWFOUNDLAND AREA PUB LIBRARY</v>
      </c>
      <c r="C306" s="168">
        <v>0</v>
      </c>
      <c r="D306" s="155">
        <v>4</v>
      </c>
      <c r="E306" s="14"/>
      <c r="F306" s="14"/>
      <c r="J306" s="14"/>
      <c r="K306" s="14"/>
      <c r="N306" s="14"/>
      <c r="U306" s="14"/>
      <c r="V306" s="14"/>
      <c r="AC306" s="14"/>
      <c r="AI306" s="14"/>
      <c r="AO306" s="14"/>
      <c r="AX306" s="14"/>
      <c r="BC306" s="14"/>
      <c r="BE306" s="4"/>
      <c r="BF306" s="14"/>
      <c r="BG306" s="14"/>
      <c r="BH306" s="14"/>
      <c r="BI306" s="4"/>
      <c r="BJ306" s="14"/>
      <c r="BK306" s="14"/>
      <c r="BL306" s="14"/>
      <c r="BM306" s="14"/>
      <c r="BN306" s="14"/>
      <c r="BO306" s="4"/>
      <c r="BP306" s="4"/>
      <c r="BQ306" s="14"/>
      <c r="BR306" s="14"/>
      <c r="BS306" s="14"/>
      <c r="BT306" s="14"/>
      <c r="BU306" s="14"/>
      <c r="BV306" s="4"/>
      <c r="BW306" s="4"/>
      <c r="BX306" s="14"/>
      <c r="BY306" s="47"/>
      <c r="BZ306" s="47"/>
      <c r="CA306" s="47"/>
      <c r="CB306" s="4"/>
    </row>
    <row r="307" spans="1:80" x14ac:dyDescent="0.2">
      <c r="A307" s="14">
        <v>915500543</v>
      </c>
      <c r="B307" t="str">
        <f>VLOOKUP($A307,[2]LibPAS!$A$2:$AO$476,2,FALSE)</f>
        <v>NEWPORT PUBLIC LIBRARY</v>
      </c>
      <c r="C307" s="168">
        <v>0</v>
      </c>
      <c r="D307" s="155">
        <v>8</v>
      </c>
      <c r="E307" s="14"/>
      <c r="F307" s="14"/>
      <c r="J307" s="14"/>
      <c r="K307" s="14"/>
      <c r="L307" s="14"/>
      <c r="N307" s="14"/>
      <c r="O307" s="14"/>
      <c r="V307" s="14"/>
      <c r="AX307" s="14"/>
      <c r="BE307" s="4"/>
      <c r="BF307" s="14"/>
      <c r="BG307" s="14"/>
      <c r="BH307" s="14"/>
      <c r="BI307" s="4"/>
      <c r="BJ307" s="14"/>
      <c r="BK307" s="4"/>
      <c r="BL307" s="14"/>
      <c r="BM307" s="14"/>
      <c r="BN307" s="14"/>
      <c r="BO307" s="4"/>
      <c r="BP307" s="4"/>
      <c r="BQ307" s="14"/>
      <c r="BR307" s="14"/>
      <c r="BS307" s="14"/>
      <c r="BT307" s="14"/>
      <c r="BU307" s="4"/>
      <c r="BV307" s="4"/>
      <c r="BW307" s="4"/>
      <c r="BX307" s="14"/>
      <c r="BY307" s="47"/>
      <c r="BZ307" s="47"/>
      <c r="CA307" s="47"/>
      <c r="CB307" s="4"/>
    </row>
    <row r="308" spans="1:80" x14ac:dyDescent="0.2">
      <c r="A308" s="14">
        <v>925230905</v>
      </c>
      <c r="B308" t="str">
        <f>VLOOKUP($A308,[2]LibPAS!$A$2:$AO$476,2,FALSE)</f>
        <v>NEWTOWN PUBLIC LIBRARY</v>
      </c>
      <c r="C308" s="168">
        <v>0</v>
      </c>
      <c r="D308" s="155">
        <v>10</v>
      </c>
      <c r="E308" s="14"/>
      <c r="J308" s="14"/>
      <c r="K308" s="14"/>
      <c r="L308" s="14"/>
      <c r="N308" s="14"/>
      <c r="O308" s="14"/>
      <c r="V308" s="14"/>
      <c r="W308" s="14"/>
      <c r="AX308" s="14"/>
      <c r="BE308" s="4"/>
      <c r="BF308" s="14"/>
      <c r="BG308" s="14"/>
      <c r="BH308" s="14"/>
      <c r="BI308" s="4"/>
      <c r="BJ308" s="14"/>
      <c r="BK308" s="14"/>
      <c r="BL308" s="14"/>
      <c r="BM308" s="14"/>
      <c r="BN308" s="14"/>
      <c r="BO308" s="4"/>
      <c r="BP308" s="4"/>
      <c r="BQ308" s="14"/>
      <c r="BR308" s="14"/>
      <c r="BS308" s="14"/>
      <c r="BT308" s="14"/>
      <c r="BU308" s="4"/>
      <c r="BV308" s="4"/>
      <c r="BW308" s="4"/>
      <c r="BX308" s="4"/>
      <c r="BY308" s="68"/>
      <c r="BZ308" s="68"/>
      <c r="CA308" s="68"/>
      <c r="CB308" s="4"/>
    </row>
    <row r="309" spans="1:80" x14ac:dyDescent="0.2">
      <c r="A309" s="14">
        <v>919350783</v>
      </c>
      <c r="B309" t="str">
        <f>VLOOKUP($A309,[2]LibPAS!$A$2:$AO$476,2,FALSE)</f>
        <v>NORTH POCONO PUBLIC LIBRARY</v>
      </c>
      <c r="C309" s="168">
        <v>0</v>
      </c>
      <c r="D309" s="155">
        <v>20</v>
      </c>
      <c r="E309" s="14"/>
      <c r="F309" s="14"/>
      <c r="J309" s="14"/>
      <c r="K309" s="14"/>
      <c r="U309" s="14"/>
      <c r="V309" s="14"/>
      <c r="AC309" s="14"/>
      <c r="AI309" s="14"/>
      <c r="AO309" s="14"/>
      <c r="BE309" s="4"/>
      <c r="BF309" s="14"/>
      <c r="BG309" s="14"/>
      <c r="BH309" s="14"/>
      <c r="BI309" s="4"/>
      <c r="BJ309" s="4"/>
      <c r="BK309" s="4"/>
      <c r="BL309" s="4"/>
      <c r="BM309" s="14"/>
      <c r="BN309" s="4"/>
      <c r="BO309" s="4"/>
      <c r="BP309" s="4"/>
      <c r="BQ309" s="14"/>
      <c r="BR309" s="14"/>
      <c r="BS309" s="14"/>
      <c r="BT309" s="14"/>
      <c r="BU309" s="4"/>
      <c r="BV309" s="4"/>
      <c r="BW309" s="4"/>
      <c r="BX309" s="14"/>
      <c r="BY309" s="47"/>
      <c r="BZ309" s="47"/>
      <c r="CA309" s="47"/>
      <c r="CB309" s="4"/>
    </row>
    <row r="310" spans="1:80" x14ac:dyDescent="0.2">
      <c r="A310" s="14">
        <v>902022344</v>
      </c>
      <c r="B310" t="str">
        <f>VLOOKUP($A310,[2]LibPAS!$A$2:$AO$476,2,FALSE)</f>
        <v>NORTH VERSAILLES PUBLIC LIBRARY</v>
      </c>
      <c r="C310" s="168">
        <v>0</v>
      </c>
      <c r="D310" s="155">
        <v>6</v>
      </c>
      <c r="E310" s="14"/>
      <c r="F310" s="14"/>
      <c r="J310" s="14"/>
      <c r="K310" s="14"/>
      <c r="L310" s="14"/>
      <c r="O310" s="14"/>
      <c r="V310" s="14"/>
      <c r="AI310" s="14"/>
      <c r="AX310" s="14"/>
      <c r="BE310" s="4"/>
      <c r="BF310" s="14"/>
      <c r="BG310" s="14"/>
      <c r="BH310" s="14"/>
      <c r="BI310" s="4"/>
      <c r="BJ310" s="14"/>
      <c r="BK310" s="14"/>
      <c r="BL310" s="14"/>
      <c r="BM310" s="14"/>
      <c r="BN310" s="14"/>
      <c r="BO310" s="4"/>
      <c r="BP310" s="4"/>
      <c r="BQ310" s="14"/>
      <c r="BR310" s="14"/>
      <c r="BS310" s="14"/>
      <c r="BT310" s="14"/>
      <c r="BU310" s="14"/>
      <c r="BV310" s="4"/>
      <c r="BW310" s="4"/>
      <c r="BX310" s="4"/>
      <c r="BY310" s="68"/>
      <c r="BZ310" s="68"/>
      <c r="CA310" s="68"/>
      <c r="CB310" s="4"/>
    </row>
    <row r="311" spans="1:80" x14ac:dyDescent="0.2">
      <c r="A311" s="14">
        <v>923460963</v>
      </c>
      <c r="B311" t="str">
        <f>VLOOKUP($A311,[2]LibPAS!$A$2:$AO$476,2,FALSE)</f>
        <v>NORTH WALES AREA LIBRARY</v>
      </c>
      <c r="C311" s="157">
        <v>0</v>
      </c>
      <c r="D311" s="155">
        <v>13</v>
      </c>
      <c r="E311" s="14"/>
      <c r="J311" s="14"/>
      <c r="K311" s="14"/>
      <c r="L311" s="14"/>
      <c r="N311" s="14"/>
      <c r="O311" s="14"/>
      <c r="U311" s="14"/>
      <c r="V311" s="14"/>
      <c r="AC311" s="14"/>
      <c r="AI311" s="14"/>
      <c r="AO311" s="14"/>
      <c r="AX311" s="14"/>
      <c r="BC311" s="14"/>
      <c r="BE311" s="4"/>
      <c r="BF311" s="4"/>
      <c r="BG311" s="4"/>
      <c r="BH311" s="14"/>
      <c r="BI311" s="4"/>
      <c r="BJ311" s="14"/>
      <c r="BK311" s="14"/>
      <c r="BL311" s="14"/>
      <c r="BM311" s="14"/>
      <c r="BN311" s="14"/>
      <c r="BO311" s="4"/>
      <c r="BP311" s="4"/>
      <c r="BQ311" s="14"/>
      <c r="BR311" s="14"/>
      <c r="BS311" s="14"/>
      <c r="BT311" s="14"/>
      <c r="BU311" s="4"/>
      <c r="BV311" s="4"/>
      <c r="BW311" s="4"/>
      <c r="BX311" s="14"/>
      <c r="BY311" s="14"/>
      <c r="BZ311" s="14"/>
      <c r="CA311" s="14"/>
      <c r="CB311" s="4"/>
    </row>
    <row r="312" spans="1:80" x14ac:dyDescent="0.2">
      <c r="A312" s="14">
        <v>920480693</v>
      </c>
      <c r="B312" t="str">
        <f>VLOOKUP($A312,[2]LibPAS!$A$2:$AO$476,2,FALSE)</f>
        <v>NORTHAMPTON AREA PUB LIBRARY</v>
      </c>
      <c r="C312" s="168">
        <v>0</v>
      </c>
      <c r="D312" s="155">
        <v>8</v>
      </c>
      <c r="E312" s="14"/>
      <c r="J312" s="14"/>
      <c r="K312" s="14"/>
      <c r="V312" s="14"/>
      <c r="AX312" s="14"/>
      <c r="BE312" s="4"/>
      <c r="BF312" s="14"/>
      <c r="BG312" s="14"/>
      <c r="BH312" s="14"/>
      <c r="BI312" s="4"/>
      <c r="BJ312" s="14"/>
      <c r="BK312" s="4"/>
      <c r="BL312" s="14"/>
      <c r="BM312" s="4"/>
      <c r="BN312" s="4"/>
      <c r="BO312" s="4"/>
      <c r="BP312" s="4"/>
      <c r="BQ312" s="14"/>
      <c r="BR312" s="14"/>
      <c r="BS312" s="14"/>
      <c r="BT312" s="14"/>
      <c r="BU312" s="14"/>
      <c r="BV312" s="4"/>
      <c r="BW312" s="4"/>
      <c r="BX312" s="14"/>
      <c r="BY312" s="14"/>
      <c r="BZ312" s="14"/>
      <c r="CA312" s="14"/>
      <c r="CB312" s="4"/>
    </row>
    <row r="313" spans="1:80" x14ac:dyDescent="0.2">
      <c r="A313" s="14">
        <v>908111533</v>
      </c>
      <c r="B313" t="str">
        <f>VLOOKUP($A313,[2]LibPAS!$A$2:$AO$476,2,FALSE)</f>
        <v>NORTHERN CAMBRIA PUBLIC LIBRARY</v>
      </c>
      <c r="C313" s="168">
        <v>0</v>
      </c>
      <c r="D313" s="155">
        <v>8</v>
      </c>
      <c r="E313" s="14"/>
      <c r="F313" s="14"/>
      <c r="J313" s="14"/>
      <c r="K313" s="14"/>
      <c r="L313" s="14"/>
      <c r="O313" s="14"/>
      <c r="V313" s="14"/>
      <c r="AX313" s="14"/>
      <c r="BE313" s="4"/>
      <c r="BF313" s="14"/>
      <c r="BG313" s="14"/>
      <c r="BH313" s="14"/>
      <c r="BI313" s="4"/>
      <c r="BJ313" s="14"/>
      <c r="BK313" s="14"/>
      <c r="BL313" s="14"/>
      <c r="BM313" s="14"/>
      <c r="BN313" s="14"/>
      <c r="BO313" s="4"/>
      <c r="BP313" s="4"/>
      <c r="BQ313" s="14"/>
      <c r="BR313" s="14"/>
      <c r="BS313" s="14"/>
      <c r="BT313" s="14"/>
      <c r="BU313" s="14"/>
      <c r="BV313" s="4"/>
      <c r="BW313" s="4"/>
      <c r="BX313" s="14"/>
      <c r="BY313" s="47"/>
      <c r="BZ313" s="47"/>
      <c r="CA313" s="47"/>
      <c r="CB313" s="4"/>
    </row>
    <row r="314" spans="1:80" x14ac:dyDescent="0.2">
      <c r="A314" s="14">
        <v>902022795</v>
      </c>
      <c r="B314" t="str">
        <f>VLOOKUP($A314,[2]LibPAS!$A$2:$AO$476,2,FALSE)</f>
        <v>NORTHERN TIER REGIONAL LIBRARY</v>
      </c>
      <c r="C314" s="168">
        <v>0</v>
      </c>
      <c r="D314" s="155">
        <v>20</v>
      </c>
      <c r="E314" s="14"/>
      <c r="F314" s="4"/>
      <c r="J314" s="14"/>
      <c r="K314" s="14"/>
      <c r="U314" s="14"/>
      <c r="V314" s="14"/>
      <c r="AC314" s="14"/>
      <c r="AI314" s="14"/>
      <c r="AO314" s="14"/>
      <c r="AX314" s="14"/>
      <c r="BE314" s="4"/>
      <c r="BF314" s="14"/>
      <c r="BG314" s="14"/>
      <c r="BH314" s="14"/>
      <c r="BI314" s="4"/>
      <c r="BJ314" s="14"/>
      <c r="BK314" s="4"/>
      <c r="BL314" s="14"/>
      <c r="BM314" s="14"/>
      <c r="BN314" s="14"/>
      <c r="BO314" s="4"/>
      <c r="BP314" s="4"/>
      <c r="BQ314" s="14"/>
      <c r="BR314" s="14"/>
      <c r="BS314" s="14"/>
      <c r="BT314" s="14"/>
      <c r="BU314" s="14"/>
      <c r="BV314" s="4"/>
      <c r="BW314" s="4"/>
      <c r="BX314" s="4"/>
      <c r="BY314" s="68"/>
      <c r="BZ314" s="68"/>
      <c r="CA314" s="68"/>
      <c r="CB314" s="4"/>
    </row>
    <row r="315" spans="1:80" x14ac:dyDescent="0.2">
      <c r="A315" s="14">
        <v>919640373</v>
      </c>
      <c r="B315" t="str">
        <f>VLOOKUP($A315,[2]LibPAS!$A$2:$AO$476,2,FALSE)</f>
        <v>NORTHERN WAYNE COMMUNITY LIB</v>
      </c>
      <c r="C315" s="157">
        <v>0</v>
      </c>
      <c r="D315" s="155">
        <v>6</v>
      </c>
      <c r="E315" s="14"/>
      <c r="F315" s="14"/>
      <c r="J315" s="14"/>
      <c r="K315" s="14"/>
      <c r="L315" s="14"/>
      <c r="O315" s="14"/>
      <c r="U315" s="14"/>
      <c r="V315" s="14"/>
      <c r="AC315" s="14"/>
      <c r="AI315" s="14"/>
      <c r="AO315" s="14"/>
      <c r="BD315" s="14"/>
      <c r="BE315" s="4"/>
      <c r="BF315" s="14"/>
      <c r="BG315" s="14"/>
      <c r="BH315" s="14"/>
      <c r="BI315" s="4"/>
      <c r="BJ315" s="14"/>
      <c r="BK315" s="14"/>
      <c r="BL315" s="14"/>
      <c r="BM315" s="14"/>
      <c r="BN315" s="14"/>
      <c r="BO315" s="4"/>
      <c r="BP315" s="4"/>
      <c r="BQ315" s="14"/>
      <c r="BR315" s="14"/>
      <c r="BS315" s="14"/>
      <c r="BT315" s="14"/>
      <c r="BU315" s="4"/>
      <c r="BV315" s="4"/>
      <c r="BW315" s="4"/>
      <c r="BX315" s="14"/>
      <c r="BY315" s="47"/>
      <c r="BZ315" s="47"/>
      <c r="CA315" s="47"/>
      <c r="CB315" s="4"/>
    </row>
    <row r="316" spans="1:80" x14ac:dyDescent="0.2">
      <c r="A316" s="14">
        <v>902022854</v>
      </c>
      <c r="B316" t="str">
        <f>VLOOKUP($A316,[2]LibPAS!$A$2:$AO$476,2,FALSE)</f>
        <v>NORTHLAND PUBLIC LIBRARY</v>
      </c>
      <c r="C316" s="168">
        <v>0</v>
      </c>
      <c r="D316" s="155">
        <v>34</v>
      </c>
      <c r="E316" s="14"/>
      <c r="F316" s="4"/>
      <c r="J316" s="14"/>
      <c r="K316" s="14"/>
      <c r="N316" s="14"/>
      <c r="U316" s="14"/>
      <c r="V316" s="14"/>
      <c r="AC316" s="14"/>
      <c r="AI316" s="14"/>
      <c r="AO316" s="14"/>
      <c r="AX316" s="14"/>
      <c r="BC316" s="14"/>
      <c r="BE316" s="4"/>
      <c r="BF316" s="14"/>
      <c r="BG316" s="14"/>
      <c r="BH316" s="14"/>
      <c r="BI316" s="4"/>
      <c r="BJ316" s="14"/>
      <c r="BK316" s="14"/>
      <c r="BL316" s="14"/>
      <c r="BM316" s="4"/>
      <c r="BN316" s="4"/>
      <c r="BO316" s="4"/>
      <c r="BP316" s="4"/>
      <c r="BQ316" s="14"/>
      <c r="BR316" s="4"/>
      <c r="BS316" s="14"/>
      <c r="BT316" s="14"/>
      <c r="BU316" s="4"/>
      <c r="BV316" s="4"/>
      <c r="BW316" s="4"/>
      <c r="BX316" s="14"/>
      <c r="BY316" s="14"/>
      <c r="BZ316" s="14"/>
      <c r="CA316" s="14"/>
      <c r="CB316" s="4"/>
    </row>
    <row r="317" spans="1:80" x14ac:dyDescent="0.2">
      <c r="A317" s="14">
        <v>907650693</v>
      </c>
      <c r="B317" t="str">
        <f>VLOOKUP($A317,[2]LibPAS!$A$2:$AO$476,2,FALSE)</f>
        <v>NORWIN PUB LIB ASSOC</v>
      </c>
      <c r="C317" s="168">
        <v>7158</v>
      </c>
      <c r="D317" s="155">
        <v>26</v>
      </c>
      <c r="E317" s="14"/>
      <c r="F317" s="4"/>
      <c r="J317" s="14"/>
      <c r="K317" s="14"/>
      <c r="O317" s="14"/>
      <c r="U317" s="14"/>
      <c r="V317" s="14"/>
      <c r="AC317" s="14"/>
      <c r="AI317" s="14"/>
      <c r="AO317" s="14"/>
      <c r="AX317" s="14"/>
      <c r="BC317" s="14"/>
      <c r="BE317" s="4"/>
      <c r="BF317" s="4"/>
      <c r="BG317" s="4"/>
      <c r="BH317" s="14"/>
      <c r="BI317" s="4"/>
      <c r="BJ317" s="14"/>
      <c r="BK317" s="4"/>
      <c r="BL317" s="14"/>
      <c r="BM317" s="14"/>
      <c r="BN317" s="14"/>
      <c r="BO317" s="4"/>
      <c r="BP317" s="4"/>
      <c r="BQ317" s="14"/>
      <c r="BR317" s="14"/>
      <c r="BS317" s="14"/>
      <c r="BT317" s="14"/>
      <c r="BU317" s="14"/>
      <c r="BV317" s="4"/>
      <c r="BW317" s="4"/>
      <c r="BX317" s="14"/>
      <c r="BY317" s="47"/>
      <c r="BZ317" s="47"/>
      <c r="CA317" s="47"/>
      <c r="CB317" s="4"/>
    </row>
    <row r="318" spans="1:80" x14ac:dyDescent="0.2">
      <c r="A318" s="14">
        <v>925230933</v>
      </c>
      <c r="B318" t="str">
        <f>VLOOKUP($A318,[2]LibPAS!$A$2:$AO$476,2,FALSE)</f>
        <v>NORWOOD PUBLIC LIBRARY</v>
      </c>
      <c r="C318" s="168">
        <v>0</v>
      </c>
      <c r="D318" s="155">
        <v>6</v>
      </c>
      <c r="E318" s="14"/>
      <c r="J318" s="14"/>
      <c r="K318" s="14"/>
      <c r="L318" s="14"/>
      <c r="O318" s="14"/>
      <c r="V318" s="14"/>
      <c r="AX318" s="14"/>
      <c r="BD318" s="14"/>
      <c r="BE318" s="4"/>
      <c r="BF318" s="14"/>
      <c r="BG318" s="14"/>
      <c r="BH318" s="14"/>
      <c r="BI318" s="4"/>
      <c r="BJ318" s="4"/>
      <c r="BK318" s="4"/>
      <c r="BL318" s="4"/>
      <c r="BM318" s="14"/>
      <c r="BN318" s="4"/>
      <c r="BO318" s="4"/>
      <c r="BP318" s="4"/>
      <c r="BQ318" s="14"/>
      <c r="BR318" s="14"/>
      <c r="BS318" s="14"/>
      <c r="BT318" s="14"/>
      <c r="BU318" s="4"/>
      <c r="BV318" s="4"/>
      <c r="BW318" s="4"/>
      <c r="BX318" s="4"/>
      <c r="BY318" s="68"/>
      <c r="BZ318" s="68"/>
      <c r="CA318" s="68"/>
      <c r="CB318" s="4"/>
    </row>
    <row r="319" spans="1:80" x14ac:dyDescent="0.2">
      <c r="A319" s="14">
        <v>902022403</v>
      </c>
      <c r="B319" t="str">
        <f>VLOOKUP($A319,[2]LibPAS!$A$2:$AO$476,2,FALSE)</f>
        <v>OAKMONT CARNEGIE LIBRARY</v>
      </c>
      <c r="C319" s="168">
        <v>0</v>
      </c>
      <c r="D319" s="155">
        <v>18</v>
      </c>
      <c r="E319" s="14"/>
      <c r="F319" s="4"/>
      <c r="J319" s="14"/>
      <c r="K319" s="14"/>
      <c r="U319" s="14"/>
      <c r="V319" s="14"/>
      <c r="AC319" s="14"/>
      <c r="AI319" s="14"/>
      <c r="AO319" s="14"/>
      <c r="AX319" s="14"/>
      <c r="BC319" s="14"/>
      <c r="BE319" s="4"/>
      <c r="BF319" s="4"/>
      <c r="BG319" s="4"/>
      <c r="BH319" s="14"/>
      <c r="BI319" s="4"/>
      <c r="BJ319" s="14"/>
      <c r="BK319" s="4"/>
      <c r="BL319" s="14"/>
      <c r="BM319" s="4"/>
      <c r="BN319" s="4"/>
      <c r="BO319" s="4"/>
      <c r="BP319" s="4"/>
      <c r="BQ319" s="14"/>
      <c r="BR319" s="14"/>
      <c r="BS319" s="14"/>
      <c r="BT319" s="14"/>
      <c r="BU319" s="14"/>
      <c r="BV319" s="4"/>
      <c r="BW319" s="4"/>
      <c r="BX319" s="4"/>
      <c r="BY319" s="68"/>
      <c r="BZ319" s="68"/>
      <c r="CA319" s="68"/>
      <c r="CB319" s="4"/>
    </row>
    <row r="320" spans="1:80" x14ac:dyDescent="0.2">
      <c r="A320" s="14">
        <v>906610512</v>
      </c>
      <c r="B320" t="str">
        <f>VLOOKUP($A320,[2]LibPAS!$A$2:$AO$476,2,FALSE)</f>
        <v>OIL CITY LIBRARY</v>
      </c>
      <c r="C320" s="168">
        <v>46788</v>
      </c>
      <c r="D320" s="155">
        <v>21</v>
      </c>
      <c r="E320" s="14"/>
      <c r="F320" s="4"/>
      <c r="J320" s="14"/>
      <c r="K320" s="14"/>
      <c r="L320" s="14"/>
      <c r="O320" s="14"/>
      <c r="U320" s="14"/>
      <c r="V320" s="14"/>
      <c r="AC320" s="14"/>
      <c r="AI320" s="14"/>
      <c r="AO320" s="14"/>
      <c r="AX320" s="14"/>
      <c r="BC320" s="14"/>
      <c r="BE320" s="4"/>
      <c r="BF320" s="14"/>
      <c r="BG320" s="14"/>
      <c r="BH320" s="14"/>
      <c r="BI320" s="4"/>
      <c r="BJ320" s="14"/>
      <c r="BK320" s="14"/>
      <c r="BL320" s="14"/>
      <c r="BM320" s="14"/>
      <c r="BN320" s="14"/>
      <c r="BO320" s="4"/>
      <c r="BP320" s="4"/>
      <c r="BQ320" s="14"/>
      <c r="BR320" s="14"/>
      <c r="BS320" s="14"/>
      <c r="BT320" s="14"/>
      <c r="BU320" s="14"/>
      <c r="BV320" s="4"/>
      <c r="BW320" s="4"/>
      <c r="BX320" s="14"/>
      <c r="BY320" s="47"/>
      <c r="BZ320" s="47"/>
      <c r="CA320" s="47"/>
      <c r="CB320" s="4"/>
    </row>
    <row r="321" spans="1:80" x14ac:dyDescent="0.2">
      <c r="A321" s="14">
        <v>929541173</v>
      </c>
      <c r="B321" t="str">
        <f>VLOOKUP($A321,[2]LibPAS!$A$2:$AO$476,2,FALSE)</f>
        <v>ORWIGSBURG AREA FR PUB LIBRARY</v>
      </c>
      <c r="C321" s="168">
        <v>552</v>
      </c>
      <c r="D321" s="155">
        <v>5</v>
      </c>
      <c r="E321" s="14"/>
      <c r="F321" s="14"/>
      <c r="J321" s="14"/>
      <c r="K321" s="14"/>
      <c r="U321" s="14"/>
      <c r="V321" s="14"/>
      <c r="AC321" s="14"/>
      <c r="AI321" s="14"/>
      <c r="AO321" s="14"/>
      <c r="BE321" s="4"/>
      <c r="BF321" s="14"/>
      <c r="BG321" s="14"/>
      <c r="BH321" s="14"/>
      <c r="BI321" s="4"/>
      <c r="BJ321" s="14"/>
      <c r="BK321" s="14"/>
      <c r="BL321" s="14"/>
      <c r="BM321" s="14"/>
      <c r="BN321" s="14"/>
      <c r="BO321" s="4"/>
      <c r="BP321" s="4"/>
      <c r="BQ321" s="14"/>
      <c r="BR321" s="14"/>
      <c r="BS321" s="14"/>
      <c r="BT321" s="14"/>
      <c r="BU321" s="4"/>
      <c r="BV321" s="4"/>
      <c r="BW321" s="4"/>
      <c r="BX321" s="4"/>
      <c r="BY321" s="68"/>
      <c r="BZ321" s="68"/>
      <c r="CA321" s="68"/>
      <c r="CB321" s="4"/>
    </row>
    <row r="322" spans="1:80" x14ac:dyDescent="0.2">
      <c r="A322" s="14">
        <v>918402073</v>
      </c>
      <c r="B322" t="str">
        <f>VLOOKUP($A322,[2]LibPAS!$A$2:$AO$476,2,FALSE)</f>
        <v>OSTERHOUT FREE LIBRARY</v>
      </c>
      <c r="C322" s="168">
        <v>0</v>
      </c>
      <c r="D322" s="155">
        <v>43</v>
      </c>
      <c r="E322" s="14"/>
      <c r="F322" s="4"/>
      <c r="J322" s="14"/>
      <c r="K322" s="14"/>
      <c r="U322" s="14"/>
      <c r="V322" s="14"/>
      <c r="AC322" s="14"/>
      <c r="AI322" s="14"/>
      <c r="AO322" s="14"/>
      <c r="AX322" s="14"/>
      <c r="BC322" s="14"/>
      <c r="BE322" s="4"/>
      <c r="BF322" s="14"/>
      <c r="BG322" s="14"/>
      <c r="BH322" s="14"/>
      <c r="BI322" s="4"/>
      <c r="BJ322" s="14"/>
      <c r="BK322" s="14"/>
      <c r="BL322" s="14"/>
      <c r="BM322" s="14"/>
      <c r="BN322" s="14"/>
      <c r="BO322" s="4"/>
      <c r="BP322" s="4"/>
      <c r="BQ322" s="14"/>
      <c r="BR322" s="4"/>
      <c r="BS322" s="14"/>
      <c r="BT322" s="14"/>
      <c r="BU322" s="4"/>
      <c r="BV322" s="4"/>
      <c r="BW322" s="4"/>
      <c r="BX322" s="14"/>
      <c r="BY322" s="47"/>
      <c r="BZ322" s="47"/>
      <c r="CA322" s="47"/>
      <c r="CB322" s="4"/>
    </row>
    <row r="323" spans="1:80" x14ac:dyDescent="0.2">
      <c r="A323" s="14">
        <v>909530723</v>
      </c>
      <c r="B323" t="str">
        <f>VLOOKUP($A323,[2]LibPAS!$A$2:$AO$476,2,FALSE)</f>
        <v>OSWAYO VALLEY MEMORIAL LIBRARY</v>
      </c>
      <c r="C323" s="168">
        <v>0</v>
      </c>
      <c r="D323" s="155">
        <v>6</v>
      </c>
      <c r="E323" s="14"/>
      <c r="F323" s="4"/>
      <c r="J323" s="14"/>
      <c r="K323" s="14"/>
      <c r="U323" s="14"/>
      <c r="V323" s="14"/>
      <c r="AC323" s="14"/>
      <c r="AI323" s="14"/>
      <c r="BE323" s="4"/>
      <c r="BF323" s="14"/>
      <c r="BG323" s="14"/>
      <c r="BH323" s="14"/>
      <c r="BI323" s="4"/>
      <c r="BJ323" s="14"/>
      <c r="BK323" s="4"/>
      <c r="BL323" s="14"/>
      <c r="BM323" s="4"/>
      <c r="BN323" s="4"/>
      <c r="BO323" s="4"/>
      <c r="BP323" s="4"/>
      <c r="BQ323" s="14"/>
      <c r="BR323" s="14"/>
      <c r="BS323" s="14"/>
      <c r="BT323" s="14"/>
      <c r="BU323" s="4"/>
      <c r="BV323" s="4"/>
      <c r="BW323" s="4"/>
      <c r="BX323" s="4"/>
      <c r="BY323" s="68"/>
      <c r="BZ323" s="68"/>
      <c r="CA323" s="68"/>
      <c r="CB323" s="4"/>
    </row>
    <row r="324" spans="1:80" x14ac:dyDescent="0.2">
      <c r="A324" s="14">
        <v>924151173</v>
      </c>
      <c r="B324" t="str">
        <f>VLOOKUP($A324,[2]LibPAS!$A$2:$AO$476,2,FALSE)</f>
        <v>OXFORD PUBLIC LIBRARY</v>
      </c>
      <c r="C324" s="168">
        <v>16698</v>
      </c>
      <c r="D324" s="155">
        <v>10</v>
      </c>
      <c r="E324" s="14"/>
      <c r="J324" s="14"/>
      <c r="K324" s="14"/>
      <c r="L324" s="14"/>
      <c r="N324" s="14"/>
      <c r="O324" s="14"/>
      <c r="U324" s="14"/>
      <c r="V324" s="14"/>
      <c r="X324" s="14"/>
      <c r="AC324" s="14"/>
      <c r="AD324" s="14"/>
      <c r="AI324" s="14"/>
      <c r="AJ324" s="14"/>
      <c r="AO324" s="14"/>
      <c r="AP324" s="14"/>
      <c r="AX324" s="14"/>
      <c r="BC324" s="14"/>
      <c r="BE324" s="4"/>
      <c r="BF324" s="14"/>
      <c r="BG324" s="14"/>
      <c r="BH324" s="14"/>
      <c r="BI324" s="4"/>
      <c r="BJ324" s="14"/>
      <c r="BK324" s="4"/>
      <c r="BL324" s="14"/>
      <c r="BM324" s="14"/>
      <c r="BN324" s="14"/>
      <c r="BO324" s="4"/>
      <c r="BP324" s="4"/>
      <c r="BQ324" s="14"/>
      <c r="BR324" s="14"/>
      <c r="BS324" s="14"/>
      <c r="BT324" s="14"/>
      <c r="BU324" s="4"/>
      <c r="BV324" s="4"/>
      <c r="BW324" s="4"/>
      <c r="BX324" s="14"/>
      <c r="BY324" s="47"/>
      <c r="BZ324" s="47"/>
      <c r="CA324" s="47"/>
      <c r="CB324" s="4"/>
    </row>
    <row r="325" spans="1:80" x14ac:dyDescent="0.2">
      <c r="A325" s="14">
        <v>921130543</v>
      </c>
      <c r="B325" t="str">
        <f>VLOOKUP($A325,[2]LibPAS!$A$2:$AO$476,2,FALSE)</f>
        <v>PALMERTON AREA LIBRARY</v>
      </c>
      <c r="C325" s="168">
        <v>0</v>
      </c>
      <c r="D325" s="155">
        <v>6</v>
      </c>
      <c r="E325" s="14"/>
      <c r="F325" s="4"/>
      <c r="J325" s="14"/>
      <c r="K325" s="14"/>
      <c r="L325" s="14"/>
      <c r="O325" s="14"/>
      <c r="U325" s="14"/>
      <c r="V325" s="14"/>
      <c r="AC325" s="14"/>
      <c r="AI325" s="14"/>
      <c r="AO325" s="14"/>
      <c r="AX325" s="14"/>
      <c r="BC325" s="14"/>
      <c r="BE325" s="4"/>
      <c r="BF325" s="14"/>
      <c r="BG325" s="14"/>
      <c r="BH325" s="14"/>
      <c r="BI325" s="4"/>
      <c r="BJ325" s="14"/>
      <c r="BK325" s="14"/>
      <c r="BL325" s="14"/>
      <c r="BM325" s="14"/>
      <c r="BN325" s="14"/>
      <c r="BO325" s="4"/>
      <c r="BP325" s="4"/>
      <c r="BQ325" s="14"/>
      <c r="BR325" s="14"/>
      <c r="BS325" s="14"/>
      <c r="BT325" s="14"/>
      <c r="BU325" s="4"/>
      <c r="BV325" s="4"/>
      <c r="BW325" s="4"/>
      <c r="BX325" s="14"/>
      <c r="BY325" s="47"/>
      <c r="BZ325" s="47"/>
      <c r="CA325" s="47"/>
      <c r="CB325" s="4"/>
    </row>
    <row r="326" spans="1:80" x14ac:dyDescent="0.2">
      <c r="A326" s="14">
        <v>913380543</v>
      </c>
      <c r="B326" t="str">
        <f>VLOOKUP($A326,[2]LibPAS!$A$2:$AO$476,2,FALSE)</f>
        <v>PALMYRA PUBLIC LIBRARY</v>
      </c>
      <c r="C326" s="168">
        <v>0</v>
      </c>
      <c r="D326" s="155">
        <v>15</v>
      </c>
      <c r="E326" s="14"/>
      <c r="F326" s="4"/>
      <c r="J326" s="14"/>
      <c r="K326" s="14"/>
      <c r="L326" s="14"/>
      <c r="N326" s="14"/>
      <c r="O326" s="14"/>
      <c r="V326" s="14"/>
      <c r="AX326" s="14"/>
      <c r="BE326" s="4"/>
      <c r="BF326" s="14"/>
      <c r="BG326" s="14"/>
      <c r="BH326" s="14"/>
      <c r="BI326" s="4"/>
      <c r="BJ326" s="14"/>
      <c r="BK326" s="4"/>
      <c r="BL326" s="14"/>
      <c r="BM326" s="14"/>
      <c r="BN326" s="14"/>
      <c r="BO326" s="4"/>
      <c r="BP326" s="4"/>
      <c r="BQ326" s="14"/>
      <c r="BR326" s="4"/>
      <c r="BS326" s="14"/>
      <c r="BT326" s="14"/>
      <c r="BU326" s="4"/>
      <c r="BV326" s="4"/>
      <c r="BW326" s="4"/>
      <c r="BX326" s="4"/>
      <c r="BY326" s="68"/>
      <c r="BZ326" s="68"/>
      <c r="CA326" s="68"/>
      <c r="CB326" s="4"/>
    </row>
    <row r="327" spans="1:80" x14ac:dyDescent="0.2">
      <c r="A327" s="14">
        <v>924151203</v>
      </c>
      <c r="B327" t="str">
        <f>VLOOKUP($A327,[2]LibPAS!$A$2:$AO$476,2,FALSE)</f>
        <v>PARKESBURG FREE LIBRARY</v>
      </c>
      <c r="C327" s="168">
        <v>0</v>
      </c>
      <c r="D327" s="155">
        <v>8</v>
      </c>
      <c r="E327" s="14"/>
      <c r="J327" s="14"/>
      <c r="K327" s="14"/>
      <c r="L327" s="14"/>
      <c r="N327" s="14"/>
      <c r="O327" s="14"/>
      <c r="V327" s="14"/>
      <c r="AX327" s="14"/>
      <c r="BE327" s="4"/>
      <c r="BF327" s="14"/>
      <c r="BG327" s="14"/>
      <c r="BH327" s="14"/>
      <c r="BI327" s="4"/>
      <c r="BJ327" s="14"/>
      <c r="BK327" s="4"/>
      <c r="BL327" s="14"/>
      <c r="BM327" s="14"/>
      <c r="BN327" s="14"/>
      <c r="BO327" s="4"/>
      <c r="BP327" s="4"/>
      <c r="BQ327" s="14"/>
      <c r="BR327" s="14"/>
      <c r="BS327" s="14"/>
      <c r="BT327" s="14"/>
      <c r="BU327" s="14"/>
      <c r="BV327" s="4"/>
      <c r="BW327" s="4"/>
      <c r="BX327" s="14"/>
      <c r="BY327" s="47"/>
      <c r="BZ327" s="47"/>
      <c r="CA327" s="47"/>
      <c r="CB327" s="4"/>
    </row>
    <row r="328" spans="1:80" x14ac:dyDescent="0.2">
      <c r="A328" s="14">
        <v>921390544</v>
      </c>
      <c r="B328" t="str">
        <f>VLOOKUP($A328,[2]LibPAS!$A$2:$AO$476,2,FALSE)</f>
        <v>PARKLAND COMMUNITY LIBRARY</v>
      </c>
      <c r="C328" s="168">
        <v>62787</v>
      </c>
      <c r="D328" s="155">
        <v>8</v>
      </c>
      <c r="E328" s="14"/>
      <c r="F328" s="4"/>
      <c r="J328" s="14"/>
      <c r="K328" s="14"/>
      <c r="N328" s="14"/>
      <c r="V328" s="14"/>
      <c r="AX328" s="14"/>
      <c r="BC328" s="14"/>
      <c r="BE328" s="4"/>
      <c r="BF328" s="14"/>
      <c r="BG328" s="14"/>
      <c r="BH328" s="14"/>
      <c r="BI328" s="4"/>
      <c r="BJ328" s="4"/>
      <c r="BK328" s="4"/>
      <c r="BL328" s="4"/>
      <c r="BM328" s="14"/>
      <c r="BN328" s="4"/>
      <c r="BO328" s="4"/>
      <c r="BP328" s="4"/>
      <c r="BQ328" s="14"/>
      <c r="BR328" s="14"/>
      <c r="BS328" s="14"/>
      <c r="BT328" s="14"/>
      <c r="BU328" s="14"/>
      <c r="BV328" s="4"/>
      <c r="BW328" s="4"/>
      <c r="BX328" s="4"/>
      <c r="BY328" s="68"/>
      <c r="BZ328" s="68"/>
      <c r="CA328" s="68"/>
      <c r="CB328" s="4"/>
    </row>
    <row r="329" spans="1:80" x14ac:dyDescent="0.2">
      <c r="A329" s="14">
        <v>908111263</v>
      </c>
      <c r="B329" t="str">
        <f>VLOOKUP($A329,[2]LibPAS!$A$2:$AO$476,2,FALSE)</f>
        <v>PATTON PUBLIC LIBRARY</v>
      </c>
      <c r="C329" s="168">
        <v>0</v>
      </c>
      <c r="D329" s="155">
        <v>11</v>
      </c>
      <c r="E329" s="14"/>
      <c r="F329" s="14"/>
      <c r="J329" s="14"/>
      <c r="K329" s="14"/>
      <c r="O329" s="14"/>
      <c r="V329" s="14"/>
      <c r="AX329" s="14"/>
      <c r="BE329" s="4"/>
      <c r="BF329" s="14"/>
      <c r="BG329" s="14"/>
      <c r="BH329" s="14"/>
      <c r="BI329" s="4"/>
      <c r="BJ329" s="14"/>
      <c r="BK329" s="14"/>
      <c r="BL329" s="14"/>
      <c r="BM329" s="14"/>
      <c r="BN329" s="14"/>
      <c r="BO329" s="4"/>
      <c r="BP329" s="4"/>
      <c r="BQ329" s="14"/>
      <c r="BR329" s="14"/>
      <c r="BS329" s="14"/>
      <c r="BT329" s="14"/>
      <c r="BU329" s="4"/>
      <c r="BV329" s="4"/>
      <c r="BW329" s="4"/>
      <c r="BX329" s="14"/>
      <c r="BY329" s="47"/>
      <c r="BZ329" s="47"/>
      <c r="CA329" s="47"/>
      <c r="CB329" s="4"/>
    </row>
    <row r="330" spans="1:80" x14ac:dyDescent="0.2">
      <c r="A330" s="14">
        <v>912671565</v>
      </c>
      <c r="B330" t="str">
        <f>VLOOKUP($A330,[2]LibPAS!$A$2:$AO$476,2,FALSE)</f>
        <v>PAUL SMITH LIBRARY OF SOUTHERN YORK COUNTY</v>
      </c>
      <c r="C330" s="168">
        <v>0</v>
      </c>
      <c r="D330" s="155">
        <v>18</v>
      </c>
      <c r="E330" s="14"/>
      <c r="F330" s="4"/>
      <c r="J330" s="14"/>
      <c r="K330" s="14"/>
      <c r="V330" s="14"/>
      <c r="W330" s="14"/>
      <c r="AX330" s="14"/>
      <c r="BC330" s="14"/>
      <c r="BD330" s="14"/>
      <c r="BE330" s="4"/>
      <c r="BF330" s="4"/>
      <c r="BG330" s="4"/>
      <c r="BH330" s="14"/>
      <c r="BI330" s="4"/>
      <c r="BJ330" s="14"/>
      <c r="BK330" s="14"/>
      <c r="BL330" s="14"/>
      <c r="BM330" s="4"/>
      <c r="BN330" s="4"/>
      <c r="BO330" s="4"/>
      <c r="BP330" s="4"/>
      <c r="BQ330" s="14"/>
      <c r="BR330" s="14"/>
      <c r="BS330" s="14"/>
      <c r="BT330" s="14"/>
      <c r="BU330" s="4"/>
      <c r="BV330" s="4"/>
      <c r="BW330" s="4"/>
      <c r="BX330" s="14"/>
      <c r="BY330" s="47"/>
      <c r="BZ330" s="47"/>
      <c r="CA330" s="47"/>
      <c r="CB330" s="4"/>
    </row>
    <row r="331" spans="1:80" x14ac:dyDescent="0.2">
      <c r="A331" s="14">
        <v>907651293</v>
      </c>
      <c r="B331" t="str">
        <f>VLOOKUP($A331,[2]LibPAS!$A$2:$AO$476,2,FALSE)</f>
        <v>PENN AREA LIBRARY</v>
      </c>
      <c r="C331" s="168">
        <v>0</v>
      </c>
      <c r="D331" s="155">
        <v>13</v>
      </c>
      <c r="E331" s="14"/>
      <c r="F331" s="4"/>
      <c r="J331" s="14"/>
      <c r="K331" s="14"/>
      <c r="L331" s="14"/>
      <c r="O331" s="14"/>
      <c r="V331" s="14"/>
      <c r="AC331" s="14"/>
      <c r="AI331" s="14"/>
      <c r="AO331" s="14"/>
      <c r="AX331" s="14"/>
      <c r="BE331" s="4"/>
      <c r="BF331" s="14"/>
      <c r="BG331" s="14"/>
      <c r="BH331" s="14"/>
      <c r="BI331" s="4"/>
      <c r="BJ331" s="14"/>
      <c r="BK331" s="4"/>
      <c r="BL331" s="14"/>
      <c r="BM331" s="14"/>
      <c r="BN331" s="14"/>
      <c r="BO331" s="4"/>
      <c r="BP331" s="4"/>
      <c r="BQ331" s="14"/>
      <c r="BR331" s="14"/>
      <c r="BS331" s="14"/>
      <c r="BT331" s="14"/>
      <c r="BU331" s="14"/>
      <c r="BV331" s="4"/>
      <c r="BW331" s="4"/>
      <c r="BX331" s="4"/>
      <c r="BY331" s="68"/>
      <c r="BZ331" s="68"/>
      <c r="CA331" s="68"/>
      <c r="CB331" s="4"/>
    </row>
    <row r="332" spans="1:80" x14ac:dyDescent="0.2">
      <c r="A332" s="14">
        <v>902022524</v>
      </c>
      <c r="B332" t="str">
        <f>VLOOKUP($A332,[2]LibPAS!$A$2:$AO$476,2,FALSE)</f>
        <v>PENN HILLS LIBRARY</v>
      </c>
      <c r="C332" s="168">
        <v>0</v>
      </c>
      <c r="D332" s="155">
        <v>58</v>
      </c>
      <c r="E332" s="14"/>
      <c r="F332" s="4"/>
      <c r="J332" s="14"/>
      <c r="K332" s="14"/>
      <c r="N332" s="14"/>
      <c r="U332" s="14"/>
      <c r="V332" s="14"/>
      <c r="AC332" s="14"/>
      <c r="AI332" s="14"/>
      <c r="AL332" s="14"/>
      <c r="AM332" s="14"/>
      <c r="AN332" s="14"/>
      <c r="AO332" s="14"/>
      <c r="AP332" s="14"/>
      <c r="AX332" s="14"/>
      <c r="BE332" s="4"/>
      <c r="BF332" s="14"/>
      <c r="BG332" s="14"/>
      <c r="BH332" s="14"/>
      <c r="BI332" s="4"/>
      <c r="BJ332" s="14"/>
      <c r="BK332" s="14"/>
      <c r="BL332" s="14"/>
      <c r="BM332" s="14"/>
      <c r="BN332" s="14"/>
      <c r="BO332" s="4"/>
      <c r="BP332" s="4"/>
      <c r="BQ332" s="14"/>
      <c r="BR332" s="14"/>
      <c r="BS332" s="14"/>
      <c r="BT332" s="14"/>
      <c r="BU332" s="4"/>
      <c r="BV332" s="4"/>
      <c r="BW332" s="4"/>
      <c r="BX332" s="4"/>
      <c r="BY332" s="68"/>
      <c r="BZ332" s="68"/>
      <c r="CA332" s="68"/>
      <c r="CB332" s="4"/>
    </row>
    <row r="333" spans="1:80" x14ac:dyDescent="0.2">
      <c r="A333" s="14">
        <v>907651112</v>
      </c>
      <c r="B333" t="str">
        <f>VLOOKUP($A333,[2]LibPAS!$A$2:$AO$476,2,FALSE)</f>
        <v>PEOPLES LIBRARY</v>
      </c>
      <c r="C333" s="168">
        <v>0</v>
      </c>
      <c r="D333" s="155">
        <v>16</v>
      </c>
      <c r="E333" s="14"/>
      <c r="F333" s="14"/>
      <c r="J333" s="14"/>
      <c r="K333" s="14"/>
      <c r="N333" s="14"/>
      <c r="V333" s="14"/>
      <c r="AX333" s="14"/>
      <c r="BD333" s="14"/>
      <c r="BE333" s="4"/>
      <c r="BF333" s="14"/>
      <c r="BG333" s="14"/>
      <c r="BH333" s="14"/>
      <c r="BI333" s="4"/>
      <c r="BJ333" s="14"/>
      <c r="BK333" s="14"/>
      <c r="BL333" s="14"/>
      <c r="BM333" s="14"/>
      <c r="BN333" s="14"/>
      <c r="BO333" s="4"/>
      <c r="BP333" s="4"/>
      <c r="BQ333" s="14"/>
      <c r="BR333" s="14"/>
      <c r="BS333" s="14"/>
      <c r="BT333" s="14"/>
      <c r="BU333" s="4"/>
      <c r="BV333" s="4"/>
      <c r="BW333" s="4"/>
      <c r="BX333" s="14"/>
      <c r="BY333" s="47"/>
      <c r="BZ333" s="47"/>
      <c r="CA333" s="47"/>
      <c r="CB333" s="4"/>
    </row>
    <row r="334" spans="1:80" x14ac:dyDescent="0.2">
      <c r="A334" s="14">
        <v>913360905</v>
      </c>
      <c r="B334" t="str">
        <f>VLOOKUP($A334,[2]LibPAS!$A$2:$AO$476,2,FALSE)</f>
        <v>PEQUEA VALLEY PUBLIC LIBRARY</v>
      </c>
      <c r="C334" s="168">
        <v>0</v>
      </c>
      <c r="D334" s="155">
        <v>18</v>
      </c>
      <c r="E334" s="14"/>
      <c r="F334" s="4"/>
      <c r="J334" s="14"/>
      <c r="K334" s="14"/>
      <c r="L334" s="14"/>
      <c r="N334" s="14"/>
      <c r="O334" s="14"/>
      <c r="U334" s="14"/>
      <c r="V334" s="14"/>
      <c r="AC334" s="14"/>
      <c r="AI334" s="14"/>
      <c r="AO334" s="14"/>
      <c r="AX334" s="14"/>
      <c r="BE334" s="4"/>
      <c r="BF334" s="14"/>
      <c r="BG334" s="14"/>
      <c r="BH334" s="14"/>
      <c r="BI334" s="4"/>
      <c r="BJ334" s="14"/>
      <c r="BK334" s="4"/>
      <c r="BL334" s="14"/>
      <c r="BM334" s="14"/>
      <c r="BN334" s="14"/>
      <c r="BO334" s="4"/>
      <c r="BP334" s="4"/>
      <c r="BQ334" s="14"/>
      <c r="BR334" s="4"/>
      <c r="BS334" s="14"/>
      <c r="BT334" s="14"/>
      <c r="BU334" s="4"/>
      <c r="BV334" s="4"/>
      <c r="BW334" s="4"/>
      <c r="BX334" s="14"/>
      <c r="BY334" s="47"/>
      <c r="BZ334" s="47"/>
      <c r="CA334" s="47"/>
      <c r="CB334" s="4"/>
    </row>
    <row r="335" spans="1:80" x14ac:dyDescent="0.2">
      <c r="A335" s="14">
        <v>901631475</v>
      </c>
      <c r="B335" t="str">
        <f>VLOOKUP($A335,[2]LibPAS!$A$2:$AO$476,2,FALSE)</f>
        <v>PETERS TOWNSHIP PUBLIC LIBRARY</v>
      </c>
      <c r="C335" s="168">
        <v>0</v>
      </c>
      <c r="D335" s="155">
        <v>16</v>
      </c>
      <c r="E335" s="14"/>
      <c r="F335" s="4"/>
      <c r="J335" s="14"/>
      <c r="K335" s="14"/>
      <c r="L335" s="14"/>
      <c r="O335" s="14"/>
      <c r="V335" s="14"/>
      <c r="AI335" s="14"/>
      <c r="AX335" s="14"/>
      <c r="BC335" s="14"/>
      <c r="BE335" s="4"/>
      <c r="BF335" s="14"/>
      <c r="BG335" s="14"/>
      <c r="BH335" s="14"/>
      <c r="BI335" s="4"/>
      <c r="BJ335" s="14"/>
      <c r="BK335" s="14"/>
      <c r="BL335" s="14"/>
      <c r="BM335" s="14"/>
      <c r="BN335" s="14"/>
      <c r="BO335" s="4"/>
      <c r="BP335" s="4"/>
      <c r="BQ335" s="14"/>
      <c r="BR335" s="4"/>
      <c r="BS335" s="14"/>
      <c r="BT335" s="14"/>
      <c r="BU335" s="14"/>
      <c r="BV335" s="4"/>
      <c r="BW335" s="4"/>
      <c r="BX335" s="4"/>
      <c r="BY335" s="68"/>
      <c r="BZ335" s="68"/>
      <c r="CA335" s="68"/>
      <c r="CB335" s="4"/>
    </row>
    <row r="336" spans="1:80" x14ac:dyDescent="0.2">
      <c r="A336" s="14">
        <v>924151293</v>
      </c>
      <c r="B336" t="str">
        <f>VLOOKUP($A336,[2]LibPAS!$A$2:$AO$476,2,FALSE)</f>
        <v>PHOENIXVILLE PUBLIC LIBRARY</v>
      </c>
      <c r="C336" s="168">
        <v>0</v>
      </c>
      <c r="D336" s="155">
        <v>18</v>
      </c>
      <c r="E336" s="14"/>
      <c r="F336" s="14"/>
      <c r="J336" s="14"/>
      <c r="K336" s="14"/>
      <c r="L336" s="14"/>
      <c r="N336" s="14"/>
      <c r="O336" s="14"/>
      <c r="U336" s="14"/>
      <c r="V336" s="14"/>
      <c r="AC336" s="14"/>
      <c r="AI336" s="14"/>
      <c r="AO336" s="14"/>
      <c r="AX336" s="14"/>
      <c r="BC336" s="14"/>
      <c r="BE336" s="4"/>
      <c r="BF336" s="14"/>
      <c r="BG336" s="14"/>
      <c r="BH336" s="14"/>
      <c r="BI336" s="4"/>
      <c r="BJ336" s="14"/>
      <c r="BK336" s="4"/>
      <c r="BL336" s="14"/>
      <c r="BM336" s="14"/>
      <c r="BN336" s="14"/>
      <c r="BO336" s="4"/>
      <c r="BP336" s="4"/>
      <c r="BQ336" s="14"/>
      <c r="BR336" s="14"/>
      <c r="BS336" s="14"/>
      <c r="BT336" s="14"/>
      <c r="BU336" s="4"/>
      <c r="BV336" s="4"/>
      <c r="BW336" s="4"/>
      <c r="BX336" s="14"/>
      <c r="BY336" s="47"/>
      <c r="BZ336" s="47"/>
      <c r="CA336" s="47"/>
      <c r="CB336" s="4"/>
    </row>
    <row r="337" spans="1:80" x14ac:dyDescent="0.2">
      <c r="A337" s="14">
        <v>920520243</v>
      </c>
      <c r="B337" t="str">
        <f>VLOOKUP($A337,[2]LibPAS!$A$2:$AO$476,2,FALSE)</f>
        <v>PIKE COUNTY PUBLIC LIBRARY</v>
      </c>
      <c r="C337" s="168">
        <v>0</v>
      </c>
      <c r="D337" s="155">
        <v>16</v>
      </c>
      <c r="E337" s="14"/>
      <c r="F337" s="4"/>
      <c r="J337" s="14"/>
      <c r="K337" s="14"/>
      <c r="U337" s="14"/>
      <c r="V337" s="14"/>
      <c r="AC337" s="14"/>
      <c r="AI337" s="14"/>
      <c r="AO337" s="14"/>
      <c r="AX337" s="14"/>
      <c r="BC337" s="14"/>
      <c r="BE337" s="4"/>
      <c r="BF337" s="14"/>
      <c r="BG337" s="14"/>
      <c r="BH337" s="14"/>
      <c r="BI337" s="4"/>
      <c r="BJ337" s="4"/>
      <c r="BK337" s="4"/>
      <c r="BL337" s="4"/>
      <c r="BM337" s="14"/>
      <c r="BN337" s="4"/>
      <c r="BO337" s="4"/>
      <c r="BP337" s="4"/>
      <c r="BQ337" s="14"/>
      <c r="BR337" s="14"/>
      <c r="BS337" s="14"/>
      <c r="BT337" s="14"/>
      <c r="BU337" s="4"/>
      <c r="BV337" s="4"/>
      <c r="BW337" s="4"/>
      <c r="BX337" s="14"/>
      <c r="BY337" s="14"/>
      <c r="BZ337" s="14"/>
      <c r="CA337" s="14"/>
      <c r="CB337" s="4"/>
    </row>
    <row r="338" spans="1:80" x14ac:dyDescent="0.2">
      <c r="A338" s="14">
        <v>918401502</v>
      </c>
      <c r="B338" t="str">
        <f>VLOOKUP($A338,[2]LibPAS!$A$2:$AO$476,2,FALSE)</f>
        <v>PITTSTON MEMORIAL LIBRARY</v>
      </c>
      <c r="C338" s="168">
        <v>0</v>
      </c>
      <c r="D338" s="155">
        <v>25</v>
      </c>
      <c r="E338" s="14"/>
      <c r="F338" s="4"/>
      <c r="J338" s="14"/>
      <c r="K338" s="14"/>
      <c r="L338" s="14"/>
      <c r="N338" s="14"/>
      <c r="O338" s="14"/>
      <c r="U338" s="14"/>
      <c r="V338" s="14"/>
      <c r="AC338" s="14"/>
      <c r="AI338" s="14"/>
      <c r="AO338" s="14"/>
      <c r="AX338" s="14"/>
      <c r="BC338" s="14"/>
      <c r="BE338" s="4"/>
      <c r="BF338" s="14"/>
      <c r="BG338" s="14"/>
      <c r="BH338" s="14"/>
      <c r="BI338" s="4"/>
      <c r="BJ338" s="14"/>
      <c r="BK338" s="14"/>
      <c r="BL338" s="14"/>
      <c r="BM338" s="14"/>
      <c r="BN338" s="14"/>
      <c r="BO338" s="4"/>
      <c r="BP338" s="4"/>
      <c r="BQ338" s="14"/>
      <c r="BR338" s="14"/>
      <c r="BS338" s="14"/>
      <c r="BT338" s="14"/>
      <c r="BU338" s="14"/>
      <c r="BV338" s="4"/>
      <c r="BW338" s="4"/>
      <c r="BX338" s="14"/>
      <c r="BY338" s="47"/>
      <c r="BZ338" s="47"/>
      <c r="CA338" s="47"/>
      <c r="CB338" s="4"/>
    </row>
    <row r="339" spans="1:80" x14ac:dyDescent="0.2">
      <c r="A339" s="14">
        <v>903022643</v>
      </c>
      <c r="B339" t="str">
        <f>VLOOKUP($A339,[2]LibPAS!$A$2:$AO$476,2,FALSE)</f>
        <v>PLEASANT HILLS PUBLIC LIBRARY</v>
      </c>
      <c r="C339" s="168">
        <v>0</v>
      </c>
      <c r="D339" s="155">
        <v>10</v>
      </c>
      <c r="E339" s="14"/>
      <c r="F339" s="4"/>
      <c r="J339" s="14"/>
      <c r="K339" s="14"/>
      <c r="N339" s="14"/>
      <c r="U339" s="14"/>
      <c r="V339" s="14"/>
      <c r="AC339" s="14"/>
      <c r="AI339" s="14"/>
      <c r="AO339" s="14"/>
      <c r="AX339" s="14"/>
      <c r="BC339" s="14"/>
      <c r="BE339" s="4"/>
      <c r="BF339" s="14"/>
      <c r="BG339" s="14"/>
      <c r="BH339" s="14"/>
      <c r="BI339" s="4"/>
      <c r="BJ339" s="14"/>
      <c r="BK339" s="4"/>
      <c r="BL339" s="14"/>
      <c r="BM339" s="14"/>
      <c r="BN339" s="14"/>
      <c r="BO339" s="4"/>
      <c r="BP339" s="4"/>
      <c r="BQ339" s="14"/>
      <c r="BR339" s="14"/>
      <c r="BS339" s="14"/>
      <c r="BT339" s="14"/>
      <c r="BU339" s="4"/>
      <c r="BV339" s="4"/>
      <c r="BW339" s="4"/>
      <c r="BX339" s="4"/>
      <c r="BY339" s="68"/>
      <c r="BZ339" s="68"/>
      <c r="CA339" s="68"/>
      <c r="CB339" s="4"/>
    </row>
    <row r="340" spans="1:80" x14ac:dyDescent="0.2">
      <c r="A340" s="14">
        <v>919640485</v>
      </c>
      <c r="B340" t="str">
        <f>VLOOKUP($A340,[2]LibPAS!$A$2:$AO$476,2,FALSE)</f>
        <v>PLEASANT MOUNT PUBLIC LIBRARY</v>
      </c>
      <c r="C340" s="168">
        <v>0</v>
      </c>
      <c r="D340" s="155">
        <v>5</v>
      </c>
      <c r="E340" s="14"/>
      <c r="F340" s="14"/>
      <c r="J340" s="14"/>
      <c r="K340" s="14"/>
      <c r="N340" s="14"/>
      <c r="U340" s="14"/>
      <c r="V340" s="14"/>
      <c r="AC340" s="14"/>
      <c r="AI340" s="14"/>
      <c r="AO340" s="14"/>
      <c r="AX340" s="14"/>
      <c r="BE340" s="4"/>
      <c r="BF340" s="14"/>
      <c r="BG340" s="14"/>
      <c r="BH340" s="14"/>
      <c r="BI340" s="4"/>
      <c r="BJ340" s="14"/>
      <c r="BK340" s="14"/>
      <c r="BL340" s="14"/>
      <c r="BM340" s="14"/>
      <c r="BN340" s="14"/>
      <c r="BO340" s="4"/>
      <c r="BP340" s="4"/>
      <c r="BQ340" s="14"/>
      <c r="BR340" s="14"/>
      <c r="BS340" s="14"/>
      <c r="BT340" s="14"/>
      <c r="BU340" s="14"/>
      <c r="BV340" s="4"/>
      <c r="BW340" s="4"/>
      <c r="BX340" s="14"/>
      <c r="BY340" s="47"/>
      <c r="BZ340" s="47"/>
      <c r="CA340" s="47"/>
      <c r="CB340" s="4"/>
    </row>
    <row r="341" spans="1:80" x14ac:dyDescent="0.2">
      <c r="A341" s="14">
        <v>902022673</v>
      </c>
      <c r="B341" t="str">
        <f>VLOOKUP($A341,[2]LibPAS!$A$2:$AO$476,2,FALSE)</f>
        <v>PLUM BOROUGH LIBRARY</v>
      </c>
      <c r="C341" s="168">
        <v>0</v>
      </c>
      <c r="D341" s="155">
        <v>11</v>
      </c>
      <c r="E341" s="14"/>
      <c r="F341" s="4"/>
      <c r="J341" s="14"/>
      <c r="K341" s="14"/>
      <c r="V341" s="14"/>
      <c r="AX341" s="14"/>
      <c r="BE341" s="4"/>
      <c r="BF341" s="14"/>
      <c r="BG341" s="14"/>
      <c r="BH341" s="14"/>
      <c r="BI341" s="4"/>
      <c r="BJ341" s="4"/>
      <c r="BK341" s="4"/>
      <c r="BL341" s="4"/>
      <c r="BM341" s="14"/>
      <c r="BN341" s="4"/>
      <c r="BO341" s="4"/>
      <c r="BP341" s="4"/>
      <c r="BQ341" s="14"/>
      <c r="BR341" s="14"/>
      <c r="BS341" s="14"/>
      <c r="BT341" s="14"/>
      <c r="BU341" s="4"/>
      <c r="BV341" s="4"/>
      <c r="BW341" s="4"/>
      <c r="BX341" s="4"/>
      <c r="BY341" s="68"/>
      <c r="BZ341" s="68"/>
      <c r="CA341" s="68"/>
      <c r="CB341" s="4"/>
    </row>
    <row r="342" spans="1:80" x14ac:dyDescent="0.2">
      <c r="A342" s="14">
        <v>918401593</v>
      </c>
      <c r="B342" t="str">
        <f>VLOOKUP($A342,[2]LibPAS!$A$2:$AO$476,2,FALSE)</f>
        <v>PLYMOUTH PUBLIC LIBRARY</v>
      </c>
      <c r="C342" s="168">
        <v>0</v>
      </c>
      <c r="D342" s="155">
        <v>12</v>
      </c>
      <c r="E342" s="14"/>
      <c r="F342" s="14"/>
      <c r="J342" s="14"/>
      <c r="K342" s="14"/>
      <c r="N342" s="14"/>
      <c r="V342" s="14"/>
      <c r="AC342" s="14"/>
      <c r="AI342" s="14"/>
      <c r="AO342" s="14"/>
      <c r="BE342" s="4"/>
      <c r="BF342" s="14"/>
      <c r="BG342" s="14"/>
      <c r="BH342" s="14"/>
      <c r="BI342" s="4"/>
      <c r="BJ342" s="14"/>
      <c r="BK342" s="14"/>
      <c r="BL342" s="14"/>
      <c r="BM342" s="14"/>
      <c r="BN342" s="14"/>
      <c r="BO342" s="4"/>
      <c r="BP342" s="4"/>
      <c r="BQ342" s="14"/>
      <c r="BR342" s="14"/>
      <c r="BS342" s="14"/>
      <c r="BT342" s="14"/>
      <c r="BU342" s="14"/>
      <c r="BV342" s="4"/>
      <c r="BW342" s="4"/>
      <c r="BX342" s="4"/>
      <c r="BY342" s="68"/>
      <c r="BZ342" s="68"/>
      <c r="CA342" s="68"/>
      <c r="CB342" s="4"/>
    </row>
    <row r="343" spans="1:80" x14ac:dyDescent="0.2">
      <c r="A343" s="14">
        <v>920450303</v>
      </c>
      <c r="B343" t="str">
        <f>VLOOKUP($A343,[2]LibPAS!$A$2:$AO$476,2,FALSE)</f>
        <v>POCONO MOUNTAIN PUBLIC LIBRARY</v>
      </c>
      <c r="C343" s="168">
        <v>264168</v>
      </c>
      <c r="D343" s="155">
        <v>31</v>
      </c>
      <c r="E343" s="14"/>
      <c r="F343" s="14"/>
      <c r="J343" s="14"/>
      <c r="K343" s="14"/>
      <c r="L343" s="14"/>
      <c r="O343" s="14"/>
      <c r="U343" s="14"/>
      <c r="V343" s="14"/>
      <c r="AC343" s="14"/>
      <c r="AI343" s="14"/>
      <c r="AO343" s="14"/>
      <c r="AX343" s="14"/>
      <c r="BE343" s="4"/>
      <c r="BF343" s="14"/>
      <c r="BG343" s="14"/>
      <c r="BH343" s="14"/>
      <c r="BI343" s="4"/>
      <c r="BJ343" s="4"/>
      <c r="BK343" s="4"/>
      <c r="BL343" s="4"/>
      <c r="BM343" s="14"/>
      <c r="BN343" s="4"/>
      <c r="BO343" s="4"/>
      <c r="BP343" s="4"/>
      <c r="BQ343" s="14"/>
      <c r="BR343" s="14"/>
      <c r="BS343" s="14"/>
      <c r="BT343" s="14"/>
      <c r="BU343" s="14"/>
      <c r="BV343" s="4"/>
      <c r="BW343" s="4"/>
      <c r="BX343" s="4"/>
      <c r="BY343" s="68"/>
      <c r="BZ343" s="68"/>
      <c r="CA343" s="68"/>
      <c r="CB343" s="4"/>
    </row>
    <row r="344" spans="1:80" x14ac:dyDescent="0.2">
      <c r="A344" s="14">
        <v>929541293</v>
      </c>
      <c r="B344" t="str">
        <f>VLOOKUP($A344,[2]LibPAS!$A$2:$AO$476,2,FALSE)</f>
        <v>PORT CARBON PUBLIC LIBRARY</v>
      </c>
      <c r="C344" s="168">
        <v>0</v>
      </c>
      <c r="D344" s="155">
        <v>4</v>
      </c>
      <c r="E344" s="14"/>
      <c r="F344" s="14"/>
      <c r="J344" s="14"/>
      <c r="K344" s="14"/>
      <c r="V344" s="14"/>
      <c r="BD344" s="14"/>
      <c r="BE344" s="4"/>
      <c r="BF344" s="14"/>
      <c r="BG344" s="14"/>
      <c r="BH344" s="14"/>
      <c r="BI344" s="4"/>
      <c r="BJ344" s="14"/>
      <c r="BK344" s="14"/>
      <c r="BL344" s="14"/>
      <c r="BM344" s="14"/>
      <c r="BN344" s="14"/>
      <c r="BO344" s="4"/>
      <c r="BP344" s="4"/>
      <c r="BQ344" s="14"/>
      <c r="BR344" s="14"/>
      <c r="BS344" s="14"/>
      <c r="BT344" s="14"/>
      <c r="BU344" s="4"/>
      <c r="BV344" s="4"/>
      <c r="BW344" s="4"/>
      <c r="BX344" s="4"/>
      <c r="BY344" s="68"/>
      <c r="BZ344" s="68"/>
      <c r="CA344" s="68"/>
      <c r="CB344" s="4"/>
    </row>
    <row r="345" spans="1:80" x14ac:dyDescent="0.2">
      <c r="A345" s="14">
        <v>908111325</v>
      </c>
      <c r="B345" t="str">
        <f>VLOOKUP($A345,[2]LibPAS!$A$2:$AO$476,2,FALSE)</f>
        <v>PORTAGE PUBLIC LIBRARY</v>
      </c>
      <c r="C345" s="168">
        <v>0</v>
      </c>
      <c r="D345" s="155">
        <v>9</v>
      </c>
      <c r="E345" s="14"/>
      <c r="F345" s="14"/>
      <c r="J345" s="14"/>
      <c r="K345" s="14"/>
      <c r="L345" s="14"/>
      <c r="O345" s="14"/>
      <c r="V345" s="14"/>
      <c r="AX345" s="14"/>
      <c r="BE345" s="4"/>
      <c r="BF345" s="14"/>
      <c r="BG345" s="14"/>
      <c r="BH345" s="14"/>
      <c r="BI345" s="4"/>
      <c r="BJ345" s="14"/>
      <c r="BK345" s="14"/>
      <c r="BL345" s="14"/>
      <c r="BM345" s="14"/>
      <c r="BN345" s="14"/>
      <c r="BO345" s="4"/>
      <c r="BP345" s="4"/>
      <c r="BQ345" s="14"/>
      <c r="BR345" s="14"/>
      <c r="BS345" s="14"/>
      <c r="BT345" s="14"/>
      <c r="BU345" s="14"/>
      <c r="BV345" s="4"/>
      <c r="BW345" s="4"/>
      <c r="BX345" s="14"/>
      <c r="BY345" s="47"/>
      <c r="BZ345" s="47"/>
      <c r="CA345" s="47"/>
      <c r="CB345" s="4"/>
    </row>
    <row r="346" spans="1:80" x14ac:dyDescent="0.2">
      <c r="A346" s="14">
        <v>909530035</v>
      </c>
      <c r="B346" t="str">
        <f>VLOOKUP($A346,[2]LibPAS!$A$2:$AO$476,2,FALSE)</f>
        <v>POTTER-TIOGA SYS ADMIN UNIT</v>
      </c>
      <c r="C346" s="168">
        <v>0</v>
      </c>
      <c r="D346" s="155">
        <v>0</v>
      </c>
      <c r="E346" s="14"/>
      <c r="F346" s="14"/>
      <c r="W346" s="14"/>
      <c r="BD346" s="14"/>
      <c r="BE346" s="4"/>
      <c r="BF346" s="14"/>
      <c r="BG346" s="14"/>
      <c r="BH346" s="14"/>
      <c r="BI346" s="4"/>
      <c r="BJ346" s="14"/>
      <c r="BK346" s="14"/>
      <c r="BL346" s="14"/>
      <c r="BM346" s="14"/>
      <c r="BN346" s="14"/>
      <c r="BO346" s="4"/>
      <c r="BP346" s="4"/>
      <c r="BQ346" s="14"/>
      <c r="BR346" s="14"/>
      <c r="BS346" s="14"/>
      <c r="BT346" s="14"/>
      <c r="BU346" s="14"/>
      <c r="BV346" s="4"/>
      <c r="BW346" s="4"/>
      <c r="BX346" s="14"/>
      <c r="BY346" s="14"/>
      <c r="BZ346" s="14"/>
      <c r="CA346" s="14"/>
      <c r="CB346" s="4"/>
    </row>
    <row r="347" spans="1:80" x14ac:dyDescent="0.2">
      <c r="A347" s="14">
        <v>923461083</v>
      </c>
      <c r="B347" t="str">
        <f>VLOOKUP($A347,[2]LibPAS!$A$2:$AO$476,2,FALSE)</f>
        <v>POTTSTOWN REGIONAL PUBLIC LIBRARY</v>
      </c>
      <c r="C347" s="168">
        <v>0</v>
      </c>
      <c r="D347" s="155">
        <v>21</v>
      </c>
      <c r="E347" s="14"/>
      <c r="F347" s="4"/>
      <c r="J347" s="14"/>
      <c r="K347" s="14"/>
      <c r="L347" s="14"/>
      <c r="N347" s="14"/>
      <c r="O347" s="14"/>
      <c r="U347" s="14"/>
      <c r="V347" s="14"/>
      <c r="AC347" s="14"/>
      <c r="AE347" s="14"/>
      <c r="AF347" s="14"/>
      <c r="AG347" s="14"/>
      <c r="AH347" s="14"/>
      <c r="AI347" s="14"/>
      <c r="AJ347" s="14"/>
      <c r="AO347" s="14"/>
      <c r="AX347" s="14"/>
      <c r="BC347" s="14"/>
      <c r="BE347" s="4"/>
      <c r="BF347" s="14"/>
      <c r="BG347" s="14"/>
      <c r="BH347" s="14"/>
      <c r="BI347" s="4"/>
      <c r="BJ347" s="14"/>
      <c r="BK347" s="14"/>
      <c r="BL347" s="14"/>
      <c r="BM347" s="14"/>
      <c r="BN347" s="14"/>
      <c r="BO347" s="4"/>
      <c r="BP347" s="4"/>
      <c r="BQ347" s="14"/>
      <c r="BR347" s="14"/>
      <c r="BS347" s="14"/>
      <c r="BT347" s="14"/>
      <c r="BU347" s="14"/>
      <c r="BV347" s="4"/>
      <c r="BW347" s="4"/>
      <c r="BX347" s="4"/>
      <c r="BY347" s="68"/>
      <c r="BZ347" s="68"/>
      <c r="CA347" s="68"/>
      <c r="CB347" s="4"/>
    </row>
    <row r="348" spans="1:80" x14ac:dyDescent="0.2">
      <c r="A348" s="14">
        <v>929541382</v>
      </c>
      <c r="B348" t="str">
        <f>VLOOKUP($A348,[2]LibPAS!$A$2:$AO$476,2,FALSE)</f>
        <v>POTTSVILLE FREE PUBLIC LIBRARY</v>
      </c>
      <c r="C348" s="168">
        <v>0</v>
      </c>
      <c r="D348" s="155">
        <v>17</v>
      </c>
      <c r="E348" s="14"/>
      <c r="F348" s="4"/>
      <c r="J348" s="14"/>
      <c r="K348" s="14"/>
      <c r="N348" s="14"/>
      <c r="U348" s="14"/>
      <c r="V348" s="14"/>
      <c r="AC348" s="14"/>
      <c r="AI348" s="14"/>
      <c r="AO348" s="14"/>
      <c r="AX348" s="14"/>
      <c r="BC348" s="14"/>
      <c r="BE348" s="4"/>
      <c r="BF348" s="14"/>
      <c r="BG348" s="14"/>
      <c r="BH348" s="14"/>
      <c r="BI348" s="4"/>
      <c r="BJ348" s="14"/>
      <c r="BK348" s="14"/>
      <c r="BL348" s="14"/>
      <c r="BM348" s="4"/>
      <c r="BN348" s="4"/>
      <c r="BO348" s="4"/>
      <c r="BP348" s="4"/>
      <c r="BQ348" s="14"/>
      <c r="BR348" s="14"/>
      <c r="BS348" s="14"/>
      <c r="BT348" s="14"/>
      <c r="BU348" s="14"/>
      <c r="BV348" s="4"/>
      <c r="BW348" s="4"/>
      <c r="BX348" s="14"/>
      <c r="BY348" s="47"/>
      <c r="BZ348" s="47"/>
      <c r="CA348" s="47"/>
      <c r="CB348" s="4"/>
    </row>
    <row r="349" spans="1:80" x14ac:dyDescent="0.2">
      <c r="A349" s="14">
        <v>916490543</v>
      </c>
      <c r="B349" t="str">
        <f>VLOOKUP($A349,[2]LibPAS!$A$2:$AO$476,2,FALSE)</f>
        <v>PRIESTLEY FORSYTH MEM LIBRARY</v>
      </c>
      <c r="C349" s="168">
        <v>0</v>
      </c>
      <c r="D349" s="155">
        <v>24</v>
      </c>
      <c r="E349" s="14"/>
      <c r="F349" s="14"/>
      <c r="K349" s="14"/>
      <c r="U349" s="14"/>
      <c r="V349" s="14"/>
      <c r="AC349" s="14"/>
      <c r="AI349" s="14"/>
      <c r="AO349" s="14"/>
      <c r="AX349" s="14"/>
      <c r="BE349" s="4"/>
      <c r="BF349" s="14"/>
      <c r="BG349" s="14"/>
      <c r="BH349" s="14"/>
      <c r="BI349" s="4"/>
      <c r="BJ349" s="14"/>
      <c r="BK349" s="14"/>
      <c r="BL349" s="14"/>
      <c r="BM349" s="14"/>
      <c r="BN349" s="14"/>
      <c r="BO349" s="4"/>
      <c r="BP349" s="14"/>
      <c r="BQ349" s="14"/>
      <c r="BR349" s="14"/>
      <c r="BS349" s="14"/>
      <c r="BT349" s="14"/>
      <c r="BU349" s="14"/>
      <c r="BV349" s="14"/>
      <c r="BW349" s="4"/>
      <c r="BX349" s="14"/>
      <c r="BY349" s="14"/>
      <c r="BZ349" s="14"/>
      <c r="CA349" s="14"/>
      <c r="CB349" s="4"/>
    </row>
    <row r="350" spans="1:80" x14ac:dyDescent="0.2">
      <c r="A350" s="14">
        <v>904101323</v>
      </c>
      <c r="B350" t="str">
        <f>VLOOKUP($A350,[2]LibPAS!$A$2:$AO$476,2,FALSE)</f>
        <v>PROSPECT COMMUNITY LIBRARY</v>
      </c>
      <c r="C350" s="157">
        <v>0</v>
      </c>
      <c r="D350" s="155">
        <v>4</v>
      </c>
      <c r="E350" s="14"/>
      <c r="F350" s="14"/>
      <c r="J350" s="14"/>
      <c r="K350" s="14"/>
      <c r="N350" s="14"/>
      <c r="U350" s="14"/>
      <c r="V350" s="14"/>
      <c r="AC350" s="14"/>
      <c r="AI350" s="14"/>
      <c r="AO350" s="14"/>
      <c r="AX350" s="14"/>
      <c r="BC350" s="14"/>
      <c r="BE350" s="4"/>
      <c r="BF350" s="14"/>
      <c r="BG350" s="14"/>
      <c r="BH350" s="14"/>
      <c r="BI350" s="4"/>
      <c r="BJ350" s="14"/>
      <c r="BK350" s="4"/>
      <c r="BL350" s="14"/>
      <c r="BM350" s="14"/>
      <c r="BN350" s="14"/>
      <c r="BO350" s="4"/>
      <c r="BP350" s="4"/>
      <c r="BQ350" s="14"/>
      <c r="BR350" s="14"/>
      <c r="BS350" s="14"/>
      <c r="BT350" s="14"/>
      <c r="BU350" s="4"/>
      <c r="BV350" s="4"/>
      <c r="BW350" s="4"/>
      <c r="BX350" s="14"/>
      <c r="BY350" s="68"/>
      <c r="BZ350" s="68"/>
      <c r="CA350" s="47"/>
      <c r="CB350" s="4"/>
    </row>
    <row r="351" spans="1:80" x14ac:dyDescent="0.2">
      <c r="A351" s="14">
        <v>925230993</v>
      </c>
      <c r="B351" t="str">
        <f>VLOOKUP($A351,[2]LibPAS!$A$2:$AO$476,2,FALSE)</f>
        <v>PROSPECT PARK FREE LIBRARY</v>
      </c>
      <c r="C351" s="168">
        <v>0</v>
      </c>
      <c r="D351" s="155">
        <v>4</v>
      </c>
      <c r="E351" s="14"/>
      <c r="F351" s="14"/>
      <c r="J351" s="14"/>
      <c r="K351" s="14"/>
      <c r="V351" s="14"/>
      <c r="AX351" s="14"/>
      <c r="BE351" s="4"/>
      <c r="BF351" s="14"/>
      <c r="BG351" s="14"/>
      <c r="BH351" s="14"/>
      <c r="BI351" s="4"/>
      <c r="BJ351" s="14"/>
      <c r="BK351" s="4"/>
      <c r="BL351" s="14"/>
      <c r="BM351" s="4"/>
      <c r="BN351" s="4"/>
      <c r="BO351" s="4"/>
      <c r="BP351" s="4"/>
      <c r="BQ351" s="14"/>
      <c r="BR351" s="14"/>
      <c r="BS351" s="14"/>
      <c r="BT351" s="14"/>
      <c r="BU351" s="14"/>
      <c r="BV351" s="4"/>
      <c r="BW351" s="4"/>
      <c r="BX351" s="14"/>
      <c r="BY351" s="68"/>
      <c r="BZ351" s="68"/>
      <c r="CA351" s="47"/>
      <c r="CB351" s="4"/>
    </row>
    <row r="352" spans="1:80" x14ac:dyDescent="0.2">
      <c r="A352" s="14">
        <v>916600243</v>
      </c>
      <c r="B352" t="str">
        <f>VLOOKUP($A352,[2]LibPAS!$A$2:$AO$476,2,FALSE)</f>
        <v>PUBLIC LIBRARY FOR UNION CO</v>
      </c>
      <c r="C352" s="168">
        <v>0</v>
      </c>
      <c r="D352" s="155">
        <v>11</v>
      </c>
      <c r="E352" s="14"/>
      <c r="J352" s="14"/>
      <c r="K352" s="14"/>
      <c r="O352" s="14"/>
      <c r="V352" s="14"/>
      <c r="BE352" s="4"/>
      <c r="BF352" s="14"/>
      <c r="BG352" s="14"/>
      <c r="BH352" s="14"/>
      <c r="BI352" s="4"/>
      <c r="BJ352" s="14"/>
      <c r="BK352" s="4"/>
      <c r="BL352" s="14"/>
      <c r="BM352" s="14"/>
      <c r="BN352" s="14"/>
      <c r="BO352" s="4"/>
      <c r="BP352" s="4"/>
      <c r="BQ352" s="14"/>
      <c r="BR352" s="14"/>
      <c r="BS352" s="14"/>
      <c r="BT352" s="14"/>
      <c r="BU352" s="14"/>
      <c r="BV352" s="4"/>
      <c r="BW352" s="4"/>
      <c r="BX352" s="4"/>
      <c r="BY352" s="68"/>
      <c r="BZ352" s="68"/>
      <c r="CA352" s="68"/>
      <c r="CB352" s="4"/>
    </row>
    <row r="353" spans="1:80" x14ac:dyDescent="0.2">
      <c r="A353" s="14">
        <v>921390093</v>
      </c>
      <c r="B353" t="str">
        <f>VLOOKUP($A353,[2]LibPAS!$A$2:$AO$476,2,FALSE)</f>
        <v>PUBLIC LIBRARY OF CATASAUQUA</v>
      </c>
      <c r="C353" s="157">
        <v>0</v>
      </c>
      <c r="D353" s="155">
        <v>6</v>
      </c>
      <c r="E353" s="14"/>
      <c r="F353" s="4"/>
      <c r="J353" s="14"/>
      <c r="K353" s="14"/>
      <c r="N353" s="14"/>
      <c r="V353" s="14"/>
      <c r="BE353" s="4"/>
      <c r="BF353" s="14"/>
      <c r="BG353" s="14"/>
      <c r="BH353" s="14"/>
      <c r="BI353" s="4"/>
      <c r="BJ353" s="14"/>
      <c r="BK353" s="4"/>
      <c r="BL353" s="14"/>
      <c r="BM353" s="14"/>
      <c r="BN353" s="14"/>
      <c r="BO353" s="4"/>
      <c r="BP353" s="4"/>
      <c r="BQ353" s="14"/>
      <c r="BR353" s="14"/>
      <c r="BS353" s="14"/>
      <c r="BT353" s="14"/>
      <c r="BU353" s="4"/>
      <c r="BV353" s="4"/>
      <c r="BW353" s="4"/>
      <c r="BX353" s="14"/>
      <c r="BY353" s="68"/>
      <c r="BZ353" s="68"/>
      <c r="CA353" s="47"/>
      <c r="CB353" s="4"/>
    </row>
    <row r="354" spans="1:80" x14ac:dyDescent="0.2">
      <c r="A354" s="14">
        <v>906330633</v>
      </c>
      <c r="B354" t="str">
        <f>VLOOKUP($A354,[2]LibPAS!$A$2:$AO$476,2,FALSE)</f>
        <v>PUNXSUTAWNEY MEMORIAL LIBRARY</v>
      </c>
      <c r="C354" s="168">
        <v>0</v>
      </c>
      <c r="D354" s="155">
        <v>13</v>
      </c>
      <c r="E354" s="14"/>
      <c r="F354" s="14"/>
      <c r="J354" s="14"/>
      <c r="K354" s="14"/>
      <c r="L354" s="14"/>
      <c r="N354" s="14"/>
      <c r="O354" s="14"/>
      <c r="V354" s="14"/>
      <c r="W354" s="14"/>
      <c r="AC354" s="14"/>
      <c r="AI354" s="14"/>
      <c r="AO354" s="14"/>
      <c r="BE354" s="4"/>
      <c r="BF354" s="14"/>
      <c r="BG354" s="14"/>
      <c r="BH354" s="14"/>
      <c r="BI354" s="4"/>
      <c r="BJ354" s="14"/>
      <c r="BK354" s="14"/>
      <c r="BL354" s="14"/>
      <c r="BM354" s="14"/>
      <c r="BN354" s="14"/>
      <c r="BO354" s="4"/>
      <c r="BP354" s="4"/>
      <c r="BQ354" s="14"/>
      <c r="BR354" s="14"/>
      <c r="BS354" s="14"/>
      <c r="BT354" s="14"/>
      <c r="BU354" s="4"/>
      <c r="BV354" s="4"/>
      <c r="BW354" s="4"/>
      <c r="BX354" s="14"/>
      <c r="BY354" s="47"/>
      <c r="BZ354" s="47"/>
      <c r="CA354" s="47"/>
      <c r="CB354" s="4"/>
    </row>
    <row r="355" spans="1:80" x14ac:dyDescent="0.2">
      <c r="A355" s="14">
        <v>913361413</v>
      </c>
      <c r="B355" t="str">
        <f>VLOOKUP($A355,[2]LibPAS!$A$2:$AO$476,2,FALSE)</f>
        <v>QUARRYVILLE LIBRARY CENTER</v>
      </c>
      <c r="C355" s="168">
        <v>23695</v>
      </c>
      <c r="D355" s="155">
        <v>21</v>
      </c>
      <c r="E355" s="14"/>
      <c r="F355" s="14"/>
      <c r="J355" s="14"/>
      <c r="K355" s="14"/>
      <c r="L355" s="14"/>
      <c r="O355" s="14"/>
      <c r="V355" s="14"/>
      <c r="AX355" s="14"/>
      <c r="BE355" s="4"/>
      <c r="BF355" s="14"/>
      <c r="BG355" s="14"/>
      <c r="BH355" s="14"/>
      <c r="BI355" s="4"/>
      <c r="BJ355" s="14"/>
      <c r="BK355" s="14"/>
      <c r="BL355" s="14"/>
      <c r="BM355" s="4"/>
      <c r="BN355" s="4"/>
      <c r="BO355" s="4"/>
      <c r="BP355" s="4"/>
      <c r="BQ355" s="14"/>
      <c r="BR355" s="14"/>
      <c r="BS355" s="14"/>
      <c r="BT355" s="14"/>
      <c r="BU355" s="14"/>
      <c r="BV355" s="4"/>
      <c r="BW355" s="4"/>
      <c r="BX355" s="14"/>
      <c r="BY355" s="14"/>
      <c r="BZ355" s="14"/>
      <c r="CA355" s="14"/>
      <c r="CB355" s="4"/>
    </row>
    <row r="356" spans="1:80" x14ac:dyDescent="0.2">
      <c r="A356" s="14">
        <v>925230365</v>
      </c>
      <c r="B356" t="str">
        <f>VLOOKUP($A356,[2]LibPAS!$A$2:$AO$476,2,FALSE)</f>
        <v>RACHEL KOHL COMMUNITY LIBRARY</v>
      </c>
      <c r="C356" s="168">
        <v>34531</v>
      </c>
      <c r="D356" s="155">
        <v>6</v>
      </c>
      <c r="F356" s="4"/>
      <c r="J356" s="14"/>
      <c r="K356" s="14"/>
      <c r="L356" s="14"/>
      <c r="N356" s="14"/>
      <c r="O356" s="14"/>
      <c r="V356" s="14"/>
      <c r="AX356" s="14"/>
      <c r="BE356" s="4"/>
      <c r="BF356" s="14"/>
      <c r="BG356" s="14"/>
      <c r="BH356" s="14"/>
      <c r="BI356" s="4"/>
      <c r="BJ356" s="14"/>
      <c r="BL356" s="14"/>
      <c r="BM356" s="4"/>
      <c r="BN356" s="4"/>
      <c r="BO356" s="4"/>
      <c r="BP356" s="4"/>
      <c r="BQ356" s="14"/>
      <c r="BR356" s="14"/>
      <c r="BS356" s="14"/>
      <c r="BT356" s="14"/>
      <c r="BU356" s="4"/>
      <c r="BV356" s="4"/>
      <c r="BW356" s="4"/>
      <c r="BX356" s="14"/>
      <c r="BY356" s="47"/>
      <c r="BZ356" s="47"/>
      <c r="CA356" s="47"/>
      <c r="CB356" s="4"/>
    </row>
    <row r="357" spans="1:80" x14ac:dyDescent="0.2">
      <c r="A357" s="14">
        <v>916490605</v>
      </c>
      <c r="B357" t="str">
        <f>VLOOKUP($A357,[2]LibPAS!$A$2:$AO$476,2,FALSE)</f>
        <v>RALPHO TOWNSHIP PUBLIC LIBRARY</v>
      </c>
      <c r="C357" s="168">
        <v>0</v>
      </c>
      <c r="D357" s="155">
        <v>5</v>
      </c>
      <c r="E357" s="14"/>
      <c r="J357" s="14"/>
      <c r="K357" s="14"/>
      <c r="N357" s="14"/>
      <c r="U357" s="14"/>
      <c r="V357" s="14"/>
      <c r="AC357" s="14"/>
      <c r="AI357" s="14"/>
      <c r="AO357" s="14"/>
      <c r="AX357" s="14"/>
      <c r="BC357" s="14"/>
      <c r="BE357" s="4"/>
      <c r="BF357" s="14"/>
      <c r="BG357" s="14"/>
      <c r="BH357" s="14"/>
      <c r="BI357" s="4"/>
      <c r="BJ357" s="14"/>
      <c r="BK357" s="14"/>
      <c r="BL357" s="14"/>
      <c r="BM357" s="4"/>
      <c r="BN357" s="4"/>
      <c r="BO357" s="4"/>
      <c r="BP357" s="4"/>
      <c r="BQ357" s="14"/>
      <c r="BR357" s="14"/>
      <c r="BS357" s="14"/>
      <c r="BT357" s="14"/>
      <c r="BU357" s="14"/>
      <c r="BV357" s="4"/>
      <c r="BW357" s="4"/>
      <c r="BX357" s="14"/>
      <c r="BY357" s="47"/>
      <c r="BZ357" s="47"/>
      <c r="CA357" s="47"/>
      <c r="CB357" s="4"/>
    </row>
    <row r="358" spans="1:80" x14ac:dyDescent="0.2">
      <c r="A358" s="14">
        <v>914061442</v>
      </c>
      <c r="B358" t="str">
        <f>VLOOKUP($A358,[2]LibPAS!$A$2:$AO$476,2,FALSE)</f>
        <v>READING PUBLIC LIBRARY</v>
      </c>
      <c r="C358" s="168">
        <v>0</v>
      </c>
      <c r="D358" s="155">
        <v>65</v>
      </c>
      <c r="E358" s="14"/>
      <c r="F358" s="14"/>
      <c r="J358" s="14"/>
      <c r="K358" s="14"/>
      <c r="U358" s="14"/>
      <c r="V358" s="14"/>
      <c r="AC358" s="14"/>
      <c r="AI358" s="14"/>
      <c r="AO358" s="14"/>
      <c r="AX358" s="14"/>
      <c r="BE358" s="4"/>
      <c r="BF358" s="14"/>
      <c r="BG358" s="14"/>
      <c r="BH358" s="14"/>
      <c r="BI358" s="4"/>
      <c r="BJ358" s="14"/>
      <c r="BK358" s="14"/>
      <c r="BL358" s="14"/>
      <c r="BM358" s="14"/>
      <c r="BN358" s="14"/>
      <c r="BO358" s="4"/>
      <c r="BP358" s="4"/>
      <c r="BQ358" s="14"/>
      <c r="BR358" s="14"/>
      <c r="BS358" s="14"/>
      <c r="BT358" s="14"/>
      <c r="BU358" s="14"/>
      <c r="BV358" s="4"/>
      <c r="BW358" s="4"/>
      <c r="BX358" s="4"/>
      <c r="BY358" s="68"/>
      <c r="BZ358" s="68"/>
      <c r="CA358" s="68"/>
      <c r="CB358" s="4"/>
    </row>
    <row r="359" spans="1:80" x14ac:dyDescent="0.2">
      <c r="A359" s="14">
        <v>906330183</v>
      </c>
      <c r="B359" t="str">
        <f>VLOOKUP($A359,[2]LibPAS!$A$2:$AO$476,2,FALSE)</f>
        <v>REBECCA M ARTHURS MEM LIBRARY</v>
      </c>
      <c r="C359" s="168">
        <v>0</v>
      </c>
      <c r="D359" s="155">
        <v>10</v>
      </c>
      <c r="E359" s="14"/>
      <c r="F359" s="4"/>
      <c r="J359" s="14"/>
      <c r="K359" s="14"/>
      <c r="L359" s="14"/>
      <c r="N359" s="14"/>
      <c r="O359" s="14"/>
      <c r="U359" s="14"/>
      <c r="V359" s="14"/>
      <c r="AC359" s="14"/>
      <c r="AI359" s="14"/>
      <c r="AO359" s="14"/>
      <c r="AW359" s="14"/>
      <c r="AX359" s="14"/>
      <c r="AY359" s="14"/>
      <c r="AZ359" s="14"/>
      <c r="BA359" s="14"/>
      <c r="BB359" s="14"/>
      <c r="BC359" s="14"/>
      <c r="BD359" s="14"/>
      <c r="BE359" s="4"/>
      <c r="BF359" s="14"/>
      <c r="BG359" s="14"/>
      <c r="BH359" s="14"/>
      <c r="BI359" s="4"/>
      <c r="BJ359" s="14"/>
      <c r="BK359" s="14"/>
      <c r="BL359" s="14"/>
      <c r="BM359" s="14"/>
      <c r="BN359" s="14"/>
      <c r="BO359" s="4"/>
      <c r="BP359" s="4"/>
      <c r="BQ359" s="14"/>
      <c r="BR359" s="14"/>
      <c r="BS359" s="14"/>
      <c r="BT359" s="14"/>
      <c r="BU359" s="14"/>
      <c r="BV359" s="4"/>
      <c r="BW359" s="4"/>
      <c r="BX359" s="14"/>
      <c r="BY359" s="47"/>
      <c r="BZ359" s="47"/>
      <c r="CA359" s="47"/>
      <c r="CB359" s="4"/>
    </row>
    <row r="360" spans="1:80" x14ac:dyDescent="0.2">
      <c r="A360" s="14">
        <v>906160603</v>
      </c>
      <c r="B360" t="str">
        <f>VLOOKUP($A360,[2]LibPAS!$A$2:$AO$476,2,FALSE)</f>
        <v>REDBANK VALLEY PUBLIC LIBRARY</v>
      </c>
      <c r="C360" s="168">
        <v>0</v>
      </c>
      <c r="D360" s="155">
        <v>8</v>
      </c>
      <c r="E360" s="14"/>
      <c r="F360" s="14"/>
      <c r="J360" s="14"/>
      <c r="K360" s="14"/>
      <c r="N360" s="14"/>
      <c r="V360" s="14"/>
      <c r="BE360" s="4"/>
      <c r="BF360" s="14"/>
      <c r="BG360" s="14"/>
      <c r="BH360" s="14"/>
      <c r="BI360" s="4"/>
      <c r="BJ360" s="14"/>
      <c r="BK360" s="14"/>
      <c r="BL360" s="14"/>
      <c r="BM360" s="4"/>
      <c r="BN360" s="4"/>
      <c r="BO360" s="4"/>
      <c r="BP360" s="4"/>
      <c r="BQ360" s="14"/>
      <c r="BR360" s="14"/>
      <c r="BS360" s="14"/>
      <c r="BT360" s="14"/>
      <c r="BU360" s="4"/>
      <c r="BV360" s="4"/>
      <c r="BW360" s="4"/>
      <c r="BX360" s="14"/>
      <c r="BY360" s="14"/>
      <c r="BZ360" s="14"/>
      <c r="CA360" s="14"/>
      <c r="CB360" s="4"/>
    </row>
    <row r="361" spans="1:80" x14ac:dyDescent="0.2">
      <c r="A361" s="14">
        <v>906330663</v>
      </c>
      <c r="B361" t="str">
        <f>VLOOKUP($A361,[2]LibPAS!$A$2:$AO$476,2,FALSE)</f>
        <v>REYNOLDSVILLE PUBLIC LIBRARY</v>
      </c>
      <c r="C361" s="168">
        <v>0</v>
      </c>
      <c r="D361" s="155">
        <v>4</v>
      </c>
      <c r="E361" s="14"/>
      <c r="F361" s="14"/>
      <c r="J361" s="14"/>
      <c r="K361" s="14"/>
      <c r="V361" s="14"/>
      <c r="BE361" s="4"/>
      <c r="BF361" s="14"/>
      <c r="BG361" s="14"/>
      <c r="BH361" s="14"/>
      <c r="BI361" s="4"/>
      <c r="BJ361" s="14"/>
      <c r="BK361" s="14"/>
      <c r="BL361" s="14"/>
      <c r="BM361" s="14"/>
      <c r="BN361" s="14"/>
      <c r="BO361" s="4"/>
      <c r="BP361" s="4"/>
      <c r="BQ361" s="14"/>
      <c r="BR361" s="14"/>
      <c r="BS361" s="14"/>
      <c r="BT361" s="14"/>
      <c r="BU361" s="14"/>
      <c r="BV361" s="4"/>
      <c r="BW361" s="4"/>
      <c r="BX361" s="4"/>
      <c r="BY361" s="68"/>
      <c r="BZ361" s="68"/>
      <c r="CA361" s="68"/>
      <c r="CB361" s="4"/>
    </row>
    <row r="362" spans="1:80" x14ac:dyDescent="0.2">
      <c r="A362" s="14">
        <v>905250473</v>
      </c>
      <c r="B362" t="str">
        <f>VLOOKUP($A362,[2]LibPAS!$A$2:$AO$476,2,FALSE)</f>
        <v>RICE AVENUE COMMUNITY PUBLIC LIBRARY</v>
      </c>
      <c r="C362" s="168">
        <v>0</v>
      </c>
      <c r="D362" s="155">
        <v>6</v>
      </c>
      <c r="E362" s="14"/>
      <c r="F362" s="14"/>
      <c r="J362" s="14"/>
      <c r="K362" s="14"/>
      <c r="U362" s="14"/>
      <c r="V362" s="14"/>
      <c r="AC362" s="14"/>
      <c r="AI362" s="14"/>
      <c r="AO362" s="14"/>
      <c r="AX362" s="14"/>
      <c r="BC362" s="14"/>
      <c r="BE362" s="4"/>
      <c r="BF362" s="14"/>
      <c r="BG362" s="14"/>
      <c r="BH362" s="14"/>
      <c r="BI362" s="4"/>
      <c r="BJ362" s="14"/>
      <c r="BK362" s="14"/>
      <c r="BL362" s="14"/>
      <c r="BM362" s="14"/>
      <c r="BN362" s="14"/>
      <c r="BO362" s="4"/>
      <c r="BP362" s="4"/>
      <c r="BQ362" s="14"/>
      <c r="BR362" s="14"/>
      <c r="BS362" s="14"/>
      <c r="BT362" s="14"/>
      <c r="BU362" s="4"/>
      <c r="BV362" s="4"/>
      <c r="BW362" s="4"/>
      <c r="BX362" s="14"/>
      <c r="BY362" s="47"/>
      <c r="BZ362" s="47"/>
      <c r="CA362" s="47"/>
      <c r="CB362" s="4"/>
    </row>
    <row r="363" spans="1:80" x14ac:dyDescent="0.2">
      <c r="A363" s="14">
        <v>913380573</v>
      </c>
      <c r="B363" t="str">
        <f>VLOOKUP($A363,[2]LibPAS!$A$2:$AO$476,2,FALSE)</f>
        <v>RICHLAND COMMUNITY LIBRARY</v>
      </c>
      <c r="C363" s="168">
        <v>0</v>
      </c>
      <c r="D363" s="155">
        <v>4</v>
      </c>
      <c r="F363" s="4"/>
      <c r="J363" s="14"/>
      <c r="K363" s="14"/>
      <c r="N363" s="14"/>
      <c r="U363" s="14"/>
      <c r="V363" s="14"/>
      <c r="AC363" s="14"/>
      <c r="AI363" s="14"/>
      <c r="AO363" s="14"/>
      <c r="AX363" s="14"/>
      <c r="BC363" s="14"/>
      <c r="BE363" s="4"/>
      <c r="BF363" s="14"/>
      <c r="BG363" s="14"/>
      <c r="BH363" s="14"/>
      <c r="BI363" s="4"/>
      <c r="BJ363" s="14"/>
      <c r="BK363" s="14"/>
      <c r="BL363" s="14"/>
      <c r="BM363" s="4"/>
      <c r="BN363" s="4"/>
      <c r="BO363" s="4"/>
      <c r="BP363" s="4"/>
      <c r="BQ363" s="14"/>
      <c r="BR363" s="4"/>
      <c r="BS363" s="14"/>
      <c r="BT363" s="14"/>
      <c r="BU363" s="4"/>
      <c r="BV363" s="4"/>
      <c r="BW363" s="4"/>
      <c r="BX363" s="14"/>
      <c r="BY363" s="14"/>
      <c r="BZ363" s="14"/>
      <c r="CA363" s="14"/>
      <c r="CB363" s="4"/>
    </row>
    <row r="364" spans="1:80" x14ac:dyDescent="0.2">
      <c r="A364" s="14">
        <v>909240303</v>
      </c>
      <c r="B364" t="str">
        <f>VLOOKUP($A364,[2]LibPAS!$A$2:$AO$476,2,FALSE)</f>
        <v>RIDGWAY FREE PUBLIC LIBRARY</v>
      </c>
      <c r="C364" s="168">
        <v>0</v>
      </c>
      <c r="D364" s="155">
        <v>7</v>
      </c>
      <c r="E364" s="14"/>
      <c r="F364" s="4"/>
      <c r="J364" s="14"/>
      <c r="K364" s="14"/>
      <c r="L364" s="14"/>
      <c r="N364" s="14"/>
      <c r="O364" s="14"/>
      <c r="V364" s="14"/>
      <c r="AX364" s="14"/>
      <c r="BE364" s="4"/>
      <c r="BF364" s="14"/>
      <c r="BG364" s="14"/>
      <c r="BH364" s="14"/>
      <c r="BI364" s="4"/>
      <c r="BJ364" s="14"/>
      <c r="BK364" s="4"/>
      <c r="BL364" s="14"/>
      <c r="BM364" s="14"/>
      <c r="BN364" s="14"/>
      <c r="BO364" s="4"/>
      <c r="BP364" s="4"/>
      <c r="BQ364" s="14"/>
      <c r="BR364" s="14"/>
      <c r="BS364" s="14"/>
      <c r="BT364" s="14"/>
      <c r="BU364" s="14"/>
      <c r="BV364" s="4"/>
      <c r="BW364" s="4"/>
      <c r="BX364" s="14"/>
      <c r="BY364" s="47"/>
      <c r="BZ364" s="47"/>
      <c r="CA364" s="47"/>
      <c r="CB364" s="4"/>
    </row>
    <row r="365" spans="1:80" x14ac:dyDescent="0.2">
      <c r="A365" s="14">
        <v>925231053</v>
      </c>
      <c r="B365" t="str">
        <f>VLOOKUP($A365,[2]LibPAS!$A$2:$AO$476,2,FALSE)</f>
        <v>RIDLEY PARK PUBLIC LIBRARY</v>
      </c>
      <c r="C365" s="168">
        <v>0</v>
      </c>
      <c r="D365" s="155">
        <v>7</v>
      </c>
      <c r="E365" s="14"/>
      <c r="J365" s="14"/>
      <c r="K365" s="14"/>
      <c r="V365" s="14"/>
      <c r="AK365" s="14"/>
      <c r="AL365" s="14"/>
      <c r="AM365" s="14"/>
      <c r="AN365" s="14"/>
      <c r="AO365" s="14"/>
      <c r="AP365" s="14"/>
      <c r="AX365" s="14"/>
      <c r="BE365" s="4"/>
      <c r="BF365" s="14"/>
      <c r="BG365" s="14"/>
      <c r="BH365" s="14"/>
      <c r="BI365" s="4"/>
      <c r="BJ365" s="14"/>
      <c r="BK365" s="4"/>
      <c r="BL365" s="14"/>
      <c r="BM365" s="14"/>
      <c r="BN365" s="14"/>
      <c r="BO365" s="4"/>
      <c r="BP365" s="4"/>
      <c r="BQ365" s="14"/>
      <c r="BR365" s="14"/>
      <c r="BS365" s="14"/>
      <c r="BT365" s="14"/>
      <c r="BU365" s="14"/>
      <c r="BV365" s="4"/>
      <c r="BW365" s="4"/>
      <c r="BX365" s="14"/>
      <c r="BY365" s="47"/>
      <c r="BZ365" s="47"/>
      <c r="CA365" s="47"/>
      <c r="CB365" s="4"/>
    </row>
    <row r="366" spans="1:80" x14ac:dyDescent="0.2">
      <c r="A366" s="14">
        <v>925231084</v>
      </c>
      <c r="B366" t="str">
        <f>VLOOKUP($A366,[2]LibPAS!$A$2:$AO$476,2,FALSE)</f>
        <v>RIDLEY TOWNSHIP PUBLIC LIBRARY</v>
      </c>
      <c r="C366" s="168">
        <v>0</v>
      </c>
      <c r="D366" s="155">
        <v>13</v>
      </c>
      <c r="E366" s="14"/>
      <c r="F366" s="14"/>
      <c r="J366" s="14"/>
      <c r="K366" s="14"/>
      <c r="N366" s="14"/>
      <c r="V366" s="14"/>
      <c r="AO366" s="14"/>
      <c r="AX366" s="14"/>
      <c r="BE366" s="4"/>
      <c r="BF366" s="14"/>
      <c r="BG366" s="14"/>
      <c r="BH366" s="14"/>
      <c r="BI366" s="4"/>
      <c r="BJ366" s="14"/>
      <c r="BK366" s="14"/>
      <c r="BL366" s="14"/>
      <c r="BM366" s="4"/>
      <c r="BN366" s="4"/>
      <c r="BO366" s="4"/>
      <c r="BP366" s="4"/>
      <c r="BQ366" s="14"/>
      <c r="BR366" s="14"/>
      <c r="BS366" s="14"/>
      <c r="BT366" s="14"/>
      <c r="BU366" s="14"/>
      <c r="BV366" s="4"/>
      <c r="BW366" s="4"/>
      <c r="BX366" s="4"/>
      <c r="BY366" s="68"/>
      <c r="BZ366" s="68"/>
      <c r="CA366" s="68"/>
      <c r="CB366" s="4"/>
    </row>
    <row r="367" spans="1:80" x14ac:dyDescent="0.2">
      <c r="A367" s="14">
        <v>922091143</v>
      </c>
      <c r="B367" t="str">
        <f>VLOOKUP($A367,[2]LibPAS!$A$2:$AO$476,2,FALSE)</f>
        <v>RIEGELSVILLE LIBRARY</v>
      </c>
      <c r="C367" s="168">
        <v>0</v>
      </c>
      <c r="D367" s="155">
        <v>1</v>
      </c>
      <c r="E367" s="14"/>
      <c r="J367" s="14"/>
      <c r="K367" s="14"/>
      <c r="N367" s="14"/>
      <c r="V367" s="14"/>
      <c r="AX367" s="14"/>
      <c r="BC367" s="14"/>
      <c r="BE367" s="4"/>
      <c r="BF367" s="14"/>
      <c r="BG367" s="14"/>
      <c r="BH367" s="14"/>
      <c r="BI367" s="4"/>
      <c r="BJ367" s="14"/>
      <c r="BK367" s="4"/>
      <c r="BL367" s="14"/>
      <c r="BM367" s="14"/>
      <c r="BN367" s="14"/>
      <c r="BO367" s="4"/>
      <c r="BP367" s="4"/>
      <c r="BQ367" s="14"/>
      <c r="BR367" s="14"/>
      <c r="BS367" s="14"/>
      <c r="BT367" s="14"/>
      <c r="BU367" s="4"/>
      <c r="BV367" s="4"/>
      <c r="BW367" s="4"/>
      <c r="BX367" s="4"/>
      <c r="BY367" s="68"/>
      <c r="BZ367" s="68"/>
      <c r="CA367" s="68"/>
      <c r="CB367" s="4"/>
    </row>
    <row r="368" spans="1:80" x14ac:dyDescent="0.2">
      <c r="A368" s="14">
        <v>929541473</v>
      </c>
      <c r="B368" t="str">
        <f>VLOOKUP($A368,[2]LibPAS!$A$2:$AO$476,2,FALSE)</f>
        <v>RINGTOWN AREA LIBRARY</v>
      </c>
      <c r="C368" s="168">
        <v>0</v>
      </c>
      <c r="D368" s="155">
        <v>5</v>
      </c>
      <c r="E368" s="14"/>
      <c r="F368" s="14"/>
      <c r="J368" s="14"/>
      <c r="K368" s="14"/>
      <c r="U368" s="14"/>
      <c r="V368" s="14"/>
      <c r="AC368" s="14"/>
      <c r="AI368" s="14"/>
      <c r="AO368" s="14"/>
      <c r="AX368" s="14"/>
      <c r="BE368" s="4"/>
      <c r="BF368" s="14"/>
      <c r="BG368" s="14"/>
      <c r="BH368" s="14"/>
      <c r="BI368" s="4"/>
      <c r="BJ368" s="14"/>
      <c r="BK368" s="14"/>
      <c r="BL368" s="14"/>
      <c r="BM368" s="14"/>
      <c r="BN368" s="14"/>
      <c r="BO368" s="4"/>
      <c r="BP368" s="4"/>
      <c r="BQ368" s="14"/>
      <c r="BR368" s="14"/>
      <c r="BS368" s="14"/>
      <c r="BT368" s="14"/>
      <c r="BU368" s="4"/>
      <c r="BV368" s="4"/>
      <c r="BW368" s="4"/>
      <c r="BX368" s="14"/>
      <c r="BY368" s="47"/>
      <c r="BZ368" s="47"/>
      <c r="CA368" s="47"/>
      <c r="CB368" s="4"/>
    </row>
    <row r="369" spans="1:80" x14ac:dyDescent="0.2">
      <c r="A369" s="14">
        <v>908070543</v>
      </c>
      <c r="B369" t="str">
        <f>VLOOKUP($A369,[2]LibPAS!$A$2:$AO$476,2,FALSE)</f>
        <v>ROARING SPRING COMM LIBRARY</v>
      </c>
      <c r="C369" s="168">
        <v>0</v>
      </c>
      <c r="D369" s="155">
        <v>10</v>
      </c>
      <c r="E369" s="14"/>
      <c r="F369" s="14"/>
      <c r="J369" s="14"/>
      <c r="K369" s="14"/>
      <c r="U369" s="14"/>
      <c r="V369" s="14"/>
      <c r="AC369" s="14"/>
      <c r="AI369" s="14"/>
      <c r="BD369" s="14"/>
      <c r="BE369" s="4"/>
      <c r="BF369" s="14"/>
      <c r="BG369" s="14"/>
      <c r="BH369" s="14"/>
      <c r="BI369" s="4"/>
      <c r="BJ369" s="14"/>
      <c r="BK369" s="14"/>
      <c r="BL369" s="14"/>
      <c r="BM369" s="14"/>
      <c r="BN369" s="14"/>
      <c r="BO369" s="4"/>
      <c r="BP369" s="4"/>
      <c r="BQ369" s="14"/>
      <c r="BR369" s="14"/>
      <c r="BS369" s="14"/>
      <c r="BT369" s="14"/>
      <c r="BU369" s="4"/>
      <c r="BV369" s="4"/>
      <c r="BW369" s="4"/>
      <c r="BX369" s="4"/>
      <c r="BY369" s="68"/>
      <c r="BZ369" s="68"/>
      <c r="CA369" s="68"/>
      <c r="CB369" s="4"/>
    </row>
    <row r="370" spans="1:80" x14ac:dyDescent="0.2">
      <c r="A370" s="14">
        <v>914061533</v>
      </c>
      <c r="B370" t="str">
        <f>VLOOKUP($A370,[2]LibPAS!$A$2:$AO$476,2,FALSE)</f>
        <v>ROBESONIA COMMUNITY LIBRARY</v>
      </c>
      <c r="C370" s="168">
        <v>0</v>
      </c>
      <c r="D370" s="155">
        <v>6</v>
      </c>
      <c r="E370" s="14"/>
      <c r="F370" s="14"/>
      <c r="J370" s="14"/>
      <c r="K370" s="14"/>
      <c r="N370" s="14"/>
      <c r="U370" s="14"/>
      <c r="V370" s="14"/>
      <c r="AC370" s="14"/>
      <c r="AI370" s="14"/>
      <c r="AO370" s="14"/>
      <c r="AX370" s="14"/>
      <c r="BC370" s="14"/>
      <c r="BE370" s="4"/>
      <c r="BF370" s="14"/>
      <c r="BG370" s="14"/>
      <c r="BH370" s="14"/>
      <c r="BI370" s="4"/>
      <c r="BJ370" s="14"/>
      <c r="BK370" s="14"/>
      <c r="BL370" s="14"/>
      <c r="BM370" s="14"/>
      <c r="BN370" s="14"/>
      <c r="BO370" s="4"/>
      <c r="BP370" s="4"/>
      <c r="BQ370" s="14"/>
      <c r="BR370" s="4"/>
      <c r="BS370" s="14"/>
      <c r="BT370" s="14"/>
      <c r="BU370" s="14"/>
      <c r="BV370" s="4"/>
      <c r="BW370" s="4"/>
      <c r="BX370" s="4"/>
      <c r="BY370" s="68"/>
      <c r="BZ370" s="68"/>
      <c r="CA370" s="68"/>
      <c r="CB370" s="4"/>
    </row>
    <row r="371" spans="1:80" x14ac:dyDescent="0.2">
      <c r="A371" s="14">
        <v>902022824</v>
      </c>
      <c r="B371" t="str">
        <f>VLOOKUP($A371,[2]LibPAS!$A$2:$AO$476,2,FALSE)</f>
        <v>ROBINSON TOWNSHIP LIBRARY</v>
      </c>
      <c r="C371" s="168">
        <v>0</v>
      </c>
      <c r="D371" s="155">
        <v>10</v>
      </c>
      <c r="E371" s="14"/>
      <c r="F371" s="14"/>
      <c r="J371" s="14"/>
      <c r="K371" s="14"/>
      <c r="L371" s="14"/>
      <c r="O371" s="14"/>
      <c r="U371" s="14"/>
      <c r="V371" s="14"/>
      <c r="AC371" s="14"/>
      <c r="AI371" s="14"/>
      <c r="AO371" s="14"/>
      <c r="AX371" s="14"/>
      <c r="BC371" s="14"/>
      <c r="BE371" s="4"/>
      <c r="BF371" s="14"/>
      <c r="BG371" s="14"/>
      <c r="BH371" s="14"/>
      <c r="BI371" s="4"/>
      <c r="BJ371" s="14"/>
      <c r="BK371" s="4"/>
      <c r="BL371" s="14"/>
      <c r="BM371" s="4"/>
      <c r="BN371" s="4"/>
      <c r="BO371" s="4"/>
      <c r="BP371" s="14"/>
      <c r="BQ371" s="14"/>
      <c r="BR371" s="14"/>
      <c r="BS371" s="14"/>
      <c r="BT371" s="14"/>
      <c r="BU371" s="14"/>
      <c r="BV371" s="14"/>
      <c r="BW371" s="4"/>
      <c r="BX371" s="4"/>
      <c r="BY371" s="68"/>
      <c r="BZ371" s="68"/>
      <c r="CA371" s="68"/>
      <c r="CB371" s="4"/>
    </row>
    <row r="372" spans="1:80" x14ac:dyDescent="0.2">
      <c r="A372" s="14">
        <v>927041413</v>
      </c>
      <c r="B372" t="str">
        <f>VLOOKUP($A372,[2]LibPAS!$A$2:$AO$476,2,FALSE)</f>
        <v>ROCHESTER PUBLIC LIBRARY</v>
      </c>
      <c r="C372" s="168">
        <v>0</v>
      </c>
      <c r="D372" s="155">
        <v>8</v>
      </c>
      <c r="E372" s="14"/>
      <c r="F372" s="14"/>
      <c r="J372" s="14"/>
      <c r="K372" s="14"/>
      <c r="U372" s="14"/>
      <c r="V372" s="14"/>
      <c r="AC372" s="14"/>
      <c r="AI372" s="14"/>
      <c r="AO372" s="14"/>
      <c r="AX372" s="14"/>
      <c r="BE372" s="4"/>
      <c r="BF372" s="14"/>
      <c r="BG372" s="14"/>
      <c r="BH372" s="14"/>
      <c r="BI372" s="4"/>
      <c r="BJ372" s="14"/>
      <c r="BK372" s="4"/>
      <c r="BL372" s="14"/>
      <c r="BM372" s="14"/>
      <c r="BN372" s="14"/>
      <c r="BO372" s="4"/>
      <c r="BP372" s="4"/>
      <c r="BQ372" s="14"/>
      <c r="BR372" s="14"/>
      <c r="BS372" s="14"/>
      <c r="BT372" s="14"/>
      <c r="BU372" s="14"/>
      <c r="BV372" s="4"/>
      <c r="BW372" s="4"/>
      <c r="BX372" s="14"/>
      <c r="BY372" s="47"/>
      <c r="BZ372" s="47"/>
      <c r="CA372" s="47"/>
      <c r="CB372" s="4"/>
    </row>
    <row r="373" spans="1:80" x14ac:dyDescent="0.2">
      <c r="A373" s="14">
        <v>907651354</v>
      </c>
      <c r="B373" t="str">
        <f>VLOOKUP($A373,[2]LibPAS!$A$2:$AO$476,2,FALSE)</f>
        <v>ROSTRAVER PUBLIC LIBRARY</v>
      </c>
      <c r="C373" s="157">
        <v>0</v>
      </c>
      <c r="D373" s="155">
        <v>9</v>
      </c>
      <c r="E373" s="14"/>
      <c r="F373" s="14"/>
      <c r="J373" s="14"/>
      <c r="K373" s="14"/>
      <c r="L373" s="14"/>
      <c r="O373" s="14"/>
      <c r="U373" s="14"/>
      <c r="V373" s="14"/>
      <c r="AC373" s="14"/>
      <c r="AI373" s="14"/>
      <c r="AO373" s="14"/>
      <c r="AX373" s="14"/>
      <c r="BC373" s="14"/>
      <c r="BE373" s="4"/>
      <c r="BF373" s="14"/>
      <c r="BG373" s="14"/>
      <c r="BH373" s="14"/>
      <c r="BI373" s="4"/>
      <c r="BJ373" s="14"/>
      <c r="BK373" s="4"/>
      <c r="BL373" s="14"/>
      <c r="BM373" s="14"/>
      <c r="BN373" s="14"/>
      <c r="BO373" s="4"/>
      <c r="BP373" s="4"/>
      <c r="BQ373" s="14"/>
      <c r="BR373" s="14"/>
      <c r="BS373" s="14"/>
      <c r="BT373" s="14"/>
      <c r="BU373" s="4"/>
      <c r="BV373" s="4"/>
      <c r="BW373" s="4"/>
      <c r="BX373" s="14"/>
      <c r="BY373" s="14"/>
      <c r="BZ373" s="14"/>
      <c r="CA373" s="14"/>
      <c r="CB373" s="4"/>
    </row>
    <row r="374" spans="1:80" x14ac:dyDescent="0.2">
      <c r="A374" s="14">
        <v>905200903</v>
      </c>
      <c r="B374" t="str">
        <f>VLOOKUP($A374,[2]LibPAS!$A$2:$AO$476,2,FALSE)</f>
        <v>SAEGERTOWN AREA LIBRARY</v>
      </c>
      <c r="C374" s="168">
        <v>0</v>
      </c>
      <c r="D374" s="155">
        <v>8</v>
      </c>
      <c r="E374" s="14"/>
      <c r="F374" s="14"/>
      <c r="K374" s="14"/>
      <c r="N374" s="14"/>
      <c r="O374" s="14"/>
      <c r="U374" s="14"/>
      <c r="V374" s="14"/>
      <c r="AC374" s="14"/>
      <c r="AI374" s="14"/>
      <c r="AO374" s="14"/>
      <c r="AX374" s="14"/>
      <c r="BC374" s="14"/>
      <c r="BE374" s="4"/>
      <c r="BF374" s="14"/>
      <c r="BG374" s="14"/>
      <c r="BH374" s="14"/>
      <c r="BI374" s="4"/>
      <c r="BJ374" s="14"/>
      <c r="BK374" s="14"/>
      <c r="BL374" s="14"/>
      <c r="BM374" s="4"/>
      <c r="BN374" s="4"/>
      <c r="BO374" s="4"/>
      <c r="BP374" s="4"/>
      <c r="BQ374" s="14"/>
      <c r="BR374" s="14"/>
      <c r="BS374" s="14"/>
      <c r="BT374" s="14"/>
      <c r="BU374" s="14"/>
      <c r="BV374" s="4"/>
      <c r="BW374" s="4"/>
      <c r="BX374" s="14"/>
      <c r="BY374" s="68"/>
      <c r="BZ374" s="68"/>
      <c r="CA374" s="47"/>
      <c r="CB374" s="4"/>
    </row>
    <row r="375" spans="1:80" x14ac:dyDescent="0.2">
      <c r="A375" s="14">
        <v>909240393</v>
      </c>
      <c r="B375" t="str">
        <f>VLOOKUP($A375,[2]LibPAS!$A$2:$AO$476,2,FALSE)</f>
        <v>SAINT MARYS PUBLIC LIBRARY</v>
      </c>
      <c r="C375" s="168">
        <v>0</v>
      </c>
      <c r="D375" s="155">
        <v>15</v>
      </c>
      <c r="E375" s="14"/>
      <c r="F375" s="14"/>
      <c r="J375" s="14"/>
      <c r="K375" s="14"/>
      <c r="L375" s="14"/>
      <c r="O375" s="14"/>
      <c r="V375" s="14"/>
      <c r="BE375" s="4"/>
      <c r="BF375" s="14"/>
      <c r="BG375" s="14"/>
      <c r="BH375" s="14"/>
      <c r="BI375" s="4"/>
      <c r="BJ375" s="14"/>
      <c r="BK375" s="14"/>
      <c r="BL375" s="14"/>
      <c r="BM375" s="14"/>
      <c r="BN375" s="14"/>
      <c r="BO375" s="4"/>
      <c r="BP375" s="4"/>
      <c r="BQ375" s="14"/>
      <c r="BR375" s="14"/>
      <c r="BS375" s="14"/>
      <c r="BT375" s="14"/>
      <c r="BU375" s="14"/>
      <c r="BV375" s="4"/>
      <c r="BW375" s="4"/>
      <c r="BX375" s="14"/>
      <c r="BY375" s="47"/>
      <c r="BZ375" s="47"/>
      <c r="CA375" s="47"/>
      <c r="CB375" s="4"/>
    </row>
    <row r="376" spans="1:80" x14ac:dyDescent="0.2">
      <c r="A376" s="14">
        <v>909420573</v>
      </c>
      <c r="B376" t="str">
        <f>VLOOKUP($A376,[2]LibPAS!$A$2:$AO$476,2,FALSE)</f>
        <v>SAMUEL W SMITH MEM PUB LIBRARY</v>
      </c>
      <c r="C376" s="168">
        <v>17907</v>
      </c>
      <c r="D376" s="155">
        <v>9</v>
      </c>
      <c r="E376" s="14"/>
      <c r="F376" s="14"/>
      <c r="J376" s="14"/>
      <c r="K376" s="14"/>
      <c r="L376" s="14"/>
      <c r="O376" s="14"/>
      <c r="U376" s="14"/>
      <c r="V376" s="14"/>
      <c r="AC376" s="14"/>
      <c r="AI376" s="14"/>
      <c r="AO376" s="14"/>
      <c r="AX376" s="14"/>
      <c r="BC376" s="14"/>
      <c r="BD376" s="14"/>
      <c r="BE376" s="4"/>
      <c r="BF376" s="4"/>
      <c r="BG376" s="4"/>
      <c r="BH376" s="14"/>
      <c r="BI376" s="4"/>
      <c r="BJ376" s="14"/>
      <c r="BK376" s="14"/>
      <c r="BL376" s="14"/>
      <c r="BM376" s="14"/>
      <c r="BN376" s="14"/>
      <c r="BO376" s="4"/>
      <c r="BP376" s="4"/>
      <c r="BQ376" s="14"/>
      <c r="BR376" s="14"/>
      <c r="BS376" s="14"/>
      <c r="BT376" s="14"/>
      <c r="BU376" s="4"/>
      <c r="BV376" s="4"/>
      <c r="BW376" s="4"/>
      <c r="BX376" s="14"/>
      <c r="BY376" s="14"/>
      <c r="BZ376" s="14"/>
      <c r="CA376" s="14"/>
      <c r="CB376" s="4"/>
    </row>
    <row r="377" spans="1:80" x14ac:dyDescent="0.2">
      <c r="A377" s="14">
        <v>906270185</v>
      </c>
      <c r="B377" t="str">
        <f>VLOOKUP($A377,[2]LibPAS!$A$2:$AO$476,2,FALSE)</f>
        <v>SARAH S BOVARD MEM LIBRARY</v>
      </c>
      <c r="C377" s="168">
        <v>0</v>
      </c>
      <c r="D377" s="155">
        <v>11</v>
      </c>
      <c r="E377" s="14"/>
      <c r="F377" s="14"/>
      <c r="J377" s="14"/>
      <c r="K377" s="14"/>
      <c r="N377" s="14"/>
      <c r="V377" s="14"/>
      <c r="AX377" s="14"/>
      <c r="BE377" s="4"/>
      <c r="BF377" s="14"/>
      <c r="BG377" s="14"/>
      <c r="BH377" s="14"/>
      <c r="BI377" s="4"/>
      <c r="BJ377" s="4"/>
      <c r="BK377" s="4"/>
      <c r="BL377" s="4"/>
      <c r="BM377" s="14"/>
      <c r="BN377" s="4"/>
      <c r="BO377" s="4"/>
      <c r="BP377" s="4"/>
      <c r="BQ377" s="14"/>
      <c r="BR377" s="14"/>
      <c r="BS377" s="14"/>
      <c r="BT377" s="14"/>
      <c r="BU377" s="4"/>
      <c r="BV377" s="4"/>
      <c r="BW377" s="4"/>
      <c r="BX377" s="4"/>
      <c r="BY377" s="68"/>
      <c r="BZ377" s="68"/>
      <c r="CA377" s="68"/>
      <c r="CB377" s="4"/>
    </row>
    <row r="378" spans="1:80" x14ac:dyDescent="0.2">
      <c r="A378" s="14">
        <v>904101353</v>
      </c>
      <c r="B378" t="str">
        <f>VLOOKUP($A378,[2]LibPAS!$A$2:$AO$476,2,FALSE)</f>
        <v>SOUTH BUTLER COMMUNITY LIBRARY</v>
      </c>
      <c r="C378" s="168">
        <v>0</v>
      </c>
      <c r="D378" s="155">
        <v>11</v>
      </c>
      <c r="E378" s="14"/>
      <c r="F378" s="14"/>
      <c r="J378" s="14"/>
      <c r="K378" s="14"/>
      <c r="N378" s="14"/>
      <c r="V378" s="14"/>
      <c r="AX378" s="14"/>
      <c r="BE378" s="4"/>
      <c r="BF378" s="14"/>
      <c r="BG378" s="14"/>
      <c r="BH378" s="14"/>
      <c r="BI378" s="4"/>
      <c r="BJ378" s="14"/>
      <c r="BK378" s="14"/>
      <c r="BL378" s="14"/>
      <c r="BM378" s="14"/>
      <c r="BN378" s="14"/>
      <c r="BO378" s="4"/>
      <c r="BP378" s="4"/>
      <c r="BQ378" s="14"/>
      <c r="BR378" s="14"/>
      <c r="BS378" s="14"/>
      <c r="BT378" s="14"/>
      <c r="BU378" s="4"/>
      <c r="BV378" s="4"/>
      <c r="BW378" s="4"/>
      <c r="BX378" s="14"/>
      <c r="BY378" s="47"/>
      <c r="BZ378" s="47"/>
      <c r="CA378" s="47"/>
      <c r="CB378" s="4"/>
    </row>
    <row r="379" spans="1:80" x14ac:dyDescent="0.2">
      <c r="A379" s="14">
        <v>908050843</v>
      </c>
      <c r="B379" t="str">
        <f>VLOOKUP($A379,[2]LibPAS!$A$2:$AO$476,2,FALSE)</f>
        <v>SAXTON COMMUNITY LIBRARY</v>
      </c>
      <c r="C379" s="168">
        <v>0</v>
      </c>
      <c r="D379" s="155">
        <v>6</v>
      </c>
      <c r="E379" s="14"/>
      <c r="F379" s="14"/>
      <c r="J379" s="14"/>
      <c r="K379" s="14"/>
      <c r="L379" s="14"/>
      <c r="O379" s="14"/>
      <c r="U379" s="14"/>
      <c r="V379" s="14"/>
      <c r="AC379" s="14"/>
      <c r="AI379" s="14"/>
      <c r="AO379" s="14"/>
      <c r="AX379" s="14"/>
      <c r="BC379" s="14"/>
      <c r="BE379" s="4"/>
      <c r="BF379" s="14"/>
      <c r="BG379" s="14"/>
      <c r="BH379" s="14"/>
      <c r="BI379" s="4"/>
      <c r="BJ379" s="14"/>
      <c r="BK379" s="14"/>
      <c r="BL379" s="14"/>
      <c r="BM379" s="14"/>
      <c r="BN379" s="14"/>
      <c r="BO379" s="4"/>
      <c r="BP379" s="4"/>
      <c r="BQ379" s="14"/>
      <c r="BR379" s="14"/>
      <c r="BS379" s="14"/>
      <c r="BT379" s="14"/>
      <c r="BU379" s="14"/>
      <c r="BV379" s="4"/>
      <c r="BW379" s="4"/>
      <c r="BX379" s="14"/>
      <c r="BY379" s="14"/>
      <c r="BZ379" s="14"/>
      <c r="CA379" s="14"/>
      <c r="CB379" s="4"/>
    </row>
    <row r="380" spans="1:80" x14ac:dyDescent="0.2">
      <c r="A380" s="14">
        <v>917080843</v>
      </c>
      <c r="B380" t="str">
        <f>VLOOKUP($A380,[2]LibPAS!$A$2:$AO$476,2,FALSE)</f>
        <v>SAYRE PUBLIC LIBRARY</v>
      </c>
      <c r="C380" s="168">
        <v>0</v>
      </c>
      <c r="D380" s="155">
        <v>15</v>
      </c>
      <c r="E380" s="14"/>
      <c r="F380" s="14"/>
      <c r="J380" s="14"/>
      <c r="K380" s="14"/>
      <c r="V380" s="14"/>
      <c r="BE380" s="4"/>
      <c r="BF380" s="14"/>
      <c r="BG380" s="14"/>
      <c r="BH380" s="14"/>
      <c r="BI380" s="4"/>
      <c r="BJ380" s="14"/>
      <c r="BK380" s="4"/>
      <c r="BL380" s="4"/>
      <c r="BM380" s="4"/>
      <c r="BN380" s="4"/>
      <c r="BO380" s="4"/>
      <c r="BP380" s="4"/>
      <c r="BQ380" s="14"/>
      <c r="BR380" s="14"/>
      <c r="BS380" s="14"/>
      <c r="BT380" s="14"/>
      <c r="BU380" s="14"/>
      <c r="BV380" s="4"/>
      <c r="BW380" s="4"/>
      <c r="BX380" s="14"/>
      <c r="BY380" s="68"/>
      <c r="BZ380" s="68"/>
      <c r="CA380" s="68"/>
      <c r="CB380" s="4"/>
    </row>
    <row r="381" spans="1:80" x14ac:dyDescent="0.2">
      <c r="A381" s="14">
        <v>910140933</v>
      </c>
      <c r="B381" t="str">
        <f>VLOOKUP($A381,[2]LibPAS!$A$2:$AO$476,2,FALSE)</f>
        <v>SCHLOW CENTRE REGION LIBRARY</v>
      </c>
      <c r="C381" s="168">
        <v>0</v>
      </c>
      <c r="D381" s="155">
        <v>33</v>
      </c>
      <c r="E381" s="14"/>
      <c r="F381" s="4"/>
      <c r="J381" s="14"/>
      <c r="K381" s="14"/>
      <c r="L381" s="14"/>
      <c r="O381" s="14"/>
      <c r="U381" s="14"/>
      <c r="V381" s="14"/>
      <c r="AC381" s="14"/>
      <c r="AI381" s="14"/>
      <c r="AO381" s="14"/>
      <c r="BB381" s="14"/>
      <c r="BC381" s="14"/>
      <c r="BD381" s="14"/>
      <c r="BE381" s="4"/>
      <c r="BF381" s="14"/>
      <c r="BG381" s="14"/>
      <c r="BH381" s="14"/>
      <c r="BI381" s="4"/>
      <c r="BJ381" s="14"/>
      <c r="BK381" s="4"/>
      <c r="BL381" s="14"/>
      <c r="BM381" s="14"/>
      <c r="BN381" s="14"/>
      <c r="BO381" s="4"/>
      <c r="BP381" s="4"/>
      <c r="BQ381" s="14"/>
      <c r="BR381" s="14"/>
      <c r="BS381" s="14"/>
      <c r="BT381" s="14"/>
      <c r="BU381" s="4"/>
      <c r="BV381" s="4"/>
      <c r="BW381" s="4"/>
      <c r="BX381" s="14"/>
      <c r="BY381" s="47"/>
      <c r="BZ381" s="47"/>
      <c r="CA381" s="47"/>
      <c r="CB381" s="4"/>
    </row>
    <row r="382" spans="1:80" x14ac:dyDescent="0.2">
      <c r="A382" s="14">
        <v>929541563</v>
      </c>
      <c r="B382" t="str">
        <f>VLOOKUP($A382,[2]LibPAS!$A$2:$AO$476,2,FALSE)</f>
        <v>SCHUYLKILL HAVEN FR PUB LIB</v>
      </c>
      <c r="C382" s="168">
        <v>0</v>
      </c>
      <c r="D382" s="155">
        <v>10</v>
      </c>
      <c r="E382" s="14"/>
      <c r="F382" s="4"/>
      <c r="J382" s="14"/>
      <c r="K382" s="14"/>
      <c r="L382" s="14"/>
      <c r="N382" s="14"/>
      <c r="O382" s="14"/>
      <c r="U382" s="14"/>
      <c r="V382" s="14"/>
      <c r="AC382" s="14"/>
      <c r="AI382" s="14"/>
      <c r="AO382" s="14"/>
      <c r="AX382" s="14"/>
      <c r="BC382" s="14"/>
      <c r="BE382" s="4"/>
      <c r="BF382" s="4"/>
      <c r="BG382" s="4"/>
      <c r="BH382" s="14"/>
      <c r="BI382" s="4"/>
      <c r="BJ382" s="14"/>
      <c r="BK382" s="14"/>
      <c r="BL382" s="14"/>
      <c r="BM382" s="14"/>
      <c r="BN382" s="14"/>
      <c r="BO382" s="4"/>
      <c r="BP382" s="4"/>
      <c r="BQ382" s="14"/>
      <c r="BR382" s="4"/>
      <c r="BS382" s="14"/>
      <c r="BT382" s="14"/>
      <c r="BU382" s="14"/>
      <c r="BV382" s="4"/>
      <c r="BW382" s="4"/>
      <c r="BX382" s="14"/>
      <c r="BY382" s="47"/>
      <c r="BZ382" s="47"/>
      <c r="CA382" s="47"/>
      <c r="CB382" s="4"/>
    </row>
    <row r="383" spans="1:80" x14ac:dyDescent="0.2">
      <c r="A383" s="14">
        <v>914060903</v>
      </c>
      <c r="B383" t="str">
        <f>VLOOKUP($A383,[2]LibPAS!$A$2:$AO$476,2,FALSE)</f>
        <v>SCHUYLKILL VALLEY COMMUNITY LIBRARY</v>
      </c>
      <c r="C383" s="168">
        <v>0</v>
      </c>
      <c r="D383" s="155">
        <v>10</v>
      </c>
      <c r="E383" s="14"/>
      <c r="F383" s="4"/>
      <c r="J383" s="14"/>
      <c r="K383" s="14"/>
      <c r="N383" s="14"/>
      <c r="V383" s="14"/>
      <c r="AC383" s="14"/>
      <c r="AX383" s="14"/>
      <c r="BC383" s="14"/>
      <c r="BE383" s="4"/>
      <c r="BF383" s="14"/>
      <c r="BG383" s="14"/>
      <c r="BH383" s="14"/>
      <c r="BI383" s="4"/>
      <c r="BJ383" s="14"/>
      <c r="BK383" s="14"/>
      <c r="BL383" s="14"/>
      <c r="BM383" s="14"/>
      <c r="BN383" s="14"/>
      <c r="BO383" s="4"/>
      <c r="BP383" s="4"/>
      <c r="BQ383" s="14"/>
      <c r="BR383" s="4"/>
      <c r="BS383" s="14"/>
      <c r="BT383" s="14"/>
      <c r="BU383" s="4"/>
      <c r="BV383" s="4"/>
      <c r="BW383" s="4"/>
      <c r="BX383" s="14"/>
      <c r="BY383" s="47"/>
      <c r="BZ383" s="47"/>
      <c r="CA383" s="47"/>
      <c r="CB383" s="4"/>
    </row>
    <row r="384" spans="1:80" x14ac:dyDescent="0.2">
      <c r="A384" s="14">
        <v>902024253</v>
      </c>
      <c r="B384" t="str">
        <f>VLOOKUP($A384,[2]LibPAS!$A$2:$AO$476,2,FALSE)</f>
        <v>SCOTT TOWNSHIP PUBLIC LIBRARY</v>
      </c>
      <c r="C384" s="168">
        <v>0</v>
      </c>
      <c r="D384" s="155">
        <v>11</v>
      </c>
      <c r="E384" s="14"/>
      <c r="F384" s="14"/>
      <c r="J384" s="14"/>
      <c r="K384" s="14"/>
      <c r="L384" s="14"/>
      <c r="O384" s="14"/>
      <c r="V384" s="14"/>
      <c r="AI384" s="14"/>
      <c r="AX384" s="14"/>
      <c r="BC384" s="14"/>
      <c r="BE384" s="4"/>
      <c r="BF384" s="14"/>
      <c r="BG384" s="14"/>
      <c r="BH384" s="14"/>
      <c r="BI384" s="4"/>
      <c r="BJ384" s="14"/>
      <c r="BK384" s="14"/>
      <c r="BL384" s="14"/>
      <c r="BM384" s="14"/>
      <c r="BN384" s="14"/>
      <c r="BO384" s="4"/>
      <c r="BP384" s="4"/>
      <c r="BQ384" s="14"/>
      <c r="BR384" s="14"/>
      <c r="BS384" s="14"/>
      <c r="BT384" s="14"/>
      <c r="BU384" s="14"/>
      <c r="BV384" s="4"/>
      <c r="BW384" s="4"/>
      <c r="BX384" s="4"/>
      <c r="BY384" s="68"/>
      <c r="BZ384" s="68"/>
      <c r="CA384" s="68"/>
      <c r="CB384" s="4"/>
    </row>
    <row r="385" spans="1:80" x14ac:dyDescent="0.2">
      <c r="A385" s="14">
        <v>907651413</v>
      </c>
      <c r="B385" t="str">
        <f>VLOOKUP($A385,[2]LibPAS!$A$2:$AO$476,2,FALSE)</f>
        <v>SCOTTDALE PUBLIC LIBRARY</v>
      </c>
      <c r="C385" s="168">
        <v>0</v>
      </c>
      <c r="D385" s="155">
        <v>24</v>
      </c>
      <c r="E385" s="14"/>
      <c r="F385" s="4"/>
      <c r="J385" s="14"/>
      <c r="K385" s="14"/>
      <c r="L385" s="14"/>
      <c r="N385" s="14"/>
      <c r="O385" s="14"/>
      <c r="U385" s="14"/>
      <c r="V385" s="14"/>
      <c r="AC385" s="14"/>
      <c r="AI385" s="14"/>
      <c r="AO385" s="14"/>
      <c r="AX385" s="14"/>
      <c r="BC385" s="14"/>
      <c r="BE385" s="4"/>
      <c r="BF385" s="14"/>
      <c r="BG385" s="14"/>
      <c r="BH385" s="14"/>
      <c r="BI385" s="4"/>
      <c r="BJ385" s="14"/>
      <c r="BK385" s="4"/>
      <c r="BL385" s="14"/>
      <c r="BM385" s="4"/>
      <c r="BN385" s="4"/>
      <c r="BO385" s="4"/>
      <c r="BP385" s="4"/>
      <c r="BQ385" s="14"/>
      <c r="BR385" s="14"/>
      <c r="BS385" s="14"/>
      <c r="BT385" s="14"/>
      <c r="BU385" s="14"/>
      <c r="BV385" s="4"/>
      <c r="BW385" s="4"/>
      <c r="BX385" s="4"/>
      <c r="BY385" s="68"/>
      <c r="BZ385" s="68"/>
      <c r="CA385" s="68"/>
      <c r="CB385" s="4"/>
    </row>
    <row r="386" spans="1:80" x14ac:dyDescent="0.2">
      <c r="A386" s="14">
        <v>919350965</v>
      </c>
      <c r="B386" t="str">
        <f>VLOOKUP($A386,[2]LibPAS!$A$2:$AO$476,2,FALSE)</f>
        <v>SCRANTON PUBLIC LIBRARY</v>
      </c>
      <c r="C386" s="168">
        <v>0</v>
      </c>
      <c r="D386" s="155">
        <v>43</v>
      </c>
      <c r="E386" s="14"/>
      <c r="F386" s="4"/>
      <c r="J386" s="14"/>
      <c r="K386" s="14"/>
      <c r="V386" s="14"/>
      <c r="AC386" s="14"/>
      <c r="AX386" s="14"/>
      <c r="BC386" s="14"/>
      <c r="BD386" s="14"/>
      <c r="BE386" s="4"/>
      <c r="BF386" s="14"/>
      <c r="BG386" s="14"/>
      <c r="BH386" s="14"/>
      <c r="BI386" s="4"/>
      <c r="BJ386" s="14"/>
      <c r="BK386" s="4"/>
      <c r="BL386" s="14"/>
      <c r="BM386" s="14"/>
      <c r="BN386" s="14"/>
      <c r="BO386" s="4"/>
      <c r="BP386" s="4"/>
      <c r="BQ386" s="14"/>
      <c r="BR386" s="14"/>
      <c r="BS386" s="14"/>
      <c r="BT386" s="14"/>
      <c r="BU386" s="14"/>
      <c r="BV386" s="4"/>
      <c r="BW386" s="4"/>
      <c r="BX386" s="14"/>
      <c r="BY386" s="47"/>
      <c r="BZ386" s="47"/>
      <c r="CA386" s="47"/>
      <c r="CB386" s="4"/>
    </row>
    <row r="387" spans="1:80" x14ac:dyDescent="0.2">
      <c r="A387" s="14">
        <v>903022943</v>
      </c>
      <c r="B387" t="str">
        <f>VLOOKUP($A387,[2]LibPAS!$A$2:$AO$476,2,FALSE)</f>
        <v>SEWICKLEY PUBLIC LIBRARY</v>
      </c>
      <c r="C387" s="168">
        <v>0</v>
      </c>
      <c r="D387" s="155">
        <v>32</v>
      </c>
      <c r="E387" s="14"/>
      <c r="F387" s="4"/>
      <c r="J387" s="14"/>
      <c r="K387" s="14"/>
      <c r="U387" s="14"/>
      <c r="V387" s="14"/>
      <c r="AC387" s="14"/>
      <c r="AI387" s="14"/>
      <c r="AO387" s="14"/>
      <c r="AX387" s="14"/>
      <c r="BC387" s="14"/>
      <c r="BE387" s="4"/>
      <c r="BF387" s="14"/>
      <c r="BG387" s="14"/>
      <c r="BH387" s="14"/>
      <c r="BI387" s="4"/>
      <c r="BJ387" s="14"/>
      <c r="BK387" s="14"/>
      <c r="BL387" s="14"/>
      <c r="BM387" s="14"/>
      <c r="BN387" s="14"/>
      <c r="BO387" s="4"/>
      <c r="BP387" s="4"/>
      <c r="BQ387" s="14"/>
      <c r="BR387" s="4"/>
      <c r="BS387" s="14"/>
      <c r="BT387" s="14"/>
      <c r="BU387" s="4"/>
      <c r="BV387" s="4"/>
      <c r="BW387" s="4"/>
      <c r="BX387" s="14"/>
      <c r="BY387" s="47"/>
      <c r="BZ387" s="47"/>
      <c r="CA387" s="47"/>
      <c r="CB387" s="4"/>
    </row>
    <row r="388" spans="1:80" x14ac:dyDescent="0.2">
      <c r="A388" s="14">
        <v>907651475</v>
      </c>
      <c r="B388" t="str">
        <f>VLOOKUP($A388,[2]LibPAS!$A$2:$AO$476,2,FALSE)</f>
        <v>SEWICKLEY TOWNSHIP PUBLIC LIBRARY</v>
      </c>
      <c r="C388" s="157">
        <v>0</v>
      </c>
      <c r="D388" s="155">
        <v>5</v>
      </c>
      <c r="E388" s="14"/>
      <c r="F388" s="4"/>
      <c r="J388" s="14"/>
      <c r="K388" s="14"/>
      <c r="N388" s="14"/>
      <c r="V388" s="14"/>
      <c r="AX388" s="14"/>
      <c r="BE388" s="4"/>
      <c r="BF388" s="14"/>
      <c r="BG388" s="14"/>
      <c r="BH388" s="14"/>
      <c r="BI388" s="4"/>
      <c r="BJ388" s="14"/>
      <c r="BK388" s="4"/>
      <c r="BL388" s="14"/>
      <c r="BM388" s="14"/>
      <c r="BN388" s="14"/>
      <c r="BO388" s="4"/>
      <c r="BP388" s="4"/>
      <c r="BQ388" s="14"/>
      <c r="BR388" s="14"/>
      <c r="BS388" s="14"/>
      <c r="BT388" s="14"/>
      <c r="BU388" s="4"/>
      <c r="BV388" s="4"/>
      <c r="BW388" s="4"/>
      <c r="BX388" s="4"/>
      <c r="BY388" s="68"/>
      <c r="BZ388" s="68"/>
      <c r="CA388" s="68"/>
      <c r="CB388" s="4"/>
    </row>
    <row r="389" spans="1:80" x14ac:dyDescent="0.2">
      <c r="A389" s="14">
        <v>902023034</v>
      </c>
      <c r="B389" t="str">
        <f>VLOOKUP($A389,[2]LibPAS!$A$2:$AO$476,2,FALSE)</f>
        <v>SHALER NORTH HILLS LIBRARY</v>
      </c>
      <c r="C389" s="157">
        <v>0</v>
      </c>
      <c r="D389" s="155">
        <v>22</v>
      </c>
      <c r="E389" s="14"/>
      <c r="F389" s="4"/>
      <c r="J389" s="14"/>
      <c r="K389" s="14"/>
      <c r="U389" s="14"/>
      <c r="V389" s="14"/>
      <c r="AC389" s="14"/>
      <c r="AI389" s="14"/>
      <c r="AO389" s="14"/>
      <c r="AX389" s="14"/>
      <c r="BC389" s="14"/>
      <c r="BE389" s="4"/>
      <c r="BF389" s="14"/>
      <c r="BG389" s="14"/>
      <c r="BH389" s="14"/>
      <c r="BI389" s="4"/>
      <c r="BJ389" s="4"/>
      <c r="BK389" s="4"/>
      <c r="BL389" s="4"/>
      <c r="BM389" s="14"/>
      <c r="BN389" s="4"/>
      <c r="BO389" s="4"/>
      <c r="BP389" s="4"/>
      <c r="BQ389" s="14"/>
      <c r="BR389" s="14"/>
      <c r="BS389" s="14"/>
      <c r="BT389" s="14"/>
      <c r="BU389" s="4"/>
      <c r="BV389" s="4"/>
      <c r="BW389" s="4"/>
      <c r="BX389" s="14"/>
      <c r="BY389" s="47"/>
      <c r="BZ389" s="47"/>
      <c r="CA389" s="47"/>
      <c r="CB389" s="4"/>
    </row>
    <row r="390" spans="1:80" x14ac:dyDescent="0.2">
      <c r="A390" s="14">
        <v>916490722</v>
      </c>
      <c r="B390" t="str">
        <f>VLOOKUP($A390,[2]LibPAS!$A$2:$AO$476,2,FALSE)</f>
        <v>SHAMOKIN &amp; COAL TWP PUB LIB</v>
      </c>
      <c r="C390" s="168">
        <v>0</v>
      </c>
      <c r="D390" s="155">
        <v>8</v>
      </c>
      <c r="E390" s="14"/>
      <c r="F390" s="4"/>
      <c r="J390" s="14"/>
      <c r="K390" s="14"/>
      <c r="L390" s="14"/>
      <c r="N390" s="14"/>
      <c r="O390" s="14"/>
      <c r="U390" s="14"/>
      <c r="V390" s="14"/>
      <c r="AC390" s="14"/>
      <c r="AI390" s="14"/>
      <c r="AO390" s="14"/>
      <c r="AX390" s="14"/>
      <c r="BA390" s="14"/>
      <c r="BB390" s="14"/>
      <c r="BC390" s="14"/>
      <c r="BD390" s="14"/>
      <c r="BE390" s="4"/>
      <c r="BF390" s="14"/>
      <c r="BG390" s="14"/>
      <c r="BH390" s="14"/>
      <c r="BI390" s="4"/>
      <c r="BJ390" s="14"/>
      <c r="BK390" s="14"/>
      <c r="BL390" s="14"/>
      <c r="BM390" s="14"/>
      <c r="BN390" s="14"/>
      <c r="BO390" s="4"/>
      <c r="BP390" s="4"/>
      <c r="BQ390" s="14"/>
      <c r="BR390" s="14"/>
      <c r="BS390" s="14"/>
      <c r="BT390" s="14"/>
      <c r="BU390" s="4"/>
      <c r="BV390" s="4"/>
      <c r="BW390" s="4"/>
      <c r="BX390" s="14"/>
      <c r="BY390" s="14"/>
      <c r="BZ390" s="14"/>
      <c r="CA390" s="14"/>
      <c r="CB390" s="4"/>
    </row>
    <row r="391" spans="1:80" x14ac:dyDescent="0.2">
      <c r="A391" s="14">
        <v>925231173</v>
      </c>
      <c r="B391" t="str">
        <f>VLOOKUP($A391,[2]LibPAS!$A$2:$AO$476,2,FALSE)</f>
        <v>SHARON HILL PUBLIC LIBRARY</v>
      </c>
      <c r="C391" s="168">
        <v>0</v>
      </c>
      <c r="D391" s="155">
        <v>8</v>
      </c>
      <c r="E391" s="14"/>
      <c r="F391" s="14"/>
      <c r="J391" s="14"/>
      <c r="K391" s="14"/>
      <c r="U391" s="14"/>
      <c r="V391" s="14"/>
      <c r="AC391" s="14"/>
      <c r="AI391" s="14"/>
      <c r="AO391" s="14"/>
      <c r="BE391" s="4"/>
      <c r="BF391" s="14"/>
      <c r="BG391" s="14"/>
      <c r="BH391" s="14"/>
      <c r="BI391" s="4"/>
      <c r="BJ391" s="14"/>
      <c r="BK391" s="14"/>
      <c r="BL391" s="14"/>
      <c r="BM391" s="14"/>
      <c r="BN391" s="14"/>
      <c r="BO391" s="4"/>
      <c r="BP391" s="4"/>
      <c r="BQ391" s="14"/>
      <c r="BR391" s="14"/>
      <c r="BS391" s="14"/>
      <c r="BT391" s="14"/>
      <c r="BU391" s="14"/>
      <c r="BV391" s="4"/>
      <c r="BW391" s="4"/>
      <c r="BX391" s="14"/>
      <c r="BY391" s="47"/>
      <c r="BZ391" s="47"/>
      <c r="CA391" s="47"/>
      <c r="CB391" s="4"/>
    </row>
    <row r="392" spans="1:80" x14ac:dyDescent="0.2">
      <c r="A392" s="14">
        <v>905620545</v>
      </c>
      <c r="B392" t="str">
        <f>VLOOKUP($A392,[2]LibPAS!$A$2:$AO$476,2,FALSE)</f>
        <v>SHEFFIELD TOWNSHIP LIBRARY</v>
      </c>
      <c r="C392" s="168">
        <v>0</v>
      </c>
      <c r="D392" s="155">
        <v>4</v>
      </c>
      <c r="E392" s="14"/>
      <c r="F392" s="14"/>
      <c r="J392" s="14"/>
      <c r="K392" s="14"/>
      <c r="L392" s="14"/>
      <c r="O392" s="14"/>
      <c r="V392" s="14"/>
      <c r="AX392" s="14"/>
      <c r="BE392" s="4"/>
      <c r="BF392" s="14"/>
      <c r="BG392" s="14"/>
      <c r="BH392" s="14"/>
      <c r="BI392" s="4"/>
      <c r="BJ392" s="14"/>
      <c r="BK392" s="14"/>
      <c r="BL392" s="14"/>
      <c r="BM392" s="14"/>
      <c r="BN392" s="14"/>
      <c r="BO392" s="4"/>
      <c r="BP392" s="4"/>
      <c r="BQ392" s="14"/>
      <c r="BR392" s="14"/>
      <c r="BS392" s="14"/>
      <c r="BT392" s="14"/>
      <c r="BU392" s="14"/>
      <c r="BV392" s="4"/>
      <c r="BW392" s="4"/>
      <c r="BX392" s="4"/>
      <c r="BY392" s="68"/>
      <c r="BZ392" s="68"/>
      <c r="CA392" s="68"/>
      <c r="CB392" s="4"/>
    </row>
    <row r="393" spans="1:80" x14ac:dyDescent="0.2">
      <c r="A393" s="14">
        <v>929541623</v>
      </c>
      <c r="B393" t="str">
        <f>VLOOKUP($A393,[2]LibPAS!$A$2:$AO$476,2,FALSE)</f>
        <v>SHENANDOAH AREA FREE PUBLIC LIBRARY</v>
      </c>
      <c r="C393" s="168">
        <v>0</v>
      </c>
      <c r="D393" s="155">
        <v>6</v>
      </c>
      <c r="E393" s="14"/>
      <c r="F393" s="14"/>
      <c r="J393" s="14"/>
      <c r="K393" s="14"/>
      <c r="L393" s="14"/>
      <c r="N393" s="14"/>
      <c r="O393" s="14"/>
      <c r="V393" s="14"/>
      <c r="W393" s="14"/>
      <c r="BD393" s="14"/>
      <c r="BE393" s="4"/>
      <c r="BF393" s="14"/>
      <c r="BG393" s="14"/>
      <c r="BH393" s="14"/>
      <c r="BI393" s="4"/>
      <c r="BJ393" s="14"/>
      <c r="BK393" s="14"/>
      <c r="BL393" s="14"/>
      <c r="BM393" s="14"/>
      <c r="BN393" s="14"/>
      <c r="BO393" s="4"/>
      <c r="BP393" s="4"/>
      <c r="BQ393" s="14"/>
      <c r="BR393" s="14"/>
      <c r="BS393" s="14"/>
      <c r="BT393" s="14"/>
      <c r="BU393" s="14"/>
      <c r="BV393" s="4"/>
      <c r="BW393" s="4"/>
      <c r="BX393" s="4"/>
      <c r="BY393" s="68"/>
      <c r="BZ393" s="68"/>
      <c r="CA393" s="68"/>
      <c r="CB393" s="4"/>
    </row>
    <row r="394" spans="1:80" x14ac:dyDescent="0.2">
      <c r="A394" s="14">
        <v>915210663</v>
      </c>
      <c r="B394" t="str">
        <f>VLOOKUP($A394,[2]LibPAS!$A$2:$AO$476,2,FALSE)</f>
        <v>SHIPPENSBURG PUBLIC LIBRARY</v>
      </c>
      <c r="C394" s="168">
        <v>618836</v>
      </c>
      <c r="D394" s="155">
        <v>10</v>
      </c>
      <c r="E394" s="14"/>
      <c r="F394" s="14"/>
      <c r="J394" s="14"/>
      <c r="K394" s="14"/>
      <c r="U394" s="14"/>
      <c r="V394" s="14"/>
      <c r="AC394" s="14"/>
      <c r="AI394" s="14"/>
      <c r="AO394" s="14"/>
      <c r="BD394" s="14"/>
      <c r="BE394" s="4"/>
      <c r="BF394" s="14"/>
      <c r="BG394" s="14"/>
      <c r="BH394" s="14"/>
      <c r="BI394" s="4"/>
      <c r="BJ394" s="14"/>
      <c r="BK394" s="14"/>
      <c r="BL394" s="14"/>
      <c r="BM394" s="14"/>
      <c r="BN394" s="14"/>
      <c r="BO394" s="4"/>
      <c r="BP394" s="4"/>
      <c r="BQ394" s="14"/>
      <c r="BR394" s="14"/>
      <c r="BS394" s="14"/>
      <c r="BT394" s="14"/>
      <c r="BU394" s="14"/>
      <c r="BV394" s="4"/>
      <c r="BW394" s="4"/>
      <c r="BX394" s="4"/>
      <c r="BY394" s="68"/>
      <c r="BZ394" s="68"/>
      <c r="CA394" s="68"/>
      <c r="CB394" s="4"/>
    </row>
    <row r="395" spans="1:80" x14ac:dyDescent="0.2">
      <c r="A395" s="14">
        <v>914061683</v>
      </c>
      <c r="B395" t="str">
        <f>VLOOKUP($A395,[2]LibPAS!$A$2:$AO$476,2,FALSE)</f>
        <v>SINKING SPRING PUBLIC LIBRARY</v>
      </c>
      <c r="C395" s="168">
        <v>0</v>
      </c>
      <c r="D395" s="155">
        <v>4</v>
      </c>
      <c r="E395" s="14"/>
      <c r="J395" s="14"/>
      <c r="K395" s="14"/>
      <c r="L395" s="14"/>
      <c r="N395" s="14"/>
      <c r="O395" s="14"/>
      <c r="V395" s="14"/>
      <c r="AX395" s="14"/>
      <c r="BE395" s="4"/>
      <c r="BF395" s="14"/>
      <c r="BG395" s="14"/>
      <c r="BH395" s="14"/>
      <c r="BI395" s="4"/>
      <c r="BJ395" s="4"/>
      <c r="BK395" s="4"/>
      <c r="BL395" s="4"/>
      <c r="BM395" s="14"/>
      <c r="BN395" s="4"/>
      <c r="BO395" s="4"/>
      <c r="BP395" s="4"/>
      <c r="BQ395" s="14"/>
      <c r="BR395" s="14"/>
      <c r="BS395" s="14"/>
      <c r="BT395" s="14"/>
      <c r="BU395" s="14"/>
      <c r="BV395" s="4"/>
      <c r="BW395" s="4"/>
      <c r="BX395" s="4"/>
      <c r="BY395" s="68"/>
      <c r="BZ395" s="68"/>
      <c r="CA395" s="68"/>
      <c r="CB395" s="4"/>
    </row>
    <row r="396" spans="1:80" x14ac:dyDescent="0.2">
      <c r="A396" s="14">
        <v>921390513</v>
      </c>
      <c r="B396" t="str">
        <f>VLOOKUP($A396,[2]LibPAS!$A$2:$AO$476,2,FALSE)</f>
        <v>SLATINGTON LIBRARY INC</v>
      </c>
      <c r="C396" s="168">
        <v>0</v>
      </c>
      <c r="D396" s="155">
        <v>16</v>
      </c>
      <c r="E396" s="14"/>
      <c r="F396" s="4"/>
      <c r="J396" s="14"/>
      <c r="K396" s="14"/>
      <c r="N396" s="14"/>
      <c r="V396" s="14"/>
      <c r="AX396" s="14"/>
      <c r="BC396" s="14"/>
      <c r="BE396" s="4"/>
      <c r="BF396" s="14"/>
      <c r="BG396" s="14"/>
      <c r="BH396" s="14"/>
      <c r="BI396" s="4"/>
      <c r="BJ396" s="14"/>
      <c r="BK396" s="4"/>
      <c r="BL396" s="14"/>
      <c r="BM396" s="4"/>
      <c r="BN396" s="4"/>
      <c r="BO396" s="4"/>
      <c r="BP396" s="4"/>
      <c r="BQ396" s="14"/>
      <c r="BR396" s="4"/>
      <c r="BS396" s="14"/>
      <c r="BT396" s="14"/>
      <c r="BU396" s="14"/>
      <c r="BV396" s="4"/>
      <c r="BW396" s="4"/>
      <c r="BX396" s="4"/>
      <c r="BY396" s="68"/>
      <c r="BZ396" s="68"/>
      <c r="CA396" s="68"/>
      <c r="CB396" s="4"/>
    </row>
    <row r="397" spans="1:80" x14ac:dyDescent="0.2">
      <c r="A397" s="14">
        <v>916550035</v>
      </c>
      <c r="B397" t="str">
        <f>VLOOKUP($A397,[2]LibPAS!$A$2:$AO$476,2,FALSE)</f>
        <v>SNYDER COUNTY LIBRARIES, INC.</v>
      </c>
      <c r="C397" s="168">
        <v>0</v>
      </c>
      <c r="D397" s="155">
        <v>33</v>
      </c>
      <c r="E397" s="14"/>
      <c r="F397" s="14"/>
      <c r="J397" s="14"/>
      <c r="K397" s="14"/>
      <c r="L397" s="14"/>
      <c r="N397" s="14"/>
      <c r="O397" s="14"/>
      <c r="U397" s="14"/>
      <c r="V397" s="14"/>
      <c r="AC397" s="14"/>
      <c r="AI397" s="14"/>
      <c r="AO397" s="14"/>
      <c r="BE397" s="4"/>
      <c r="BF397" s="14"/>
      <c r="BG397" s="14"/>
      <c r="BH397" s="14"/>
      <c r="BI397" s="4"/>
      <c r="BJ397" s="14"/>
      <c r="BK397" s="14"/>
      <c r="BL397" s="14"/>
      <c r="BM397" s="14"/>
      <c r="BN397" s="14"/>
      <c r="BO397" s="4"/>
      <c r="BP397" s="4"/>
      <c r="BQ397" s="14"/>
      <c r="BR397" s="14"/>
      <c r="BS397" s="14"/>
      <c r="BT397" s="14"/>
      <c r="BU397" s="4"/>
      <c r="BV397" s="4"/>
      <c r="BW397" s="4"/>
      <c r="BX397" s="14"/>
      <c r="BY397" s="47"/>
      <c r="BZ397" s="47"/>
      <c r="CA397" s="47"/>
      <c r="CB397" s="4"/>
    </row>
    <row r="398" spans="1:80" x14ac:dyDescent="0.2">
      <c r="A398" s="14">
        <v>908561233</v>
      </c>
      <c r="B398" t="str">
        <f>VLOOKUP($A398,[2]LibPAS!$A$2:$AO$476,2,FALSE)</f>
        <v>SOMERSET COUNTY LIBRARY</v>
      </c>
      <c r="C398" s="168">
        <v>0</v>
      </c>
      <c r="D398" s="155">
        <v>24</v>
      </c>
      <c r="E398" s="14"/>
      <c r="F398" s="4"/>
      <c r="J398" s="14"/>
      <c r="K398" s="14"/>
      <c r="N398" s="14"/>
      <c r="U398" s="14"/>
      <c r="V398" s="14"/>
      <c r="AC398" s="14"/>
      <c r="AI398" s="14"/>
      <c r="AO398" s="14"/>
      <c r="AX398" s="14"/>
      <c r="BC398" s="14"/>
      <c r="BE398" s="4"/>
      <c r="BF398" s="14"/>
      <c r="BG398" s="14"/>
      <c r="BH398" s="14"/>
      <c r="BI398" s="4"/>
      <c r="BJ398" s="4"/>
      <c r="BK398" s="4"/>
      <c r="BL398" s="4"/>
      <c r="BM398" s="14"/>
      <c r="BN398" s="4"/>
      <c r="BO398" s="4"/>
      <c r="BP398" s="4"/>
      <c r="BQ398" s="14"/>
      <c r="BR398" s="14"/>
      <c r="BS398" s="14"/>
      <c r="BT398" s="14"/>
      <c r="BU398" s="4"/>
      <c r="BV398" s="4"/>
      <c r="BW398" s="4"/>
      <c r="BX398" s="4"/>
      <c r="BY398" s="68"/>
      <c r="BZ398" s="68"/>
      <c r="CA398" s="68"/>
      <c r="CB398" s="4"/>
    </row>
    <row r="399" spans="1:80" x14ac:dyDescent="0.2">
      <c r="A399" s="14">
        <v>908560105</v>
      </c>
      <c r="B399" t="str">
        <f>VLOOKUP($A399,[2]LibPAS!$A$2:$AO$476,2,FALSE)</f>
        <v>SOMERSET SYS ADMIN UNIT</v>
      </c>
      <c r="C399" s="168">
        <v>0</v>
      </c>
      <c r="D399" s="155">
        <v>0</v>
      </c>
      <c r="E399" s="14"/>
      <c r="J399" s="14"/>
      <c r="K399" s="14"/>
      <c r="V399" s="14"/>
      <c r="BE399" s="4"/>
      <c r="BF399" s="14"/>
      <c r="BG399" s="14"/>
      <c r="BH399" s="14"/>
      <c r="BI399" s="4"/>
      <c r="BJ399" s="14"/>
      <c r="BK399" s="14"/>
      <c r="BL399" s="14"/>
      <c r="BM399" s="14"/>
      <c r="BN399" s="14"/>
      <c r="BO399" s="4"/>
      <c r="BP399" s="4"/>
      <c r="BQ399" s="14"/>
      <c r="BR399" s="14"/>
      <c r="BS399" s="14"/>
      <c r="BT399" s="14"/>
      <c r="BU399" s="14"/>
      <c r="BV399" s="4"/>
      <c r="BW399" s="4"/>
      <c r="BX399" s="14"/>
      <c r="BY399" s="47"/>
      <c r="BZ399" s="47"/>
      <c r="CA399" s="47"/>
      <c r="CB399" s="4"/>
    </row>
    <row r="400" spans="1:80" x14ac:dyDescent="0.2">
      <c r="A400" s="14">
        <v>902023094</v>
      </c>
      <c r="B400" t="str">
        <f>VLOOKUP($A400,[2]LibPAS!$A$2:$AO$476,2,FALSE)</f>
        <v>SOUTH FAYETTE TWP LIBRARY</v>
      </c>
      <c r="C400" s="157">
        <v>0</v>
      </c>
      <c r="D400" s="155">
        <v>6</v>
      </c>
      <c r="E400" s="14"/>
      <c r="F400" s="14"/>
      <c r="J400" s="14"/>
      <c r="K400" s="14"/>
      <c r="L400" s="14"/>
      <c r="O400" s="14"/>
      <c r="V400" s="14"/>
      <c r="BE400" s="4"/>
      <c r="BF400" s="14"/>
      <c r="BG400" s="14"/>
      <c r="BH400" s="14"/>
      <c r="BI400" s="4"/>
      <c r="BJ400" s="14"/>
      <c r="BK400" s="14"/>
      <c r="BL400" s="14"/>
      <c r="BM400" s="14"/>
      <c r="BN400" s="14"/>
      <c r="BO400" s="4"/>
      <c r="BP400" s="4"/>
      <c r="BQ400" s="14"/>
      <c r="BR400" s="14"/>
      <c r="BS400" s="14"/>
      <c r="BT400" s="14"/>
      <c r="BU400" s="14"/>
      <c r="BV400" s="4"/>
      <c r="BW400" s="4"/>
      <c r="BX400" s="14"/>
      <c r="BY400" s="47"/>
      <c r="BZ400" s="47"/>
      <c r="CA400" s="47"/>
      <c r="CB400" s="4"/>
    </row>
    <row r="401" spans="1:80" x14ac:dyDescent="0.2">
      <c r="A401" s="14">
        <v>908111473</v>
      </c>
      <c r="B401" t="str">
        <f>VLOOKUP($A401,[2]LibPAS!$A$2:$AO$476,2,FALSE)</f>
        <v>SOUTH FORK PUBLIC LIBRARY</v>
      </c>
      <c r="C401" s="168">
        <v>0</v>
      </c>
      <c r="D401" s="155">
        <v>4</v>
      </c>
      <c r="E401" s="14"/>
      <c r="F401" s="4"/>
      <c r="J401" s="14"/>
      <c r="K401" s="14"/>
      <c r="L401" s="14"/>
      <c r="O401" s="14"/>
      <c r="V401" s="14"/>
      <c r="AX401" s="14"/>
      <c r="BE401" s="4"/>
      <c r="BF401" s="14"/>
      <c r="BG401" s="14"/>
      <c r="BH401" s="14"/>
      <c r="BI401" s="4"/>
      <c r="BJ401" s="14"/>
      <c r="BK401" s="4"/>
      <c r="BL401" s="14"/>
      <c r="BM401" s="4"/>
      <c r="BN401" s="4"/>
      <c r="BO401" s="4"/>
      <c r="BP401" s="4"/>
      <c r="BQ401" s="14"/>
      <c r="BR401" s="14"/>
      <c r="BS401" s="14"/>
      <c r="BT401" s="14"/>
      <c r="BU401" s="4"/>
      <c r="BV401" s="4"/>
      <c r="BW401" s="4"/>
      <c r="BX401" s="4"/>
      <c r="BY401" s="68"/>
      <c r="BZ401" s="68"/>
      <c r="CA401" s="68"/>
      <c r="CB401" s="4"/>
    </row>
    <row r="402" spans="1:80" x14ac:dyDescent="0.2">
      <c r="A402" s="14">
        <v>902023125</v>
      </c>
      <c r="B402" t="str">
        <f>VLOOKUP($A402,[2]LibPAS!$A$2:$AO$476,2,FALSE)</f>
        <v>SOUTH PARK TOWNSHIP LIBRARY</v>
      </c>
      <c r="C402" s="168">
        <v>0</v>
      </c>
      <c r="D402" s="155">
        <v>11</v>
      </c>
      <c r="E402" s="14"/>
      <c r="F402" s="14"/>
      <c r="J402" s="14"/>
      <c r="K402" s="14"/>
      <c r="V402" s="14"/>
      <c r="W402" s="14"/>
      <c r="AX402" s="14"/>
      <c r="BD402" s="14"/>
      <c r="BE402" s="4"/>
      <c r="BF402" s="14"/>
      <c r="BG402" s="14"/>
      <c r="BH402" s="14"/>
      <c r="BI402" s="4"/>
      <c r="BJ402" s="14"/>
      <c r="BK402" s="14"/>
      <c r="BL402" s="14"/>
      <c r="BM402" s="14"/>
      <c r="BN402" s="14"/>
      <c r="BO402" s="4"/>
      <c r="BP402" s="4"/>
      <c r="BQ402" s="14"/>
      <c r="BR402" s="14"/>
      <c r="BS402" s="14"/>
      <c r="BT402" s="14"/>
      <c r="BU402" s="4"/>
      <c r="BV402" s="4"/>
      <c r="BW402" s="4"/>
      <c r="BX402" s="14"/>
      <c r="BY402" s="47"/>
      <c r="BZ402" s="47"/>
      <c r="CA402" s="47"/>
      <c r="CB402" s="4"/>
    </row>
    <row r="403" spans="1:80" x14ac:dyDescent="0.2">
      <c r="A403" s="14">
        <v>922091415</v>
      </c>
      <c r="B403" t="str">
        <f>VLOOKUP($A403,[2]LibPAS!$A$2:$AO$476,2,FALSE)</f>
        <v>SOUTHAMPTON FREE LIBRARY</v>
      </c>
      <c r="C403" s="157">
        <v>0</v>
      </c>
      <c r="D403" s="155">
        <v>8</v>
      </c>
      <c r="E403" s="14"/>
      <c r="F403" s="4"/>
      <c r="J403" s="14"/>
      <c r="K403" s="14"/>
      <c r="L403" s="14"/>
      <c r="O403" s="14"/>
      <c r="U403" s="14"/>
      <c r="V403" s="14"/>
      <c r="W403" s="14"/>
      <c r="AI403" s="14"/>
      <c r="AO403" s="14"/>
      <c r="AX403" s="14"/>
      <c r="BC403" s="14"/>
      <c r="BE403" s="4"/>
      <c r="BF403" s="14"/>
      <c r="BG403" s="14"/>
      <c r="BH403" s="14"/>
      <c r="BI403" s="4"/>
      <c r="BJ403" s="14"/>
      <c r="BK403" s="14"/>
      <c r="BL403" s="14"/>
      <c r="BM403" s="14"/>
      <c r="BN403" s="14"/>
      <c r="BO403" s="4"/>
      <c r="BP403" s="4"/>
      <c r="BQ403" s="14"/>
      <c r="BR403" s="4"/>
      <c r="BS403" s="14"/>
      <c r="BT403" s="14"/>
      <c r="BU403" s="14"/>
      <c r="BV403" s="4"/>
      <c r="BW403" s="4"/>
      <c r="BX403" s="4"/>
      <c r="BY403" s="68"/>
      <c r="BZ403" s="68"/>
      <c r="CA403" s="68"/>
      <c r="CB403" s="4"/>
    </row>
    <row r="404" spans="1:80" x14ac:dyDescent="0.2">
      <c r="A404" s="14">
        <v>921390335</v>
      </c>
      <c r="B404" t="str">
        <f>VLOOKUP($A404,[2]LibPAS!$A$2:$AO$476,2,FALSE)</f>
        <v>SOUTHERN LEHIGH PUBLIC LIBRARY</v>
      </c>
      <c r="C404" s="168">
        <v>0</v>
      </c>
      <c r="D404" s="155">
        <v>18</v>
      </c>
      <c r="E404" s="14"/>
      <c r="J404" s="14"/>
      <c r="K404" s="14"/>
      <c r="L404" s="14"/>
      <c r="O404" s="14"/>
      <c r="V404" s="14"/>
      <c r="AX404" s="14"/>
      <c r="BE404" s="4"/>
      <c r="BF404" s="14"/>
      <c r="BG404" s="14"/>
      <c r="BH404" s="14"/>
      <c r="BI404" s="4"/>
      <c r="BJ404" s="14"/>
      <c r="BK404" s="14"/>
      <c r="BL404" s="14"/>
      <c r="BM404" s="14"/>
      <c r="BN404" s="14"/>
      <c r="BO404" s="4"/>
      <c r="BP404" s="4"/>
      <c r="BQ404" s="14"/>
      <c r="BR404" s="14"/>
      <c r="BS404" s="14"/>
      <c r="BT404" s="14"/>
      <c r="BU404" s="14"/>
      <c r="BV404" s="4"/>
      <c r="BW404" s="4"/>
      <c r="BX404" s="14"/>
      <c r="BY404" s="47"/>
      <c r="BZ404" s="47"/>
      <c r="CA404" s="47"/>
      <c r="CB404" s="4"/>
    </row>
    <row r="405" spans="1:80" x14ac:dyDescent="0.2">
      <c r="A405" s="14">
        <v>917080153</v>
      </c>
      <c r="B405" t="str">
        <f>VLOOKUP($A405,[2]LibPAS!$A$2:$AO$476,2,FALSE)</f>
        <v>SPALDING MEMORIAL LIBRARY</v>
      </c>
      <c r="C405" s="168">
        <v>0</v>
      </c>
      <c r="D405" s="155">
        <v>8</v>
      </c>
      <c r="E405" s="14"/>
      <c r="F405" s="4"/>
      <c r="J405" s="14"/>
      <c r="K405" s="14"/>
      <c r="L405" s="14"/>
      <c r="N405" s="14"/>
      <c r="O405" s="14"/>
      <c r="U405" s="14"/>
      <c r="V405" s="14"/>
      <c r="AC405" s="14"/>
      <c r="AI405" s="14"/>
      <c r="AO405" s="14"/>
      <c r="AX405" s="14"/>
      <c r="BC405" s="14"/>
      <c r="BE405" s="4"/>
      <c r="BF405" s="14"/>
      <c r="BG405" s="14"/>
      <c r="BH405" s="14"/>
      <c r="BI405" s="4"/>
      <c r="BJ405" s="14"/>
      <c r="BK405" s="4"/>
      <c r="BL405" s="14"/>
      <c r="BM405" s="14"/>
      <c r="BN405" s="14"/>
      <c r="BO405" s="4"/>
      <c r="BP405" s="4"/>
      <c r="BQ405" s="14"/>
      <c r="BR405" s="14"/>
      <c r="BS405" s="14"/>
      <c r="BT405" s="14"/>
      <c r="BU405" s="4"/>
      <c r="BV405" s="4"/>
      <c r="BW405" s="4"/>
      <c r="BX405" s="4"/>
      <c r="BY405" s="68"/>
      <c r="BZ405" s="68"/>
      <c r="CA405" s="68"/>
      <c r="CB405" s="4"/>
    </row>
    <row r="406" spans="1:80" x14ac:dyDescent="0.2">
      <c r="A406" s="14">
        <v>924151473</v>
      </c>
      <c r="B406" t="str">
        <f>VLOOKUP($A406,[2]LibPAS!$A$2:$AO$476,2,FALSE)</f>
        <v>SPRING CITY FR PUBLIC LIBRARY</v>
      </c>
      <c r="C406" s="168">
        <v>20</v>
      </c>
      <c r="D406" s="155">
        <v>6</v>
      </c>
      <c r="E406" s="14"/>
      <c r="F406" s="4"/>
      <c r="J406" s="14"/>
      <c r="K406" s="14"/>
      <c r="U406" s="14"/>
      <c r="V406" s="14"/>
      <c r="AC406" s="14"/>
      <c r="AI406" s="14"/>
      <c r="AO406" s="14"/>
      <c r="BC406" s="14"/>
      <c r="BE406" s="4"/>
      <c r="BF406" s="14"/>
      <c r="BG406" s="14"/>
      <c r="BH406" s="14"/>
      <c r="BI406" s="4"/>
      <c r="BJ406" s="14"/>
      <c r="BK406" s="4"/>
      <c r="BL406" s="14"/>
      <c r="BM406" s="14"/>
      <c r="BN406" s="14"/>
      <c r="BO406" s="4"/>
      <c r="BP406" s="4"/>
      <c r="BQ406" s="14"/>
      <c r="BR406" s="14"/>
      <c r="BS406" s="14"/>
      <c r="BT406" s="14"/>
      <c r="BU406" s="4"/>
      <c r="BV406" s="4"/>
      <c r="BW406" s="4"/>
      <c r="BX406" s="14"/>
      <c r="BY406" s="47"/>
      <c r="BZ406" s="47"/>
      <c r="CA406" s="47"/>
      <c r="CB406" s="4"/>
    </row>
    <row r="407" spans="1:80" x14ac:dyDescent="0.2">
      <c r="A407" s="14">
        <v>914060001</v>
      </c>
      <c r="B407" t="str">
        <f>VLOOKUP($A407,[2]LibPAS!$A$2:$AO$476,2,FALSE)</f>
        <v>SPRING TOWNSHIP LIBRARY</v>
      </c>
      <c r="C407" s="168">
        <v>0</v>
      </c>
      <c r="D407" s="155">
        <v>39</v>
      </c>
      <c r="E407" s="14"/>
      <c r="F407" s="14"/>
      <c r="J407" s="14"/>
      <c r="K407" s="14"/>
      <c r="N407" s="14"/>
      <c r="U407" s="14"/>
      <c r="V407" s="14"/>
      <c r="AC407" s="14"/>
      <c r="AI407" s="14"/>
      <c r="AO407" s="14"/>
      <c r="AX407" s="14"/>
      <c r="BE407" s="4"/>
      <c r="BF407" s="14"/>
      <c r="BG407" s="14"/>
      <c r="BH407" s="14"/>
      <c r="BI407" s="4"/>
      <c r="BJ407" s="4"/>
      <c r="BK407" s="4"/>
      <c r="BL407" s="4"/>
      <c r="BM407" s="14"/>
      <c r="BN407" s="4"/>
      <c r="BO407" s="4"/>
      <c r="BP407" s="4"/>
      <c r="BQ407" s="14"/>
      <c r="BR407" s="14"/>
      <c r="BS407" s="14"/>
      <c r="BT407" s="14"/>
      <c r="BU407" s="14"/>
      <c r="BV407" s="4"/>
      <c r="BW407" s="4"/>
      <c r="BX407" s="14"/>
      <c r="BY407" s="47"/>
      <c r="BZ407" s="47"/>
      <c r="CA407" s="47"/>
      <c r="CB407" s="4"/>
    </row>
    <row r="408" spans="1:80" x14ac:dyDescent="0.2">
      <c r="A408" s="14">
        <v>905201053</v>
      </c>
      <c r="B408" t="str">
        <f>VLOOKUP($A408,[2]LibPAS!$A$2:$AO$476,2,FALSE)</f>
        <v>SPRINGBORO PUBLIC LIBRARY</v>
      </c>
      <c r="C408" s="168">
        <v>0</v>
      </c>
      <c r="D408" s="155">
        <v>4</v>
      </c>
      <c r="E408" s="14"/>
      <c r="F408" s="14"/>
      <c r="J408" s="14"/>
      <c r="K408" s="14"/>
      <c r="V408" s="14"/>
      <c r="AO408" s="14"/>
      <c r="AX408" s="14"/>
      <c r="BC408" s="14"/>
      <c r="BE408" s="4"/>
      <c r="BF408" s="14"/>
      <c r="BG408" s="14"/>
      <c r="BH408" s="14"/>
      <c r="BI408" s="4"/>
      <c r="BJ408" s="14"/>
      <c r="BK408" s="14"/>
      <c r="BL408" s="14"/>
      <c r="BM408" s="14"/>
      <c r="BN408" s="14"/>
      <c r="BO408" s="4"/>
      <c r="BP408" s="4"/>
      <c r="BQ408" s="14"/>
      <c r="BR408" s="4"/>
      <c r="BS408" s="14"/>
      <c r="BT408" s="14"/>
      <c r="BU408" s="4"/>
      <c r="BV408" s="4"/>
      <c r="BW408" s="4"/>
      <c r="BX408" s="4"/>
      <c r="BY408" s="68"/>
      <c r="BZ408" s="68"/>
      <c r="CA408" s="68"/>
      <c r="CB408" s="4"/>
    </row>
    <row r="409" spans="1:80" x14ac:dyDescent="0.2">
      <c r="A409" s="14">
        <v>902023183</v>
      </c>
      <c r="B409" t="str">
        <f>VLOOKUP($A409,[2]LibPAS!$A$2:$AO$476,2,FALSE)</f>
        <v>SPRINGDALE FREE PUBLIC LIBRARY</v>
      </c>
      <c r="C409" s="168">
        <v>0</v>
      </c>
      <c r="D409" s="155">
        <v>9</v>
      </c>
      <c r="E409" s="14"/>
      <c r="F409" s="14"/>
      <c r="K409" s="14"/>
      <c r="U409" s="14"/>
      <c r="V409" s="14"/>
      <c r="AC409" s="14"/>
      <c r="AI409" s="14"/>
      <c r="AO409" s="14"/>
      <c r="BD409" s="14"/>
      <c r="BE409" s="4"/>
      <c r="BF409" s="14"/>
      <c r="BG409" s="14"/>
      <c r="BH409" s="14"/>
      <c r="BI409" s="4"/>
      <c r="BJ409" s="14"/>
      <c r="BK409" s="4"/>
      <c r="BL409" s="14"/>
      <c r="BM409" s="14"/>
      <c r="BN409" s="14"/>
      <c r="BO409" s="4"/>
      <c r="BP409" s="4"/>
      <c r="BQ409" s="14"/>
      <c r="BR409" s="14"/>
      <c r="BS409" s="14"/>
      <c r="BT409" s="14"/>
      <c r="BU409" s="14"/>
      <c r="BV409" s="4"/>
      <c r="BW409" s="4"/>
      <c r="BX409" s="14"/>
      <c r="BY409" s="47"/>
      <c r="BZ409" s="47"/>
      <c r="CA409" s="47"/>
      <c r="CB409" s="4"/>
    </row>
    <row r="410" spans="1:80" x14ac:dyDescent="0.2">
      <c r="A410" s="14">
        <v>925231204</v>
      </c>
      <c r="B410" t="str">
        <f>VLOOKUP($A410,[2]LibPAS!$A$2:$AO$476,2,FALSE)</f>
        <v>SPRINGFIELD TOWNSHIP LIBRARY</v>
      </c>
      <c r="C410" s="168">
        <v>0</v>
      </c>
      <c r="D410" s="155">
        <v>10</v>
      </c>
      <c r="E410" s="14"/>
      <c r="F410" s="14"/>
      <c r="J410" s="14"/>
      <c r="K410" s="14"/>
      <c r="L410" s="14"/>
      <c r="O410" s="14"/>
      <c r="U410" s="14"/>
      <c r="V410" s="14"/>
      <c r="AI410" s="14"/>
      <c r="AO410" s="14"/>
      <c r="AX410" s="14"/>
      <c r="BE410" s="4"/>
      <c r="BF410" s="14"/>
      <c r="BG410" s="14"/>
      <c r="BH410" s="14"/>
      <c r="BI410" s="4"/>
      <c r="BJ410" s="14"/>
      <c r="BK410" s="14"/>
      <c r="BL410" s="14"/>
      <c r="BM410" s="4"/>
      <c r="BN410" s="4"/>
      <c r="BO410" s="4"/>
      <c r="BP410" s="4"/>
      <c r="BQ410" s="14"/>
      <c r="BR410" s="14"/>
      <c r="BS410" s="14"/>
      <c r="BT410" s="14"/>
      <c r="BU410" s="4"/>
      <c r="BV410" s="4"/>
      <c r="BW410" s="4"/>
      <c r="BX410" s="4"/>
      <c r="BY410" s="68"/>
      <c r="BZ410" s="68"/>
      <c r="CA410" s="68"/>
      <c r="CB410" s="4"/>
    </row>
    <row r="411" spans="1:80" x14ac:dyDescent="0.2">
      <c r="A411" s="14">
        <v>913361533</v>
      </c>
      <c r="B411" t="str">
        <f>VLOOKUP($A411,[2]LibPAS!$A$2:$AO$476,2,FALSE)</f>
        <v>STRASBURG-HEISLER LIBRARY</v>
      </c>
      <c r="C411" s="168">
        <v>0</v>
      </c>
      <c r="D411" s="155">
        <v>11</v>
      </c>
      <c r="E411" s="14"/>
      <c r="F411" s="14"/>
      <c r="J411" s="14"/>
      <c r="K411" s="14"/>
      <c r="N411" s="14"/>
      <c r="U411" s="14"/>
      <c r="V411" s="14"/>
      <c r="AC411" s="14"/>
      <c r="AI411" s="14"/>
      <c r="AO411" s="14"/>
      <c r="AX411" s="14"/>
      <c r="BC411" s="14"/>
      <c r="BE411" s="4"/>
      <c r="BF411" s="14"/>
      <c r="BG411" s="14"/>
      <c r="BH411" s="14"/>
      <c r="BI411" s="4"/>
      <c r="BJ411" s="14"/>
      <c r="BK411" s="14"/>
      <c r="BL411" s="14"/>
      <c r="BM411" s="14"/>
      <c r="BN411" s="14"/>
      <c r="BO411" s="4"/>
      <c r="BP411" s="4"/>
      <c r="BQ411" s="14"/>
      <c r="BR411" s="14"/>
      <c r="BS411" s="14"/>
      <c r="BT411" s="14"/>
      <c r="BU411" s="4"/>
      <c r="BV411" s="4"/>
      <c r="BW411" s="4"/>
      <c r="BX411" s="14"/>
      <c r="BY411" s="47"/>
      <c r="BZ411" s="47"/>
      <c r="CA411" s="47"/>
      <c r="CB411" s="4"/>
    </row>
    <row r="412" spans="1:80" x14ac:dyDescent="0.2">
      <c r="A412" s="14">
        <v>905620633</v>
      </c>
      <c r="B412" t="str">
        <f>VLOOKUP($A412,[2]LibPAS!$A$2:$AO$476,2,FALSE)</f>
        <v>SUGAR GROVE FREE LIBRARY</v>
      </c>
      <c r="C412" s="157">
        <v>0</v>
      </c>
      <c r="D412" s="155">
        <v>5</v>
      </c>
      <c r="E412" s="14"/>
      <c r="F412" s="14"/>
      <c r="J412" s="14"/>
      <c r="K412" s="14"/>
      <c r="AX412" s="14"/>
      <c r="BE412" s="4"/>
      <c r="BF412" s="14"/>
      <c r="BG412" s="14"/>
      <c r="BH412" s="14"/>
      <c r="BI412" s="4"/>
      <c r="BJ412" s="14"/>
      <c r="BK412" s="4"/>
      <c r="BL412" s="14"/>
      <c r="BM412" s="14"/>
      <c r="BN412" s="14"/>
      <c r="BO412" s="4"/>
      <c r="BP412" s="4"/>
      <c r="BQ412" s="14"/>
      <c r="BR412" s="14"/>
      <c r="BS412" s="14"/>
      <c r="BT412" s="14"/>
      <c r="BU412" s="14"/>
      <c r="BV412" s="4"/>
      <c r="BW412" s="4"/>
      <c r="BX412" s="4"/>
      <c r="BY412" s="68"/>
      <c r="BZ412" s="68"/>
      <c r="CA412" s="68"/>
      <c r="CB412" s="4"/>
    </row>
    <row r="413" spans="1:80" x14ac:dyDescent="0.2">
      <c r="A413" s="14">
        <v>917570123</v>
      </c>
      <c r="B413" t="str">
        <f>VLOOKUP($A413,[2]LibPAS!$A$2:$AO$476,2,FALSE)</f>
        <v>SULLIVAN COUNTY LIBRARY</v>
      </c>
      <c r="C413" s="168">
        <v>0</v>
      </c>
      <c r="D413" s="155">
        <v>7</v>
      </c>
      <c r="F413" s="4"/>
      <c r="J413" s="14"/>
      <c r="K413" s="14"/>
      <c r="N413" s="14"/>
      <c r="U413" s="14"/>
      <c r="V413" s="14"/>
      <c r="AC413" s="14"/>
      <c r="AI413" s="14"/>
      <c r="BE413" s="4"/>
      <c r="BF413" s="14"/>
      <c r="BG413" s="14"/>
      <c r="BH413" s="14"/>
      <c r="BI413" s="4"/>
      <c r="BJ413" s="14"/>
      <c r="BK413" s="14"/>
      <c r="BL413" s="14"/>
      <c r="BM413" s="4"/>
      <c r="BN413" s="4"/>
      <c r="BO413" s="4"/>
      <c r="BP413" s="4"/>
      <c r="BQ413" s="14"/>
      <c r="BR413" s="14"/>
      <c r="BS413" s="14"/>
      <c r="BT413" s="14"/>
      <c r="BU413" s="4"/>
      <c r="BV413" s="4"/>
      <c r="BW413" s="4"/>
      <c r="BX413" s="4"/>
      <c r="BY413" s="68"/>
      <c r="BZ413" s="68"/>
      <c r="CA413" s="68"/>
      <c r="CB413" s="4"/>
    </row>
    <row r="414" spans="1:80" x14ac:dyDescent="0.2">
      <c r="A414" s="14">
        <v>906330783</v>
      </c>
      <c r="B414" t="str">
        <f>VLOOKUP($A414,[2]LibPAS!$A$2:$AO$476,2,FALSE)</f>
        <v>SUMMERVILLE PUBLIC LIBRARY</v>
      </c>
      <c r="C414" s="168">
        <v>0</v>
      </c>
      <c r="D414" s="155">
        <v>9</v>
      </c>
      <c r="E414" s="14"/>
      <c r="F414" s="14"/>
      <c r="J414" s="14"/>
      <c r="K414" s="14"/>
      <c r="N414" s="14"/>
      <c r="U414" s="14"/>
      <c r="V414" s="14"/>
      <c r="AC414" s="14"/>
      <c r="AI414" s="14"/>
      <c r="AO414" s="14"/>
      <c r="AX414" s="14"/>
      <c r="BE414" s="4"/>
      <c r="BF414" s="14"/>
      <c r="BG414" s="14"/>
      <c r="BH414" s="14"/>
      <c r="BI414" s="4"/>
      <c r="BJ414" s="14"/>
      <c r="BK414" s="14"/>
      <c r="BL414" s="14"/>
      <c r="BM414" s="14"/>
      <c r="BN414" s="14"/>
      <c r="BO414" s="4"/>
      <c r="BP414" s="4"/>
      <c r="BQ414" s="14"/>
      <c r="BR414" s="14"/>
      <c r="BS414" s="14"/>
      <c r="BT414" s="14"/>
      <c r="BU414" s="14"/>
      <c r="BV414" s="4"/>
      <c r="BW414" s="4"/>
      <c r="BX414" s="14"/>
      <c r="BY414" s="47"/>
      <c r="BZ414" s="47"/>
      <c r="CA414" s="47"/>
      <c r="CB414" s="4"/>
    </row>
    <row r="415" spans="1:80" x14ac:dyDescent="0.2">
      <c r="A415" s="14">
        <v>919580873</v>
      </c>
      <c r="B415" t="str">
        <f>VLOOKUP($A415,[2]LibPAS!$A$2:$AO$476,2,FALSE)</f>
        <v>SUS QUE CO HIST SOC &amp; FREE LIB</v>
      </c>
      <c r="C415" s="168">
        <v>114310</v>
      </c>
      <c r="D415" s="155">
        <v>36</v>
      </c>
      <c r="E415" s="14"/>
      <c r="F415" s="4"/>
      <c r="J415" s="14"/>
      <c r="K415" s="14"/>
      <c r="U415" s="14"/>
      <c r="V415" s="14"/>
      <c r="AI415" s="14"/>
      <c r="BE415" s="4"/>
      <c r="BF415" s="14"/>
      <c r="BG415" s="14"/>
      <c r="BH415" s="14"/>
      <c r="BI415" s="4"/>
      <c r="BJ415" s="14"/>
      <c r="BK415" s="14"/>
      <c r="BL415" s="14"/>
      <c r="BM415" s="14"/>
      <c r="BN415" s="14"/>
      <c r="BO415" s="4"/>
      <c r="BP415" s="4"/>
      <c r="BQ415" s="14"/>
      <c r="BR415" s="14"/>
      <c r="BS415" s="14"/>
      <c r="BT415" s="14"/>
      <c r="BU415" s="14"/>
      <c r="BV415" s="4"/>
      <c r="BW415" s="4"/>
      <c r="BX415" s="14"/>
      <c r="BY415" s="47"/>
      <c r="BZ415" s="47"/>
      <c r="CA415" s="47"/>
      <c r="CB415" s="4"/>
    </row>
    <row r="416" spans="1:80" x14ac:dyDescent="0.2">
      <c r="A416" s="14">
        <v>925231233</v>
      </c>
      <c r="B416" t="str">
        <f>VLOOKUP($A416,[2]LibPAS!$A$2:$AO$476,2,FALSE)</f>
        <v>SWARTHMORE PUBLIC LIBRARY</v>
      </c>
      <c r="C416" s="168">
        <v>0</v>
      </c>
      <c r="D416" s="155">
        <v>5</v>
      </c>
      <c r="E416" s="14"/>
      <c r="F416" s="4"/>
      <c r="J416" s="14"/>
      <c r="K416" s="14"/>
      <c r="V416" s="14"/>
      <c r="BE416" s="4"/>
      <c r="BF416" s="14"/>
      <c r="BG416" s="14"/>
      <c r="BH416" s="14"/>
      <c r="BI416" s="4"/>
      <c r="BJ416" s="14"/>
      <c r="BK416" s="14"/>
      <c r="BL416" s="14"/>
      <c r="BM416" s="14"/>
      <c r="BN416" s="14"/>
      <c r="BO416" s="4"/>
      <c r="BP416" s="4"/>
      <c r="BQ416" s="14"/>
      <c r="BR416" s="14"/>
      <c r="BS416" s="14"/>
      <c r="BT416" s="14"/>
      <c r="BU416" s="14"/>
      <c r="BV416" s="4"/>
      <c r="BW416" s="4"/>
      <c r="BX416" s="14"/>
      <c r="BY416" s="47"/>
      <c r="BZ416" s="47"/>
      <c r="CA416" s="47"/>
      <c r="CB416" s="4"/>
    </row>
    <row r="417" spans="1:80" x14ac:dyDescent="0.2">
      <c r="A417" s="14">
        <v>906330813</v>
      </c>
      <c r="B417" t="str">
        <f>VLOOKUP($A417,[2]LibPAS!$A$2:$AO$476,2,FALSE)</f>
        <v>SYKESVILLE PUBLIC LIBRARY</v>
      </c>
      <c r="C417" s="168">
        <v>0</v>
      </c>
      <c r="D417" s="155">
        <v>4</v>
      </c>
      <c r="E417" s="14"/>
      <c r="F417" s="4"/>
      <c r="J417" s="14"/>
      <c r="K417" s="14"/>
      <c r="N417" s="14"/>
      <c r="U417" s="14"/>
      <c r="V417" s="14"/>
      <c r="AC417" s="14"/>
      <c r="AI417" s="14"/>
      <c r="AO417" s="14"/>
      <c r="AX417" s="14"/>
      <c r="BC417" s="14"/>
      <c r="BE417" s="4"/>
      <c r="BF417" s="14"/>
      <c r="BG417" s="14"/>
      <c r="BH417" s="14"/>
      <c r="BI417" s="4"/>
      <c r="BJ417" s="14"/>
      <c r="BK417" s="4"/>
      <c r="BL417" s="14"/>
      <c r="BM417" s="4"/>
      <c r="BN417" s="4"/>
      <c r="BO417" s="4"/>
      <c r="BP417" s="4"/>
      <c r="BQ417" s="14"/>
      <c r="BR417" s="14"/>
      <c r="BS417" s="14"/>
      <c r="BT417" s="14"/>
      <c r="BU417" s="4"/>
      <c r="BV417" s="4"/>
      <c r="BW417" s="4"/>
      <c r="BX417" s="4"/>
      <c r="BY417" s="68"/>
      <c r="BZ417" s="68"/>
      <c r="CA417" s="68"/>
      <c r="CB417" s="4"/>
    </row>
    <row r="418" spans="1:80" x14ac:dyDescent="0.2">
      <c r="A418" s="14">
        <v>929541713</v>
      </c>
      <c r="B418" t="str">
        <f>VLOOKUP($A418,[2]LibPAS!$A$2:$AO$476,2,FALSE)</f>
        <v>TAMAQUA PUBLIC LIBRARY</v>
      </c>
      <c r="C418" s="168">
        <v>0</v>
      </c>
      <c r="D418" s="155">
        <v>14</v>
      </c>
      <c r="E418" s="14"/>
      <c r="J418" s="14"/>
      <c r="K418" s="14"/>
      <c r="N418" s="14"/>
      <c r="U418" s="14"/>
      <c r="V418" s="14"/>
      <c r="X418" s="14"/>
      <c r="AC418" s="14"/>
      <c r="AD418" s="14"/>
      <c r="AI418" s="14"/>
      <c r="AJ418" s="14"/>
      <c r="AO418" s="14"/>
      <c r="AX418" s="14"/>
      <c r="BC418" s="14"/>
      <c r="BE418" s="4"/>
      <c r="BF418" s="14"/>
      <c r="BG418" s="14"/>
      <c r="BH418" s="14"/>
      <c r="BI418" s="4"/>
      <c r="BJ418" s="14"/>
      <c r="BK418" s="4"/>
      <c r="BL418" s="14"/>
      <c r="BM418" s="14"/>
      <c r="BN418" s="14"/>
      <c r="BO418" s="4"/>
      <c r="BP418" s="4"/>
      <c r="BQ418" s="14"/>
      <c r="BR418" s="14"/>
      <c r="BS418" s="14"/>
      <c r="BT418" s="14"/>
      <c r="BU418" s="14"/>
      <c r="BV418" s="4"/>
      <c r="BW418" s="4"/>
      <c r="BX418" s="4"/>
      <c r="BY418" s="68"/>
      <c r="BZ418" s="68"/>
      <c r="CA418" s="68"/>
      <c r="CB418" s="4"/>
    </row>
    <row r="419" spans="1:80" x14ac:dyDescent="0.2">
      <c r="A419" s="14">
        <v>919351113</v>
      </c>
      <c r="B419" t="str">
        <f>VLOOKUP($A419,[2]LibPAS!$A$2:$AO$476,2,FALSE)</f>
        <v>TAYLOR COMMUNITY LIBRARY</v>
      </c>
      <c r="C419" s="168">
        <v>0</v>
      </c>
      <c r="D419" s="155">
        <v>14</v>
      </c>
      <c r="E419" s="14"/>
      <c r="F419" s="14"/>
      <c r="J419" s="14"/>
      <c r="K419" s="14"/>
      <c r="V419" s="14"/>
      <c r="BE419" s="4"/>
      <c r="BF419" s="14"/>
      <c r="BG419" s="14"/>
      <c r="BH419" s="14"/>
      <c r="BI419" s="4"/>
      <c r="BJ419" s="14"/>
      <c r="BK419" s="14"/>
      <c r="BL419" s="14"/>
      <c r="BM419" s="14"/>
      <c r="BN419" s="14"/>
      <c r="BO419" s="4"/>
      <c r="BP419" s="4"/>
      <c r="BQ419" s="14"/>
      <c r="BR419" s="14"/>
      <c r="BS419" s="14"/>
      <c r="BT419" s="14"/>
      <c r="BU419" s="14"/>
      <c r="BV419" s="4"/>
      <c r="BW419" s="4"/>
      <c r="BX419" s="4"/>
      <c r="BY419" s="68"/>
      <c r="BZ419" s="68"/>
      <c r="CA419" s="68"/>
      <c r="CB419" s="4"/>
    </row>
    <row r="420" spans="1:80" x14ac:dyDescent="0.2">
      <c r="A420" s="14">
        <v>916470093</v>
      </c>
      <c r="B420" t="str">
        <f>VLOOKUP($A420,[2]LibPAS!$A$2:$AO$476,2,FALSE)</f>
        <v>THOMAS BEAVER FREE LIBRARY</v>
      </c>
      <c r="C420" s="168">
        <v>0</v>
      </c>
      <c r="D420" s="155">
        <v>21</v>
      </c>
      <c r="E420" s="14"/>
      <c r="F420" s="14"/>
      <c r="J420" s="14"/>
      <c r="K420" s="14"/>
      <c r="L420" s="14"/>
      <c r="O420" s="14"/>
      <c r="U420" s="14"/>
      <c r="V420" s="14"/>
      <c r="AC420" s="14"/>
      <c r="AI420" s="14"/>
      <c r="AO420" s="14"/>
      <c r="BE420" s="4"/>
      <c r="BF420" s="14"/>
      <c r="BG420" s="14"/>
      <c r="BH420" s="14"/>
      <c r="BI420" s="4"/>
      <c r="BJ420" s="14"/>
      <c r="BK420" s="14"/>
      <c r="BL420" s="14"/>
      <c r="BM420" s="4"/>
      <c r="BN420" s="4"/>
      <c r="BO420" s="4"/>
      <c r="BP420" s="4"/>
      <c r="BQ420" s="14"/>
      <c r="BR420" s="4"/>
      <c r="BS420" s="14"/>
      <c r="BT420" s="14"/>
      <c r="BU420" s="4"/>
      <c r="BV420" s="4"/>
      <c r="BW420" s="4"/>
      <c r="BX420" s="4"/>
      <c r="BY420" s="68"/>
      <c r="BZ420" s="68"/>
      <c r="CA420" s="68"/>
      <c r="CB420" s="4"/>
    </row>
    <row r="421" spans="1:80" x14ac:dyDescent="0.2">
      <c r="A421" s="14">
        <v>905620693</v>
      </c>
      <c r="B421" t="str">
        <f>VLOOKUP($A421,[2]LibPAS!$A$2:$AO$476,2,FALSE)</f>
        <v>TIDIOUTE LIBRARY ASSOCIATION, INC.</v>
      </c>
      <c r="C421" s="168">
        <v>0</v>
      </c>
      <c r="D421" s="155">
        <v>4</v>
      </c>
      <c r="E421" s="14"/>
      <c r="F421" s="14"/>
      <c r="J421" s="14"/>
      <c r="K421" s="14"/>
      <c r="N421" s="14"/>
      <c r="U421" s="14"/>
      <c r="V421" s="14"/>
      <c r="X421" s="14"/>
      <c r="AC421" s="14"/>
      <c r="AD421" s="14"/>
      <c r="AI421" s="14"/>
      <c r="AJ421" s="14"/>
      <c r="AO421" s="14"/>
      <c r="AP421" s="14"/>
      <c r="AX421" s="14"/>
      <c r="BC421" s="14"/>
      <c r="BE421" s="4"/>
      <c r="BF421" s="14"/>
      <c r="BG421" s="14"/>
      <c r="BH421" s="14"/>
      <c r="BI421" s="4"/>
      <c r="BJ421" s="14"/>
      <c r="BK421" s="14"/>
      <c r="BL421" s="14"/>
      <c r="BM421" s="14"/>
      <c r="BN421" s="14"/>
      <c r="BO421" s="4"/>
      <c r="BP421" s="4"/>
      <c r="BQ421" s="14"/>
      <c r="BR421" s="14"/>
      <c r="BS421" s="14"/>
      <c r="BT421" s="14"/>
      <c r="BU421" s="14"/>
      <c r="BV421" s="4"/>
      <c r="BW421" s="4"/>
      <c r="BX421" s="14"/>
      <c r="BY421" s="47"/>
      <c r="BZ421" s="47"/>
      <c r="CA421" s="47"/>
      <c r="CB421" s="4"/>
    </row>
    <row r="422" spans="1:80" x14ac:dyDescent="0.2">
      <c r="A422" s="14">
        <v>925231294</v>
      </c>
      <c r="B422" t="str">
        <f>VLOOKUP($A422,[2]LibPAS!$A$2:$AO$476,2,FALSE)</f>
        <v>TINICUM MEMORIAL PUB LIBRARY</v>
      </c>
      <c r="C422" s="168">
        <v>0</v>
      </c>
      <c r="D422" s="155">
        <v>6</v>
      </c>
      <c r="E422" s="14"/>
      <c r="F422" s="4"/>
      <c r="J422" s="14"/>
      <c r="K422" s="14"/>
      <c r="N422" s="14"/>
      <c r="U422" s="14"/>
      <c r="V422" s="14"/>
      <c r="AC422" s="14"/>
      <c r="AI422" s="14"/>
      <c r="AO422" s="14"/>
      <c r="AX422" s="14"/>
      <c r="BC422" s="14"/>
      <c r="BE422" s="4"/>
      <c r="BF422" s="14"/>
      <c r="BG422" s="14"/>
      <c r="BH422" s="14"/>
      <c r="BI422" s="4"/>
      <c r="BJ422" s="14"/>
      <c r="BK422" s="14"/>
      <c r="BL422" s="14"/>
      <c r="BM422" s="14"/>
      <c r="BN422" s="14"/>
      <c r="BO422" s="4"/>
      <c r="BP422" s="4"/>
      <c r="BQ422" s="14"/>
      <c r="BR422" s="14"/>
      <c r="BS422" s="14"/>
      <c r="BT422" s="4"/>
      <c r="BU422" s="4"/>
      <c r="BV422" s="4"/>
      <c r="BW422" s="4"/>
      <c r="BX422" s="14"/>
      <c r="BY422" s="47"/>
      <c r="BZ422" s="47"/>
      <c r="CA422" s="47"/>
      <c r="CB422" s="4"/>
    </row>
    <row r="423" spans="1:80" x14ac:dyDescent="0.2">
      <c r="A423" s="14">
        <v>917081143</v>
      </c>
      <c r="B423" t="str">
        <f>VLOOKUP($A423,[2]LibPAS!$A$2:$AO$476,2,FALSE)</f>
        <v>TOWANDA PUBLIC LIBRARY</v>
      </c>
      <c r="C423" s="168">
        <v>0</v>
      </c>
      <c r="D423" s="155">
        <v>13</v>
      </c>
      <c r="E423" s="14"/>
      <c r="F423" s="14"/>
      <c r="J423" s="14"/>
      <c r="K423" s="14"/>
      <c r="U423" s="14"/>
      <c r="V423" s="14"/>
      <c r="AC423" s="14"/>
      <c r="AO423" s="14"/>
      <c r="BE423" s="4"/>
      <c r="BF423" s="14"/>
      <c r="BG423" s="14"/>
      <c r="BH423" s="14"/>
      <c r="BI423" s="4"/>
      <c r="BJ423" s="14"/>
      <c r="BK423" s="14"/>
      <c r="BL423" s="14"/>
      <c r="BM423" s="14"/>
      <c r="BN423" s="14"/>
      <c r="BO423" s="4"/>
      <c r="BP423" s="4"/>
      <c r="BQ423" s="14"/>
      <c r="BR423" s="14"/>
      <c r="BS423" s="14"/>
      <c r="BT423" s="14"/>
      <c r="BU423" s="14"/>
      <c r="BV423" s="4"/>
      <c r="BW423" s="4"/>
      <c r="BX423" s="14"/>
      <c r="BY423" s="47"/>
      <c r="BZ423" s="47"/>
      <c r="CA423" s="47"/>
      <c r="CB423" s="4"/>
    </row>
    <row r="424" spans="1:80" x14ac:dyDescent="0.2">
      <c r="A424" s="14">
        <v>929541743</v>
      </c>
      <c r="B424" t="str">
        <f>VLOOKUP($A424,[2]LibPAS!$A$2:$AO$476,2,FALSE)</f>
        <v>TOWER-PORTER COMMUNITY LIBRARY</v>
      </c>
      <c r="C424" s="168">
        <v>0</v>
      </c>
      <c r="D424" s="155">
        <v>5</v>
      </c>
      <c r="E424" s="14"/>
      <c r="J424" s="14"/>
      <c r="K424" s="14"/>
      <c r="L424" s="14"/>
      <c r="N424" s="14"/>
      <c r="O424" s="14"/>
      <c r="V424" s="14"/>
      <c r="AX424" s="14"/>
      <c r="BE424" s="4"/>
      <c r="BF424" s="14"/>
      <c r="BG424" s="14"/>
      <c r="BH424" s="14"/>
      <c r="BI424" s="4"/>
      <c r="BJ424" s="14"/>
      <c r="BK424" s="14"/>
      <c r="BL424" s="14"/>
      <c r="BM424" s="14"/>
      <c r="BN424" s="14"/>
      <c r="BO424" s="4"/>
      <c r="BP424" s="4"/>
      <c r="BQ424" s="14"/>
      <c r="BR424" s="14"/>
      <c r="BS424" s="14"/>
      <c r="BT424" s="14"/>
      <c r="BU424" s="14"/>
      <c r="BV424" s="4"/>
      <c r="BW424" s="4"/>
      <c r="BX424" s="14"/>
      <c r="BY424" s="47"/>
      <c r="BZ424" s="47"/>
      <c r="CA424" s="47"/>
      <c r="CB424" s="4"/>
    </row>
    <row r="425" spans="1:80" x14ac:dyDescent="0.2">
      <c r="A425" s="14">
        <v>907651683</v>
      </c>
      <c r="B425" t="str">
        <f>VLOOKUP($A425,[2]LibPAS!$A$2:$AO$476,2,FALSE)</f>
        <v>TRAFFORD COMMUNITY PUBLIC LIB</v>
      </c>
      <c r="C425" s="168">
        <v>0</v>
      </c>
      <c r="D425" s="155">
        <v>7</v>
      </c>
      <c r="E425" s="14"/>
      <c r="F425" s="4"/>
      <c r="J425" s="14"/>
      <c r="K425" s="14"/>
      <c r="L425" s="14"/>
      <c r="N425" s="14"/>
      <c r="O425" s="14"/>
      <c r="U425" s="14"/>
      <c r="V425" s="14"/>
      <c r="W425" s="14"/>
      <c r="AC425" s="14"/>
      <c r="AI425" s="14"/>
      <c r="AO425" s="14"/>
      <c r="AX425" s="14"/>
      <c r="BC425" s="14"/>
      <c r="BD425" s="14"/>
      <c r="BE425" s="4"/>
      <c r="BF425" s="14"/>
      <c r="BG425" s="14"/>
      <c r="BH425" s="14"/>
      <c r="BI425" s="4"/>
      <c r="BJ425" s="4"/>
      <c r="BK425" s="4"/>
      <c r="BL425" s="4"/>
      <c r="BM425" s="14"/>
      <c r="BN425" s="4"/>
      <c r="BO425" s="4"/>
      <c r="BP425" s="4"/>
      <c r="BQ425" s="14"/>
      <c r="BR425" s="14"/>
      <c r="BS425" s="14"/>
      <c r="BT425" s="14"/>
      <c r="BU425" s="14"/>
      <c r="BV425" s="4"/>
      <c r="BW425" s="4"/>
      <c r="BX425" s="14"/>
      <c r="BY425" s="14"/>
      <c r="BZ425" s="14"/>
      <c r="CA425" s="14"/>
      <c r="CB425" s="4"/>
    </row>
    <row r="426" spans="1:80" x14ac:dyDescent="0.2">
      <c r="A426" s="14">
        <v>924151535</v>
      </c>
      <c r="B426" t="str">
        <f>VLOOKUP($A426,[2]LibPAS!$A$2:$AO$476,2,FALSE)</f>
        <v>TREDYFFRIN PUBLIC LIBRARY</v>
      </c>
      <c r="C426" s="168">
        <v>0</v>
      </c>
      <c r="D426" s="155">
        <v>45</v>
      </c>
      <c r="E426" s="14"/>
      <c r="F426" s="14"/>
      <c r="J426" s="14"/>
      <c r="K426" s="14"/>
      <c r="V426" s="14"/>
      <c r="AC426" s="14"/>
      <c r="AI426" s="14"/>
      <c r="AO426" s="14"/>
      <c r="BE426" s="4"/>
      <c r="BF426" s="14"/>
      <c r="BG426" s="14"/>
      <c r="BH426" s="14"/>
      <c r="BI426" s="4"/>
      <c r="BJ426" s="14"/>
      <c r="BK426" s="14"/>
      <c r="BL426" s="14"/>
      <c r="BM426" s="14"/>
      <c r="BN426" s="14"/>
      <c r="BO426" s="4"/>
      <c r="BP426" s="4"/>
      <c r="BQ426" s="14"/>
      <c r="BR426" s="14"/>
      <c r="BS426" s="14"/>
      <c r="BT426" s="14"/>
      <c r="BU426" s="14"/>
      <c r="BV426" s="4"/>
      <c r="BW426" s="4"/>
      <c r="BX426" s="14"/>
      <c r="BY426" s="14"/>
      <c r="BZ426" s="14"/>
      <c r="CA426" s="14"/>
      <c r="CB426" s="4"/>
    </row>
    <row r="427" spans="1:80" x14ac:dyDescent="0.2">
      <c r="A427" s="14">
        <v>929541773</v>
      </c>
      <c r="B427" t="str">
        <f>VLOOKUP($A427,[2]LibPAS!$A$2:$AO$476,2,FALSE)</f>
        <v>TREMONT AREA FREE PUBLIC LIBRARY</v>
      </c>
      <c r="C427" s="168">
        <v>0</v>
      </c>
      <c r="D427" s="155">
        <v>3</v>
      </c>
      <c r="E427" s="14"/>
      <c r="F427" s="14"/>
      <c r="J427" s="14"/>
      <c r="K427" s="14"/>
      <c r="L427" s="14"/>
      <c r="O427" s="14"/>
      <c r="U427" s="14"/>
      <c r="V427" s="14"/>
      <c r="AC427" s="14"/>
      <c r="AI427" s="14"/>
      <c r="AO427" s="14"/>
      <c r="BE427" s="4"/>
      <c r="BF427" s="14"/>
      <c r="BG427" s="14"/>
      <c r="BH427" s="14"/>
      <c r="BI427" s="4"/>
      <c r="BJ427" s="14"/>
      <c r="BK427" s="14"/>
      <c r="BL427" s="14"/>
      <c r="BM427" s="14"/>
      <c r="BN427" s="14"/>
      <c r="BO427" s="4"/>
      <c r="BP427" s="4"/>
      <c r="BQ427" s="14"/>
      <c r="BR427" s="14"/>
      <c r="BS427" s="14"/>
      <c r="BT427" s="14"/>
      <c r="BU427" s="4"/>
      <c r="BV427" s="4"/>
      <c r="BW427" s="4"/>
      <c r="BX427" s="14"/>
      <c r="BY427" s="68"/>
      <c r="BZ427" s="68"/>
      <c r="CA427" s="68"/>
      <c r="CB427" s="4"/>
    </row>
    <row r="428" spans="1:80" x14ac:dyDescent="0.2">
      <c r="A428" s="14">
        <v>929540665</v>
      </c>
      <c r="B428" t="str">
        <f>VLOOKUP($A428,[2]LibPAS!$A$2:$AO$476,2,FALSE)</f>
        <v>TRI VALLEY FREE PUBLIC LIBRARY</v>
      </c>
      <c r="C428" s="168">
        <v>0</v>
      </c>
      <c r="D428" s="155">
        <v>5</v>
      </c>
      <c r="E428" s="14"/>
      <c r="J428" s="14"/>
      <c r="K428" s="14"/>
      <c r="L428" s="14"/>
      <c r="N428" s="14"/>
      <c r="O428" s="14"/>
      <c r="U428" s="14"/>
      <c r="V428" s="14"/>
      <c r="AC428" s="14"/>
      <c r="AI428" s="14"/>
      <c r="AO428" s="14"/>
      <c r="AX428" s="14"/>
      <c r="BC428" s="14"/>
      <c r="BE428" s="4"/>
      <c r="BF428" s="14"/>
      <c r="BG428" s="14"/>
      <c r="BH428" s="14"/>
      <c r="BI428" s="4"/>
      <c r="BJ428" s="14"/>
      <c r="BK428" s="4"/>
      <c r="BL428" s="14"/>
      <c r="BM428" s="14"/>
      <c r="BN428" s="14"/>
      <c r="BO428" s="4"/>
      <c r="BP428" s="4"/>
      <c r="BQ428" s="14"/>
      <c r="BR428" s="4"/>
      <c r="BS428" s="14"/>
      <c r="BT428" s="14"/>
      <c r="BU428" s="4"/>
      <c r="BV428" s="4"/>
      <c r="BW428" s="4"/>
      <c r="BX428" s="14"/>
      <c r="BY428" s="47"/>
      <c r="BZ428" s="47"/>
      <c r="CA428" s="47"/>
      <c r="CB428" s="4"/>
    </row>
    <row r="429" spans="1:80" x14ac:dyDescent="0.2">
      <c r="A429" s="14">
        <v>918660603</v>
      </c>
      <c r="B429" t="str">
        <f>VLOOKUP($A429,[2]LibPAS!$A$2:$AO$476,2,FALSE)</f>
        <v>TUNKHANNOCK PUBLIC LIBRARY</v>
      </c>
      <c r="C429" s="157">
        <v>0</v>
      </c>
      <c r="D429" s="155">
        <v>10</v>
      </c>
      <c r="E429" s="14"/>
      <c r="F429" s="14"/>
      <c r="J429" s="14"/>
      <c r="K429" s="14"/>
      <c r="U429" s="14"/>
      <c r="V429" s="14"/>
      <c r="AC429" s="14"/>
      <c r="AI429" s="14"/>
      <c r="AO429" s="14"/>
      <c r="BE429" s="4"/>
      <c r="BF429" s="14"/>
      <c r="BG429" s="14"/>
      <c r="BH429" s="14"/>
      <c r="BI429" s="4"/>
      <c r="BJ429" s="14"/>
      <c r="BK429" s="14"/>
      <c r="BL429" s="14"/>
      <c r="BM429" s="14"/>
      <c r="BN429" s="14"/>
      <c r="BO429" s="4"/>
      <c r="BP429" s="4"/>
      <c r="BQ429" s="14"/>
      <c r="BR429" s="14"/>
      <c r="BS429" s="14"/>
      <c r="BT429" s="14"/>
      <c r="BU429" s="4"/>
      <c r="BV429" s="4"/>
      <c r="BW429" s="4"/>
      <c r="BX429" s="4"/>
      <c r="BY429" s="68"/>
      <c r="BZ429" s="68"/>
      <c r="CA429" s="68"/>
      <c r="CB429" s="4"/>
    </row>
    <row r="430" spans="1:80" x14ac:dyDescent="0.2">
      <c r="A430" s="14">
        <v>922090635</v>
      </c>
      <c r="B430" t="str">
        <f>VLOOKUP($A430,[2]LibPAS!$A$2:$AO$476,2,FALSE)</f>
        <v>TWP LIB OF LOWER SOUTHAMPTON</v>
      </c>
      <c r="C430" s="168">
        <v>0</v>
      </c>
      <c r="D430" s="155">
        <v>11</v>
      </c>
      <c r="E430" s="14"/>
      <c r="F430" s="14"/>
      <c r="J430" s="14"/>
      <c r="K430" s="14"/>
      <c r="N430" s="14"/>
      <c r="V430" s="14"/>
      <c r="AX430" s="14"/>
      <c r="BD430" s="14"/>
      <c r="BE430" s="4"/>
      <c r="BF430" s="14"/>
      <c r="BG430" s="14"/>
      <c r="BH430" s="14"/>
      <c r="BI430" s="4"/>
      <c r="BJ430" s="14"/>
      <c r="BK430" s="14"/>
      <c r="BL430" s="14"/>
      <c r="BM430" s="4"/>
      <c r="BN430" s="4"/>
      <c r="BO430" s="4"/>
      <c r="BP430" s="4"/>
      <c r="BQ430" s="14"/>
      <c r="BR430" s="14"/>
      <c r="BS430" s="14"/>
      <c r="BT430" s="14"/>
      <c r="BU430" s="14"/>
      <c r="BV430" s="4"/>
      <c r="BW430" s="4"/>
      <c r="BX430" s="14"/>
      <c r="BY430" s="47"/>
      <c r="BZ430" s="47"/>
      <c r="CA430" s="47"/>
      <c r="CB430" s="4"/>
    </row>
    <row r="431" spans="1:80" x14ac:dyDescent="0.2">
      <c r="A431" s="14">
        <v>908070633</v>
      </c>
      <c r="B431" t="str">
        <f>VLOOKUP($A431,[2]LibPAS!$A$2:$AO$476,2,FALSE)</f>
        <v>TYRONE-SNYDER TWNSHP PUB LIB</v>
      </c>
      <c r="C431" s="168">
        <v>0</v>
      </c>
      <c r="D431" s="155">
        <v>8</v>
      </c>
      <c r="E431" s="14"/>
      <c r="F431" s="14"/>
      <c r="J431" s="14"/>
      <c r="K431" s="14"/>
      <c r="N431" s="14"/>
      <c r="O431" s="14"/>
      <c r="U431" s="14"/>
      <c r="V431" s="14"/>
      <c r="AC431" s="14"/>
      <c r="AI431" s="14"/>
      <c r="AO431" s="14"/>
      <c r="AX431" s="14"/>
      <c r="BE431" s="4"/>
      <c r="BF431" s="14"/>
      <c r="BG431" s="14"/>
      <c r="BH431" s="14"/>
      <c r="BI431" s="4"/>
      <c r="BJ431" s="14"/>
      <c r="BK431" s="14"/>
      <c r="BL431" s="14"/>
      <c r="BM431" s="14"/>
      <c r="BN431" s="14"/>
      <c r="BO431" s="4"/>
      <c r="BP431" s="4"/>
      <c r="BQ431" s="14"/>
      <c r="BR431" s="14"/>
      <c r="BS431" s="14"/>
      <c r="BT431" s="14"/>
      <c r="BU431" s="4"/>
      <c r="BV431" s="4"/>
      <c r="BW431" s="4"/>
      <c r="BX431" s="14"/>
      <c r="BY431" s="47"/>
      <c r="BZ431" s="47"/>
      <c r="CA431" s="47"/>
      <c r="CB431" s="4"/>
    </row>
    <row r="432" spans="1:80" x14ac:dyDescent="0.2">
      <c r="A432" s="14">
        <v>909530863</v>
      </c>
      <c r="B432" t="str">
        <f>VLOOKUP($A432,[2]LibPAS!$A$2:$AO$476,2,FALSE)</f>
        <v>ULYSSES LIBRARY</v>
      </c>
      <c r="C432" s="168">
        <v>0</v>
      </c>
      <c r="D432" s="155">
        <v>9</v>
      </c>
      <c r="E432" s="14"/>
      <c r="J432" s="14"/>
      <c r="K432" s="14"/>
      <c r="L432" s="14"/>
      <c r="O432" s="14"/>
      <c r="V432" s="14"/>
      <c r="W432" s="14"/>
      <c r="AX432" s="14"/>
      <c r="BD432" s="14"/>
      <c r="BE432" s="4"/>
      <c r="BF432" s="14"/>
      <c r="BG432" s="14"/>
      <c r="BH432" s="14"/>
      <c r="BI432" s="4"/>
      <c r="BJ432" s="14"/>
      <c r="BM432" s="4"/>
      <c r="BN432" s="4"/>
      <c r="BO432" s="4"/>
      <c r="BP432" s="4"/>
      <c r="BQ432" s="14"/>
      <c r="BR432" s="14"/>
      <c r="BS432" s="14"/>
      <c r="BT432" s="14"/>
      <c r="BU432" s="14"/>
      <c r="BV432" s="4"/>
      <c r="BW432" s="4"/>
      <c r="BX432" s="4"/>
      <c r="BY432" s="68"/>
      <c r="BZ432" s="68"/>
      <c r="CA432" s="68"/>
      <c r="CB432" s="4"/>
    </row>
    <row r="433" spans="1:80" x14ac:dyDescent="0.2">
      <c r="A433" s="14">
        <v>905250963</v>
      </c>
      <c r="B433" t="str">
        <f>VLOOKUP($A433,[2]LibPAS!$A$2:$AO$476,2,FALSE)</f>
        <v>UNION CITY PUBLIC LIBRARY</v>
      </c>
      <c r="C433" s="168">
        <v>0</v>
      </c>
      <c r="D433" s="155">
        <v>10</v>
      </c>
      <c r="E433" s="14"/>
      <c r="F433" s="14"/>
      <c r="J433" s="14"/>
      <c r="K433" s="14"/>
      <c r="N433" s="14"/>
      <c r="V433" s="14"/>
      <c r="AX433" s="14"/>
      <c r="BE433" s="4"/>
      <c r="BF433" s="14"/>
      <c r="BG433" s="14"/>
      <c r="BH433" s="14"/>
      <c r="BI433" s="4"/>
      <c r="BJ433" s="14"/>
      <c r="BK433" s="14"/>
      <c r="BL433" s="14"/>
      <c r="BM433" s="14"/>
      <c r="BN433" s="14"/>
      <c r="BO433" s="4"/>
      <c r="BP433" s="4"/>
      <c r="BQ433" s="14"/>
      <c r="BR433" s="14"/>
      <c r="BS433" s="14"/>
      <c r="BT433" s="14"/>
      <c r="BU433" s="4"/>
      <c r="BV433" s="4"/>
      <c r="BW433" s="4"/>
      <c r="BX433" s="14"/>
      <c r="BY433" s="68"/>
      <c r="BZ433" s="68"/>
      <c r="CA433" s="47"/>
      <c r="CB433" s="4"/>
    </row>
    <row r="434" spans="1:80" x14ac:dyDescent="0.2">
      <c r="A434" s="14">
        <v>923460393</v>
      </c>
      <c r="B434" t="str">
        <f>VLOOKUP($A434,[2]LibPAS!$A$2:$AO$476,2,FALSE)</f>
        <v>UNION LIB COMPANY OF HATBOROUGH</v>
      </c>
      <c r="C434" s="168">
        <v>0</v>
      </c>
      <c r="D434" s="155">
        <v>8</v>
      </c>
      <c r="E434" s="14"/>
      <c r="F434" s="14"/>
      <c r="J434" s="14"/>
      <c r="K434" s="14"/>
      <c r="V434" s="14"/>
      <c r="AO434" s="14"/>
      <c r="BE434" s="4"/>
      <c r="BF434" s="14"/>
      <c r="BG434" s="14"/>
      <c r="BH434" s="14"/>
      <c r="BI434" s="4"/>
      <c r="BJ434" s="14"/>
      <c r="BK434" s="14"/>
      <c r="BL434" s="14"/>
      <c r="BM434" s="4"/>
      <c r="BN434" s="4"/>
      <c r="BO434" s="4"/>
      <c r="BP434" s="4"/>
      <c r="BQ434" s="14"/>
      <c r="BR434" s="14"/>
      <c r="BS434" s="14"/>
      <c r="BT434" s="14"/>
      <c r="BU434" s="4"/>
      <c r="BV434" s="4"/>
      <c r="BW434" s="4"/>
      <c r="BX434" s="14"/>
      <c r="BY434" s="14"/>
      <c r="BZ434" s="14"/>
      <c r="CA434" s="14"/>
      <c r="CB434" s="4"/>
    </row>
    <row r="435" spans="1:80" x14ac:dyDescent="0.2">
      <c r="A435" s="14">
        <v>916600264</v>
      </c>
      <c r="B435" t="str">
        <f>VLOOKUP($A435,[2]LibPAS!$A$2:$AO$476,2,FALSE)</f>
        <v>UNION SYS ADMIN UNIT</v>
      </c>
      <c r="C435" s="168">
        <v>0</v>
      </c>
      <c r="D435" s="155">
        <v>0</v>
      </c>
      <c r="E435" s="14"/>
      <c r="F435" s="14"/>
      <c r="J435" s="14"/>
      <c r="K435" s="14"/>
      <c r="L435" s="14"/>
      <c r="N435" s="14"/>
      <c r="O435" s="14"/>
      <c r="V435" s="14"/>
      <c r="AI435" s="14"/>
      <c r="AX435" s="14"/>
      <c r="BE435" s="4"/>
      <c r="BF435" s="4"/>
      <c r="BG435" s="4"/>
      <c r="BH435" s="14"/>
      <c r="BI435" s="4"/>
      <c r="BJ435" s="14"/>
      <c r="BK435" s="4"/>
      <c r="BL435" s="14"/>
      <c r="BM435" s="4"/>
      <c r="BN435" s="4"/>
      <c r="BO435" s="4"/>
      <c r="BP435" s="4"/>
      <c r="BQ435" s="14"/>
      <c r="BR435" s="14"/>
      <c r="BS435" s="14"/>
      <c r="BT435" s="14"/>
      <c r="BU435" s="4"/>
      <c r="BV435" s="4"/>
      <c r="BW435" s="4"/>
      <c r="BX435" s="4"/>
      <c r="BY435" s="68"/>
      <c r="BZ435" s="68"/>
      <c r="CA435" s="68"/>
      <c r="CB435" s="4"/>
    </row>
    <row r="436" spans="1:80" x14ac:dyDescent="0.2">
      <c r="A436" s="14">
        <v>901261142</v>
      </c>
      <c r="B436" t="str">
        <f>VLOOKUP($A436,[2]LibPAS!$A$2:$AO$476,2,FALSE)</f>
        <v>UNIONTOWN PUBLIC LIBRARY</v>
      </c>
      <c r="C436" s="168">
        <v>0</v>
      </c>
      <c r="D436" s="155">
        <v>14</v>
      </c>
      <c r="E436" s="14"/>
      <c r="J436" s="14"/>
      <c r="K436" s="14"/>
      <c r="N436" s="14"/>
      <c r="P436" s="14"/>
      <c r="V436" s="14"/>
      <c r="AC436" s="14"/>
      <c r="AI436" s="14"/>
      <c r="AO436" s="14"/>
      <c r="BE436" s="4"/>
      <c r="BF436" s="14"/>
      <c r="BG436" s="14"/>
      <c r="BH436" s="14"/>
      <c r="BI436" s="4"/>
      <c r="BJ436" s="14"/>
      <c r="BK436" s="4"/>
      <c r="BL436" s="14"/>
      <c r="BM436" s="14"/>
      <c r="BN436" s="14"/>
      <c r="BO436" s="4"/>
      <c r="BP436" s="4"/>
      <c r="BQ436" s="14"/>
      <c r="BR436" s="4"/>
      <c r="BS436" s="14"/>
      <c r="BT436" s="14"/>
      <c r="BU436" s="14"/>
      <c r="BV436" s="4"/>
      <c r="BW436" s="4"/>
      <c r="BX436" s="14"/>
      <c r="BY436" s="68"/>
      <c r="BZ436" s="68"/>
      <c r="CA436" s="47"/>
      <c r="CB436" s="4"/>
    </row>
    <row r="437" spans="1:80" x14ac:dyDescent="0.2">
      <c r="A437" s="14">
        <v>925231414</v>
      </c>
      <c r="B437" t="str">
        <f>VLOOKUP($A437,[2]LibPAS!$A$2:$AO$476,2,FALSE)</f>
        <v>UPPER DARBY TOWNSHIP &amp; SELLERS MEMORIAL FREE PUBLIC LIBRARY</v>
      </c>
      <c r="C437" s="168">
        <v>0</v>
      </c>
      <c r="D437" s="155">
        <v>40</v>
      </c>
      <c r="E437" s="14"/>
      <c r="F437" s="4"/>
      <c r="J437" s="14"/>
      <c r="K437" s="14"/>
      <c r="N437" s="14"/>
      <c r="U437" s="14"/>
      <c r="V437" s="14"/>
      <c r="AC437" s="14"/>
      <c r="AI437" s="14"/>
      <c r="AO437" s="14"/>
      <c r="BE437" s="4"/>
      <c r="BF437" s="14"/>
      <c r="BG437" s="14"/>
      <c r="BH437" s="14"/>
      <c r="BI437" s="4"/>
      <c r="BJ437" s="14"/>
      <c r="BK437" s="14"/>
      <c r="BL437" s="14"/>
      <c r="BM437" s="14"/>
      <c r="BN437" s="14"/>
      <c r="BO437" s="4"/>
      <c r="BP437" s="4"/>
      <c r="BQ437" s="14"/>
      <c r="BR437" s="14"/>
      <c r="BS437" s="14"/>
      <c r="BT437" s="14"/>
      <c r="BU437" s="4"/>
      <c r="BV437" s="4"/>
      <c r="BW437" s="4"/>
      <c r="BX437" s="14"/>
      <c r="BY437" s="47"/>
      <c r="BZ437" s="47"/>
      <c r="CA437" s="47"/>
      <c r="CB437" s="4"/>
    </row>
    <row r="438" spans="1:80" x14ac:dyDescent="0.2">
      <c r="A438" s="14">
        <v>923461444</v>
      </c>
      <c r="B438" t="str">
        <f>VLOOKUP($A438,[2]LibPAS!$A$2:$AO$476,2,FALSE)</f>
        <v>UPPER DUBLIN PUBLIC LIBRARY</v>
      </c>
      <c r="C438" s="157">
        <v>0</v>
      </c>
      <c r="D438" s="155">
        <v>21</v>
      </c>
      <c r="E438" s="14"/>
      <c r="F438" s="4"/>
      <c r="J438" s="14"/>
      <c r="K438" s="14"/>
      <c r="N438" s="14"/>
      <c r="V438" s="14"/>
      <c r="AX438" s="14"/>
      <c r="BE438" s="4"/>
      <c r="BF438" s="14"/>
      <c r="BG438" s="14"/>
      <c r="BH438" s="14"/>
      <c r="BI438" s="4"/>
      <c r="BJ438" s="14"/>
      <c r="BK438" s="14"/>
      <c r="BL438" s="14"/>
      <c r="BM438" s="4"/>
      <c r="BN438" s="4"/>
      <c r="BO438" s="4"/>
      <c r="BP438" s="4"/>
      <c r="BQ438" s="14"/>
      <c r="BR438" s="14"/>
      <c r="BS438" s="14"/>
      <c r="BT438" s="14"/>
      <c r="BU438" s="14"/>
      <c r="BV438" s="4"/>
      <c r="BW438" s="4"/>
      <c r="BX438" s="14"/>
      <c r="BY438" s="47"/>
      <c r="BZ438" s="47"/>
      <c r="CA438" s="47"/>
      <c r="CB438" s="4"/>
    </row>
    <row r="439" spans="1:80" x14ac:dyDescent="0.2">
      <c r="A439" s="14">
        <v>923461565</v>
      </c>
      <c r="B439" t="str">
        <f>VLOOKUP($A439,[2]LibPAS!$A$2:$AO$476,2,FALSE)</f>
        <v>UPPER MERION TOWNSHIP LIBRARY</v>
      </c>
      <c r="C439" s="168">
        <v>0</v>
      </c>
      <c r="D439" s="155">
        <v>25</v>
      </c>
      <c r="E439" s="14"/>
      <c r="J439" s="14"/>
      <c r="K439" s="14"/>
      <c r="V439" s="14"/>
      <c r="AC439" s="14"/>
      <c r="AI439" s="14"/>
      <c r="AL439" s="14"/>
      <c r="AM439" s="14"/>
      <c r="AN439" s="14"/>
      <c r="AO439" s="14"/>
      <c r="AX439" s="14"/>
      <c r="BE439" s="4"/>
      <c r="BF439" s="14"/>
      <c r="BG439" s="14"/>
      <c r="BH439" s="14"/>
      <c r="BI439" s="4"/>
      <c r="BJ439" s="4"/>
      <c r="BK439" s="4"/>
      <c r="BL439" s="4"/>
      <c r="BM439" s="4"/>
      <c r="BN439" s="4"/>
      <c r="BO439" s="4"/>
      <c r="BP439" s="4"/>
      <c r="BQ439" s="14"/>
      <c r="BR439" s="14"/>
      <c r="BS439" s="14"/>
      <c r="BT439" s="14"/>
      <c r="BU439" s="14"/>
      <c r="BV439" s="4"/>
      <c r="BW439" s="4"/>
      <c r="BX439" s="4"/>
      <c r="BY439" s="68"/>
      <c r="BZ439" s="68"/>
      <c r="CA439" s="68"/>
      <c r="CB439" s="4"/>
    </row>
    <row r="440" spans="1:80" x14ac:dyDescent="0.2">
      <c r="A440" s="14">
        <v>923461594</v>
      </c>
      <c r="B440" t="str">
        <f>VLOOKUP($A440,[2]LibPAS!$A$2:$AO$476,2,FALSE)</f>
        <v>UPPER MORELAND FR PUB LIBRARY</v>
      </c>
      <c r="C440" s="168">
        <v>0</v>
      </c>
      <c r="D440" s="155">
        <v>21</v>
      </c>
      <c r="E440" s="14"/>
      <c r="F440" s="4"/>
      <c r="J440" s="14"/>
      <c r="K440" s="14"/>
      <c r="L440" s="14"/>
      <c r="O440" s="14"/>
      <c r="V440" s="14"/>
      <c r="AX440" s="14"/>
      <c r="BD440" s="14"/>
      <c r="BE440" s="4"/>
      <c r="BF440" s="14"/>
      <c r="BG440" s="14"/>
      <c r="BH440" s="14"/>
      <c r="BI440" s="4"/>
      <c r="BJ440" s="14"/>
      <c r="BK440" s="14"/>
      <c r="BL440" s="14"/>
      <c r="BM440" s="14"/>
      <c r="BN440" s="14"/>
      <c r="BO440" s="4"/>
      <c r="BP440" s="4"/>
      <c r="BQ440" s="14"/>
      <c r="BR440" s="14"/>
      <c r="BS440" s="14"/>
      <c r="BT440" s="14"/>
      <c r="BU440" s="14"/>
      <c r="BV440" s="4"/>
      <c r="BW440" s="4"/>
      <c r="BX440" s="4"/>
      <c r="BY440" s="68"/>
      <c r="BZ440" s="68"/>
      <c r="CA440" s="68"/>
      <c r="CB440" s="4"/>
    </row>
    <row r="441" spans="1:80" x14ac:dyDescent="0.2">
      <c r="A441" s="14">
        <v>902023394</v>
      </c>
      <c r="B441" t="str">
        <f>VLOOKUP($A441,[2]LibPAS!$A$2:$AO$476,2,FALSE)</f>
        <v>UPPER ST CLAIR TWNSHP LIBRARY</v>
      </c>
      <c r="C441" s="168">
        <v>0</v>
      </c>
      <c r="D441" s="155">
        <v>12</v>
      </c>
      <c r="E441" s="14"/>
      <c r="J441" s="14"/>
      <c r="K441" s="14"/>
      <c r="N441" s="14"/>
      <c r="U441" s="14"/>
      <c r="V441" s="14"/>
      <c r="AC441" s="14"/>
      <c r="AI441" s="14"/>
      <c r="AK441" s="14"/>
      <c r="AL441" s="14"/>
      <c r="AM441" s="14"/>
      <c r="AN441" s="14"/>
      <c r="AO441" s="14"/>
      <c r="AP441" s="14"/>
      <c r="AX441" s="14"/>
      <c r="BE441" s="4"/>
      <c r="BF441" s="14"/>
      <c r="BG441" s="14"/>
      <c r="BH441" s="14"/>
      <c r="BI441" s="4"/>
      <c r="BJ441" s="14"/>
      <c r="BK441" s="14"/>
      <c r="BL441" s="14"/>
      <c r="BM441" s="14"/>
      <c r="BN441" s="14"/>
      <c r="BO441" s="4"/>
      <c r="BP441" s="4"/>
      <c r="BQ441" s="14"/>
      <c r="BR441" s="14"/>
      <c r="BS441" s="14"/>
      <c r="BT441" s="14"/>
      <c r="BU441" s="14"/>
      <c r="BV441" s="4"/>
      <c r="BW441" s="4"/>
      <c r="BX441" s="14"/>
      <c r="BY441" s="47"/>
      <c r="BZ441" s="47"/>
      <c r="CA441" s="47"/>
      <c r="CB441" s="4"/>
    </row>
    <row r="442" spans="1:80" x14ac:dyDescent="0.2">
      <c r="A442" s="14">
        <v>919350723</v>
      </c>
      <c r="B442" t="str">
        <f>VLOOKUP($A442,[2]LibPAS!$A$2:$AO$476,2,FALSE)</f>
        <v>VALLEY COMMUNITY LIBRARY</v>
      </c>
      <c r="C442" s="168">
        <v>0</v>
      </c>
      <c r="D442" s="155">
        <v>12</v>
      </c>
      <c r="E442" s="14"/>
      <c r="F442" s="4"/>
      <c r="J442" s="14"/>
      <c r="K442" s="14"/>
      <c r="N442" s="14"/>
      <c r="V442" s="14"/>
      <c r="AX442" s="14"/>
      <c r="BE442" s="4"/>
      <c r="BF442" s="14"/>
      <c r="BG442" s="14"/>
      <c r="BH442" s="14"/>
      <c r="BI442" s="4"/>
      <c r="BJ442" s="14"/>
      <c r="BK442" s="4"/>
      <c r="BL442" s="14"/>
      <c r="BM442" s="4"/>
      <c r="BN442" s="4"/>
      <c r="BO442" s="4"/>
      <c r="BP442" s="4"/>
      <c r="BQ442" s="14"/>
      <c r="BR442" s="4"/>
      <c r="BS442" s="14"/>
      <c r="BT442" s="4"/>
      <c r="BU442" s="14"/>
      <c r="BV442" s="4"/>
      <c r="BW442" s="4"/>
      <c r="BX442" s="14"/>
      <c r="BY442" s="47"/>
      <c r="BZ442" s="47"/>
      <c r="CA442" s="47"/>
      <c r="CB442" s="4"/>
    </row>
    <row r="443" spans="1:80" x14ac:dyDescent="0.2">
      <c r="A443" s="14">
        <v>907651773</v>
      </c>
      <c r="B443" t="str">
        <f>VLOOKUP($A443,[2]LibPAS!$A$2:$AO$476,2,FALSE)</f>
        <v>VANDERGRIFT PUB LIBRARY ASSOC</v>
      </c>
      <c r="C443" s="168">
        <v>0</v>
      </c>
      <c r="D443" s="155">
        <v>7</v>
      </c>
      <c r="E443" s="14"/>
      <c r="F443" s="4"/>
      <c r="J443" s="14"/>
      <c r="K443" s="14"/>
      <c r="AX443" s="14"/>
      <c r="BD443" s="14"/>
      <c r="BE443" s="4"/>
      <c r="BF443" s="14"/>
      <c r="BG443" s="14"/>
      <c r="BH443" s="14"/>
      <c r="BI443" s="4"/>
      <c r="BJ443" s="14"/>
      <c r="BK443" s="14"/>
      <c r="BL443" s="14"/>
      <c r="BM443" s="4"/>
      <c r="BN443" s="4"/>
      <c r="BO443" s="4"/>
      <c r="BP443" s="4"/>
      <c r="BQ443" s="14"/>
      <c r="BR443" s="4"/>
      <c r="BS443" s="14"/>
      <c r="BT443" s="14"/>
      <c r="BU443" s="14"/>
      <c r="BV443" s="4"/>
      <c r="BW443" s="4"/>
      <c r="BX443" s="4"/>
      <c r="BY443" s="68"/>
      <c r="BZ443" s="68"/>
      <c r="CA443" s="68"/>
      <c r="CB443" s="4"/>
    </row>
    <row r="444" spans="1:80" x14ac:dyDescent="0.2">
      <c r="A444" s="14">
        <v>914060365</v>
      </c>
      <c r="B444" t="str">
        <f>VLOOKUP($A444,[2]LibPAS!$A$2:$AO$476,2,FALSE)</f>
        <v>VILLAGE LIBRARY OF MORGANTOWN</v>
      </c>
      <c r="C444" s="168">
        <v>0</v>
      </c>
      <c r="D444" s="155">
        <v>9</v>
      </c>
      <c r="E444" s="14"/>
      <c r="F444" s="14"/>
      <c r="J444" s="14"/>
      <c r="K444" s="14"/>
      <c r="L444" s="14"/>
      <c r="N444" s="14"/>
      <c r="U444" s="14"/>
      <c r="V444" s="14"/>
      <c r="AC444" s="14"/>
      <c r="AI444" s="14"/>
      <c r="AO444" s="14"/>
      <c r="AX444" s="14"/>
      <c r="BC444" s="14"/>
      <c r="BE444" s="4"/>
      <c r="BF444" s="14"/>
      <c r="BG444" s="14"/>
      <c r="BH444" s="14"/>
      <c r="BI444" s="4"/>
      <c r="BJ444" s="14"/>
      <c r="BK444" s="4"/>
      <c r="BL444" s="14"/>
      <c r="BM444" s="14"/>
      <c r="BN444" s="14"/>
      <c r="BO444" s="4"/>
      <c r="BP444" s="4"/>
      <c r="BQ444" s="14"/>
      <c r="BR444" s="14"/>
      <c r="BS444" s="14"/>
      <c r="BT444" s="14"/>
      <c r="BU444" s="4"/>
      <c r="BV444" s="4"/>
      <c r="BW444" s="4"/>
      <c r="BX444" s="14"/>
      <c r="BY444" s="47"/>
      <c r="BZ444" s="47"/>
      <c r="CA444" s="47"/>
      <c r="CB444" s="4"/>
    </row>
    <row r="445" spans="1:80" x14ac:dyDescent="0.2">
      <c r="A445" s="14">
        <v>922091565</v>
      </c>
      <c r="B445" t="str">
        <f>VLOOKUP($A445,[2]LibPAS!$A$2:$AO$476,2,FALSE)</f>
        <v>VILLAGE LIBRARY OF WRIGHTSTOWN</v>
      </c>
      <c r="C445" s="168">
        <v>0</v>
      </c>
      <c r="D445" s="155">
        <v>4</v>
      </c>
      <c r="E445" s="14"/>
      <c r="F445" s="14"/>
      <c r="J445" s="14"/>
      <c r="K445" s="14"/>
      <c r="V445" s="14"/>
      <c r="AX445" s="14"/>
      <c r="BE445" s="4"/>
      <c r="BF445" s="14"/>
      <c r="BG445" s="14"/>
      <c r="BH445" s="14"/>
      <c r="BI445" s="4"/>
      <c r="BJ445" s="14"/>
      <c r="BK445" s="14"/>
      <c r="BL445" s="14"/>
      <c r="BM445" s="14"/>
      <c r="BN445" s="14"/>
      <c r="BO445" s="4"/>
      <c r="BP445" s="4"/>
      <c r="BQ445" s="14"/>
      <c r="BR445" s="14"/>
      <c r="BS445" s="14"/>
      <c r="BT445" s="14"/>
      <c r="BU445" s="14"/>
      <c r="BV445" s="4"/>
      <c r="BW445" s="4"/>
      <c r="BX445" s="4"/>
      <c r="BY445" s="68"/>
      <c r="BZ445" s="68"/>
      <c r="CA445" s="68"/>
      <c r="CB445" s="4"/>
    </row>
    <row r="446" spans="1:80" x14ac:dyDescent="0.2">
      <c r="A446" s="14">
        <v>928031353</v>
      </c>
      <c r="B446" t="str">
        <f>VLOOKUP($A446,[2]LibPAS!$A$2:$AO$476,2,FALSE)</f>
        <v>W W F COMMUNITY LIBRARY</v>
      </c>
      <c r="C446" s="168">
        <v>0</v>
      </c>
      <c r="D446" s="155">
        <v>4</v>
      </c>
      <c r="E446" s="14"/>
      <c r="F446" s="4"/>
      <c r="J446" s="14"/>
      <c r="K446" s="14"/>
      <c r="L446" s="14"/>
      <c r="N446" s="14"/>
      <c r="O446" s="14"/>
      <c r="U446" s="14"/>
      <c r="V446" s="14"/>
      <c r="AC446" s="14"/>
      <c r="AI446" s="14"/>
      <c r="AO446" s="14"/>
      <c r="AX446" s="14"/>
      <c r="BC446" s="14"/>
      <c r="BE446" s="4"/>
      <c r="BF446" s="14"/>
      <c r="BG446" s="14"/>
      <c r="BH446" s="14"/>
      <c r="BI446" s="4"/>
      <c r="BJ446" s="14"/>
      <c r="BK446" s="14"/>
      <c r="BL446" s="14"/>
      <c r="BM446" s="14"/>
      <c r="BN446" s="14"/>
      <c r="BO446" s="4"/>
      <c r="BP446" s="4"/>
      <c r="BQ446" s="14"/>
      <c r="BR446" s="4"/>
      <c r="BS446" s="14"/>
      <c r="BT446" s="14"/>
      <c r="BU446" s="14"/>
      <c r="BV446" s="4"/>
      <c r="BW446" s="4"/>
      <c r="BX446" s="4"/>
      <c r="BY446" s="68"/>
      <c r="BZ446" s="68"/>
      <c r="CA446" s="68"/>
      <c r="CB446" s="4"/>
    </row>
    <row r="447" spans="1:80" x14ac:dyDescent="0.2">
      <c r="A447" s="14">
        <v>922091445</v>
      </c>
      <c r="B447" t="str">
        <f>VLOOKUP($A447,[2]LibPAS!$A$2:$AO$476,2,FALSE)</f>
        <v>WARMINSTER TOWNSHIP LIBRARY</v>
      </c>
      <c r="C447" s="168">
        <v>1698</v>
      </c>
      <c r="D447" s="155">
        <v>12</v>
      </c>
      <c r="E447" s="14"/>
      <c r="J447" s="14"/>
      <c r="K447" s="14"/>
      <c r="L447" s="14"/>
      <c r="O447" s="14"/>
      <c r="U447" s="14"/>
      <c r="V447" s="14"/>
      <c r="AC447" s="14"/>
      <c r="AI447" s="14"/>
      <c r="AO447" s="14"/>
      <c r="BE447" s="4"/>
      <c r="BF447" s="14"/>
      <c r="BG447" s="14"/>
      <c r="BH447" s="14"/>
      <c r="BI447" s="4"/>
      <c r="BJ447" s="14"/>
      <c r="BL447" s="14"/>
      <c r="BM447" s="14"/>
      <c r="BN447" s="14"/>
      <c r="BO447" s="4"/>
      <c r="BP447" s="4"/>
      <c r="BQ447" s="14"/>
      <c r="BR447" s="14"/>
      <c r="BS447" s="14"/>
      <c r="BT447" s="14"/>
      <c r="BU447" s="14"/>
      <c r="BV447" s="4"/>
      <c r="BW447" s="4"/>
      <c r="BX447" s="4"/>
      <c r="BY447" s="68"/>
      <c r="BZ447" s="68"/>
      <c r="CA447" s="68"/>
      <c r="CB447" s="4"/>
    </row>
    <row r="448" spans="1:80" x14ac:dyDescent="0.2">
      <c r="A448" s="14">
        <v>905620753</v>
      </c>
      <c r="B448" t="str">
        <f>VLOOKUP($A448,[2]LibPAS!$A$2:$AO$476,2,FALSE)</f>
        <v>WARREN LIBRARY ASSOCIATION</v>
      </c>
      <c r="C448" s="157">
        <v>0</v>
      </c>
      <c r="D448" s="155">
        <v>26</v>
      </c>
      <c r="F448" s="14"/>
      <c r="J448" s="14"/>
      <c r="K448" s="14"/>
      <c r="N448" s="14"/>
      <c r="U448" s="14"/>
      <c r="V448" s="14"/>
      <c r="AI448" s="14"/>
      <c r="AX448" s="14"/>
      <c r="AY448" s="14"/>
      <c r="AZ448" s="14"/>
      <c r="BA448" s="14"/>
      <c r="BB448" s="14"/>
      <c r="BC448" s="14"/>
      <c r="BD448" s="14"/>
      <c r="BE448" s="4"/>
      <c r="BF448" s="4"/>
      <c r="BG448" s="4"/>
      <c r="BH448" s="14"/>
      <c r="BI448" s="4"/>
      <c r="BJ448" s="14"/>
      <c r="BK448" s="4"/>
      <c r="BL448" s="14"/>
      <c r="BM448" s="14"/>
      <c r="BN448" s="14"/>
      <c r="BO448" s="4"/>
      <c r="BP448" s="4"/>
      <c r="BQ448" s="14"/>
      <c r="BR448" s="14"/>
      <c r="BS448" s="14"/>
      <c r="BT448" s="14"/>
      <c r="BU448" s="4"/>
      <c r="BV448" s="4"/>
      <c r="BW448" s="4"/>
      <c r="BX448" s="14"/>
      <c r="BY448" s="47"/>
      <c r="BZ448" s="47"/>
      <c r="CA448" s="47"/>
      <c r="CB448" s="4"/>
    </row>
    <row r="449" spans="1:80" x14ac:dyDescent="0.2">
      <c r="A449" s="14">
        <v>901630783</v>
      </c>
      <c r="B449" t="str">
        <f>VLOOKUP($A449,[2]LibPAS!$A$2:$AO$476,2,FALSE)</f>
        <v>WASHINGTON SYS ADMIN UNIT</v>
      </c>
      <c r="C449" s="157">
        <v>0</v>
      </c>
      <c r="D449" s="145">
        <v>0</v>
      </c>
      <c r="E449" s="14"/>
      <c r="F449" s="14"/>
      <c r="J449" s="14"/>
      <c r="K449" s="14"/>
      <c r="L449" s="14"/>
      <c r="O449" s="14"/>
      <c r="U449" s="14"/>
      <c r="V449" s="14"/>
      <c r="AC449" s="14"/>
      <c r="AI449" s="14"/>
      <c r="AO449" s="14"/>
      <c r="BE449" s="4"/>
      <c r="BF449" s="14"/>
      <c r="BG449" s="14"/>
      <c r="BH449" s="14"/>
      <c r="BI449" s="4"/>
      <c r="BJ449" s="14"/>
      <c r="BK449" s="4"/>
      <c r="BL449" s="14"/>
      <c r="BM449" s="14"/>
      <c r="BN449" s="14"/>
      <c r="BO449" s="4"/>
      <c r="BP449" s="4"/>
      <c r="BQ449" s="14"/>
      <c r="BR449" s="14"/>
      <c r="BS449" s="14"/>
      <c r="BT449" s="14"/>
      <c r="BU449" s="14"/>
      <c r="BV449" s="4"/>
      <c r="BW449" s="4"/>
      <c r="BX449" s="14"/>
      <c r="BY449" s="68"/>
      <c r="BZ449" s="68"/>
      <c r="CA449" s="47"/>
      <c r="CB449" s="4"/>
    </row>
    <row r="450" spans="1:80" x14ac:dyDescent="0.2">
      <c r="A450" s="14">
        <v>905251083</v>
      </c>
      <c r="B450" t="str">
        <f>VLOOKUP($A450,[2]LibPAS!$A$2:$AO$476,2,FALSE)</f>
        <v>WATERFORD PUBLIC LIBRARY</v>
      </c>
      <c r="C450" s="168">
        <v>0</v>
      </c>
      <c r="D450" s="155">
        <v>2</v>
      </c>
      <c r="E450" s="14"/>
      <c r="J450" s="14"/>
      <c r="K450" s="14"/>
      <c r="O450" s="14"/>
      <c r="V450" s="14"/>
      <c r="AX450" s="14"/>
      <c r="BE450" s="4"/>
      <c r="BF450" s="14"/>
      <c r="BG450" s="14"/>
      <c r="BH450" s="14"/>
      <c r="BI450" s="4"/>
      <c r="BJ450" s="14"/>
      <c r="BK450" s="4"/>
      <c r="BL450" s="14"/>
      <c r="BM450" s="14"/>
      <c r="BN450" s="14"/>
      <c r="BO450" s="4"/>
      <c r="BP450" s="4"/>
      <c r="BQ450" s="14"/>
      <c r="BR450" s="14"/>
      <c r="BS450" s="14"/>
      <c r="BT450" s="14"/>
      <c r="BU450" s="14"/>
      <c r="BV450" s="4"/>
      <c r="BW450" s="4"/>
      <c r="BX450" s="4"/>
      <c r="BY450" s="68"/>
      <c r="BZ450" s="68"/>
      <c r="CA450" s="68"/>
      <c r="CB450" s="4"/>
    </row>
    <row r="451" spans="1:80" x14ac:dyDescent="0.2">
      <c r="A451" s="14">
        <v>919640333</v>
      </c>
      <c r="B451" t="str">
        <f>VLOOKUP($A451,[2]LibPAS!$A$2:$AO$476,2,FALSE)</f>
        <v>WAYNE COUNTY PUBLIC LIBRARY</v>
      </c>
      <c r="C451" s="168">
        <v>0</v>
      </c>
      <c r="D451" s="155">
        <v>12</v>
      </c>
      <c r="E451" s="14"/>
      <c r="F451" s="4"/>
      <c r="J451" s="14"/>
      <c r="K451" s="14"/>
      <c r="N451" s="14"/>
      <c r="U451" s="14"/>
      <c r="V451" s="14"/>
      <c r="AC451" s="14"/>
      <c r="AI451" s="14"/>
      <c r="AO451" s="14"/>
      <c r="AX451" s="14"/>
      <c r="BC451" s="14"/>
      <c r="BE451" s="4"/>
      <c r="BF451" s="14"/>
      <c r="BG451" s="14"/>
      <c r="BH451" s="14"/>
      <c r="BI451" s="4"/>
      <c r="BJ451" s="14"/>
      <c r="BK451" s="4"/>
      <c r="BL451" s="14"/>
      <c r="BM451" s="14"/>
      <c r="BN451" s="14"/>
      <c r="BO451" s="4"/>
      <c r="BP451" s="4"/>
      <c r="BQ451" s="14"/>
      <c r="BR451" s="4"/>
      <c r="BS451" s="14"/>
      <c r="BT451" s="14"/>
      <c r="BU451" s="4"/>
      <c r="BV451" s="4"/>
      <c r="BW451" s="4"/>
      <c r="BX451" s="14"/>
      <c r="BY451" s="47"/>
      <c r="BZ451" s="47"/>
      <c r="CA451" s="47"/>
      <c r="CB451" s="4"/>
    </row>
    <row r="452" spans="1:80" x14ac:dyDescent="0.2">
      <c r="A452" s="14">
        <v>919640353</v>
      </c>
      <c r="B452" t="str">
        <f>VLOOKUP($A452,[2]LibPAS!$A$2:$AO$476,2,FALSE)</f>
        <v>WAYNE SYS ADMIN UNIT</v>
      </c>
      <c r="C452" s="157">
        <v>0</v>
      </c>
      <c r="D452" s="155">
        <v>0</v>
      </c>
      <c r="E452" s="14"/>
      <c r="F452" s="14"/>
      <c r="G452" s="14"/>
      <c r="H452" s="14"/>
      <c r="I452" s="14"/>
      <c r="J452" s="14"/>
      <c r="K452" s="14"/>
      <c r="L452" s="14"/>
      <c r="N452" s="14"/>
      <c r="U452" s="14"/>
      <c r="V452" s="14"/>
      <c r="W452" s="14"/>
      <c r="AC452" s="14"/>
      <c r="AI452" s="14"/>
      <c r="AO452" s="14"/>
      <c r="AX452" s="14"/>
      <c r="BD452" s="14"/>
      <c r="BE452" s="4"/>
      <c r="BF452" s="14"/>
      <c r="BG452" s="14"/>
      <c r="BH452" s="14"/>
      <c r="BI452" s="4"/>
      <c r="BJ452" s="14"/>
      <c r="BK452" s="14"/>
      <c r="BL452" s="14"/>
      <c r="BM452" s="14"/>
      <c r="BN452" s="14"/>
      <c r="BO452" s="4"/>
      <c r="BP452" s="4"/>
      <c r="BQ452" s="14"/>
      <c r="BR452" s="14"/>
      <c r="BS452" s="14"/>
      <c r="BT452" s="14"/>
      <c r="BU452" s="4"/>
      <c r="BV452" s="4"/>
      <c r="BW452" s="4"/>
      <c r="BX452" s="14"/>
      <c r="BY452" s="14"/>
      <c r="BZ452" s="14"/>
      <c r="CA452" s="14"/>
      <c r="CB452" s="4"/>
    </row>
    <row r="453" spans="1:80" x14ac:dyDescent="0.2">
      <c r="A453" s="14">
        <v>914062073</v>
      </c>
      <c r="B453" t="str">
        <f>VLOOKUP($A453,[2]LibPAS!$A$2:$AO$476,2,FALSE)</f>
        <v>WERNERSVILLE PUBLIC LIBRARY</v>
      </c>
      <c r="C453" s="168">
        <v>0</v>
      </c>
      <c r="D453" s="155">
        <v>9</v>
      </c>
      <c r="E453" s="14"/>
      <c r="F453" s="14"/>
      <c r="J453" s="14"/>
      <c r="K453" s="14"/>
      <c r="N453" s="14"/>
      <c r="U453" s="14"/>
      <c r="V453" s="14"/>
      <c r="AC453" s="14"/>
      <c r="AI453" s="14"/>
      <c r="AO453" s="14"/>
      <c r="BE453" s="4"/>
      <c r="BF453" s="14"/>
      <c r="BG453" s="14"/>
      <c r="BH453" s="14"/>
      <c r="BI453" s="4"/>
      <c r="BJ453" s="14"/>
      <c r="BK453" s="4"/>
      <c r="BL453" s="14"/>
      <c r="BM453" s="14"/>
      <c r="BN453" s="14"/>
      <c r="BO453" s="4"/>
      <c r="BP453" s="4"/>
      <c r="BQ453" s="14"/>
      <c r="BR453" s="14"/>
      <c r="BS453" s="14"/>
      <c r="BT453" s="14"/>
      <c r="BU453" s="4"/>
      <c r="BV453" s="4"/>
      <c r="BW453" s="4"/>
      <c r="BX453" s="4"/>
      <c r="BY453" s="68"/>
      <c r="BZ453" s="68"/>
      <c r="CA453" s="68"/>
      <c r="CB453" s="4"/>
    </row>
    <row r="454" spans="1:80" x14ac:dyDescent="0.2">
      <c r="A454" s="14">
        <v>924151833</v>
      </c>
      <c r="B454" t="str">
        <f>VLOOKUP($A454,[2]LibPAS!$A$2:$AO$476,2,FALSE)</f>
        <v>WEST CHESTER PUBLIC LIBRARY</v>
      </c>
      <c r="C454" s="168">
        <v>0</v>
      </c>
      <c r="D454" s="155">
        <v>9</v>
      </c>
      <c r="E454" s="14"/>
      <c r="F454" s="4"/>
      <c r="J454" s="14"/>
      <c r="K454" s="14"/>
      <c r="L454" s="14"/>
      <c r="N454" s="14"/>
      <c r="O454" s="14"/>
      <c r="U454" s="14"/>
      <c r="V454" s="14"/>
      <c r="AC454" s="14"/>
      <c r="AI454" s="14"/>
      <c r="AO454" s="14"/>
      <c r="AX454" s="14"/>
      <c r="BC454" s="14"/>
      <c r="BD454" s="14"/>
      <c r="BE454" s="4"/>
      <c r="BF454" s="14"/>
      <c r="BG454" s="14"/>
      <c r="BH454" s="14"/>
      <c r="BI454" s="4"/>
      <c r="BJ454" s="14"/>
      <c r="BK454" s="14"/>
      <c r="BL454" s="14"/>
      <c r="BM454" s="14"/>
      <c r="BN454" s="14"/>
      <c r="BO454" s="4"/>
      <c r="BP454" s="4"/>
      <c r="BQ454" s="14"/>
      <c r="BR454" s="14"/>
      <c r="BS454" s="14"/>
      <c r="BT454" s="14"/>
      <c r="BU454" s="4"/>
      <c r="BV454" s="4"/>
      <c r="BW454" s="4"/>
      <c r="BX454" s="14"/>
      <c r="BY454" s="14"/>
      <c r="BZ454" s="14"/>
      <c r="CA454" s="14"/>
      <c r="CB454" s="4"/>
    </row>
    <row r="455" spans="1:80" x14ac:dyDescent="0.2">
      <c r="A455" s="14">
        <v>916600203</v>
      </c>
      <c r="B455" t="str">
        <f>VLOOKUP($A455,[2]LibPAS!$A$2:$AO$476,2,FALSE)</f>
        <v>WEST END LIBRARY</v>
      </c>
      <c r="C455" s="168">
        <v>0</v>
      </c>
      <c r="D455" s="155">
        <v>4</v>
      </c>
      <c r="E455" s="14"/>
      <c r="F455" s="14"/>
      <c r="J455" s="14"/>
      <c r="K455" s="14"/>
      <c r="L455" s="14"/>
      <c r="N455" s="14"/>
      <c r="O455" s="14"/>
      <c r="U455" s="14"/>
      <c r="V455" s="14"/>
      <c r="AC455" s="14"/>
      <c r="AI455" s="14"/>
      <c r="AO455" s="14"/>
      <c r="BD455" s="14"/>
      <c r="BE455" s="4"/>
      <c r="BF455" s="14"/>
      <c r="BG455" s="14"/>
      <c r="BH455" s="14"/>
      <c r="BI455" s="4"/>
      <c r="BJ455" s="14"/>
      <c r="BK455" s="14"/>
      <c r="BL455" s="14"/>
      <c r="BM455" s="14"/>
      <c r="BN455" s="14"/>
      <c r="BO455" s="4"/>
      <c r="BP455" s="4"/>
      <c r="BQ455" s="14"/>
      <c r="BR455" s="4"/>
      <c r="BS455" s="14"/>
      <c r="BT455" s="14"/>
      <c r="BU455" s="14"/>
      <c r="BV455" s="4"/>
      <c r="BW455" s="4"/>
      <c r="BX455" s="14"/>
      <c r="BY455" s="14"/>
      <c r="BZ455" s="14"/>
      <c r="CA455" s="14"/>
      <c r="CB455" s="4"/>
    </row>
    <row r="456" spans="1:80" x14ac:dyDescent="0.2">
      <c r="A456" s="14">
        <v>918402013</v>
      </c>
      <c r="B456" t="str">
        <f>VLOOKUP($A456,[2]LibPAS!$A$2:$AO$476,2,FALSE)</f>
        <v>WEST PITTSTON LIBRARY</v>
      </c>
      <c r="C456" s="168">
        <v>0</v>
      </c>
      <c r="D456" s="155">
        <v>10</v>
      </c>
      <c r="E456" s="14"/>
      <c r="F456" s="14"/>
      <c r="J456" s="14"/>
      <c r="K456" s="14"/>
      <c r="L456" s="14"/>
      <c r="U456" s="14"/>
      <c r="V456" s="14"/>
      <c r="AC456" s="14"/>
      <c r="AI456" s="14"/>
      <c r="AO456" s="14"/>
      <c r="AX456" s="14"/>
      <c r="BC456" s="14"/>
      <c r="BD456" s="14"/>
      <c r="BE456" s="4"/>
      <c r="BF456" s="14"/>
      <c r="BG456" s="14"/>
      <c r="BH456" s="14"/>
      <c r="BI456" s="4"/>
      <c r="BJ456" s="14"/>
      <c r="BK456" s="14"/>
      <c r="BL456" s="14"/>
      <c r="BM456" s="14"/>
      <c r="BN456" s="14"/>
      <c r="BO456" s="4"/>
      <c r="BP456" s="4"/>
      <c r="BQ456" s="14"/>
      <c r="BR456" s="4"/>
      <c r="BS456" s="14"/>
      <c r="BT456" s="14"/>
      <c r="BU456" s="14"/>
      <c r="BV456" s="4"/>
      <c r="BW456" s="4"/>
      <c r="BX456" s="4"/>
      <c r="BY456" s="68"/>
      <c r="BZ456" s="68"/>
      <c r="CA456" s="68"/>
      <c r="CB456" s="4"/>
    </row>
    <row r="457" spans="1:80" x14ac:dyDescent="0.2">
      <c r="A457" s="14">
        <v>902022373</v>
      </c>
      <c r="B457" t="str">
        <f>VLOOKUP($A457,[2]LibPAS!$A$2:$AO$476,2,FALSE)</f>
        <v>WESTERN ALLEGHENY COMM LIBRARY</v>
      </c>
      <c r="C457" s="168">
        <v>43317</v>
      </c>
      <c r="D457" s="155">
        <v>17</v>
      </c>
      <c r="F457" s="14"/>
      <c r="J457" s="14"/>
      <c r="K457" s="14"/>
      <c r="O457" s="14"/>
      <c r="U457" s="14"/>
      <c r="V457" s="14"/>
      <c r="AC457" s="14"/>
      <c r="AI457" s="14"/>
      <c r="AO457" s="14"/>
      <c r="AX457" s="14"/>
      <c r="BC457" s="14"/>
      <c r="BE457" s="4"/>
      <c r="BF457" s="14"/>
      <c r="BG457" s="14"/>
      <c r="BH457" s="14"/>
      <c r="BI457" s="4"/>
      <c r="BJ457" s="14"/>
      <c r="BK457" s="4"/>
      <c r="BL457" s="14"/>
      <c r="BM457" s="14"/>
      <c r="BN457" s="14"/>
      <c r="BO457" s="4"/>
      <c r="BP457" s="4"/>
      <c r="BQ457" s="14"/>
      <c r="BR457" s="14"/>
      <c r="BS457" s="14"/>
      <c r="BT457" s="14"/>
      <c r="BU457" s="4"/>
      <c r="BV457" s="4"/>
      <c r="BW457" s="4"/>
      <c r="BX457" s="14"/>
      <c r="BY457" s="47"/>
      <c r="BZ457" s="47"/>
      <c r="CA457" s="47"/>
      <c r="CB457" s="4"/>
    </row>
    <row r="458" spans="1:80" x14ac:dyDescent="0.2">
      <c r="A458" s="14">
        <v>920450065</v>
      </c>
      <c r="B458" t="str">
        <f>VLOOKUP($A458,[2]LibPAS!$A$2:$AO$476,2,FALSE)</f>
        <v>WESTERN POCONO COMMUNITY LIBRARY</v>
      </c>
      <c r="C458" s="168">
        <v>0</v>
      </c>
      <c r="D458" s="155">
        <v>40</v>
      </c>
      <c r="E458" s="14"/>
      <c r="F458" s="14"/>
      <c r="J458" s="14"/>
      <c r="K458" s="14"/>
      <c r="V458" s="14"/>
      <c r="BE458" s="4"/>
      <c r="BF458" s="14"/>
      <c r="BG458" s="14"/>
      <c r="BH458" s="14"/>
      <c r="BI458" s="4"/>
      <c r="BJ458" s="14"/>
      <c r="BK458" s="4"/>
      <c r="BL458" s="14"/>
      <c r="BM458" s="14"/>
      <c r="BN458" s="14"/>
      <c r="BO458" s="4"/>
      <c r="BP458" s="4"/>
      <c r="BQ458" s="14"/>
      <c r="BR458" s="14"/>
      <c r="BS458" s="14"/>
      <c r="BT458" s="14"/>
      <c r="BU458" s="14"/>
      <c r="BV458" s="4"/>
      <c r="BW458" s="4"/>
      <c r="BX458" s="14"/>
      <c r="BY458" s="68"/>
      <c r="BZ458" s="68"/>
      <c r="CA458" s="68"/>
      <c r="CB458" s="4"/>
    </row>
    <row r="459" spans="1:80" x14ac:dyDescent="0.2">
      <c r="A459" s="14">
        <v>917591173</v>
      </c>
      <c r="B459" t="str">
        <f>VLOOKUP($A459,[2]LibPAS!$A$2:$AO$476,2,FALSE)</f>
        <v>WESTFIELD PUBLIC LIBRARY</v>
      </c>
      <c r="C459" s="157">
        <v>0</v>
      </c>
      <c r="D459" s="155">
        <v>6</v>
      </c>
      <c r="E459" s="14"/>
      <c r="F459" s="14"/>
      <c r="J459" s="14"/>
      <c r="K459" s="14"/>
      <c r="O459" s="14"/>
      <c r="U459" s="14"/>
      <c r="V459" s="14"/>
      <c r="AC459" s="14"/>
      <c r="AI459" s="14"/>
      <c r="AO459" s="14"/>
      <c r="AX459" s="14"/>
      <c r="BC459" s="14"/>
      <c r="BE459" s="4"/>
      <c r="BF459" s="14"/>
      <c r="BG459" s="14"/>
      <c r="BH459" s="14"/>
      <c r="BI459" s="4"/>
      <c r="BJ459" s="14"/>
      <c r="BK459" s="14"/>
      <c r="BL459" s="14"/>
      <c r="BM459" s="14"/>
      <c r="BN459" s="14"/>
      <c r="BO459" s="4"/>
      <c r="BP459" s="4"/>
      <c r="BQ459" s="14"/>
      <c r="BR459" s="14"/>
      <c r="BS459" s="14"/>
      <c r="BT459" s="14"/>
      <c r="BU459" s="4"/>
      <c r="BV459" s="4"/>
      <c r="BW459" s="4"/>
      <c r="BX459" s="14"/>
      <c r="BY459" s="14"/>
      <c r="BZ459" s="14"/>
      <c r="CA459" s="14"/>
      <c r="CB459" s="4"/>
    </row>
    <row r="460" spans="1:80" x14ac:dyDescent="0.2">
      <c r="A460" s="14">
        <v>907650985</v>
      </c>
      <c r="B460" t="str">
        <f>VLOOKUP($A460,[2]LibPAS!$A$2:$AO$476,2,FALSE)</f>
        <v>WESTMORELAND SYS ADMIN UNIT</v>
      </c>
      <c r="C460" s="157">
        <v>0</v>
      </c>
      <c r="D460" s="155">
        <v>0</v>
      </c>
      <c r="E460" s="14"/>
      <c r="F460" s="4"/>
      <c r="J460" s="14"/>
      <c r="K460" s="14"/>
      <c r="U460" s="14"/>
      <c r="V460" s="14"/>
      <c r="AO460" s="14"/>
      <c r="AX460" s="14"/>
      <c r="BE460" s="4"/>
      <c r="BF460" s="14"/>
      <c r="BG460" s="14"/>
      <c r="BH460" s="14"/>
      <c r="BI460" s="4"/>
      <c r="BJ460" s="14"/>
      <c r="BK460" s="4"/>
      <c r="BL460" s="14"/>
      <c r="BM460" s="4"/>
      <c r="BN460" s="4"/>
      <c r="BO460" s="4"/>
      <c r="BP460" s="4"/>
      <c r="BQ460" s="14"/>
      <c r="BR460" s="14"/>
      <c r="BS460" s="14"/>
      <c r="BT460" s="14"/>
      <c r="BU460" s="4"/>
      <c r="BV460" s="4"/>
      <c r="BW460" s="4"/>
      <c r="BX460" s="4"/>
      <c r="BY460" s="68"/>
      <c r="BZ460" s="68"/>
      <c r="CA460" s="68"/>
      <c r="CB460" s="4"/>
    </row>
    <row r="461" spans="1:80" x14ac:dyDescent="0.2">
      <c r="A461" s="14">
        <v>902023723</v>
      </c>
      <c r="B461" t="str">
        <f>VLOOKUP($A461,[2]LibPAS!$A$2:$AO$476,2,FALSE)</f>
        <v>WHITEHALL PUBLIC LIBRARY</v>
      </c>
      <c r="C461" s="168">
        <v>0</v>
      </c>
      <c r="D461" s="155">
        <v>18</v>
      </c>
      <c r="E461" s="14"/>
      <c r="F461" s="14"/>
      <c r="J461" s="14"/>
      <c r="K461" s="14"/>
      <c r="L461" s="14"/>
      <c r="O461" s="14"/>
      <c r="V461" s="14"/>
      <c r="AI461" s="14"/>
      <c r="BD461" s="14"/>
      <c r="BE461" s="4"/>
      <c r="BF461" s="14"/>
      <c r="BG461" s="14"/>
      <c r="BH461" s="14"/>
      <c r="BI461" s="4"/>
      <c r="BJ461" s="14"/>
      <c r="BK461" s="14"/>
      <c r="BL461" s="14"/>
      <c r="BM461" s="14"/>
      <c r="BN461" s="14"/>
      <c r="BO461" s="4"/>
      <c r="BP461" s="4"/>
      <c r="BQ461" s="14"/>
      <c r="BR461" s="14"/>
      <c r="BS461" s="14"/>
      <c r="BT461" s="14"/>
      <c r="BU461" s="14"/>
      <c r="BV461" s="4"/>
      <c r="BW461" s="4"/>
      <c r="BX461" s="4"/>
      <c r="BY461" s="68"/>
      <c r="BZ461" s="68"/>
      <c r="CA461" s="68"/>
      <c r="CB461" s="4"/>
    </row>
    <row r="462" spans="1:80" x14ac:dyDescent="0.2">
      <c r="A462" s="14">
        <v>921390724</v>
      </c>
      <c r="B462" t="str">
        <f>VLOOKUP($A462,[2]LibPAS!$A$2:$AO$476,2,FALSE)</f>
        <v>WHITEHALL TOWNSHIP PUB LIBRARY</v>
      </c>
      <c r="C462" s="168">
        <v>0</v>
      </c>
      <c r="D462" s="155">
        <v>17</v>
      </c>
      <c r="E462" s="14"/>
      <c r="J462" s="14"/>
      <c r="K462" s="14"/>
      <c r="L462" s="14"/>
      <c r="N462" s="14"/>
      <c r="O462" s="14"/>
      <c r="U462" s="14"/>
      <c r="V462" s="14"/>
      <c r="AC462" s="14"/>
      <c r="AI462" s="14"/>
      <c r="AO462" s="14"/>
      <c r="BE462" s="4"/>
      <c r="BF462" s="14"/>
      <c r="BG462" s="14"/>
      <c r="BH462" s="14"/>
      <c r="BI462" s="4"/>
      <c r="BJ462" s="14"/>
      <c r="BK462" s="14"/>
      <c r="BL462" s="14"/>
      <c r="BM462" s="14"/>
      <c r="BN462" s="14"/>
      <c r="BO462" s="4"/>
      <c r="BP462" s="4"/>
      <c r="BQ462" s="14"/>
      <c r="BR462" s="4"/>
      <c r="BS462" s="14"/>
      <c r="BT462" s="14"/>
      <c r="BU462" s="14"/>
      <c r="BV462" s="4"/>
      <c r="BW462" s="4"/>
      <c r="BX462" s="14"/>
      <c r="BY462" s="47"/>
      <c r="BZ462" s="47"/>
      <c r="CA462" s="47"/>
      <c r="CB462" s="4"/>
    </row>
    <row r="463" spans="1:80" x14ac:dyDescent="0.2">
      <c r="A463" s="14">
        <v>909240245</v>
      </c>
      <c r="B463" t="str">
        <f>VLOOKUP($A463,[2]LibPAS!$A$2:$AO$476,2,FALSE)</f>
        <v>WILCOX PUBLIC LIBRARY</v>
      </c>
      <c r="C463" s="168">
        <v>0</v>
      </c>
      <c r="D463" s="155">
        <v>3</v>
      </c>
      <c r="E463" s="14"/>
      <c r="F463" s="4"/>
      <c r="J463" s="14"/>
      <c r="K463" s="14"/>
      <c r="N463" s="14"/>
      <c r="V463" s="14"/>
      <c r="AX463" s="14"/>
      <c r="BE463" s="4"/>
      <c r="BF463" s="14"/>
      <c r="BG463" s="14"/>
      <c r="BH463" s="14"/>
      <c r="BI463" s="4"/>
      <c r="BJ463" s="14"/>
      <c r="BK463" s="4"/>
      <c r="BL463" s="14"/>
      <c r="BM463" s="14"/>
      <c r="BN463" s="14"/>
      <c r="BO463" s="4"/>
      <c r="BP463" s="4"/>
      <c r="BQ463" s="14"/>
      <c r="BR463" s="4"/>
      <c r="BS463" s="14"/>
      <c r="BT463" s="14"/>
      <c r="BU463" s="4"/>
      <c r="BV463" s="4"/>
      <c r="BW463" s="4"/>
      <c r="BX463" s="4"/>
      <c r="BY463" s="68"/>
      <c r="BZ463" s="68"/>
      <c r="CA463" s="68"/>
      <c r="CB463" s="4"/>
    </row>
    <row r="464" spans="1:80" x14ac:dyDescent="0.2">
      <c r="A464" s="14">
        <v>902023783</v>
      </c>
      <c r="B464" t="str">
        <f>VLOOKUP($A464,[2]LibPAS!$A$2:$AO$476,2,FALSE)</f>
        <v>WILKINSBURG PUBLIC LIBRARY</v>
      </c>
      <c r="C464" s="168">
        <v>0</v>
      </c>
      <c r="D464" s="155">
        <v>24</v>
      </c>
      <c r="E464" s="14"/>
      <c r="F464" s="4"/>
      <c r="J464" s="14"/>
      <c r="K464" s="14"/>
      <c r="L464" s="14"/>
      <c r="N464" s="14"/>
      <c r="O464" s="14"/>
      <c r="U464" s="14"/>
      <c r="V464" s="14"/>
      <c r="AC464" s="14"/>
      <c r="AI464" s="14"/>
      <c r="AO464" s="14"/>
      <c r="AX464" s="14"/>
      <c r="BC464" s="14"/>
      <c r="BE464" s="4"/>
      <c r="BF464" s="14"/>
      <c r="BG464" s="14"/>
      <c r="BH464" s="14"/>
      <c r="BI464" s="4"/>
      <c r="BJ464" s="14"/>
      <c r="BK464" s="14"/>
      <c r="BL464" s="14"/>
      <c r="BM464" s="14"/>
      <c r="BN464" s="14"/>
      <c r="BO464" s="4"/>
      <c r="BP464" s="4"/>
      <c r="BQ464" s="14"/>
      <c r="BR464" s="14"/>
      <c r="BS464" s="14"/>
      <c r="BT464" s="14"/>
      <c r="BU464" s="14"/>
      <c r="BV464" s="4"/>
      <c r="BW464" s="4"/>
      <c r="BX464" s="14"/>
      <c r="BY464" s="47"/>
      <c r="BZ464" s="47"/>
      <c r="CA464" s="47"/>
      <c r="CB464" s="4"/>
    </row>
    <row r="465" spans="1:81" x14ac:dyDescent="0.2">
      <c r="A465" s="14">
        <v>923461805</v>
      </c>
      <c r="B465" t="str">
        <f>VLOOKUP($A465,[2]LibPAS!$A$2:$AO$476,2,FALSE)</f>
        <v>WILLIAM JEANES MEM LIBRARY</v>
      </c>
      <c r="C465" s="168">
        <v>0</v>
      </c>
      <c r="D465" s="155">
        <v>15</v>
      </c>
      <c r="E465" s="14"/>
      <c r="F465" s="14"/>
      <c r="J465" s="14"/>
      <c r="K465" s="14"/>
      <c r="N465" s="14"/>
      <c r="U465" s="14"/>
      <c r="V465" s="14"/>
      <c r="AC465" s="14"/>
      <c r="AI465" s="14"/>
      <c r="AO465" s="14"/>
      <c r="BE465" s="4"/>
      <c r="BF465" s="14"/>
      <c r="BG465" s="14"/>
      <c r="BH465" s="14"/>
      <c r="BI465" s="4"/>
      <c r="BJ465" s="14"/>
      <c r="BK465" s="14"/>
      <c r="BL465" s="14"/>
      <c r="BM465" s="14"/>
      <c r="BN465" s="14"/>
      <c r="BO465" s="4"/>
      <c r="BP465" s="4"/>
      <c r="BQ465" s="14"/>
      <c r="BR465" s="14"/>
      <c r="BS465" s="14"/>
      <c r="BT465" s="14"/>
      <c r="BU465" s="4"/>
      <c r="BV465" s="4"/>
      <c r="BW465" s="4"/>
      <c r="BX465" s="14"/>
      <c r="BY465" s="47"/>
      <c r="BZ465" s="47"/>
      <c r="CA465" s="47"/>
      <c r="CB465" s="4"/>
    </row>
    <row r="466" spans="1:81" x14ac:dyDescent="0.2">
      <c r="A466" s="14">
        <v>908070693</v>
      </c>
      <c r="B466" t="str">
        <f>VLOOKUP($A466,[2]LibPAS!$A$2:$AO$476,2,FALSE)</f>
        <v>WILLIAMSBURG PUBLIC LIBRARY</v>
      </c>
      <c r="C466" s="168">
        <v>0</v>
      </c>
      <c r="D466" s="155">
        <v>8</v>
      </c>
      <c r="E466" s="14"/>
      <c r="F466" s="4"/>
      <c r="J466" s="14"/>
      <c r="K466" s="14"/>
      <c r="N466" s="14"/>
      <c r="V466" s="14"/>
      <c r="AX466" s="14"/>
      <c r="BE466" s="4"/>
      <c r="BF466" s="14"/>
      <c r="BG466" s="14"/>
      <c r="BH466" s="14"/>
      <c r="BI466" s="4"/>
      <c r="BJ466" s="14"/>
      <c r="BK466" s="14"/>
      <c r="BL466" s="14"/>
      <c r="BM466" s="14"/>
      <c r="BN466" s="14"/>
      <c r="BO466" s="4"/>
      <c r="BP466" s="4"/>
      <c r="BQ466" s="14"/>
      <c r="BR466" s="14"/>
      <c r="BS466" s="14"/>
      <c r="BT466" s="14"/>
      <c r="BU466" s="14"/>
      <c r="BV466" s="4"/>
      <c r="BW466" s="4"/>
      <c r="BX466" s="4"/>
      <c r="BY466" s="68"/>
      <c r="BZ466" s="68"/>
      <c r="CA466" s="68"/>
      <c r="CB466" s="4"/>
    </row>
    <row r="467" spans="1:81" x14ac:dyDescent="0.2">
      <c r="A467" s="14">
        <v>908561503</v>
      </c>
      <c r="B467" t="str">
        <f>VLOOKUP($A467,[2]LibPAS!$A$2:$AO$476,2,FALSE)</f>
        <v>WINDBER PUBLIC LIBRARY</v>
      </c>
      <c r="C467" s="168">
        <v>0</v>
      </c>
      <c r="D467" s="155">
        <v>11</v>
      </c>
      <c r="E467" s="14"/>
      <c r="J467" s="14"/>
      <c r="K467" s="14"/>
      <c r="L467" s="14"/>
      <c r="N467" s="14"/>
      <c r="U467" s="14"/>
      <c r="V467" s="14"/>
      <c r="Z467" s="14"/>
      <c r="AA467" s="14"/>
      <c r="AB467" s="14"/>
      <c r="AC467" s="14"/>
      <c r="AI467" s="14"/>
      <c r="AO467" s="14"/>
      <c r="AX467" s="14"/>
      <c r="BC467" s="14"/>
      <c r="BE467" s="4"/>
      <c r="BF467" s="14"/>
      <c r="BG467" s="14"/>
      <c r="BH467" s="14"/>
      <c r="BI467" s="4"/>
      <c r="BJ467" s="4"/>
      <c r="BK467" s="4"/>
      <c r="BL467" s="4"/>
      <c r="BM467" s="14"/>
      <c r="BN467" s="4"/>
      <c r="BO467" s="4"/>
      <c r="BP467" s="4"/>
      <c r="BQ467" s="14"/>
      <c r="BR467" s="14"/>
      <c r="BS467" s="14"/>
      <c r="BT467" s="14"/>
      <c r="BU467" s="14"/>
      <c r="BV467" s="4"/>
      <c r="BW467" s="4"/>
      <c r="BX467" s="14"/>
      <c r="BY467" s="47"/>
      <c r="BZ467" s="47"/>
      <c r="CA467" s="47"/>
      <c r="CB467" s="4"/>
    </row>
    <row r="468" spans="1:81" x14ac:dyDescent="0.2">
      <c r="A468" s="14">
        <v>923460063</v>
      </c>
      <c r="B468" t="str">
        <f>VLOOKUP($A468,[2]LibPAS!$A$2:$AO$476,2,FALSE)</f>
        <v>WISSAHICKON VALLEY PUB LIBRARY</v>
      </c>
      <c r="C468" s="168">
        <v>0</v>
      </c>
      <c r="D468" s="155">
        <v>20</v>
      </c>
      <c r="E468" s="14"/>
      <c r="F468" s="14"/>
      <c r="J468" s="14"/>
      <c r="K468" s="14"/>
      <c r="N468" s="14"/>
      <c r="U468" s="14"/>
      <c r="V468" s="14"/>
      <c r="AC468" s="14"/>
      <c r="AI468" s="14"/>
      <c r="AO468" s="14"/>
      <c r="AX468" s="14"/>
      <c r="BC468" s="14"/>
      <c r="BE468" s="4"/>
      <c r="BF468" s="14"/>
      <c r="BG468" s="14"/>
      <c r="BH468" s="14"/>
      <c r="BI468" s="4"/>
      <c r="BJ468" s="14"/>
      <c r="BK468" s="14"/>
      <c r="BL468" s="14"/>
      <c r="BM468" s="14"/>
      <c r="BN468" s="14"/>
      <c r="BO468" s="4"/>
      <c r="BP468" s="4"/>
      <c r="BQ468" s="14"/>
      <c r="BR468" s="14"/>
      <c r="BS468" s="14"/>
      <c r="BT468" s="14"/>
      <c r="BU468" s="14"/>
      <c r="BV468" s="4"/>
      <c r="BW468" s="4"/>
      <c r="BX468" s="14"/>
      <c r="BY468" s="68"/>
      <c r="BZ468" s="68"/>
      <c r="CA468" s="47"/>
      <c r="CB468" s="4"/>
    </row>
    <row r="469" spans="1:81" x14ac:dyDescent="0.2">
      <c r="A469" s="14">
        <v>914062193</v>
      </c>
      <c r="B469" t="str">
        <f>VLOOKUP($A469,[2]LibPAS!$A$2:$AO$476,2,FALSE)</f>
        <v>WOMELSDORF COMMUNITY LIBRARY</v>
      </c>
      <c r="C469" s="157">
        <v>0</v>
      </c>
      <c r="D469" s="155">
        <v>13</v>
      </c>
      <c r="E469" s="14"/>
      <c r="F469" s="14"/>
      <c r="J469" s="14"/>
      <c r="K469" s="14"/>
      <c r="L469" s="14"/>
      <c r="O469" s="14"/>
      <c r="V469" s="14"/>
      <c r="BE469" s="4"/>
      <c r="BF469" s="14"/>
      <c r="BG469" s="14"/>
      <c r="BH469" s="14"/>
      <c r="BI469" s="4"/>
      <c r="BJ469" s="14"/>
      <c r="BK469" s="14"/>
      <c r="BL469" s="14"/>
      <c r="BM469" s="14"/>
      <c r="BN469" s="14"/>
      <c r="BO469" s="4"/>
      <c r="BP469" s="4"/>
      <c r="BQ469" s="14"/>
      <c r="BR469" s="14"/>
      <c r="BS469" s="14"/>
      <c r="BT469" s="14"/>
      <c r="BU469" s="14"/>
      <c r="BV469" s="4"/>
      <c r="BW469" s="4"/>
      <c r="BX469" s="14"/>
      <c r="BY469" s="47"/>
      <c r="BZ469" s="47"/>
      <c r="CA469" s="47"/>
      <c r="CB469" s="4"/>
    </row>
    <row r="470" spans="1:81" x14ac:dyDescent="0.2">
      <c r="A470" s="14">
        <v>917081505</v>
      </c>
      <c r="B470" t="str">
        <f>VLOOKUP($A470,[2]LibPAS!$A$2:$AO$476,2,FALSE)</f>
        <v>WYALUSING PUBLIC LIBRARY</v>
      </c>
      <c r="C470" s="168">
        <v>0</v>
      </c>
      <c r="D470" s="155">
        <v>8</v>
      </c>
      <c r="E470" s="14"/>
      <c r="F470" s="4"/>
      <c r="J470" s="14"/>
      <c r="K470" s="14"/>
      <c r="N470" s="14"/>
      <c r="V470" s="14"/>
      <c r="AX470" s="14"/>
      <c r="BE470" s="4"/>
      <c r="BF470" s="14"/>
      <c r="BG470" s="14"/>
      <c r="BH470" s="14"/>
      <c r="BI470" s="4"/>
      <c r="BJ470" s="14"/>
      <c r="BK470" s="14"/>
      <c r="BL470" s="14"/>
      <c r="BM470" s="14"/>
      <c r="BN470" s="14"/>
      <c r="BO470" s="4"/>
      <c r="BP470" s="4"/>
      <c r="BQ470" s="14"/>
      <c r="BR470" s="14"/>
      <c r="BS470" s="14"/>
      <c r="BT470" s="14"/>
      <c r="BU470" s="14"/>
      <c r="BV470" s="4"/>
      <c r="BW470" s="4"/>
      <c r="BX470" s="14"/>
      <c r="BY470" s="47"/>
      <c r="BZ470" s="47"/>
      <c r="CA470" s="47"/>
      <c r="CB470" s="4"/>
    </row>
    <row r="471" spans="1:81" x14ac:dyDescent="0.2">
      <c r="A471" s="14">
        <v>918402193</v>
      </c>
      <c r="B471" t="str">
        <f>VLOOKUP($A471,[2]LibPAS!$A$2:$AO$476,2,FALSE)</f>
        <v>WYOMING FREE LIBRARY</v>
      </c>
      <c r="C471" s="168">
        <v>0</v>
      </c>
      <c r="D471" s="155">
        <v>8</v>
      </c>
      <c r="E471" s="14"/>
      <c r="F471" s="14"/>
      <c r="J471" s="14"/>
      <c r="K471" s="14"/>
      <c r="L471" s="14"/>
      <c r="N471" s="14"/>
      <c r="O471" s="14"/>
      <c r="V471" s="14"/>
      <c r="AX471" s="14"/>
      <c r="BE471" s="4"/>
      <c r="BF471" s="14"/>
      <c r="BG471" s="14"/>
      <c r="BH471" s="14"/>
      <c r="BI471" s="4"/>
      <c r="BJ471" s="4"/>
      <c r="BK471" s="4"/>
      <c r="BL471" s="4"/>
      <c r="BM471" s="4"/>
      <c r="BN471" s="4"/>
      <c r="BO471" s="4"/>
      <c r="BP471" s="4"/>
      <c r="BQ471" s="14"/>
      <c r="BR471" s="14"/>
      <c r="BS471" s="14"/>
      <c r="BT471" s="14"/>
      <c r="BU471" s="14"/>
      <c r="BV471" s="4"/>
      <c r="BW471" s="4"/>
      <c r="BX471" s="14"/>
      <c r="BY471" s="68"/>
      <c r="BZ471" s="68"/>
      <c r="CA471" s="68"/>
      <c r="CB471" s="4"/>
    </row>
    <row r="472" spans="1:81" x14ac:dyDescent="0.2">
      <c r="A472" s="14">
        <v>914062223</v>
      </c>
      <c r="B472" t="str">
        <f>VLOOKUP($A472,[2]LibPAS!$A$2:$AO$476,2,FALSE)</f>
        <v>WYOMISSING PUBLIC LIBRARY</v>
      </c>
      <c r="C472" s="168">
        <v>0</v>
      </c>
      <c r="D472" s="155">
        <v>6</v>
      </c>
      <c r="E472" s="14"/>
      <c r="F472" s="14"/>
      <c r="J472" s="14"/>
      <c r="K472" s="14"/>
      <c r="N472" s="14"/>
      <c r="U472" s="14"/>
      <c r="V472" s="14"/>
      <c r="AC472" s="14"/>
      <c r="AI472" s="14"/>
      <c r="AO472" s="14"/>
      <c r="BD472" s="14"/>
      <c r="BE472" s="4"/>
      <c r="BF472" s="14"/>
      <c r="BG472" s="14"/>
      <c r="BH472" s="14"/>
      <c r="BI472" s="4"/>
      <c r="BJ472" s="14"/>
      <c r="BK472" s="14"/>
      <c r="BL472" s="14"/>
      <c r="BM472" s="14"/>
      <c r="BN472" s="14"/>
      <c r="BO472" s="4"/>
      <c r="BP472" s="4"/>
      <c r="BQ472" s="14"/>
      <c r="BR472" s="14"/>
      <c r="BS472" s="14"/>
      <c r="BT472" s="14"/>
      <c r="BU472" s="14"/>
      <c r="BV472" s="4"/>
      <c r="BW472" s="4"/>
      <c r="BX472" s="14"/>
      <c r="BY472" s="14"/>
      <c r="BZ472" s="14"/>
      <c r="CA472" s="14"/>
      <c r="CB472" s="4"/>
    </row>
    <row r="473" spans="1:81" x14ac:dyDescent="0.2">
      <c r="A473" s="14">
        <v>925231473</v>
      </c>
      <c r="B473" t="str">
        <f>VLOOKUP($A473,[2]LibPAS!$A$2:$AO$476,2,FALSE)</f>
        <v>YEADON PUBLIC LIBRARY</v>
      </c>
      <c r="C473" s="168">
        <v>0</v>
      </c>
      <c r="D473" s="155">
        <v>6</v>
      </c>
      <c r="E473" s="14"/>
      <c r="F473" s="14"/>
      <c r="J473" s="14"/>
      <c r="K473" s="14"/>
      <c r="N473" s="14"/>
      <c r="V473" s="14"/>
      <c r="W473" s="14"/>
      <c r="AC473" s="14"/>
      <c r="AI473" s="14"/>
      <c r="AO473" s="14"/>
      <c r="AX473" s="14"/>
      <c r="BD473" s="14"/>
      <c r="BE473" s="4"/>
      <c r="BF473" s="14"/>
      <c r="BG473" s="14"/>
      <c r="BH473" s="14"/>
      <c r="BI473" s="4"/>
      <c r="BJ473" s="14"/>
      <c r="BK473" s="14"/>
      <c r="BL473" s="14"/>
      <c r="BM473" s="14"/>
      <c r="BN473" s="14"/>
      <c r="BO473" s="4"/>
      <c r="BP473" s="4"/>
      <c r="BQ473" s="14"/>
      <c r="BR473" s="14"/>
      <c r="BS473" s="14"/>
      <c r="BT473" s="14"/>
      <c r="BU473" s="14"/>
      <c r="BV473" s="4"/>
      <c r="BW473" s="4"/>
      <c r="BX473" s="14"/>
      <c r="BY473" s="14"/>
      <c r="BZ473" s="14"/>
      <c r="CA473" s="14"/>
      <c r="CB473" s="4"/>
    </row>
    <row r="474" spans="1:81" x14ac:dyDescent="0.2">
      <c r="A474" s="14">
        <v>912672072</v>
      </c>
      <c r="B474" t="str">
        <f>VLOOKUP($A474,[2]LibPAS!$A$2:$AO$476,2,FALSE)</f>
        <v>YORK SYS ADMIN UNIT</v>
      </c>
      <c r="C474" s="168">
        <v>0</v>
      </c>
      <c r="D474" s="155">
        <v>109</v>
      </c>
      <c r="E474" s="14"/>
      <c r="F474" s="14"/>
      <c r="J474" s="14"/>
      <c r="K474" s="14"/>
      <c r="L474" s="14"/>
      <c r="N474" s="14"/>
      <c r="O474" s="14"/>
      <c r="V474" s="14"/>
      <c r="BE474" s="4"/>
      <c r="BF474" s="14"/>
      <c r="BG474" s="14"/>
      <c r="BH474" s="14"/>
      <c r="BI474" s="4"/>
      <c r="BJ474" s="14"/>
      <c r="BK474" s="4"/>
      <c r="BL474" s="14"/>
      <c r="BM474" s="14"/>
      <c r="BN474" s="14"/>
      <c r="BO474" s="4"/>
      <c r="BP474" s="4"/>
      <c r="BQ474" s="14"/>
      <c r="BR474" s="14"/>
      <c r="BS474" s="14"/>
      <c r="BT474" s="14"/>
      <c r="BU474" s="14"/>
      <c r="BV474" s="4"/>
      <c r="BW474" s="4"/>
      <c r="BX474" s="14"/>
      <c r="BY474" s="68"/>
      <c r="BZ474" s="68"/>
      <c r="CA474" s="47"/>
      <c r="CB474" s="4"/>
    </row>
    <row r="475" spans="1:81" x14ac:dyDescent="0.2">
      <c r="A475" s="14">
        <v>905620813</v>
      </c>
      <c r="B475" t="str">
        <f>VLOOKUP($A475,[2]LibPAS!$A$2:$AO$476,2,FALSE)</f>
        <v>YOUNGSVILLE PUBLIC LIBRARY</v>
      </c>
      <c r="C475" s="168">
        <v>0</v>
      </c>
      <c r="D475" s="155">
        <v>6</v>
      </c>
      <c r="E475" s="14"/>
      <c r="J475" s="14"/>
      <c r="K475" s="14"/>
      <c r="N475" s="14"/>
      <c r="O475" s="14"/>
      <c r="V475" s="14"/>
      <c r="AX475" s="14"/>
      <c r="BE475" s="4"/>
      <c r="BF475" s="14"/>
      <c r="BG475" s="14"/>
      <c r="BH475" s="14"/>
      <c r="BI475" s="4"/>
      <c r="BJ475" s="14"/>
      <c r="BK475" s="14"/>
      <c r="BL475" s="14"/>
      <c r="BM475" s="14"/>
      <c r="BN475" s="14"/>
      <c r="BO475" s="4"/>
      <c r="BP475" s="4"/>
      <c r="BQ475" s="14"/>
      <c r="BR475" s="14"/>
      <c r="BS475" s="14"/>
      <c r="BT475" s="14"/>
      <c r="BU475" s="14"/>
      <c r="BV475" s="4"/>
      <c r="BW475" s="4"/>
      <c r="BX475" s="14"/>
      <c r="BY475" s="47"/>
      <c r="BZ475" s="47"/>
      <c r="CA475" s="47"/>
      <c r="CB475" s="4"/>
    </row>
    <row r="476" spans="1:81" x14ac:dyDescent="0.2">
      <c r="A476" s="14">
        <v>904101683</v>
      </c>
      <c r="B476" t="str">
        <f>VLOOKUP($A476,[2]LibPAS!$A$2:$AO$476,2,FALSE)</f>
        <v>ZELIENOPLE PUBLIC LIBRARY</v>
      </c>
      <c r="C476" s="168">
        <v>0</v>
      </c>
      <c r="D476" s="155">
        <v>7</v>
      </c>
      <c r="E476" s="14"/>
      <c r="F476" s="4"/>
      <c r="BE476" s="4"/>
      <c r="BF476" s="14"/>
      <c r="BG476" s="14"/>
      <c r="BH476" s="14"/>
      <c r="BI476" s="4"/>
      <c r="BJ476" s="4"/>
      <c r="BK476" s="4"/>
      <c r="BL476" s="4"/>
      <c r="BM476" s="4"/>
      <c r="BN476" s="4"/>
      <c r="BO476" s="4"/>
      <c r="BP476" s="4"/>
      <c r="BQ476" s="14"/>
      <c r="BR476" s="4"/>
      <c r="BS476" s="14"/>
      <c r="BT476" s="14"/>
      <c r="BU476" s="4"/>
      <c r="BV476" s="4"/>
      <c r="BW476" s="4"/>
      <c r="BX476" s="4"/>
      <c r="BY476" s="68"/>
      <c r="BZ476" s="68"/>
      <c r="CA476" s="68"/>
      <c r="CB476" s="4"/>
    </row>
    <row r="477" spans="1:81" x14ac:dyDescent="0.2">
      <c r="E477" s="14"/>
      <c r="G477" s="14"/>
      <c r="K477" s="14"/>
      <c r="L477" s="14"/>
      <c r="O477" s="14"/>
      <c r="W477" s="14"/>
      <c r="BF477" s="4"/>
      <c r="BG477" s="14"/>
      <c r="BH477" s="14"/>
      <c r="BI477" s="14"/>
      <c r="BJ477" s="4"/>
      <c r="BK477" s="14"/>
      <c r="BL477" s="4"/>
      <c r="BM477" s="14"/>
      <c r="BN477" s="14"/>
      <c r="BO477" s="14"/>
      <c r="BP477" s="4"/>
      <c r="BQ477" s="4"/>
      <c r="BR477" s="14"/>
      <c r="BS477" s="14"/>
      <c r="BT477" s="14"/>
      <c r="BU477" s="14"/>
      <c r="BV477" s="14"/>
      <c r="BW477" s="4"/>
      <c r="BX477" s="4"/>
      <c r="BY477" s="14"/>
      <c r="BZ477" s="47"/>
      <c r="CA477" s="47"/>
      <c r="CB477" s="47"/>
      <c r="CC477" s="4"/>
    </row>
    <row r="478" spans="1:81" x14ac:dyDescent="0.2">
      <c r="B478" s="73" t="s">
        <v>1020</v>
      </c>
      <c r="C478" s="122">
        <f>SUM(C5:C476)</f>
        <v>16492798</v>
      </c>
      <c r="D478" s="123">
        <f>SUM(D5:D476)</f>
        <v>8007</v>
      </c>
      <c r="E478" s="14"/>
      <c r="G478" s="14"/>
      <c r="K478" s="14"/>
      <c r="L478" s="14"/>
      <c r="M478" s="14"/>
      <c r="O478" s="14"/>
      <c r="P478" s="14"/>
      <c r="V478" s="14"/>
      <c r="W478" s="14"/>
      <c r="AD478" s="14"/>
      <c r="AJ478" s="14"/>
      <c r="AP478" s="14"/>
      <c r="AY478" s="14"/>
      <c r="BF478" s="4"/>
      <c r="BG478" s="14"/>
      <c r="BH478" s="14"/>
      <c r="BI478" s="14"/>
      <c r="BJ478" s="4"/>
      <c r="BK478" s="14"/>
      <c r="BL478" s="14"/>
      <c r="BM478" s="14"/>
      <c r="BN478" s="14"/>
      <c r="BO478" s="14"/>
      <c r="BP478" s="4"/>
      <c r="BQ478" s="4"/>
      <c r="BR478" s="14"/>
      <c r="BS478" s="14"/>
      <c r="BT478" s="14"/>
      <c r="BU478" s="14"/>
      <c r="BV478" s="4"/>
      <c r="BW478" s="4"/>
      <c r="BX478" s="4"/>
      <c r="BY478" s="14"/>
      <c r="BZ478" s="14"/>
      <c r="CA478" s="14"/>
      <c r="CB478" s="14"/>
      <c r="CC478" s="4"/>
    </row>
    <row r="479" spans="1:81" x14ac:dyDescent="0.2">
      <c r="C479" s="122"/>
      <c r="D479" s="123"/>
    </row>
    <row r="480" spans="1:81" x14ac:dyDescent="0.2">
      <c r="A480" s="14">
        <v>923460543</v>
      </c>
      <c r="B480" t="str">
        <f>VLOOKUP($A480,[3]LibPAS!$A$2:$AO$486,2,FALSE)</f>
        <v>LANSDALE PUBLIC LIBRARY</v>
      </c>
      <c r="C480" s="122">
        <f>VLOOKUP($A480,[2]LibPAS!$A$2:$AO$476,39,FALSE)</f>
        <v>0</v>
      </c>
      <c r="D480" s="123">
        <f>VLOOKUP($A480,[2]LibPAS!$A$2:$AO$476,40,FALSE)</f>
        <v>15</v>
      </c>
    </row>
    <row r="481" spans="1:4" x14ac:dyDescent="0.2">
      <c r="A481" s="14">
        <v>919580903</v>
      </c>
      <c r="B481" t="str">
        <f>VLOOKUP($A481,[3]LibPAS!$A$2:$AO$486,2,FALSE)</f>
        <v>PRATT MEMORIAL LIBRARY</v>
      </c>
      <c r="C481" s="122">
        <f>VLOOKUP($A481,[2]LibPAS!$A$2:$AO$476,39,FALSE)</f>
        <v>0</v>
      </c>
      <c r="D481" s="123">
        <f>VLOOKUP($A481,[2]LibPAS!$A$2:$AO$476,40,FALSE)</f>
        <v>2</v>
      </c>
    </row>
    <row r="482" spans="1:4" x14ac:dyDescent="0.2">
      <c r="C482" s="122"/>
      <c r="D482" s="123"/>
    </row>
    <row r="483" spans="1:4" x14ac:dyDescent="0.2">
      <c r="B483" s="73" t="s">
        <v>1021</v>
      </c>
      <c r="C483" s="125">
        <f t="shared" ref="C483:D483" si="0">C478-C480-C481</f>
        <v>16492798</v>
      </c>
      <c r="D483" s="125">
        <f t="shared" si="0"/>
        <v>7990</v>
      </c>
    </row>
    <row r="484" spans="1:4" x14ac:dyDescent="0.2">
      <c r="C484" s="122"/>
      <c r="D484" s="123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AT26"/>
  <sheetViews>
    <sheetView workbookViewId="0">
      <selection activeCell="D22" sqref="D22"/>
    </sheetView>
  </sheetViews>
  <sheetFormatPr defaultRowHeight="12.75" x14ac:dyDescent="0.2"/>
  <cols>
    <col min="1" max="1" width="17.7109375" customWidth="1"/>
    <col min="2" max="2" width="42.7109375" customWidth="1"/>
    <col min="3" max="3" width="18.28515625" customWidth="1"/>
    <col min="4" max="4" width="11.85546875" customWidth="1"/>
    <col min="5" max="5" width="15" customWidth="1"/>
    <col min="6" max="6" width="15.7109375" customWidth="1"/>
    <col min="8" max="8" width="13.28515625" customWidth="1"/>
  </cols>
  <sheetData>
    <row r="1" spans="1:46" x14ac:dyDescent="0.2">
      <c r="A1" t="s">
        <v>1480</v>
      </c>
    </row>
    <row r="3" spans="1:46" ht="63.75" x14ac:dyDescent="0.2">
      <c r="A3" s="181" t="s">
        <v>966</v>
      </c>
      <c r="B3" s="181" t="s">
        <v>1027</v>
      </c>
      <c r="C3" s="181" t="s">
        <v>1042</v>
      </c>
      <c r="D3" s="181" t="s">
        <v>1028</v>
      </c>
      <c r="E3" s="181" t="s">
        <v>1029</v>
      </c>
      <c r="F3" s="181" t="s">
        <v>1479</v>
      </c>
      <c r="G3" s="181" t="s">
        <v>1030</v>
      </c>
      <c r="H3" s="181" t="s">
        <v>1031</v>
      </c>
    </row>
    <row r="4" spans="1:46" s="15" customFormat="1" x14ac:dyDescent="0.2">
      <c r="A4" s="134" t="s">
        <v>221</v>
      </c>
      <c r="B4" s="135" t="s">
        <v>221</v>
      </c>
      <c r="C4" s="135" t="s">
        <v>160</v>
      </c>
      <c r="D4" s="149">
        <v>2000</v>
      </c>
      <c r="E4" s="149">
        <v>20</v>
      </c>
      <c r="F4" s="149">
        <v>6032</v>
      </c>
      <c r="G4" s="149">
        <v>12928</v>
      </c>
      <c r="H4" s="149">
        <v>0</v>
      </c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</row>
    <row r="5" spans="1:46" s="182" customFormat="1" x14ac:dyDescent="0.2">
      <c r="A5" s="134" t="s">
        <v>222</v>
      </c>
      <c r="B5" s="135" t="s">
        <v>222</v>
      </c>
      <c r="C5" s="135" t="s">
        <v>392</v>
      </c>
      <c r="D5" s="136">
        <v>2500</v>
      </c>
      <c r="E5" s="136">
        <v>20</v>
      </c>
      <c r="F5" s="136">
        <v>2500</v>
      </c>
      <c r="G5" s="136">
        <v>14988</v>
      </c>
      <c r="H5" s="136">
        <v>7241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</row>
    <row r="6" spans="1:46" x14ac:dyDescent="0.2">
      <c r="A6" s="134" t="s">
        <v>1043</v>
      </c>
      <c r="B6" s="183" t="s">
        <v>1044</v>
      </c>
      <c r="C6" s="183" t="s">
        <v>673</v>
      </c>
      <c r="D6" s="149">
        <v>2500</v>
      </c>
      <c r="E6" s="149">
        <v>20</v>
      </c>
      <c r="F6" s="149">
        <v>7207</v>
      </c>
      <c r="G6" s="149">
        <v>16996</v>
      </c>
      <c r="H6" s="149">
        <v>5371</v>
      </c>
    </row>
    <row r="7" spans="1:46" x14ac:dyDescent="0.2">
      <c r="A7" s="134" t="s">
        <v>1045</v>
      </c>
      <c r="B7" s="183" t="s">
        <v>1045</v>
      </c>
      <c r="C7" s="183" t="s">
        <v>515</v>
      </c>
      <c r="D7" s="149">
        <v>2000</v>
      </c>
      <c r="E7" s="149">
        <v>24</v>
      </c>
      <c r="F7" s="149">
        <v>27875</v>
      </c>
      <c r="G7" s="149">
        <v>2117</v>
      </c>
      <c r="H7" s="149">
        <v>19729</v>
      </c>
    </row>
    <row r="8" spans="1:46" x14ac:dyDescent="0.2">
      <c r="A8" s="134" t="s">
        <v>1056</v>
      </c>
      <c r="B8" s="183" t="s">
        <v>204</v>
      </c>
      <c r="C8" s="183" t="s">
        <v>521</v>
      </c>
      <c r="D8" s="149">
        <v>2500</v>
      </c>
      <c r="E8" s="149">
        <v>24</v>
      </c>
      <c r="F8" s="149">
        <v>23560</v>
      </c>
      <c r="G8" s="149">
        <v>30749</v>
      </c>
      <c r="H8" s="149">
        <v>25119</v>
      </c>
    </row>
    <row r="9" spans="1:46" x14ac:dyDescent="0.2">
      <c r="A9" s="134" t="s">
        <v>224</v>
      </c>
      <c r="B9" s="183" t="s">
        <v>224</v>
      </c>
      <c r="C9" s="183" t="s">
        <v>177</v>
      </c>
      <c r="D9" s="136">
        <v>4000</v>
      </c>
      <c r="E9" s="136">
        <v>14</v>
      </c>
      <c r="F9" s="136">
        <v>0</v>
      </c>
      <c r="G9" s="136">
        <v>19300</v>
      </c>
      <c r="H9" s="136">
        <v>0</v>
      </c>
    </row>
    <row r="10" spans="1:46" x14ac:dyDescent="0.2">
      <c r="A10" s="134" t="s">
        <v>1046</v>
      </c>
      <c r="B10" s="183" t="s">
        <v>1047</v>
      </c>
      <c r="C10" s="183" t="s">
        <v>607</v>
      </c>
      <c r="D10" s="149">
        <v>5500</v>
      </c>
      <c r="E10" s="149">
        <v>23</v>
      </c>
      <c r="F10" s="149">
        <v>21782</v>
      </c>
      <c r="G10" s="149">
        <v>47037</v>
      </c>
      <c r="H10" s="149">
        <v>10070</v>
      </c>
    </row>
    <row r="11" spans="1:46" x14ac:dyDescent="0.2">
      <c r="A11" s="134" t="s">
        <v>1059</v>
      </c>
      <c r="B11" s="183" t="s">
        <v>639</v>
      </c>
      <c r="C11" s="183" t="s">
        <v>554</v>
      </c>
      <c r="D11" s="149">
        <v>5000</v>
      </c>
      <c r="E11" s="149">
        <v>20</v>
      </c>
      <c r="F11" s="149">
        <v>16424</v>
      </c>
      <c r="G11" s="149">
        <v>35658</v>
      </c>
      <c r="H11" s="149">
        <v>4500</v>
      </c>
    </row>
    <row r="12" spans="1:46" x14ac:dyDescent="0.2">
      <c r="A12" s="134" t="s">
        <v>226</v>
      </c>
      <c r="B12" s="183" t="s">
        <v>226</v>
      </c>
      <c r="C12" s="183" t="s">
        <v>645</v>
      </c>
      <c r="D12" s="149">
        <v>2500</v>
      </c>
      <c r="E12" s="149">
        <v>20</v>
      </c>
      <c r="F12" s="149">
        <v>19869</v>
      </c>
      <c r="G12" s="149">
        <v>33833</v>
      </c>
      <c r="H12" s="149">
        <v>9572</v>
      </c>
    </row>
    <row r="13" spans="1:46" x14ac:dyDescent="0.2">
      <c r="A13" s="134" t="s">
        <v>1055</v>
      </c>
      <c r="B13" s="183" t="s">
        <v>1055</v>
      </c>
      <c r="C13" s="183" t="s">
        <v>452</v>
      </c>
      <c r="D13" s="149">
        <v>3000</v>
      </c>
      <c r="E13" s="149">
        <v>14</v>
      </c>
      <c r="F13" s="149">
        <v>5167</v>
      </c>
      <c r="G13" s="149">
        <v>10484</v>
      </c>
      <c r="H13" s="149">
        <v>9191</v>
      </c>
    </row>
    <row r="14" spans="1:46" x14ac:dyDescent="0.2">
      <c r="A14" s="134" t="s">
        <v>1057</v>
      </c>
      <c r="B14" s="183" t="s">
        <v>964</v>
      </c>
      <c r="C14" s="183" t="s">
        <v>532</v>
      </c>
      <c r="D14" s="149">
        <v>4000</v>
      </c>
      <c r="E14" s="149">
        <v>20</v>
      </c>
      <c r="F14" s="149">
        <v>6594</v>
      </c>
      <c r="G14" s="149">
        <v>66819</v>
      </c>
      <c r="H14" s="149">
        <v>4066</v>
      </c>
      <c r="N14" s="14"/>
      <c r="O14" s="14"/>
      <c r="Q14" s="14"/>
      <c r="R14" s="14"/>
      <c r="V14" s="14"/>
      <c r="W14" s="4"/>
      <c r="X14" s="14"/>
      <c r="Y14" s="14"/>
      <c r="Z14" s="14"/>
      <c r="AA14" s="4"/>
      <c r="AB14" s="14"/>
      <c r="AC14" s="14"/>
      <c r="AD14" s="14"/>
      <c r="AE14" s="14"/>
      <c r="AF14" s="14"/>
      <c r="AG14" s="4"/>
      <c r="AH14" s="4"/>
      <c r="AI14" s="4"/>
      <c r="AK14" s="14"/>
      <c r="AL14" s="4"/>
      <c r="AM14" s="4"/>
      <c r="AN14" s="4"/>
      <c r="AO14" s="14"/>
      <c r="AQ14" s="14"/>
    </row>
    <row r="15" spans="1:46" x14ac:dyDescent="0.2">
      <c r="A15" s="134" t="s">
        <v>1058</v>
      </c>
      <c r="B15" s="183" t="s">
        <v>963</v>
      </c>
      <c r="C15" s="183" t="s">
        <v>532</v>
      </c>
      <c r="D15" s="149">
        <v>5500</v>
      </c>
      <c r="E15" s="149">
        <v>20</v>
      </c>
      <c r="F15" s="149">
        <v>5333</v>
      </c>
      <c r="G15" s="149">
        <v>20893</v>
      </c>
      <c r="H15" s="149">
        <v>10419</v>
      </c>
      <c r="N15" s="14"/>
      <c r="O15" s="14"/>
      <c r="Q15" s="14"/>
      <c r="R15" s="14"/>
      <c r="V15" s="14"/>
      <c r="W15" s="4"/>
      <c r="X15" s="14"/>
      <c r="Y15" s="14"/>
      <c r="Z15" s="14"/>
      <c r="AA15" s="4"/>
      <c r="AB15" s="14"/>
      <c r="AC15" s="14"/>
      <c r="AD15" s="14"/>
      <c r="AE15" s="14"/>
      <c r="AF15" s="14"/>
      <c r="AG15" s="14"/>
      <c r="AH15" s="14"/>
      <c r="AI15" s="4"/>
      <c r="AK15" s="14"/>
      <c r="AL15" s="4"/>
      <c r="AM15" s="4"/>
      <c r="AN15" s="4"/>
      <c r="AO15" s="14"/>
      <c r="AQ15" s="14"/>
    </row>
    <row r="16" spans="1:46" x14ac:dyDescent="0.2">
      <c r="A16" s="134" t="s">
        <v>648</v>
      </c>
      <c r="B16" s="183" t="s">
        <v>648</v>
      </c>
      <c r="C16" s="183" t="s">
        <v>856</v>
      </c>
      <c r="D16" s="149">
        <v>2828</v>
      </c>
      <c r="E16" s="149">
        <v>20</v>
      </c>
      <c r="F16" s="149">
        <v>755</v>
      </c>
      <c r="G16" s="149">
        <v>545</v>
      </c>
      <c r="H16" s="149">
        <v>0</v>
      </c>
      <c r="N16" s="14"/>
      <c r="O16" s="14"/>
      <c r="Q16" s="14"/>
      <c r="V16" s="14"/>
      <c r="W16" s="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4"/>
      <c r="AJ16" s="14"/>
      <c r="AK16" s="14"/>
      <c r="AL16" s="4"/>
      <c r="AM16" s="4"/>
      <c r="AN16" s="4"/>
      <c r="AO16" s="14"/>
      <c r="AQ16" s="14"/>
      <c r="AT16" s="14"/>
    </row>
    <row r="17" spans="1:46" x14ac:dyDescent="0.2">
      <c r="A17" s="134" t="s">
        <v>1048</v>
      </c>
      <c r="B17" s="183" t="s">
        <v>1048</v>
      </c>
      <c r="C17" s="183" t="s">
        <v>685</v>
      </c>
      <c r="D17" s="149">
        <v>4000</v>
      </c>
      <c r="E17" s="149">
        <v>12</v>
      </c>
      <c r="F17" s="149">
        <v>3982</v>
      </c>
      <c r="G17" s="149">
        <v>17690</v>
      </c>
      <c r="H17" s="148" t="s">
        <v>1032</v>
      </c>
      <c r="N17" s="14"/>
      <c r="O17" s="14"/>
      <c r="Q17" s="14"/>
      <c r="V17" s="14"/>
      <c r="W17" s="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K17" s="14"/>
      <c r="AL17" s="4"/>
      <c r="AM17" s="4"/>
      <c r="AN17" s="4"/>
      <c r="AO17" s="14"/>
      <c r="AQ17" s="14"/>
      <c r="AT17" s="14"/>
    </row>
    <row r="18" spans="1:46" x14ac:dyDescent="0.2">
      <c r="A18" s="134" t="s">
        <v>1050</v>
      </c>
      <c r="B18" s="183" t="s">
        <v>635</v>
      </c>
      <c r="C18" s="183" t="s">
        <v>162</v>
      </c>
      <c r="D18" s="149">
        <v>3500</v>
      </c>
      <c r="E18" s="149">
        <v>27</v>
      </c>
      <c r="F18" s="149">
        <v>5403</v>
      </c>
      <c r="G18" s="149">
        <v>21277</v>
      </c>
      <c r="H18" s="149">
        <v>4648</v>
      </c>
      <c r="N18" s="14"/>
      <c r="O18" s="14"/>
      <c r="Q18" s="14"/>
      <c r="V18" s="14"/>
      <c r="X18" s="14"/>
      <c r="Y18" s="14"/>
      <c r="Z18" s="14"/>
      <c r="AA18" s="14"/>
      <c r="AB18" s="14"/>
      <c r="AC18" s="14"/>
      <c r="AD18" s="14"/>
      <c r="AE18" s="14"/>
      <c r="AF18" s="4"/>
      <c r="AG18" s="14"/>
      <c r="AH18" s="14"/>
      <c r="AI18" s="4"/>
      <c r="AK18" s="4"/>
      <c r="AL18" s="4"/>
      <c r="AM18" s="4"/>
      <c r="AN18" s="4"/>
      <c r="AO18" s="14"/>
      <c r="AT18" s="14"/>
    </row>
    <row r="19" spans="1:46" x14ac:dyDescent="0.2">
      <c r="A19" s="134" t="s">
        <v>1051</v>
      </c>
      <c r="B19" s="183" t="s">
        <v>636</v>
      </c>
      <c r="C19" s="183" t="s">
        <v>162</v>
      </c>
      <c r="D19" s="149">
        <v>3500</v>
      </c>
      <c r="E19" s="149">
        <v>27</v>
      </c>
      <c r="F19" s="149">
        <v>5403</v>
      </c>
      <c r="G19" s="149">
        <v>21277</v>
      </c>
      <c r="H19" s="149">
        <v>4648</v>
      </c>
      <c r="M19" s="14"/>
      <c r="N19" s="14"/>
      <c r="P19" s="14"/>
      <c r="U19" s="14"/>
      <c r="V19" s="4"/>
      <c r="W19" s="14"/>
      <c r="X19" s="14"/>
      <c r="Y19" s="14"/>
      <c r="Z19" s="14"/>
      <c r="AA19" s="14"/>
      <c r="AB19" s="14"/>
      <c r="AC19" s="14"/>
      <c r="AD19" s="4"/>
      <c r="AE19" s="14"/>
      <c r="AF19" s="4"/>
      <c r="AG19" s="4"/>
      <c r="AH19" s="14"/>
      <c r="AI19" s="14"/>
      <c r="AJ19" s="4"/>
      <c r="AK19" s="4"/>
      <c r="AL19" s="4"/>
      <c r="AM19" s="14"/>
      <c r="AN19" s="14"/>
      <c r="AO19" s="14"/>
      <c r="AP19" s="14"/>
      <c r="AQ19" s="14"/>
      <c r="AT19" s="14"/>
    </row>
    <row r="20" spans="1:46" x14ac:dyDescent="0.2">
      <c r="A20" s="134" t="s">
        <v>1052</v>
      </c>
      <c r="B20" s="183" t="s">
        <v>1053</v>
      </c>
      <c r="C20" s="183" t="s">
        <v>162</v>
      </c>
      <c r="D20" s="149">
        <v>3000</v>
      </c>
      <c r="E20" s="149">
        <v>22</v>
      </c>
      <c r="F20" s="149">
        <v>7653</v>
      </c>
      <c r="G20" s="149">
        <v>22701</v>
      </c>
      <c r="H20" s="149">
        <v>1725</v>
      </c>
      <c r="M20" s="14"/>
      <c r="N20" s="14"/>
      <c r="P20" s="14"/>
      <c r="U20" s="14"/>
      <c r="W20" s="14"/>
      <c r="X20" s="14"/>
      <c r="Y20" s="14"/>
      <c r="Z20" s="14"/>
      <c r="AA20" s="14"/>
      <c r="AB20" s="14"/>
      <c r="AC20" s="14"/>
      <c r="AD20" s="4"/>
      <c r="AE20" s="14"/>
      <c r="AF20" s="4"/>
      <c r="AG20" s="4"/>
      <c r="AI20" s="4"/>
      <c r="AJ20" s="4"/>
      <c r="AK20" s="4"/>
      <c r="AL20" s="4"/>
      <c r="AM20" s="14"/>
      <c r="AN20" s="14"/>
      <c r="AO20" s="14"/>
      <c r="AP20" s="14"/>
      <c r="AQ20" s="14"/>
    </row>
    <row r="21" spans="1:46" x14ac:dyDescent="0.2">
      <c r="A21" s="134" t="s">
        <v>1054</v>
      </c>
      <c r="B21" s="183" t="s">
        <v>637</v>
      </c>
      <c r="C21" s="183" t="s">
        <v>162</v>
      </c>
      <c r="D21" s="149">
        <v>2400</v>
      </c>
      <c r="E21" s="149">
        <v>21</v>
      </c>
      <c r="F21" s="149">
        <v>1983</v>
      </c>
      <c r="G21" s="149">
        <v>28574</v>
      </c>
      <c r="H21" s="149">
        <v>7481</v>
      </c>
    </row>
    <row r="22" spans="1:46" x14ac:dyDescent="0.2">
      <c r="A22" s="134" t="s">
        <v>223</v>
      </c>
      <c r="B22" s="183" t="s">
        <v>223</v>
      </c>
      <c r="C22" s="183" t="s">
        <v>890</v>
      </c>
      <c r="D22" s="149">
        <v>2500</v>
      </c>
      <c r="E22" s="149">
        <v>18</v>
      </c>
      <c r="F22" s="149">
        <v>2500</v>
      </c>
      <c r="G22" s="149">
        <v>8063</v>
      </c>
      <c r="H22" s="149">
        <v>3032</v>
      </c>
    </row>
    <row r="23" spans="1:46" x14ac:dyDescent="0.2">
      <c r="A23" s="134" t="s">
        <v>1049</v>
      </c>
      <c r="B23" s="183" t="s">
        <v>1049</v>
      </c>
      <c r="C23" s="183" t="s">
        <v>874</v>
      </c>
      <c r="D23" s="149">
        <v>3000</v>
      </c>
      <c r="E23" s="149">
        <v>20</v>
      </c>
      <c r="F23" s="149">
        <v>7471</v>
      </c>
      <c r="G23" s="149">
        <v>22606</v>
      </c>
      <c r="H23" s="149">
        <v>7219</v>
      </c>
    </row>
    <row r="24" spans="1:46" x14ac:dyDescent="0.2">
      <c r="A24" s="134" t="s">
        <v>1060</v>
      </c>
      <c r="B24" s="135" t="s">
        <v>1061</v>
      </c>
      <c r="C24" s="135" t="s">
        <v>806</v>
      </c>
      <c r="D24" s="149">
        <v>3800</v>
      </c>
      <c r="E24" s="149">
        <v>30</v>
      </c>
      <c r="F24" s="149">
        <v>6191</v>
      </c>
      <c r="G24" s="149">
        <v>25091</v>
      </c>
      <c r="H24" s="149">
        <v>3867</v>
      </c>
    </row>
    <row r="25" spans="1:46" x14ac:dyDescent="0.2">
      <c r="A25" s="85" t="s">
        <v>1041</v>
      </c>
    </row>
    <row r="26" spans="1:46" x14ac:dyDescent="0.2">
      <c r="A26" s="15" t="s">
        <v>369</v>
      </c>
      <c r="B26" s="132"/>
      <c r="C26" s="133"/>
      <c r="D26" s="133"/>
      <c r="E26" s="133"/>
      <c r="F26" s="133"/>
      <c r="G26" s="133"/>
    </row>
  </sheetData>
  <sortState xmlns:xlrd2="http://schemas.microsoft.com/office/spreadsheetml/2017/richdata2" ref="A3:H26">
    <sortCondition ref="C6"/>
  </sortState>
  <phoneticPr fontId="0" type="noConversion"/>
  <printOptions gridLines="1"/>
  <pageMargins left="0.75" right="0.75" top="1" bottom="1" header="0.5" footer="0.5"/>
  <pageSetup scale="86" fitToHeight="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F483"/>
  <sheetViews>
    <sheetView zoomScale="80" zoomScaleNormal="80" workbookViewId="0">
      <pane ySplit="4" topLeftCell="A465" activePane="bottomLeft" state="frozen"/>
      <selection pane="bottomLeft" activeCell="D6" sqref="D6"/>
    </sheetView>
  </sheetViews>
  <sheetFormatPr defaultRowHeight="12.75" x14ac:dyDescent="0.2"/>
  <cols>
    <col min="1" max="1" width="14.140625" style="68" customWidth="1"/>
    <col min="4" max="4" width="12.7109375" customWidth="1"/>
  </cols>
  <sheetData>
    <row r="1" spans="1:5" x14ac:dyDescent="0.2">
      <c r="A1" s="68">
        <v>0</v>
      </c>
      <c r="D1">
        <v>0</v>
      </c>
    </row>
    <row r="2" spans="1:5" x14ac:dyDescent="0.2">
      <c r="A2" s="74" t="s">
        <v>314</v>
      </c>
      <c r="D2" s="15" t="s">
        <v>237</v>
      </c>
    </row>
    <row r="3" spans="1:5" ht="13.5" thickBot="1" x14ac:dyDescent="0.25">
      <c r="A3" s="74" t="s">
        <v>916</v>
      </c>
      <c r="D3" s="15" t="s">
        <v>746</v>
      </c>
    </row>
    <row r="4" spans="1:5" s="16" customFormat="1" ht="64.5" thickBot="1" x14ac:dyDescent="0.25">
      <c r="A4" s="165" t="s">
        <v>993</v>
      </c>
      <c r="D4" s="16" t="s">
        <v>997</v>
      </c>
    </row>
    <row r="5" spans="1:5" x14ac:dyDescent="0.2">
      <c r="A5" s="68">
        <v>13573</v>
      </c>
      <c r="B5">
        <v>1</v>
      </c>
      <c r="D5" s="68">
        <v>11269</v>
      </c>
      <c r="E5">
        <v>1</v>
      </c>
    </row>
    <row r="6" spans="1:5" x14ac:dyDescent="0.2">
      <c r="A6" s="68">
        <v>16653</v>
      </c>
      <c r="B6">
        <v>1</v>
      </c>
      <c r="D6" s="68">
        <v>13573</v>
      </c>
      <c r="E6">
        <v>1</v>
      </c>
    </row>
    <row r="7" spans="1:5" x14ac:dyDescent="0.2">
      <c r="A7" s="68">
        <v>16930</v>
      </c>
      <c r="B7">
        <v>1</v>
      </c>
      <c r="D7" s="68">
        <v>20424</v>
      </c>
      <c r="E7">
        <v>1</v>
      </c>
    </row>
    <row r="8" spans="1:5" x14ac:dyDescent="0.2">
      <c r="A8" s="68">
        <v>18925</v>
      </c>
      <c r="B8">
        <v>1</v>
      </c>
      <c r="D8" s="68">
        <v>23734</v>
      </c>
      <c r="E8">
        <v>1</v>
      </c>
    </row>
    <row r="9" spans="1:5" x14ac:dyDescent="0.2">
      <c r="A9" s="68">
        <v>20927</v>
      </c>
      <c r="B9">
        <v>1</v>
      </c>
      <c r="D9" s="68">
        <v>25374</v>
      </c>
      <c r="E9">
        <v>1</v>
      </c>
    </row>
    <row r="10" spans="1:5" x14ac:dyDescent="0.2">
      <c r="A10" s="68">
        <v>22213</v>
      </c>
      <c r="B10">
        <v>1</v>
      </c>
      <c r="D10" s="68">
        <v>25756</v>
      </c>
      <c r="E10">
        <v>1</v>
      </c>
    </row>
    <row r="11" spans="1:5" x14ac:dyDescent="0.2">
      <c r="A11" s="68">
        <v>26074</v>
      </c>
      <c r="B11">
        <v>1</v>
      </c>
      <c r="D11" s="68">
        <v>25892</v>
      </c>
      <c r="E11">
        <v>1</v>
      </c>
    </row>
    <row r="12" spans="1:5" x14ac:dyDescent="0.2">
      <c r="A12" s="68">
        <v>27236</v>
      </c>
      <c r="B12">
        <v>1</v>
      </c>
      <c r="D12" s="68">
        <v>25943</v>
      </c>
      <c r="E12">
        <v>1</v>
      </c>
    </row>
    <row r="13" spans="1:5" x14ac:dyDescent="0.2">
      <c r="A13" s="68">
        <v>27882</v>
      </c>
      <c r="B13">
        <v>1</v>
      </c>
      <c r="D13" s="68">
        <v>28308</v>
      </c>
      <c r="E13">
        <v>1</v>
      </c>
    </row>
    <row r="14" spans="1:5" x14ac:dyDescent="0.2">
      <c r="A14" s="68">
        <v>29331</v>
      </c>
      <c r="B14">
        <v>1</v>
      </c>
      <c r="D14" s="68">
        <v>30147</v>
      </c>
      <c r="E14">
        <v>1</v>
      </c>
    </row>
    <row r="15" spans="1:5" x14ac:dyDescent="0.2">
      <c r="A15" s="68">
        <v>29663</v>
      </c>
      <c r="B15">
        <v>1</v>
      </c>
      <c r="D15" s="68">
        <v>30838</v>
      </c>
      <c r="E15">
        <v>1</v>
      </c>
    </row>
    <row r="16" spans="1:5" x14ac:dyDescent="0.2">
      <c r="A16" s="68">
        <v>29951</v>
      </c>
      <c r="B16">
        <v>1</v>
      </c>
      <c r="D16" s="69">
        <v>31728</v>
      </c>
      <c r="E16">
        <v>1</v>
      </c>
    </row>
    <row r="17" spans="1:5" x14ac:dyDescent="0.2">
      <c r="A17" s="68">
        <v>31620</v>
      </c>
      <c r="B17">
        <v>1</v>
      </c>
      <c r="D17" s="68">
        <v>32316</v>
      </c>
      <c r="E17">
        <v>1</v>
      </c>
    </row>
    <row r="18" spans="1:5" x14ac:dyDescent="0.2">
      <c r="A18" s="68">
        <v>33380</v>
      </c>
      <c r="B18">
        <v>1</v>
      </c>
      <c r="D18" s="68">
        <v>32788</v>
      </c>
      <c r="E18">
        <v>1</v>
      </c>
    </row>
    <row r="19" spans="1:5" x14ac:dyDescent="0.2">
      <c r="A19" s="68">
        <v>33824</v>
      </c>
      <c r="B19">
        <v>1</v>
      </c>
      <c r="D19" s="68">
        <v>33394</v>
      </c>
      <c r="E19">
        <v>1</v>
      </c>
    </row>
    <row r="20" spans="1:5" x14ac:dyDescent="0.2">
      <c r="A20" s="68">
        <v>34384</v>
      </c>
      <c r="B20">
        <v>1</v>
      </c>
      <c r="D20" s="68">
        <v>33467</v>
      </c>
      <c r="E20">
        <v>1</v>
      </c>
    </row>
    <row r="21" spans="1:5" x14ac:dyDescent="0.2">
      <c r="A21" s="68">
        <v>34779</v>
      </c>
      <c r="B21">
        <v>1</v>
      </c>
      <c r="D21" s="68">
        <v>33987</v>
      </c>
      <c r="E21">
        <v>1</v>
      </c>
    </row>
    <row r="22" spans="1:5" x14ac:dyDescent="0.2">
      <c r="A22" s="68">
        <v>34992</v>
      </c>
      <c r="B22">
        <v>1</v>
      </c>
      <c r="D22" s="68">
        <v>34017</v>
      </c>
      <c r="E22">
        <v>1</v>
      </c>
    </row>
    <row r="23" spans="1:5" x14ac:dyDescent="0.2">
      <c r="A23" s="68">
        <v>35262</v>
      </c>
      <c r="B23">
        <v>1</v>
      </c>
      <c r="D23" s="68">
        <v>34104</v>
      </c>
      <c r="E23">
        <v>1</v>
      </c>
    </row>
    <row r="24" spans="1:5" x14ac:dyDescent="0.2">
      <c r="A24" s="68">
        <v>35384</v>
      </c>
      <c r="B24">
        <v>1</v>
      </c>
      <c r="D24" s="68">
        <v>35462</v>
      </c>
      <c r="E24">
        <v>1</v>
      </c>
    </row>
    <row r="25" spans="1:5" x14ac:dyDescent="0.2">
      <c r="A25" s="68">
        <v>36380</v>
      </c>
      <c r="B25">
        <v>1</v>
      </c>
      <c r="D25" s="68">
        <v>36128</v>
      </c>
      <c r="E25">
        <v>1</v>
      </c>
    </row>
    <row r="26" spans="1:5" x14ac:dyDescent="0.2">
      <c r="A26" s="68">
        <v>37324</v>
      </c>
      <c r="B26">
        <v>1</v>
      </c>
      <c r="D26" s="68">
        <v>38577</v>
      </c>
      <c r="E26">
        <v>1</v>
      </c>
    </row>
    <row r="27" spans="1:5" x14ac:dyDescent="0.2">
      <c r="A27" s="68">
        <v>37608</v>
      </c>
      <c r="B27">
        <v>1</v>
      </c>
      <c r="D27" s="68">
        <v>39586</v>
      </c>
      <c r="E27">
        <v>1</v>
      </c>
    </row>
    <row r="28" spans="1:5" x14ac:dyDescent="0.2">
      <c r="A28" s="68">
        <v>39442</v>
      </c>
      <c r="B28">
        <v>1</v>
      </c>
      <c r="D28" s="68">
        <v>42406</v>
      </c>
      <c r="E28">
        <v>1</v>
      </c>
    </row>
    <row r="29" spans="1:5" x14ac:dyDescent="0.2">
      <c r="A29" s="68">
        <v>40357</v>
      </c>
      <c r="B29">
        <v>1</v>
      </c>
      <c r="D29" s="68">
        <v>44140</v>
      </c>
      <c r="E29">
        <v>1</v>
      </c>
    </row>
    <row r="30" spans="1:5" x14ac:dyDescent="0.2">
      <c r="A30" s="68">
        <v>40415</v>
      </c>
      <c r="B30">
        <v>1</v>
      </c>
      <c r="D30" s="68">
        <v>44575</v>
      </c>
      <c r="E30">
        <v>1</v>
      </c>
    </row>
    <row r="31" spans="1:5" x14ac:dyDescent="0.2">
      <c r="A31" s="68">
        <v>40653</v>
      </c>
      <c r="B31">
        <v>1</v>
      </c>
      <c r="D31" s="68">
        <v>45334</v>
      </c>
      <c r="E31">
        <v>1</v>
      </c>
    </row>
    <row r="32" spans="1:5" x14ac:dyDescent="0.2">
      <c r="A32" s="68">
        <v>41734</v>
      </c>
      <c r="B32">
        <v>1</v>
      </c>
      <c r="D32" s="68">
        <v>46117</v>
      </c>
      <c r="E32">
        <v>1</v>
      </c>
    </row>
    <row r="33" spans="1:5" x14ac:dyDescent="0.2">
      <c r="A33" s="68">
        <v>41917</v>
      </c>
      <c r="B33">
        <v>1</v>
      </c>
      <c r="D33" s="68">
        <v>46733</v>
      </c>
      <c r="E33">
        <v>1</v>
      </c>
    </row>
    <row r="34" spans="1:5" x14ac:dyDescent="0.2">
      <c r="A34" s="68">
        <v>42346</v>
      </c>
      <c r="B34">
        <v>1</v>
      </c>
      <c r="D34" s="68">
        <v>46914</v>
      </c>
      <c r="E34">
        <v>1</v>
      </c>
    </row>
    <row r="35" spans="1:5" x14ac:dyDescent="0.2">
      <c r="A35" s="68">
        <v>43095</v>
      </c>
      <c r="B35">
        <v>1</v>
      </c>
      <c r="D35" s="68">
        <v>47953</v>
      </c>
      <c r="E35">
        <v>1</v>
      </c>
    </row>
    <row r="36" spans="1:5" x14ac:dyDescent="0.2">
      <c r="A36" s="68">
        <v>44799</v>
      </c>
      <c r="B36">
        <v>1</v>
      </c>
      <c r="D36" s="68">
        <v>48319</v>
      </c>
      <c r="E36">
        <v>1</v>
      </c>
    </row>
    <row r="37" spans="1:5" x14ac:dyDescent="0.2">
      <c r="A37" s="68">
        <v>46091</v>
      </c>
      <c r="B37">
        <v>1</v>
      </c>
      <c r="D37" s="68">
        <v>48673</v>
      </c>
      <c r="E37">
        <v>1</v>
      </c>
    </row>
    <row r="38" spans="1:5" x14ac:dyDescent="0.2">
      <c r="A38" s="68">
        <v>46468</v>
      </c>
      <c r="B38">
        <v>1</v>
      </c>
      <c r="D38" s="68">
        <v>48966</v>
      </c>
      <c r="E38">
        <v>1</v>
      </c>
    </row>
    <row r="39" spans="1:5" x14ac:dyDescent="0.2">
      <c r="A39" s="68">
        <v>47636</v>
      </c>
      <c r="B39">
        <v>1</v>
      </c>
      <c r="D39" s="68">
        <v>50101</v>
      </c>
      <c r="E39">
        <v>1</v>
      </c>
    </row>
    <row r="40" spans="1:5" x14ac:dyDescent="0.2">
      <c r="A40" s="68">
        <v>47951</v>
      </c>
      <c r="B40">
        <v>1</v>
      </c>
      <c r="D40" s="68">
        <v>50475</v>
      </c>
      <c r="E40">
        <v>1</v>
      </c>
    </row>
    <row r="41" spans="1:5" x14ac:dyDescent="0.2">
      <c r="A41" s="68">
        <v>48849</v>
      </c>
      <c r="B41">
        <v>1</v>
      </c>
      <c r="D41" s="68">
        <v>50583</v>
      </c>
      <c r="E41">
        <v>1</v>
      </c>
    </row>
    <row r="42" spans="1:5" x14ac:dyDescent="0.2">
      <c r="A42" s="68">
        <v>48861</v>
      </c>
      <c r="B42">
        <v>1</v>
      </c>
      <c r="D42" s="68">
        <v>50759</v>
      </c>
      <c r="E42">
        <v>1</v>
      </c>
    </row>
    <row r="43" spans="1:5" x14ac:dyDescent="0.2">
      <c r="A43" s="68">
        <v>50097</v>
      </c>
      <c r="B43">
        <v>1</v>
      </c>
      <c r="D43" s="68">
        <v>50949</v>
      </c>
      <c r="E43">
        <v>1</v>
      </c>
    </row>
    <row r="44" spans="1:5" x14ac:dyDescent="0.2">
      <c r="A44" s="68">
        <v>50145</v>
      </c>
      <c r="B44">
        <v>1</v>
      </c>
      <c r="D44" s="68">
        <v>51379</v>
      </c>
      <c r="E44">
        <v>1</v>
      </c>
    </row>
    <row r="45" spans="1:5" x14ac:dyDescent="0.2">
      <c r="A45" s="68">
        <v>50376</v>
      </c>
      <c r="B45">
        <v>1</v>
      </c>
      <c r="D45" s="68">
        <v>52270</v>
      </c>
      <c r="E45">
        <v>1</v>
      </c>
    </row>
    <row r="46" spans="1:5" x14ac:dyDescent="0.2">
      <c r="A46" s="68">
        <v>51120</v>
      </c>
      <c r="B46">
        <v>1</v>
      </c>
      <c r="D46" s="68">
        <v>52289</v>
      </c>
      <c r="E46">
        <v>1</v>
      </c>
    </row>
    <row r="47" spans="1:5" x14ac:dyDescent="0.2">
      <c r="A47" s="68">
        <v>51630</v>
      </c>
      <c r="B47">
        <v>1</v>
      </c>
      <c r="D47" s="68">
        <v>53749</v>
      </c>
      <c r="E47">
        <v>1</v>
      </c>
    </row>
    <row r="48" spans="1:5" x14ac:dyDescent="0.2">
      <c r="A48" s="68">
        <v>52182</v>
      </c>
      <c r="B48">
        <v>1</v>
      </c>
      <c r="D48" s="68">
        <v>53819</v>
      </c>
      <c r="E48">
        <v>1</v>
      </c>
    </row>
    <row r="49" spans="1:5" x14ac:dyDescent="0.2">
      <c r="A49" s="68">
        <v>52412</v>
      </c>
      <c r="B49">
        <v>1</v>
      </c>
      <c r="D49" s="68">
        <v>54750</v>
      </c>
      <c r="E49">
        <v>1</v>
      </c>
    </row>
    <row r="50" spans="1:5" x14ac:dyDescent="0.2">
      <c r="A50" s="68">
        <v>52482</v>
      </c>
      <c r="B50">
        <v>1</v>
      </c>
      <c r="D50" s="68">
        <v>54779</v>
      </c>
      <c r="E50">
        <v>1</v>
      </c>
    </row>
    <row r="51" spans="1:5" x14ac:dyDescent="0.2">
      <c r="A51" s="68">
        <v>54348</v>
      </c>
      <c r="B51">
        <v>1</v>
      </c>
      <c r="D51" s="68">
        <v>54927</v>
      </c>
      <c r="E51">
        <v>1</v>
      </c>
    </row>
    <row r="52" spans="1:5" x14ac:dyDescent="0.2">
      <c r="A52" s="68">
        <v>54808</v>
      </c>
      <c r="B52">
        <v>1</v>
      </c>
      <c r="D52" s="68">
        <v>54956</v>
      </c>
      <c r="E52">
        <v>1</v>
      </c>
    </row>
    <row r="53" spans="1:5" x14ac:dyDescent="0.2">
      <c r="A53" s="68">
        <v>55791</v>
      </c>
      <c r="B53">
        <v>1</v>
      </c>
      <c r="D53" s="68">
        <v>55015</v>
      </c>
      <c r="E53">
        <v>1</v>
      </c>
    </row>
    <row r="54" spans="1:5" x14ac:dyDescent="0.2">
      <c r="A54" s="68">
        <v>55882</v>
      </c>
      <c r="B54">
        <v>1</v>
      </c>
      <c r="D54" s="68">
        <v>56474</v>
      </c>
      <c r="E54">
        <v>1</v>
      </c>
    </row>
    <row r="55" spans="1:5" x14ac:dyDescent="0.2">
      <c r="A55" s="68">
        <v>56158</v>
      </c>
      <c r="B55">
        <v>1</v>
      </c>
      <c r="D55" s="68">
        <v>56477</v>
      </c>
      <c r="E55">
        <v>1</v>
      </c>
    </row>
    <row r="56" spans="1:5" x14ac:dyDescent="0.2">
      <c r="A56" s="68">
        <v>57278</v>
      </c>
      <c r="B56">
        <v>1</v>
      </c>
      <c r="D56" s="68">
        <v>56594</v>
      </c>
      <c r="E56">
        <v>1</v>
      </c>
    </row>
    <row r="57" spans="1:5" x14ac:dyDescent="0.2">
      <c r="A57" s="68">
        <v>57713</v>
      </c>
      <c r="B57">
        <v>1</v>
      </c>
      <c r="D57" s="68">
        <v>56602</v>
      </c>
      <c r="E57">
        <v>1</v>
      </c>
    </row>
    <row r="58" spans="1:5" x14ac:dyDescent="0.2">
      <c r="A58" s="68">
        <v>58468</v>
      </c>
      <c r="B58">
        <v>1</v>
      </c>
      <c r="D58" s="68">
        <v>56751</v>
      </c>
      <c r="E58">
        <v>1</v>
      </c>
    </row>
    <row r="59" spans="1:5" x14ac:dyDescent="0.2">
      <c r="A59" s="68">
        <v>58487</v>
      </c>
      <c r="B59">
        <v>1</v>
      </c>
      <c r="D59" s="68">
        <v>57574</v>
      </c>
      <c r="E59">
        <v>1</v>
      </c>
    </row>
    <row r="60" spans="1:5" x14ac:dyDescent="0.2">
      <c r="A60" s="68">
        <v>58711</v>
      </c>
      <c r="B60">
        <v>1</v>
      </c>
      <c r="D60" s="68">
        <v>58555</v>
      </c>
      <c r="E60">
        <v>1</v>
      </c>
    </row>
    <row r="61" spans="1:5" x14ac:dyDescent="0.2">
      <c r="A61" s="68">
        <v>58980</v>
      </c>
      <c r="B61">
        <v>1</v>
      </c>
      <c r="D61" s="68">
        <v>58925</v>
      </c>
      <c r="E61">
        <v>1</v>
      </c>
    </row>
    <row r="62" spans="1:5" x14ac:dyDescent="0.2">
      <c r="A62" s="68">
        <v>59020</v>
      </c>
      <c r="B62">
        <v>1</v>
      </c>
      <c r="D62" s="68">
        <v>60174</v>
      </c>
      <c r="E62">
        <v>1</v>
      </c>
    </row>
    <row r="63" spans="1:5" x14ac:dyDescent="0.2">
      <c r="A63" s="68">
        <v>59310</v>
      </c>
      <c r="B63">
        <v>1</v>
      </c>
      <c r="D63" s="68">
        <v>60207</v>
      </c>
      <c r="E63">
        <v>1</v>
      </c>
    </row>
    <row r="64" spans="1:5" x14ac:dyDescent="0.2">
      <c r="A64" s="68">
        <v>59715</v>
      </c>
      <c r="B64">
        <v>1</v>
      </c>
      <c r="D64" s="68">
        <v>60361</v>
      </c>
      <c r="E64">
        <v>1</v>
      </c>
    </row>
    <row r="65" spans="1:5" x14ac:dyDescent="0.2">
      <c r="A65" s="68">
        <v>59822</v>
      </c>
      <c r="B65">
        <v>1</v>
      </c>
      <c r="D65" s="68">
        <v>60476</v>
      </c>
      <c r="E65">
        <v>1</v>
      </c>
    </row>
    <row r="66" spans="1:5" x14ac:dyDescent="0.2">
      <c r="A66" s="68">
        <v>60180</v>
      </c>
      <c r="B66">
        <v>1</v>
      </c>
      <c r="D66" s="68">
        <v>60709</v>
      </c>
      <c r="E66">
        <v>1</v>
      </c>
    </row>
    <row r="67" spans="1:5" x14ac:dyDescent="0.2">
      <c r="A67" s="68">
        <v>60965</v>
      </c>
      <c r="B67">
        <v>1</v>
      </c>
      <c r="D67" s="68">
        <v>60931</v>
      </c>
      <c r="E67">
        <v>1</v>
      </c>
    </row>
    <row r="68" spans="1:5" x14ac:dyDescent="0.2">
      <c r="A68" s="68">
        <v>61708</v>
      </c>
      <c r="B68">
        <v>1</v>
      </c>
      <c r="D68" s="68">
        <v>61156</v>
      </c>
      <c r="E68">
        <v>1</v>
      </c>
    </row>
    <row r="69" spans="1:5" x14ac:dyDescent="0.2">
      <c r="A69" s="68">
        <v>63185</v>
      </c>
      <c r="B69">
        <v>1</v>
      </c>
      <c r="D69" s="68">
        <v>61173</v>
      </c>
      <c r="E69">
        <v>1</v>
      </c>
    </row>
    <row r="70" spans="1:5" x14ac:dyDescent="0.2">
      <c r="A70" s="68">
        <v>64864</v>
      </c>
      <c r="B70">
        <v>1</v>
      </c>
      <c r="D70" s="68">
        <v>61191</v>
      </c>
      <c r="E70">
        <v>1</v>
      </c>
    </row>
    <row r="71" spans="1:5" x14ac:dyDescent="0.2">
      <c r="A71" s="68">
        <v>65354</v>
      </c>
      <c r="B71">
        <v>1</v>
      </c>
      <c r="D71" s="68">
        <v>62495</v>
      </c>
      <c r="E71">
        <v>1</v>
      </c>
    </row>
    <row r="72" spans="1:5" x14ac:dyDescent="0.2">
      <c r="A72" s="68">
        <v>65492</v>
      </c>
      <c r="B72">
        <v>1</v>
      </c>
      <c r="D72" s="68">
        <v>62538</v>
      </c>
      <c r="E72">
        <v>1</v>
      </c>
    </row>
    <row r="73" spans="1:5" x14ac:dyDescent="0.2">
      <c r="A73" s="68">
        <v>65985</v>
      </c>
      <c r="B73">
        <v>1</v>
      </c>
      <c r="D73" s="68">
        <v>62582</v>
      </c>
      <c r="E73">
        <v>1</v>
      </c>
    </row>
    <row r="74" spans="1:5" x14ac:dyDescent="0.2">
      <c r="A74" s="68">
        <v>66031</v>
      </c>
      <c r="B74">
        <v>1</v>
      </c>
      <c r="D74" s="68">
        <v>63258</v>
      </c>
      <c r="E74">
        <v>1</v>
      </c>
    </row>
    <row r="75" spans="1:5" x14ac:dyDescent="0.2">
      <c r="A75" s="68">
        <v>66208</v>
      </c>
      <c r="B75">
        <v>1</v>
      </c>
      <c r="D75" s="68">
        <v>64338</v>
      </c>
      <c r="E75">
        <v>1</v>
      </c>
    </row>
    <row r="76" spans="1:5" x14ac:dyDescent="0.2">
      <c r="A76" s="68">
        <v>66585</v>
      </c>
      <c r="B76">
        <v>1</v>
      </c>
      <c r="D76" s="68">
        <v>65975</v>
      </c>
      <c r="E76">
        <v>1</v>
      </c>
    </row>
    <row r="77" spans="1:5" x14ac:dyDescent="0.2">
      <c r="A77" s="68">
        <v>66680</v>
      </c>
      <c r="B77">
        <v>1</v>
      </c>
      <c r="D77" s="68">
        <v>66312</v>
      </c>
      <c r="E77">
        <v>1</v>
      </c>
    </row>
    <row r="78" spans="1:5" x14ac:dyDescent="0.2">
      <c r="A78" s="68">
        <v>66752</v>
      </c>
      <c r="B78">
        <v>1</v>
      </c>
      <c r="D78" s="68">
        <v>66319</v>
      </c>
      <c r="E78">
        <v>1</v>
      </c>
    </row>
    <row r="79" spans="1:5" x14ac:dyDescent="0.2">
      <c r="A79" s="68">
        <v>67679</v>
      </c>
      <c r="B79">
        <v>1</v>
      </c>
      <c r="D79" s="68">
        <v>66620</v>
      </c>
      <c r="E79">
        <v>1</v>
      </c>
    </row>
    <row r="80" spans="1:5" x14ac:dyDescent="0.2">
      <c r="A80" s="68">
        <v>68440</v>
      </c>
      <c r="B80">
        <v>1</v>
      </c>
      <c r="D80" s="68">
        <v>67608</v>
      </c>
      <c r="E80">
        <v>1</v>
      </c>
    </row>
    <row r="81" spans="1:5" x14ac:dyDescent="0.2">
      <c r="A81" s="68">
        <v>70479</v>
      </c>
      <c r="B81">
        <v>1</v>
      </c>
      <c r="D81" s="68">
        <v>67803</v>
      </c>
      <c r="E81">
        <v>1</v>
      </c>
    </row>
    <row r="82" spans="1:5" x14ac:dyDescent="0.2">
      <c r="A82" s="68">
        <v>70553</v>
      </c>
      <c r="B82">
        <v>1</v>
      </c>
      <c r="D82" s="68">
        <v>68213</v>
      </c>
      <c r="E82">
        <v>1</v>
      </c>
    </row>
    <row r="83" spans="1:5" x14ac:dyDescent="0.2">
      <c r="A83" s="68">
        <v>70728</v>
      </c>
      <c r="B83">
        <v>1</v>
      </c>
      <c r="D83" s="68">
        <v>68756</v>
      </c>
      <c r="E83">
        <v>1</v>
      </c>
    </row>
    <row r="84" spans="1:5" x14ac:dyDescent="0.2">
      <c r="A84" s="68">
        <v>71746</v>
      </c>
      <c r="B84">
        <v>1</v>
      </c>
      <c r="D84" s="68">
        <v>69406</v>
      </c>
      <c r="E84">
        <v>1</v>
      </c>
    </row>
    <row r="85" spans="1:5" x14ac:dyDescent="0.2">
      <c r="A85" s="68">
        <v>71798</v>
      </c>
      <c r="B85">
        <v>1</v>
      </c>
      <c r="D85" s="68">
        <v>70208</v>
      </c>
      <c r="E85">
        <v>1</v>
      </c>
    </row>
    <row r="86" spans="1:5" x14ac:dyDescent="0.2">
      <c r="A86" s="68">
        <v>72004</v>
      </c>
      <c r="B86">
        <v>1</v>
      </c>
      <c r="D86" s="68">
        <v>70255</v>
      </c>
      <c r="E86">
        <v>1</v>
      </c>
    </row>
    <row r="87" spans="1:5" x14ac:dyDescent="0.2">
      <c r="A87" s="68">
        <v>72046</v>
      </c>
      <c r="B87">
        <v>1</v>
      </c>
      <c r="D87" s="68">
        <v>71174</v>
      </c>
      <c r="E87">
        <v>1</v>
      </c>
    </row>
    <row r="88" spans="1:5" x14ac:dyDescent="0.2">
      <c r="A88" s="68">
        <v>72409</v>
      </c>
      <c r="B88">
        <v>1</v>
      </c>
      <c r="D88" s="68">
        <v>71328</v>
      </c>
      <c r="E88">
        <v>1</v>
      </c>
    </row>
    <row r="89" spans="1:5" x14ac:dyDescent="0.2">
      <c r="A89" s="68">
        <v>72548</v>
      </c>
      <c r="B89">
        <v>1</v>
      </c>
      <c r="D89" s="68">
        <v>72494</v>
      </c>
      <c r="E89">
        <v>1</v>
      </c>
    </row>
    <row r="90" spans="1:5" x14ac:dyDescent="0.2">
      <c r="A90" s="68">
        <v>73088</v>
      </c>
      <c r="B90">
        <v>1</v>
      </c>
      <c r="D90" s="68">
        <v>72979</v>
      </c>
      <c r="E90">
        <v>1</v>
      </c>
    </row>
    <row r="91" spans="1:5" x14ac:dyDescent="0.2">
      <c r="A91" s="68">
        <v>73101</v>
      </c>
      <c r="B91">
        <v>1</v>
      </c>
      <c r="D91" s="68">
        <v>75098</v>
      </c>
      <c r="E91">
        <v>1</v>
      </c>
    </row>
    <row r="92" spans="1:5" x14ac:dyDescent="0.2">
      <c r="A92" s="68">
        <v>73237</v>
      </c>
      <c r="B92">
        <v>1</v>
      </c>
      <c r="D92" s="68">
        <v>76266</v>
      </c>
      <c r="E92">
        <v>1</v>
      </c>
    </row>
    <row r="93" spans="1:5" x14ac:dyDescent="0.2">
      <c r="A93" s="68">
        <v>73491</v>
      </c>
      <c r="B93">
        <v>1</v>
      </c>
      <c r="D93" s="68">
        <v>76661</v>
      </c>
      <c r="E93">
        <v>1</v>
      </c>
    </row>
    <row r="94" spans="1:5" x14ac:dyDescent="0.2">
      <c r="A94" s="68">
        <v>73648</v>
      </c>
      <c r="B94">
        <v>1</v>
      </c>
      <c r="D94" s="68">
        <v>77929</v>
      </c>
      <c r="E94">
        <v>1</v>
      </c>
    </row>
    <row r="95" spans="1:5" x14ac:dyDescent="0.2">
      <c r="A95" s="68">
        <v>73659</v>
      </c>
      <c r="B95">
        <v>1</v>
      </c>
      <c r="D95" s="68">
        <v>78342</v>
      </c>
      <c r="E95">
        <v>1</v>
      </c>
    </row>
    <row r="96" spans="1:5" x14ac:dyDescent="0.2">
      <c r="A96" s="68">
        <v>76923</v>
      </c>
      <c r="B96">
        <v>1</v>
      </c>
      <c r="D96" s="68">
        <v>78350</v>
      </c>
      <c r="E96">
        <v>1</v>
      </c>
    </row>
    <row r="97" spans="1:5" x14ac:dyDescent="0.2">
      <c r="A97" s="68">
        <v>77886</v>
      </c>
      <c r="B97">
        <v>1</v>
      </c>
      <c r="D97" s="68">
        <v>79332</v>
      </c>
      <c r="E97">
        <v>1</v>
      </c>
    </row>
    <row r="98" spans="1:5" x14ac:dyDescent="0.2">
      <c r="A98" s="68">
        <v>78333</v>
      </c>
      <c r="B98">
        <v>1</v>
      </c>
      <c r="D98" s="68">
        <v>79354</v>
      </c>
      <c r="E98">
        <v>1</v>
      </c>
    </row>
    <row r="99" spans="1:5" x14ac:dyDescent="0.2">
      <c r="A99" s="68">
        <v>78424</v>
      </c>
      <c r="B99">
        <v>1</v>
      </c>
      <c r="D99" s="68">
        <v>79967</v>
      </c>
      <c r="E99">
        <v>1</v>
      </c>
    </row>
    <row r="100" spans="1:5" x14ac:dyDescent="0.2">
      <c r="A100" s="68">
        <v>78750</v>
      </c>
      <c r="B100">
        <v>1</v>
      </c>
      <c r="D100" s="68">
        <v>80015</v>
      </c>
      <c r="E100">
        <v>1</v>
      </c>
    </row>
    <row r="101" spans="1:5" x14ac:dyDescent="0.2">
      <c r="A101" s="68">
        <v>78796</v>
      </c>
      <c r="B101">
        <v>1</v>
      </c>
      <c r="D101" s="68">
        <v>82061</v>
      </c>
      <c r="E101">
        <v>1</v>
      </c>
    </row>
    <row r="102" spans="1:5" x14ac:dyDescent="0.2">
      <c r="A102" s="68">
        <v>79469</v>
      </c>
      <c r="B102">
        <v>1</v>
      </c>
      <c r="D102" s="68">
        <v>82162</v>
      </c>
      <c r="E102">
        <v>1</v>
      </c>
    </row>
    <row r="103" spans="1:5" x14ac:dyDescent="0.2">
      <c r="A103" s="68">
        <v>79544</v>
      </c>
      <c r="B103">
        <v>1</v>
      </c>
      <c r="D103" s="68">
        <v>82909</v>
      </c>
      <c r="E103">
        <v>1</v>
      </c>
    </row>
    <row r="104" spans="1:5" x14ac:dyDescent="0.2">
      <c r="A104" s="68">
        <v>81227</v>
      </c>
      <c r="B104">
        <v>1</v>
      </c>
      <c r="D104" s="68">
        <v>83203</v>
      </c>
      <c r="E104">
        <v>1</v>
      </c>
    </row>
    <row r="105" spans="1:5" x14ac:dyDescent="0.2">
      <c r="A105" s="68">
        <v>81954</v>
      </c>
      <c r="B105">
        <v>1</v>
      </c>
      <c r="D105" s="68">
        <v>83251</v>
      </c>
      <c r="E105">
        <v>1</v>
      </c>
    </row>
    <row r="106" spans="1:5" x14ac:dyDescent="0.2">
      <c r="A106" s="68">
        <v>83795</v>
      </c>
      <c r="B106">
        <v>1</v>
      </c>
      <c r="D106" s="68">
        <v>83908</v>
      </c>
      <c r="E106">
        <v>1</v>
      </c>
    </row>
    <row r="107" spans="1:5" x14ac:dyDescent="0.2">
      <c r="A107" s="68">
        <v>83898</v>
      </c>
      <c r="B107">
        <v>1</v>
      </c>
      <c r="D107" s="68">
        <v>85425</v>
      </c>
      <c r="E107">
        <v>1</v>
      </c>
    </row>
    <row r="108" spans="1:5" x14ac:dyDescent="0.2">
      <c r="A108" s="68">
        <v>83899</v>
      </c>
      <c r="B108">
        <v>1</v>
      </c>
      <c r="D108" s="68">
        <v>85491</v>
      </c>
      <c r="E108">
        <v>1</v>
      </c>
    </row>
    <row r="109" spans="1:5" x14ac:dyDescent="0.2">
      <c r="A109" s="68">
        <v>84469</v>
      </c>
      <c r="B109">
        <v>1</v>
      </c>
      <c r="D109" s="68">
        <v>86116</v>
      </c>
      <c r="E109">
        <v>1</v>
      </c>
    </row>
    <row r="110" spans="1:5" x14ac:dyDescent="0.2">
      <c r="A110" s="68">
        <v>85134</v>
      </c>
      <c r="B110">
        <v>1</v>
      </c>
      <c r="D110" s="68">
        <v>86786</v>
      </c>
      <c r="E110">
        <v>1</v>
      </c>
    </row>
    <row r="111" spans="1:5" x14ac:dyDescent="0.2">
      <c r="A111" s="68">
        <v>85189</v>
      </c>
      <c r="B111">
        <v>1</v>
      </c>
      <c r="D111" s="68">
        <v>87165</v>
      </c>
      <c r="E111">
        <v>1</v>
      </c>
    </row>
    <row r="112" spans="1:5" x14ac:dyDescent="0.2">
      <c r="A112" s="68">
        <v>85696</v>
      </c>
      <c r="B112">
        <v>1</v>
      </c>
      <c r="D112" s="68">
        <v>87657</v>
      </c>
      <c r="E112">
        <v>1</v>
      </c>
    </row>
    <row r="113" spans="1:5" x14ac:dyDescent="0.2">
      <c r="A113" s="68">
        <v>86053</v>
      </c>
      <c r="B113">
        <v>1</v>
      </c>
      <c r="D113" s="68">
        <v>88696</v>
      </c>
      <c r="E113">
        <v>1</v>
      </c>
    </row>
    <row r="114" spans="1:5" x14ac:dyDescent="0.2">
      <c r="A114" s="68">
        <v>86173</v>
      </c>
      <c r="B114">
        <v>1</v>
      </c>
      <c r="D114" s="68">
        <v>88752</v>
      </c>
      <c r="E114">
        <v>1</v>
      </c>
    </row>
    <row r="115" spans="1:5" x14ac:dyDescent="0.2">
      <c r="A115" s="68">
        <v>86557</v>
      </c>
      <c r="B115">
        <v>1</v>
      </c>
      <c r="D115" s="68">
        <v>89296</v>
      </c>
      <c r="E115">
        <v>1</v>
      </c>
    </row>
    <row r="116" spans="1:5" x14ac:dyDescent="0.2">
      <c r="A116" s="68">
        <v>86982</v>
      </c>
      <c r="B116">
        <v>1</v>
      </c>
      <c r="D116" s="68">
        <v>89976</v>
      </c>
      <c r="E116">
        <v>1</v>
      </c>
    </row>
    <row r="117" spans="1:5" x14ac:dyDescent="0.2">
      <c r="A117" s="68">
        <v>87542</v>
      </c>
      <c r="B117">
        <v>1</v>
      </c>
      <c r="D117" s="68">
        <v>90245</v>
      </c>
      <c r="E117">
        <v>1</v>
      </c>
    </row>
    <row r="118" spans="1:5" x14ac:dyDescent="0.2">
      <c r="A118" s="68">
        <v>87691</v>
      </c>
      <c r="B118">
        <v>1</v>
      </c>
      <c r="D118" s="68">
        <v>90347</v>
      </c>
      <c r="E118">
        <v>1</v>
      </c>
    </row>
    <row r="119" spans="1:5" x14ac:dyDescent="0.2">
      <c r="A119" s="68">
        <v>87736</v>
      </c>
      <c r="B119">
        <v>1</v>
      </c>
      <c r="D119" s="68">
        <v>91157</v>
      </c>
      <c r="E119">
        <v>1</v>
      </c>
    </row>
    <row r="120" spans="1:5" x14ac:dyDescent="0.2">
      <c r="A120" s="68">
        <v>87836</v>
      </c>
      <c r="B120">
        <v>1</v>
      </c>
      <c r="D120" s="68">
        <v>91270</v>
      </c>
      <c r="E120">
        <v>1</v>
      </c>
    </row>
    <row r="121" spans="1:5" x14ac:dyDescent="0.2">
      <c r="A121" s="68">
        <v>88153</v>
      </c>
      <c r="B121">
        <v>1</v>
      </c>
      <c r="D121" s="68">
        <v>91843</v>
      </c>
      <c r="E121">
        <v>1</v>
      </c>
    </row>
    <row r="122" spans="1:5" x14ac:dyDescent="0.2">
      <c r="A122" s="68">
        <v>88435</v>
      </c>
      <c r="B122">
        <v>1</v>
      </c>
      <c r="D122" s="68">
        <v>92632</v>
      </c>
      <c r="E122">
        <v>1</v>
      </c>
    </row>
    <row r="123" spans="1:5" x14ac:dyDescent="0.2">
      <c r="A123" s="68">
        <v>88836</v>
      </c>
      <c r="B123">
        <v>1</v>
      </c>
      <c r="D123" s="68">
        <v>93117</v>
      </c>
      <c r="E123">
        <v>1</v>
      </c>
    </row>
    <row r="124" spans="1:5" x14ac:dyDescent="0.2">
      <c r="A124" s="68">
        <v>89921</v>
      </c>
      <c r="B124">
        <v>1</v>
      </c>
      <c r="D124" s="68">
        <v>93220</v>
      </c>
      <c r="E124">
        <v>1</v>
      </c>
    </row>
    <row r="125" spans="1:5" x14ac:dyDescent="0.2">
      <c r="A125" s="68">
        <v>90098</v>
      </c>
      <c r="B125">
        <v>1</v>
      </c>
      <c r="D125" s="68">
        <v>95714</v>
      </c>
      <c r="E125">
        <v>1</v>
      </c>
    </row>
    <row r="126" spans="1:5" x14ac:dyDescent="0.2">
      <c r="A126" s="68">
        <v>90260</v>
      </c>
      <c r="B126">
        <v>1</v>
      </c>
      <c r="D126" s="68">
        <v>96313</v>
      </c>
      <c r="E126">
        <v>1</v>
      </c>
    </row>
    <row r="127" spans="1:5" x14ac:dyDescent="0.2">
      <c r="A127" s="68">
        <v>90648</v>
      </c>
      <c r="B127">
        <v>1</v>
      </c>
      <c r="D127" s="68">
        <v>96595</v>
      </c>
      <c r="E127">
        <v>1</v>
      </c>
    </row>
    <row r="128" spans="1:5" x14ac:dyDescent="0.2">
      <c r="A128" s="68">
        <v>90782</v>
      </c>
      <c r="B128">
        <v>1</v>
      </c>
      <c r="D128" s="68">
        <v>97413</v>
      </c>
      <c r="E128">
        <v>1</v>
      </c>
    </row>
    <row r="129" spans="1:5" x14ac:dyDescent="0.2">
      <c r="A129" s="68">
        <v>92309</v>
      </c>
      <c r="B129">
        <v>1</v>
      </c>
      <c r="D129" s="68">
        <v>98105</v>
      </c>
      <c r="E129">
        <v>1</v>
      </c>
    </row>
    <row r="130" spans="1:5" x14ac:dyDescent="0.2">
      <c r="A130" s="68">
        <v>92446</v>
      </c>
      <c r="B130">
        <v>1</v>
      </c>
      <c r="D130" s="68">
        <v>98341</v>
      </c>
      <c r="E130">
        <v>1</v>
      </c>
    </row>
    <row r="131" spans="1:5" x14ac:dyDescent="0.2">
      <c r="A131" s="68">
        <v>92863</v>
      </c>
      <c r="B131">
        <v>1</v>
      </c>
      <c r="D131" s="68">
        <v>98946</v>
      </c>
      <c r="E131">
        <v>1</v>
      </c>
    </row>
    <row r="132" spans="1:5" x14ac:dyDescent="0.2">
      <c r="A132" s="68">
        <v>92913</v>
      </c>
      <c r="B132">
        <v>1</v>
      </c>
      <c r="D132" s="68">
        <v>100090</v>
      </c>
      <c r="E132">
        <v>1</v>
      </c>
    </row>
    <row r="133" spans="1:5" x14ac:dyDescent="0.2">
      <c r="A133" s="68">
        <v>92975</v>
      </c>
      <c r="B133">
        <v>1</v>
      </c>
      <c r="D133" s="68">
        <v>100557</v>
      </c>
      <c r="E133">
        <v>1</v>
      </c>
    </row>
    <row r="134" spans="1:5" x14ac:dyDescent="0.2">
      <c r="A134" s="68">
        <v>94981</v>
      </c>
      <c r="B134">
        <v>1</v>
      </c>
      <c r="D134" s="68">
        <v>101264</v>
      </c>
      <c r="E134">
        <v>1</v>
      </c>
    </row>
    <row r="135" spans="1:5" x14ac:dyDescent="0.2">
      <c r="A135" s="68">
        <v>95612</v>
      </c>
      <c r="B135">
        <v>1</v>
      </c>
      <c r="D135" s="68">
        <v>101686</v>
      </c>
      <c r="E135">
        <v>1</v>
      </c>
    </row>
    <row r="136" spans="1:5" x14ac:dyDescent="0.2">
      <c r="A136" s="68">
        <v>96387</v>
      </c>
      <c r="B136">
        <v>1</v>
      </c>
      <c r="D136" s="68">
        <v>103312</v>
      </c>
      <c r="E136">
        <v>1</v>
      </c>
    </row>
    <row r="137" spans="1:5" x14ac:dyDescent="0.2">
      <c r="A137" s="68">
        <v>97295</v>
      </c>
      <c r="B137">
        <v>1</v>
      </c>
      <c r="D137" s="68">
        <v>105126</v>
      </c>
      <c r="E137">
        <v>1</v>
      </c>
    </row>
    <row r="138" spans="1:5" x14ac:dyDescent="0.2">
      <c r="A138" s="68">
        <v>98016</v>
      </c>
      <c r="B138">
        <v>1</v>
      </c>
      <c r="D138" s="68">
        <v>105598</v>
      </c>
      <c r="E138">
        <v>1</v>
      </c>
    </row>
    <row r="139" spans="1:5" x14ac:dyDescent="0.2">
      <c r="A139" s="68">
        <v>98489</v>
      </c>
      <c r="B139">
        <v>1</v>
      </c>
      <c r="D139" s="68">
        <v>105685</v>
      </c>
      <c r="E139">
        <v>1</v>
      </c>
    </row>
    <row r="140" spans="1:5" x14ac:dyDescent="0.2">
      <c r="A140" s="68">
        <v>99130</v>
      </c>
      <c r="B140">
        <v>1</v>
      </c>
      <c r="D140" s="68">
        <v>105691</v>
      </c>
      <c r="E140">
        <v>1</v>
      </c>
    </row>
    <row r="141" spans="1:5" x14ac:dyDescent="0.2">
      <c r="A141" s="68">
        <v>99138</v>
      </c>
      <c r="B141">
        <v>1</v>
      </c>
      <c r="D141" s="68">
        <v>106223</v>
      </c>
      <c r="E141">
        <v>1</v>
      </c>
    </row>
    <row r="142" spans="1:5" x14ac:dyDescent="0.2">
      <c r="A142" s="68">
        <v>100027</v>
      </c>
      <c r="B142">
        <v>1</v>
      </c>
      <c r="D142" s="68">
        <v>108162</v>
      </c>
      <c r="E142">
        <v>1</v>
      </c>
    </row>
    <row r="143" spans="1:5" x14ac:dyDescent="0.2">
      <c r="A143" s="68">
        <v>100332</v>
      </c>
      <c r="B143">
        <v>1</v>
      </c>
      <c r="D143" s="68">
        <v>108435</v>
      </c>
      <c r="E143">
        <v>1</v>
      </c>
    </row>
    <row r="144" spans="1:5" x14ac:dyDescent="0.2">
      <c r="A144" s="68">
        <v>100794</v>
      </c>
      <c r="B144">
        <v>1</v>
      </c>
      <c r="D144" s="68">
        <v>110305</v>
      </c>
      <c r="E144">
        <v>1</v>
      </c>
    </row>
    <row r="145" spans="1:5" x14ac:dyDescent="0.2">
      <c r="A145" s="68">
        <v>101086</v>
      </c>
      <c r="B145">
        <v>1</v>
      </c>
      <c r="D145" s="68">
        <v>111257</v>
      </c>
      <c r="E145">
        <v>1</v>
      </c>
    </row>
    <row r="146" spans="1:5" x14ac:dyDescent="0.2">
      <c r="A146" s="68">
        <v>102644</v>
      </c>
      <c r="B146">
        <v>1</v>
      </c>
      <c r="D146" s="68">
        <v>111866</v>
      </c>
      <c r="E146">
        <v>1</v>
      </c>
    </row>
    <row r="147" spans="1:5" x14ac:dyDescent="0.2">
      <c r="A147" s="68">
        <v>103613</v>
      </c>
      <c r="B147">
        <v>1</v>
      </c>
      <c r="D147" s="68">
        <v>111940</v>
      </c>
      <c r="E147">
        <v>1</v>
      </c>
    </row>
    <row r="148" spans="1:5" x14ac:dyDescent="0.2">
      <c r="A148" s="68">
        <v>105152</v>
      </c>
      <c r="B148">
        <v>1</v>
      </c>
      <c r="D148" s="68">
        <v>112240</v>
      </c>
      <c r="E148">
        <v>1</v>
      </c>
    </row>
    <row r="149" spans="1:5" x14ac:dyDescent="0.2">
      <c r="A149" s="68">
        <v>105867</v>
      </c>
      <c r="B149">
        <v>1</v>
      </c>
      <c r="D149" s="68">
        <v>112594</v>
      </c>
      <c r="E149">
        <v>1</v>
      </c>
    </row>
    <row r="150" spans="1:5" x14ac:dyDescent="0.2">
      <c r="A150" s="68">
        <v>105974</v>
      </c>
      <c r="B150">
        <v>1</v>
      </c>
      <c r="D150" s="68">
        <v>112843</v>
      </c>
      <c r="E150">
        <v>1</v>
      </c>
    </row>
    <row r="151" spans="1:5" x14ac:dyDescent="0.2">
      <c r="A151" s="68">
        <v>106032</v>
      </c>
      <c r="B151">
        <v>1</v>
      </c>
      <c r="D151" s="68">
        <v>113496</v>
      </c>
      <c r="E151">
        <v>1</v>
      </c>
    </row>
    <row r="152" spans="1:5" x14ac:dyDescent="0.2">
      <c r="A152" s="68">
        <v>106332</v>
      </c>
      <c r="B152">
        <v>1</v>
      </c>
      <c r="D152" s="68">
        <v>115521</v>
      </c>
      <c r="E152">
        <v>1</v>
      </c>
    </row>
    <row r="153" spans="1:5" x14ac:dyDescent="0.2">
      <c r="A153" s="68">
        <v>107301</v>
      </c>
      <c r="B153">
        <v>1</v>
      </c>
      <c r="D153" s="68">
        <v>115788</v>
      </c>
      <c r="E153">
        <v>1</v>
      </c>
    </row>
    <row r="154" spans="1:5" x14ac:dyDescent="0.2">
      <c r="A154" s="68">
        <v>109594</v>
      </c>
      <c r="B154">
        <v>1</v>
      </c>
      <c r="D154" s="68">
        <v>115940</v>
      </c>
      <c r="E154">
        <v>1</v>
      </c>
    </row>
    <row r="155" spans="1:5" x14ac:dyDescent="0.2">
      <c r="A155" s="68">
        <v>109720</v>
      </c>
      <c r="B155">
        <v>1</v>
      </c>
      <c r="D155" s="68">
        <v>116317</v>
      </c>
      <c r="E155">
        <v>1</v>
      </c>
    </row>
    <row r="156" spans="1:5" x14ac:dyDescent="0.2">
      <c r="A156" s="68">
        <v>111914</v>
      </c>
      <c r="B156">
        <v>1</v>
      </c>
      <c r="D156" s="68">
        <v>116413</v>
      </c>
      <c r="E156">
        <v>1</v>
      </c>
    </row>
    <row r="157" spans="1:5" x14ac:dyDescent="0.2">
      <c r="A157" s="68">
        <v>113809</v>
      </c>
      <c r="B157">
        <v>1</v>
      </c>
      <c r="D157" s="68">
        <v>117600</v>
      </c>
      <c r="E157">
        <v>1</v>
      </c>
    </row>
    <row r="158" spans="1:5" x14ac:dyDescent="0.2">
      <c r="A158" s="68">
        <v>113813</v>
      </c>
      <c r="B158">
        <v>1</v>
      </c>
      <c r="D158" s="68">
        <v>118218</v>
      </c>
      <c r="E158">
        <v>1</v>
      </c>
    </row>
    <row r="159" spans="1:5" x14ac:dyDescent="0.2">
      <c r="A159" s="68">
        <v>114758</v>
      </c>
      <c r="B159">
        <v>1</v>
      </c>
      <c r="D159" s="68">
        <v>118269</v>
      </c>
      <c r="E159">
        <v>1</v>
      </c>
    </row>
    <row r="160" spans="1:5" x14ac:dyDescent="0.2">
      <c r="A160" s="68">
        <v>115031</v>
      </c>
      <c r="B160">
        <v>1</v>
      </c>
      <c r="D160" s="68">
        <v>119046</v>
      </c>
      <c r="E160">
        <v>1</v>
      </c>
    </row>
    <row r="161" spans="1:5" x14ac:dyDescent="0.2">
      <c r="A161" s="68">
        <v>115299</v>
      </c>
      <c r="B161">
        <v>1</v>
      </c>
      <c r="D161" s="68">
        <v>120418</v>
      </c>
      <c r="E161">
        <v>1</v>
      </c>
    </row>
    <row r="162" spans="1:5" x14ac:dyDescent="0.2">
      <c r="A162" s="68">
        <v>115544</v>
      </c>
      <c r="B162">
        <v>1</v>
      </c>
      <c r="D162" s="68">
        <v>121013</v>
      </c>
      <c r="E162">
        <v>1</v>
      </c>
    </row>
    <row r="163" spans="1:5" x14ac:dyDescent="0.2">
      <c r="A163" s="68">
        <v>116099</v>
      </c>
      <c r="B163">
        <v>1</v>
      </c>
      <c r="D163" s="68">
        <v>121289</v>
      </c>
      <c r="E163">
        <v>1</v>
      </c>
    </row>
    <row r="164" spans="1:5" x14ac:dyDescent="0.2">
      <c r="A164" s="68">
        <v>117014</v>
      </c>
      <c r="B164">
        <v>1</v>
      </c>
      <c r="D164" s="68">
        <v>122790</v>
      </c>
      <c r="E164">
        <v>1</v>
      </c>
    </row>
    <row r="165" spans="1:5" x14ac:dyDescent="0.2">
      <c r="A165" s="68">
        <v>117464</v>
      </c>
      <c r="B165">
        <v>1</v>
      </c>
      <c r="D165" s="68">
        <v>123492</v>
      </c>
      <c r="E165">
        <v>1</v>
      </c>
    </row>
    <row r="166" spans="1:5" x14ac:dyDescent="0.2">
      <c r="A166" s="68">
        <v>119054</v>
      </c>
      <c r="B166">
        <v>1</v>
      </c>
      <c r="D166" s="68">
        <v>125070</v>
      </c>
      <c r="E166">
        <v>1</v>
      </c>
    </row>
    <row r="167" spans="1:5" x14ac:dyDescent="0.2">
      <c r="A167" s="68">
        <v>119674</v>
      </c>
      <c r="B167">
        <v>1</v>
      </c>
      <c r="D167" s="68">
        <v>125578</v>
      </c>
      <c r="E167">
        <v>1</v>
      </c>
    </row>
    <row r="168" spans="1:5" x14ac:dyDescent="0.2">
      <c r="A168" s="68">
        <v>119988</v>
      </c>
      <c r="B168">
        <v>1</v>
      </c>
      <c r="D168" s="68">
        <v>126261</v>
      </c>
      <c r="E168">
        <v>1</v>
      </c>
    </row>
    <row r="169" spans="1:5" x14ac:dyDescent="0.2">
      <c r="A169" s="68">
        <v>121622</v>
      </c>
      <c r="B169">
        <v>1</v>
      </c>
      <c r="D169" s="68">
        <v>126423</v>
      </c>
      <c r="E169">
        <v>1</v>
      </c>
    </row>
    <row r="170" spans="1:5" x14ac:dyDescent="0.2">
      <c r="A170" s="68">
        <v>121973</v>
      </c>
      <c r="B170">
        <v>1</v>
      </c>
      <c r="D170" s="68">
        <v>127045</v>
      </c>
      <c r="E170">
        <v>1</v>
      </c>
    </row>
    <row r="171" spans="1:5" x14ac:dyDescent="0.2">
      <c r="A171" s="68">
        <v>124196</v>
      </c>
      <c r="B171">
        <v>1</v>
      </c>
      <c r="D171" s="68">
        <v>128792</v>
      </c>
      <c r="E171">
        <v>1</v>
      </c>
    </row>
    <row r="172" spans="1:5" x14ac:dyDescent="0.2">
      <c r="A172" s="68">
        <v>124333</v>
      </c>
      <c r="B172">
        <v>1</v>
      </c>
      <c r="D172" s="68">
        <v>129479</v>
      </c>
      <c r="E172">
        <v>1</v>
      </c>
    </row>
    <row r="173" spans="1:5" x14ac:dyDescent="0.2">
      <c r="A173" s="68">
        <v>124473</v>
      </c>
      <c r="B173">
        <v>1</v>
      </c>
      <c r="D173" s="68">
        <v>129811</v>
      </c>
      <c r="E173">
        <v>1</v>
      </c>
    </row>
    <row r="174" spans="1:5" x14ac:dyDescent="0.2">
      <c r="A174" s="68">
        <v>125187</v>
      </c>
      <c r="B174">
        <v>1</v>
      </c>
      <c r="D174" s="68">
        <v>129869</v>
      </c>
      <c r="E174">
        <v>1</v>
      </c>
    </row>
    <row r="175" spans="1:5" x14ac:dyDescent="0.2">
      <c r="A175" s="68">
        <v>126240</v>
      </c>
      <c r="B175">
        <v>1</v>
      </c>
      <c r="D175" s="68">
        <v>130269</v>
      </c>
      <c r="E175">
        <v>1</v>
      </c>
    </row>
    <row r="176" spans="1:5" x14ac:dyDescent="0.2">
      <c r="A176" s="68">
        <v>126530</v>
      </c>
      <c r="B176">
        <v>1</v>
      </c>
      <c r="D176" s="68">
        <v>130440</v>
      </c>
      <c r="E176">
        <v>1</v>
      </c>
    </row>
    <row r="177" spans="1:5" x14ac:dyDescent="0.2">
      <c r="A177" s="68">
        <v>127674</v>
      </c>
      <c r="B177">
        <v>1</v>
      </c>
      <c r="D177" s="68">
        <v>131084</v>
      </c>
      <c r="E177">
        <v>1</v>
      </c>
    </row>
    <row r="178" spans="1:5" x14ac:dyDescent="0.2">
      <c r="A178" s="68">
        <v>128636</v>
      </c>
      <c r="B178">
        <v>1</v>
      </c>
      <c r="D178" s="68">
        <v>131806</v>
      </c>
      <c r="E178">
        <v>1</v>
      </c>
    </row>
    <row r="179" spans="1:5" x14ac:dyDescent="0.2">
      <c r="A179" s="68">
        <v>129670</v>
      </c>
      <c r="B179">
        <v>1</v>
      </c>
      <c r="D179" s="68">
        <v>133536</v>
      </c>
      <c r="E179">
        <v>1</v>
      </c>
    </row>
    <row r="180" spans="1:5" x14ac:dyDescent="0.2">
      <c r="A180" s="68">
        <v>131760</v>
      </c>
      <c r="B180">
        <v>1</v>
      </c>
      <c r="D180" s="68">
        <v>134671</v>
      </c>
      <c r="E180">
        <v>1</v>
      </c>
    </row>
    <row r="181" spans="1:5" x14ac:dyDescent="0.2">
      <c r="A181" s="68">
        <v>131939</v>
      </c>
      <c r="B181">
        <v>1</v>
      </c>
      <c r="D181" s="68">
        <v>134827</v>
      </c>
      <c r="E181">
        <v>1</v>
      </c>
    </row>
    <row r="182" spans="1:5" x14ac:dyDescent="0.2">
      <c r="A182" s="68">
        <v>133218</v>
      </c>
      <c r="B182">
        <v>1</v>
      </c>
      <c r="D182" s="68">
        <v>136278</v>
      </c>
      <c r="E182">
        <v>1</v>
      </c>
    </row>
    <row r="183" spans="1:5" x14ac:dyDescent="0.2">
      <c r="A183" s="68">
        <v>134240</v>
      </c>
      <c r="B183">
        <v>1</v>
      </c>
      <c r="D183" s="68">
        <v>137503</v>
      </c>
      <c r="E183">
        <v>1</v>
      </c>
    </row>
    <row r="184" spans="1:5" x14ac:dyDescent="0.2">
      <c r="A184" s="68">
        <v>134509</v>
      </c>
      <c r="B184">
        <v>1</v>
      </c>
      <c r="D184" s="68">
        <v>137795</v>
      </c>
      <c r="E184">
        <v>1</v>
      </c>
    </row>
    <row r="185" spans="1:5" x14ac:dyDescent="0.2">
      <c r="A185" s="68">
        <v>134874</v>
      </c>
      <c r="B185">
        <v>1</v>
      </c>
      <c r="D185" s="68">
        <v>142328</v>
      </c>
      <c r="E185">
        <v>1</v>
      </c>
    </row>
    <row r="186" spans="1:5" x14ac:dyDescent="0.2">
      <c r="A186" s="68">
        <v>135641</v>
      </c>
      <c r="B186">
        <v>1</v>
      </c>
      <c r="D186" s="68">
        <v>142701</v>
      </c>
      <c r="E186">
        <v>1</v>
      </c>
    </row>
    <row r="187" spans="1:5" x14ac:dyDescent="0.2">
      <c r="A187" s="68">
        <v>136580</v>
      </c>
      <c r="B187">
        <v>1</v>
      </c>
      <c r="D187" s="68">
        <v>143453</v>
      </c>
      <c r="E187">
        <v>1</v>
      </c>
    </row>
    <row r="188" spans="1:5" x14ac:dyDescent="0.2">
      <c r="A188" s="68">
        <v>136650</v>
      </c>
      <c r="B188">
        <v>1</v>
      </c>
      <c r="D188" s="68">
        <v>144225</v>
      </c>
      <c r="E188">
        <v>1</v>
      </c>
    </row>
    <row r="189" spans="1:5" x14ac:dyDescent="0.2">
      <c r="A189" s="68">
        <v>137111</v>
      </c>
      <c r="B189">
        <v>1</v>
      </c>
      <c r="D189" s="68">
        <v>144786</v>
      </c>
      <c r="E189">
        <v>1</v>
      </c>
    </row>
    <row r="190" spans="1:5" x14ac:dyDescent="0.2">
      <c r="A190" s="68">
        <v>138151</v>
      </c>
      <c r="B190">
        <v>1</v>
      </c>
      <c r="D190" s="68">
        <v>145560</v>
      </c>
      <c r="E190">
        <v>1</v>
      </c>
    </row>
    <row r="191" spans="1:5" x14ac:dyDescent="0.2">
      <c r="A191" s="68">
        <v>138174</v>
      </c>
      <c r="B191">
        <v>1</v>
      </c>
      <c r="D191" s="68">
        <v>146069</v>
      </c>
      <c r="E191">
        <v>1</v>
      </c>
    </row>
    <row r="192" spans="1:5" x14ac:dyDescent="0.2">
      <c r="A192" s="68">
        <v>138526</v>
      </c>
      <c r="B192">
        <v>1</v>
      </c>
      <c r="D192" s="68">
        <v>147871</v>
      </c>
      <c r="E192">
        <v>1</v>
      </c>
    </row>
    <row r="193" spans="1:5" x14ac:dyDescent="0.2">
      <c r="A193" s="68">
        <v>139168</v>
      </c>
      <c r="B193">
        <v>1</v>
      </c>
      <c r="D193" s="68">
        <v>148743</v>
      </c>
      <c r="E193">
        <v>1</v>
      </c>
    </row>
    <row r="194" spans="1:5" x14ac:dyDescent="0.2">
      <c r="A194" s="68">
        <v>140672</v>
      </c>
      <c r="B194">
        <v>1</v>
      </c>
      <c r="D194" s="68">
        <v>148931</v>
      </c>
      <c r="E194">
        <v>1</v>
      </c>
    </row>
    <row r="195" spans="1:5" x14ac:dyDescent="0.2">
      <c r="A195" s="68">
        <v>141134</v>
      </c>
      <c r="B195">
        <v>1</v>
      </c>
      <c r="D195" s="68">
        <v>151964</v>
      </c>
      <c r="E195">
        <v>1</v>
      </c>
    </row>
    <row r="196" spans="1:5" x14ac:dyDescent="0.2">
      <c r="A196" s="68">
        <v>144474</v>
      </c>
      <c r="B196">
        <v>1</v>
      </c>
      <c r="D196" s="68">
        <v>152266</v>
      </c>
      <c r="E196">
        <v>1</v>
      </c>
    </row>
    <row r="197" spans="1:5" x14ac:dyDescent="0.2">
      <c r="A197" s="68">
        <v>146629</v>
      </c>
      <c r="B197">
        <v>1</v>
      </c>
      <c r="D197" s="69">
        <v>153031</v>
      </c>
      <c r="E197">
        <v>1</v>
      </c>
    </row>
    <row r="198" spans="1:5" x14ac:dyDescent="0.2">
      <c r="A198" s="68">
        <v>146841</v>
      </c>
      <c r="B198">
        <v>1</v>
      </c>
      <c r="D198" s="68">
        <v>154059</v>
      </c>
      <c r="E198">
        <v>1</v>
      </c>
    </row>
    <row r="199" spans="1:5" x14ac:dyDescent="0.2">
      <c r="A199" s="68">
        <v>147169</v>
      </c>
      <c r="B199">
        <v>1</v>
      </c>
      <c r="D199" s="68">
        <v>155659</v>
      </c>
      <c r="E199">
        <v>1</v>
      </c>
    </row>
    <row r="200" spans="1:5" x14ac:dyDescent="0.2">
      <c r="A200" s="68">
        <v>148322</v>
      </c>
      <c r="B200">
        <v>1</v>
      </c>
      <c r="D200" s="68">
        <v>156897</v>
      </c>
      <c r="E200">
        <v>1</v>
      </c>
    </row>
    <row r="201" spans="1:5" x14ac:dyDescent="0.2">
      <c r="A201" s="68">
        <v>149474</v>
      </c>
      <c r="B201">
        <v>1</v>
      </c>
      <c r="D201" s="68">
        <v>157537</v>
      </c>
      <c r="E201">
        <v>1</v>
      </c>
    </row>
    <row r="202" spans="1:5" x14ac:dyDescent="0.2">
      <c r="A202" s="68">
        <v>150488</v>
      </c>
      <c r="B202">
        <v>1</v>
      </c>
      <c r="D202" s="68">
        <v>158424</v>
      </c>
      <c r="E202">
        <v>1</v>
      </c>
    </row>
    <row r="203" spans="1:5" x14ac:dyDescent="0.2">
      <c r="A203" s="68">
        <v>150793</v>
      </c>
      <c r="B203">
        <v>1</v>
      </c>
      <c r="D203" s="68">
        <v>158561</v>
      </c>
      <c r="E203">
        <v>1</v>
      </c>
    </row>
    <row r="204" spans="1:5" x14ac:dyDescent="0.2">
      <c r="A204" s="68">
        <v>152170</v>
      </c>
      <c r="B204">
        <v>1</v>
      </c>
      <c r="D204" s="68">
        <v>158920</v>
      </c>
      <c r="E204">
        <v>1</v>
      </c>
    </row>
    <row r="205" spans="1:5" x14ac:dyDescent="0.2">
      <c r="A205" s="68">
        <v>152519</v>
      </c>
      <c r="B205">
        <v>1</v>
      </c>
      <c r="D205" s="68">
        <v>159976</v>
      </c>
      <c r="E205">
        <v>1</v>
      </c>
    </row>
    <row r="206" spans="1:5" x14ac:dyDescent="0.2">
      <c r="A206" s="68">
        <v>154178</v>
      </c>
      <c r="B206">
        <v>1</v>
      </c>
      <c r="D206" s="68">
        <v>160659</v>
      </c>
      <c r="E206">
        <v>1</v>
      </c>
    </row>
    <row r="207" spans="1:5" x14ac:dyDescent="0.2">
      <c r="A207" s="68">
        <v>154963</v>
      </c>
      <c r="B207">
        <v>1</v>
      </c>
      <c r="D207" s="68">
        <v>161007</v>
      </c>
      <c r="E207">
        <v>1</v>
      </c>
    </row>
    <row r="208" spans="1:5" x14ac:dyDescent="0.2">
      <c r="A208" s="68">
        <v>156163</v>
      </c>
      <c r="B208">
        <v>1</v>
      </c>
      <c r="D208" s="68">
        <v>161899</v>
      </c>
      <c r="E208">
        <v>1</v>
      </c>
    </row>
    <row r="209" spans="1:5" x14ac:dyDescent="0.2">
      <c r="A209" s="68">
        <v>157045</v>
      </c>
      <c r="B209">
        <v>1</v>
      </c>
      <c r="D209" s="68">
        <v>164587</v>
      </c>
      <c r="E209">
        <v>1</v>
      </c>
    </row>
    <row r="210" spans="1:5" x14ac:dyDescent="0.2">
      <c r="A210" s="68">
        <v>157889</v>
      </c>
      <c r="B210">
        <v>1</v>
      </c>
      <c r="D210" s="68">
        <v>166074</v>
      </c>
      <c r="E210">
        <v>1</v>
      </c>
    </row>
    <row r="211" spans="1:5" x14ac:dyDescent="0.2">
      <c r="A211" s="68">
        <v>158186</v>
      </c>
      <c r="B211">
        <v>1</v>
      </c>
      <c r="D211" s="68">
        <v>166290</v>
      </c>
      <c r="E211">
        <v>1</v>
      </c>
    </row>
    <row r="212" spans="1:5" x14ac:dyDescent="0.2">
      <c r="A212" s="68">
        <v>158446</v>
      </c>
      <c r="B212">
        <v>1</v>
      </c>
      <c r="D212" s="68">
        <v>166557</v>
      </c>
      <c r="E212">
        <v>1</v>
      </c>
    </row>
    <row r="213" spans="1:5" x14ac:dyDescent="0.2">
      <c r="A213" s="68">
        <v>159351</v>
      </c>
      <c r="B213">
        <v>1</v>
      </c>
      <c r="D213" s="68">
        <v>166634</v>
      </c>
      <c r="E213">
        <v>1</v>
      </c>
    </row>
    <row r="214" spans="1:5" x14ac:dyDescent="0.2">
      <c r="A214" s="68">
        <v>160417</v>
      </c>
      <c r="B214">
        <v>1</v>
      </c>
      <c r="D214" s="68">
        <v>169331</v>
      </c>
      <c r="E214">
        <v>1</v>
      </c>
    </row>
    <row r="215" spans="1:5" x14ac:dyDescent="0.2">
      <c r="A215" s="68">
        <v>160680</v>
      </c>
      <c r="B215">
        <v>1</v>
      </c>
      <c r="D215" s="68">
        <v>170406</v>
      </c>
      <c r="E215">
        <v>1</v>
      </c>
    </row>
    <row r="216" spans="1:5" x14ac:dyDescent="0.2">
      <c r="A216" s="68">
        <v>160723</v>
      </c>
      <c r="B216">
        <v>1</v>
      </c>
      <c r="D216" s="68">
        <v>170967</v>
      </c>
      <c r="E216">
        <v>1</v>
      </c>
    </row>
    <row r="217" spans="1:5" x14ac:dyDescent="0.2">
      <c r="A217" s="68">
        <v>161873</v>
      </c>
      <c r="B217">
        <v>1</v>
      </c>
      <c r="D217" s="68">
        <v>172848</v>
      </c>
      <c r="E217">
        <v>1</v>
      </c>
    </row>
    <row r="218" spans="1:5" x14ac:dyDescent="0.2">
      <c r="A218" s="68">
        <v>162441</v>
      </c>
      <c r="B218">
        <v>1</v>
      </c>
      <c r="D218" s="68">
        <v>176133</v>
      </c>
      <c r="E218">
        <v>1</v>
      </c>
    </row>
    <row r="219" spans="1:5" x14ac:dyDescent="0.2">
      <c r="A219" s="68">
        <v>164321</v>
      </c>
      <c r="B219">
        <v>1</v>
      </c>
      <c r="D219" s="68">
        <v>178642</v>
      </c>
      <c r="E219">
        <v>1</v>
      </c>
    </row>
    <row r="220" spans="1:5" x14ac:dyDescent="0.2">
      <c r="A220" s="68">
        <v>166635</v>
      </c>
      <c r="B220">
        <v>1</v>
      </c>
      <c r="D220" s="68">
        <v>179605</v>
      </c>
      <c r="E220">
        <v>1</v>
      </c>
    </row>
    <row r="221" spans="1:5" x14ac:dyDescent="0.2">
      <c r="A221" s="68">
        <v>167755.01999999999</v>
      </c>
      <c r="B221">
        <v>1</v>
      </c>
      <c r="D221" s="68">
        <v>179690</v>
      </c>
      <c r="E221">
        <v>1</v>
      </c>
    </row>
    <row r="222" spans="1:5" x14ac:dyDescent="0.2">
      <c r="A222" s="68">
        <v>171506</v>
      </c>
      <c r="B222">
        <v>1</v>
      </c>
      <c r="D222" s="68">
        <v>181579</v>
      </c>
      <c r="E222">
        <v>1</v>
      </c>
    </row>
    <row r="223" spans="1:5" x14ac:dyDescent="0.2">
      <c r="A223" s="68">
        <v>172369</v>
      </c>
      <c r="B223">
        <v>1</v>
      </c>
      <c r="D223" s="68">
        <v>182617</v>
      </c>
      <c r="E223">
        <v>1</v>
      </c>
    </row>
    <row r="224" spans="1:5" x14ac:dyDescent="0.2">
      <c r="A224" s="68">
        <v>172636</v>
      </c>
      <c r="B224">
        <v>1</v>
      </c>
      <c r="D224" s="68">
        <v>185476</v>
      </c>
      <c r="E224">
        <v>1</v>
      </c>
    </row>
    <row r="225" spans="1:5" x14ac:dyDescent="0.2">
      <c r="A225" s="68">
        <v>172830</v>
      </c>
      <c r="B225">
        <v>1</v>
      </c>
      <c r="D225" s="68">
        <v>186642</v>
      </c>
      <c r="E225">
        <v>1</v>
      </c>
    </row>
    <row r="226" spans="1:5" x14ac:dyDescent="0.2">
      <c r="A226" s="68">
        <v>173804</v>
      </c>
      <c r="B226">
        <v>1</v>
      </c>
      <c r="D226" s="68">
        <v>190570</v>
      </c>
      <c r="E226">
        <v>1</v>
      </c>
    </row>
    <row r="227" spans="1:5" x14ac:dyDescent="0.2">
      <c r="A227" s="68">
        <v>176730</v>
      </c>
      <c r="B227">
        <v>1</v>
      </c>
      <c r="D227" s="68">
        <v>190883</v>
      </c>
      <c r="E227">
        <v>1</v>
      </c>
    </row>
    <row r="228" spans="1:5" x14ac:dyDescent="0.2">
      <c r="A228" s="68">
        <v>178121</v>
      </c>
      <c r="B228">
        <v>1</v>
      </c>
      <c r="D228" s="68">
        <v>192114</v>
      </c>
      <c r="E228">
        <v>1</v>
      </c>
    </row>
    <row r="229" spans="1:5" x14ac:dyDescent="0.2">
      <c r="A229" s="68">
        <v>179789</v>
      </c>
      <c r="B229">
        <v>1</v>
      </c>
      <c r="D229" s="68">
        <v>192572</v>
      </c>
      <c r="E229">
        <v>1</v>
      </c>
    </row>
    <row r="230" spans="1:5" x14ac:dyDescent="0.2">
      <c r="A230" s="68">
        <v>181642</v>
      </c>
      <c r="B230">
        <v>1</v>
      </c>
      <c r="D230" s="68">
        <v>193274</v>
      </c>
      <c r="E230">
        <v>1</v>
      </c>
    </row>
    <row r="231" spans="1:5" x14ac:dyDescent="0.2">
      <c r="A231" s="68">
        <v>185872</v>
      </c>
      <c r="B231">
        <v>1</v>
      </c>
      <c r="D231" s="68">
        <v>199288</v>
      </c>
      <c r="E231">
        <v>1</v>
      </c>
    </row>
    <row r="232" spans="1:5" x14ac:dyDescent="0.2">
      <c r="A232" s="68">
        <v>190504</v>
      </c>
      <c r="B232">
        <v>1</v>
      </c>
      <c r="D232">
        <v>200003</v>
      </c>
      <c r="E232">
        <v>1</v>
      </c>
    </row>
    <row r="233" spans="1:5" x14ac:dyDescent="0.2">
      <c r="A233" s="68">
        <v>191537</v>
      </c>
      <c r="B233">
        <v>1</v>
      </c>
      <c r="D233" s="68">
        <v>201364</v>
      </c>
      <c r="E233">
        <v>1</v>
      </c>
    </row>
    <row r="234" spans="1:5" x14ac:dyDescent="0.2">
      <c r="A234" s="68">
        <v>194624</v>
      </c>
      <c r="B234">
        <v>1</v>
      </c>
      <c r="D234" s="68">
        <v>202145</v>
      </c>
      <c r="E234">
        <v>1</v>
      </c>
    </row>
    <row r="235" spans="1:5" x14ac:dyDescent="0.2">
      <c r="A235" s="68">
        <v>195436</v>
      </c>
      <c r="B235">
        <v>1</v>
      </c>
      <c r="D235" s="68">
        <v>202422</v>
      </c>
      <c r="E235">
        <v>1</v>
      </c>
    </row>
    <row r="236" spans="1:5" x14ac:dyDescent="0.2">
      <c r="A236" s="68">
        <v>195469</v>
      </c>
      <c r="B236">
        <v>1</v>
      </c>
      <c r="D236" s="68">
        <v>202522</v>
      </c>
      <c r="E236">
        <v>1</v>
      </c>
    </row>
    <row r="237" spans="1:5" x14ac:dyDescent="0.2">
      <c r="A237" s="68">
        <v>196453</v>
      </c>
      <c r="B237">
        <v>1</v>
      </c>
      <c r="D237" s="68">
        <v>203893</v>
      </c>
      <c r="E237">
        <v>1</v>
      </c>
    </row>
    <row r="238" spans="1:5" x14ac:dyDescent="0.2">
      <c r="A238" s="68">
        <v>196849</v>
      </c>
      <c r="B238">
        <v>1</v>
      </c>
      <c r="D238" s="68">
        <v>204299</v>
      </c>
      <c r="E238">
        <v>1</v>
      </c>
    </row>
    <row r="239" spans="1:5" x14ac:dyDescent="0.2">
      <c r="A239" s="68">
        <v>198594</v>
      </c>
      <c r="B239">
        <v>1</v>
      </c>
      <c r="D239" s="68">
        <v>207405</v>
      </c>
      <c r="E239">
        <v>1</v>
      </c>
    </row>
    <row r="240" spans="1:5" x14ac:dyDescent="0.2">
      <c r="A240" s="68">
        <v>199383</v>
      </c>
      <c r="B240">
        <v>1</v>
      </c>
      <c r="D240" s="68">
        <v>207897</v>
      </c>
      <c r="E240">
        <v>1</v>
      </c>
    </row>
    <row r="241" spans="1:5" x14ac:dyDescent="0.2">
      <c r="A241" s="68">
        <v>199962</v>
      </c>
      <c r="B241">
        <v>1</v>
      </c>
      <c r="D241" s="68">
        <v>208992</v>
      </c>
      <c r="E241">
        <v>1</v>
      </c>
    </row>
    <row r="242" spans="1:5" x14ac:dyDescent="0.2">
      <c r="A242" s="68">
        <v>200724</v>
      </c>
      <c r="B242">
        <v>1</v>
      </c>
      <c r="D242" s="68">
        <v>209814</v>
      </c>
      <c r="E242">
        <v>1</v>
      </c>
    </row>
    <row r="243" spans="1:5" x14ac:dyDescent="0.2">
      <c r="A243" s="68">
        <v>201343</v>
      </c>
      <c r="B243">
        <v>1</v>
      </c>
      <c r="D243" s="68">
        <v>209855</v>
      </c>
      <c r="E243">
        <v>1</v>
      </c>
    </row>
    <row r="244" spans="1:5" x14ac:dyDescent="0.2">
      <c r="A244" s="68">
        <v>205547</v>
      </c>
      <c r="B244">
        <v>1</v>
      </c>
      <c r="D244" s="68">
        <v>212137</v>
      </c>
      <c r="E244">
        <v>1</v>
      </c>
    </row>
    <row r="245" spans="1:5" x14ac:dyDescent="0.2">
      <c r="A245" s="68">
        <v>205970</v>
      </c>
      <c r="B245">
        <v>1</v>
      </c>
      <c r="D245" s="68">
        <v>213330</v>
      </c>
      <c r="E245">
        <v>1</v>
      </c>
    </row>
    <row r="246" spans="1:5" x14ac:dyDescent="0.2">
      <c r="A246" s="68">
        <v>207007</v>
      </c>
      <c r="B246">
        <v>1</v>
      </c>
      <c r="D246" s="68">
        <v>214283</v>
      </c>
      <c r="E246">
        <v>1</v>
      </c>
    </row>
    <row r="247" spans="1:5" x14ac:dyDescent="0.2">
      <c r="A247" s="68">
        <v>207052</v>
      </c>
      <c r="B247">
        <v>1</v>
      </c>
      <c r="D247" s="68">
        <v>214677</v>
      </c>
      <c r="E247">
        <v>1</v>
      </c>
    </row>
    <row r="248" spans="1:5" x14ac:dyDescent="0.2">
      <c r="A248" s="68">
        <v>208191</v>
      </c>
      <c r="B248">
        <v>1</v>
      </c>
      <c r="D248" s="68">
        <v>215538</v>
      </c>
      <c r="E248">
        <v>1</v>
      </c>
    </row>
    <row r="249" spans="1:5" x14ac:dyDescent="0.2">
      <c r="A249" s="68">
        <v>210025</v>
      </c>
      <c r="B249">
        <v>1</v>
      </c>
      <c r="D249" s="68">
        <v>215637</v>
      </c>
      <c r="E249">
        <v>1</v>
      </c>
    </row>
    <row r="250" spans="1:5" x14ac:dyDescent="0.2">
      <c r="A250" s="68">
        <v>216188</v>
      </c>
      <c r="B250">
        <v>1</v>
      </c>
      <c r="D250" s="68">
        <v>217802</v>
      </c>
      <c r="E250">
        <v>1</v>
      </c>
    </row>
    <row r="251" spans="1:5" x14ac:dyDescent="0.2">
      <c r="A251" s="68">
        <v>217964</v>
      </c>
      <c r="B251">
        <v>1</v>
      </c>
      <c r="D251" s="68">
        <v>223198</v>
      </c>
      <c r="E251">
        <v>1</v>
      </c>
    </row>
    <row r="252" spans="1:5" x14ac:dyDescent="0.2">
      <c r="A252" s="68">
        <v>218916</v>
      </c>
      <c r="B252">
        <v>1</v>
      </c>
      <c r="D252" s="68">
        <v>223228</v>
      </c>
      <c r="E252">
        <v>1</v>
      </c>
    </row>
    <row r="253" spans="1:5" x14ac:dyDescent="0.2">
      <c r="A253" s="68">
        <v>220905</v>
      </c>
      <c r="B253">
        <v>1</v>
      </c>
      <c r="D253" s="68">
        <v>228171</v>
      </c>
      <c r="E253">
        <v>1</v>
      </c>
    </row>
    <row r="254" spans="1:5" x14ac:dyDescent="0.2">
      <c r="A254" s="68">
        <v>220983</v>
      </c>
      <c r="B254">
        <v>1</v>
      </c>
      <c r="D254" s="68">
        <v>228430</v>
      </c>
      <c r="E254">
        <v>1</v>
      </c>
    </row>
    <row r="255" spans="1:5" x14ac:dyDescent="0.2">
      <c r="A255" s="68">
        <v>224056</v>
      </c>
      <c r="B255">
        <v>1</v>
      </c>
      <c r="D255" s="68">
        <v>229184</v>
      </c>
      <c r="E255">
        <v>1</v>
      </c>
    </row>
    <row r="256" spans="1:5" x14ac:dyDescent="0.2">
      <c r="A256" s="68">
        <v>225555</v>
      </c>
      <c r="B256">
        <v>1</v>
      </c>
      <c r="D256" s="68">
        <v>230550</v>
      </c>
      <c r="E256">
        <v>1</v>
      </c>
    </row>
    <row r="257" spans="1:5" x14ac:dyDescent="0.2">
      <c r="A257" s="68">
        <v>229358</v>
      </c>
      <c r="B257">
        <v>1</v>
      </c>
      <c r="D257" s="68">
        <v>230947</v>
      </c>
      <c r="E257">
        <v>1</v>
      </c>
    </row>
    <row r="258" spans="1:5" x14ac:dyDescent="0.2">
      <c r="A258" s="68">
        <v>229610</v>
      </c>
      <c r="B258">
        <v>1</v>
      </c>
      <c r="D258" s="68">
        <v>234514</v>
      </c>
      <c r="E258">
        <v>1</v>
      </c>
    </row>
    <row r="259" spans="1:5" x14ac:dyDescent="0.2">
      <c r="A259" s="68">
        <v>231333</v>
      </c>
      <c r="B259">
        <v>1</v>
      </c>
      <c r="D259" s="68">
        <v>234564</v>
      </c>
      <c r="E259">
        <v>1</v>
      </c>
    </row>
    <row r="260" spans="1:5" x14ac:dyDescent="0.2">
      <c r="A260" s="68">
        <v>232431</v>
      </c>
      <c r="B260">
        <v>1</v>
      </c>
      <c r="D260" s="68">
        <v>234977</v>
      </c>
      <c r="E260">
        <v>1</v>
      </c>
    </row>
    <row r="261" spans="1:5" x14ac:dyDescent="0.2">
      <c r="A261" s="68">
        <v>232658</v>
      </c>
      <c r="B261">
        <v>1</v>
      </c>
      <c r="D261" s="68">
        <v>235714</v>
      </c>
      <c r="E261">
        <v>1</v>
      </c>
    </row>
    <row r="262" spans="1:5" x14ac:dyDescent="0.2">
      <c r="A262" s="68">
        <v>236299</v>
      </c>
      <c r="B262">
        <v>1</v>
      </c>
      <c r="D262" s="68">
        <v>236094</v>
      </c>
      <c r="E262">
        <v>1</v>
      </c>
    </row>
    <row r="263" spans="1:5" x14ac:dyDescent="0.2">
      <c r="A263" s="68">
        <v>236975</v>
      </c>
      <c r="B263">
        <v>1</v>
      </c>
      <c r="D263" s="68">
        <v>236425</v>
      </c>
      <c r="E263">
        <v>1</v>
      </c>
    </row>
    <row r="264" spans="1:5" x14ac:dyDescent="0.2">
      <c r="A264" s="68">
        <v>237502</v>
      </c>
      <c r="B264">
        <v>1</v>
      </c>
      <c r="D264" s="68">
        <v>236689</v>
      </c>
      <c r="E264">
        <v>1</v>
      </c>
    </row>
    <row r="265" spans="1:5" x14ac:dyDescent="0.2">
      <c r="A265" s="68">
        <v>239634.29</v>
      </c>
      <c r="B265">
        <v>1</v>
      </c>
      <c r="D265" s="68">
        <v>239483</v>
      </c>
      <c r="E265">
        <v>1</v>
      </c>
    </row>
    <row r="266" spans="1:5" x14ac:dyDescent="0.2">
      <c r="A266" s="68">
        <v>240173</v>
      </c>
      <c r="B266">
        <v>1</v>
      </c>
      <c r="D266" s="68">
        <v>239507</v>
      </c>
      <c r="E266">
        <v>1</v>
      </c>
    </row>
    <row r="267" spans="1:5" x14ac:dyDescent="0.2">
      <c r="A267" s="68">
        <v>244631</v>
      </c>
      <c r="B267">
        <v>1</v>
      </c>
      <c r="D267" s="68">
        <v>243300</v>
      </c>
      <c r="E267">
        <v>1</v>
      </c>
    </row>
    <row r="268" spans="1:5" x14ac:dyDescent="0.2">
      <c r="A268" s="68">
        <v>245773</v>
      </c>
      <c r="B268">
        <v>1</v>
      </c>
      <c r="D268" s="68">
        <v>244346</v>
      </c>
      <c r="E268">
        <v>1</v>
      </c>
    </row>
    <row r="269" spans="1:5" x14ac:dyDescent="0.2">
      <c r="A269" s="68">
        <v>246425</v>
      </c>
      <c r="B269">
        <v>1</v>
      </c>
      <c r="D269" s="68">
        <v>245326</v>
      </c>
      <c r="E269">
        <v>1</v>
      </c>
    </row>
    <row r="270" spans="1:5" x14ac:dyDescent="0.2">
      <c r="A270" s="68">
        <v>247044</v>
      </c>
      <c r="B270">
        <v>1</v>
      </c>
      <c r="D270" s="68">
        <v>246495</v>
      </c>
      <c r="E270">
        <v>1</v>
      </c>
    </row>
    <row r="271" spans="1:5" x14ac:dyDescent="0.2">
      <c r="A271" s="68">
        <v>247522</v>
      </c>
      <c r="B271">
        <v>1</v>
      </c>
      <c r="D271" s="68">
        <v>251603</v>
      </c>
      <c r="E271">
        <v>1</v>
      </c>
    </row>
    <row r="272" spans="1:5" x14ac:dyDescent="0.2">
      <c r="A272" s="68">
        <v>248127</v>
      </c>
      <c r="B272">
        <v>1</v>
      </c>
      <c r="D272" s="68">
        <v>251799</v>
      </c>
      <c r="E272">
        <v>1</v>
      </c>
    </row>
    <row r="273" spans="1:5" x14ac:dyDescent="0.2">
      <c r="A273" s="68">
        <v>248423</v>
      </c>
      <c r="B273">
        <v>1</v>
      </c>
      <c r="D273" s="68">
        <v>255524</v>
      </c>
      <c r="E273">
        <v>1</v>
      </c>
    </row>
    <row r="274" spans="1:5" x14ac:dyDescent="0.2">
      <c r="A274" s="68">
        <v>254804</v>
      </c>
      <c r="B274">
        <v>1</v>
      </c>
      <c r="D274" s="68">
        <v>256471</v>
      </c>
      <c r="E274">
        <v>1</v>
      </c>
    </row>
    <row r="275" spans="1:5" x14ac:dyDescent="0.2">
      <c r="A275" s="68">
        <v>257606</v>
      </c>
      <c r="B275">
        <v>1</v>
      </c>
      <c r="D275" s="68">
        <v>257547</v>
      </c>
      <c r="E275">
        <v>1</v>
      </c>
    </row>
    <row r="276" spans="1:5" x14ac:dyDescent="0.2">
      <c r="A276" s="68">
        <v>257931</v>
      </c>
      <c r="B276">
        <v>1</v>
      </c>
      <c r="D276" s="68">
        <v>258285</v>
      </c>
      <c r="E276">
        <v>1</v>
      </c>
    </row>
    <row r="277" spans="1:5" x14ac:dyDescent="0.2">
      <c r="A277" s="68">
        <v>258701</v>
      </c>
      <c r="B277">
        <v>1</v>
      </c>
      <c r="D277" s="68">
        <v>260192</v>
      </c>
      <c r="E277">
        <v>1</v>
      </c>
    </row>
    <row r="278" spans="1:5" x14ac:dyDescent="0.2">
      <c r="A278" s="68">
        <v>259859</v>
      </c>
      <c r="B278">
        <v>1</v>
      </c>
      <c r="D278" s="68">
        <v>261661</v>
      </c>
      <c r="E278">
        <v>1</v>
      </c>
    </row>
    <row r="279" spans="1:5" x14ac:dyDescent="0.2">
      <c r="A279" s="68">
        <v>262829</v>
      </c>
      <c r="B279">
        <v>1</v>
      </c>
      <c r="D279" s="68">
        <v>262251</v>
      </c>
      <c r="E279">
        <v>1</v>
      </c>
    </row>
    <row r="280" spans="1:5" x14ac:dyDescent="0.2">
      <c r="A280" s="68">
        <v>263164</v>
      </c>
      <c r="B280">
        <v>1</v>
      </c>
      <c r="D280" s="68">
        <v>264073</v>
      </c>
      <c r="E280">
        <v>1</v>
      </c>
    </row>
    <row r="281" spans="1:5" x14ac:dyDescent="0.2">
      <c r="A281" s="68">
        <v>264820</v>
      </c>
      <c r="B281">
        <v>1</v>
      </c>
      <c r="D281" s="68">
        <v>269330</v>
      </c>
      <c r="E281">
        <v>1</v>
      </c>
    </row>
    <row r="282" spans="1:5" x14ac:dyDescent="0.2">
      <c r="A282" s="68">
        <v>273056</v>
      </c>
      <c r="B282">
        <v>1</v>
      </c>
      <c r="D282" s="68">
        <v>270536</v>
      </c>
      <c r="E282">
        <v>1</v>
      </c>
    </row>
    <row r="283" spans="1:5" x14ac:dyDescent="0.2">
      <c r="A283" s="68">
        <v>274750</v>
      </c>
      <c r="B283">
        <v>1</v>
      </c>
      <c r="D283" s="68">
        <v>271056</v>
      </c>
      <c r="E283">
        <v>1</v>
      </c>
    </row>
    <row r="284" spans="1:5" x14ac:dyDescent="0.2">
      <c r="A284" s="68">
        <v>276995</v>
      </c>
      <c r="B284">
        <v>1</v>
      </c>
      <c r="D284" s="68">
        <v>272261</v>
      </c>
      <c r="E284">
        <v>1</v>
      </c>
    </row>
    <row r="285" spans="1:5" x14ac:dyDescent="0.2">
      <c r="A285" s="68">
        <v>279127</v>
      </c>
      <c r="B285">
        <v>1</v>
      </c>
      <c r="D285" s="68">
        <v>273174</v>
      </c>
      <c r="E285">
        <v>1</v>
      </c>
    </row>
    <row r="286" spans="1:5" x14ac:dyDescent="0.2">
      <c r="A286" s="68">
        <v>279684</v>
      </c>
      <c r="B286">
        <v>1</v>
      </c>
      <c r="D286" s="68">
        <v>274470</v>
      </c>
      <c r="E286">
        <v>1</v>
      </c>
    </row>
    <row r="287" spans="1:5" x14ac:dyDescent="0.2">
      <c r="A287" s="68">
        <v>280779</v>
      </c>
      <c r="B287">
        <v>1</v>
      </c>
      <c r="D287" s="68">
        <v>275424</v>
      </c>
      <c r="E287">
        <v>1</v>
      </c>
    </row>
    <row r="288" spans="1:5" x14ac:dyDescent="0.2">
      <c r="A288" s="68">
        <v>285248</v>
      </c>
      <c r="B288">
        <v>1</v>
      </c>
      <c r="D288" s="68">
        <v>278961</v>
      </c>
      <c r="E288">
        <v>1</v>
      </c>
    </row>
    <row r="289" spans="1:5" x14ac:dyDescent="0.2">
      <c r="A289" s="68">
        <v>287143</v>
      </c>
      <c r="B289">
        <v>1</v>
      </c>
      <c r="D289" s="68">
        <v>282211</v>
      </c>
      <c r="E289">
        <v>1</v>
      </c>
    </row>
    <row r="290" spans="1:5" x14ac:dyDescent="0.2">
      <c r="A290" s="68">
        <v>288691</v>
      </c>
      <c r="B290">
        <v>1</v>
      </c>
      <c r="D290" s="68">
        <v>283164</v>
      </c>
      <c r="E290">
        <v>1</v>
      </c>
    </row>
    <row r="291" spans="1:5" x14ac:dyDescent="0.2">
      <c r="A291" s="68">
        <v>289899</v>
      </c>
      <c r="B291">
        <v>1</v>
      </c>
      <c r="D291" s="68">
        <v>283367</v>
      </c>
      <c r="E291">
        <v>1</v>
      </c>
    </row>
    <row r="292" spans="1:5" x14ac:dyDescent="0.2">
      <c r="A292" s="68">
        <v>291197</v>
      </c>
      <c r="B292">
        <v>1</v>
      </c>
      <c r="D292" s="68">
        <v>283814</v>
      </c>
      <c r="E292">
        <v>1</v>
      </c>
    </row>
    <row r="293" spans="1:5" x14ac:dyDescent="0.2">
      <c r="A293" s="68">
        <v>292004</v>
      </c>
      <c r="B293">
        <v>1</v>
      </c>
      <c r="D293" s="68">
        <v>287482</v>
      </c>
      <c r="E293">
        <v>1</v>
      </c>
    </row>
    <row r="294" spans="1:5" x14ac:dyDescent="0.2">
      <c r="A294" s="68">
        <v>294174</v>
      </c>
      <c r="B294">
        <v>1</v>
      </c>
      <c r="D294" s="68">
        <v>295186</v>
      </c>
      <c r="E294">
        <v>1</v>
      </c>
    </row>
    <row r="295" spans="1:5" x14ac:dyDescent="0.2">
      <c r="A295" s="68">
        <v>298433</v>
      </c>
      <c r="B295">
        <v>1</v>
      </c>
      <c r="D295" s="68">
        <v>298215</v>
      </c>
      <c r="E295">
        <v>1</v>
      </c>
    </row>
    <row r="296" spans="1:5" x14ac:dyDescent="0.2">
      <c r="A296" s="68">
        <v>299004</v>
      </c>
      <c r="B296">
        <v>1</v>
      </c>
      <c r="D296" s="68">
        <v>299266</v>
      </c>
      <c r="E296">
        <v>1</v>
      </c>
    </row>
    <row r="297" spans="1:5" x14ac:dyDescent="0.2">
      <c r="A297" s="68">
        <v>299689</v>
      </c>
      <c r="B297">
        <v>1</v>
      </c>
      <c r="D297" s="68">
        <v>299297</v>
      </c>
      <c r="E297">
        <v>1</v>
      </c>
    </row>
    <row r="298" spans="1:5" x14ac:dyDescent="0.2">
      <c r="A298" s="68">
        <v>302122</v>
      </c>
      <c r="B298">
        <v>1</v>
      </c>
      <c r="D298" s="68">
        <v>301569</v>
      </c>
      <c r="E298">
        <v>1</v>
      </c>
    </row>
    <row r="299" spans="1:5" x14ac:dyDescent="0.2">
      <c r="A299" s="68">
        <v>308144</v>
      </c>
      <c r="B299">
        <v>1</v>
      </c>
      <c r="D299" s="68">
        <v>303699</v>
      </c>
      <c r="E299">
        <v>1</v>
      </c>
    </row>
    <row r="300" spans="1:5" x14ac:dyDescent="0.2">
      <c r="A300" s="68">
        <v>309379</v>
      </c>
      <c r="B300">
        <v>1</v>
      </c>
      <c r="D300" s="68">
        <v>305556</v>
      </c>
      <c r="E300">
        <v>1</v>
      </c>
    </row>
    <row r="301" spans="1:5" x14ac:dyDescent="0.2">
      <c r="A301" s="68">
        <v>312045</v>
      </c>
      <c r="B301">
        <v>1</v>
      </c>
      <c r="D301" s="68">
        <v>305759</v>
      </c>
      <c r="E301">
        <v>1</v>
      </c>
    </row>
    <row r="302" spans="1:5" x14ac:dyDescent="0.2">
      <c r="A302" s="68">
        <v>313036</v>
      </c>
      <c r="B302">
        <v>1</v>
      </c>
      <c r="D302" s="68">
        <v>310634</v>
      </c>
      <c r="E302">
        <v>1</v>
      </c>
    </row>
    <row r="303" spans="1:5" x14ac:dyDescent="0.2">
      <c r="A303" s="68">
        <v>316667</v>
      </c>
      <c r="B303">
        <v>1</v>
      </c>
      <c r="D303" s="68">
        <v>312750</v>
      </c>
      <c r="E303">
        <v>1</v>
      </c>
    </row>
    <row r="304" spans="1:5" x14ac:dyDescent="0.2">
      <c r="A304" s="68">
        <v>318263</v>
      </c>
      <c r="B304">
        <v>1</v>
      </c>
      <c r="D304" s="68">
        <v>313728</v>
      </c>
      <c r="E304">
        <v>1</v>
      </c>
    </row>
    <row r="305" spans="1:5" x14ac:dyDescent="0.2">
      <c r="A305" s="68">
        <v>320029</v>
      </c>
      <c r="B305">
        <v>1</v>
      </c>
      <c r="D305" s="68">
        <v>314007</v>
      </c>
      <c r="E305">
        <v>1</v>
      </c>
    </row>
    <row r="306" spans="1:5" x14ac:dyDescent="0.2">
      <c r="A306" s="68">
        <v>320445</v>
      </c>
      <c r="B306">
        <v>1</v>
      </c>
      <c r="D306" s="68">
        <v>316413</v>
      </c>
      <c r="E306">
        <v>1</v>
      </c>
    </row>
    <row r="307" spans="1:5" x14ac:dyDescent="0.2">
      <c r="A307" s="68">
        <v>324682</v>
      </c>
      <c r="B307">
        <v>1</v>
      </c>
      <c r="D307" s="68">
        <v>317936</v>
      </c>
      <c r="E307">
        <v>1</v>
      </c>
    </row>
    <row r="308" spans="1:5" x14ac:dyDescent="0.2">
      <c r="A308" s="68">
        <v>326035</v>
      </c>
      <c r="B308">
        <v>1</v>
      </c>
      <c r="D308" s="68">
        <v>321449</v>
      </c>
      <c r="E308">
        <v>1</v>
      </c>
    </row>
    <row r="309" spans="1:5" x14ac:dyDescent="0.2">
      <c r="A309" s="68">
        <v>332483</v>
      </c>
      <c r="B309">
        <v>1</v>
      </c>
      <c r="D309" s="68">
        <v>321811</v>
      </c>
      <c r="E309">
        <v>1</v>
      </c>
    </row>
    <row r="310" spans="1:5" x14ac:dyDescent="0.2">
      <c r="A310" s="68">
        <v>333102</v>
      </c>
      <c r="B310">
        <v>1</v>
      </c>
      <c r="D310" s="68">
        <v>324523</v>
      </c>
      <c r="E310">
        <v>1</v>
      </c>
    </row>
    <row r="311" spans="1:5" x14ac:dyDescent="0.2">
      <c r="A311" s="68">
        <v>333302</v>
      </c>
      <c r="B311">
        <v>1</v>
      </c>
      <c r="D311" s="68">
        <v>327937</v>
      </c>
      <c r="E311">
        <v>1</v>
      </c>
    </row>
    <row r="312" spans="1:5" x14ac:dyDescent="0.2">
      <c r="A312" s="68">
        <v>334746</v>
      </c>
      <c r="B312">
        <v>1</v>
      </c>
      <c r="D312" s="68">
        <v>331548</v>
      </c>
      <c r="E312">
        <v>1</v>
      </c>
    </row>
    <row r="313" spans="1:5" x14ac:dyDescent="0.2">
      <c r="A313" s="68">
        <v>336449</v>
      </c>
      <c r="B313">
        <v>1</v>
      </c>
      <c r="D313" s="68">
        <v>332228</v>
      </c>
      <c r="E313">
        <v>1</v>
      </c>
    </row>
    <row r="314" spans="1:5" x14ac:dyDescent="0.2">
      <c r="A314" s="68">
        <v>336707</v>
      </c>
      <c r="B314">
        <v>1</v>
      </c>
      <c r="D314" s="68">
        <v>332580</v>
      </c>
      <c r="E314">
        <v>1</v>
      </c>
    </row>
    <row r="315" spans="1:5" x14ac:dyDescent="0.2">
      <c r="A315" s="68">
        <v>337242</v>
      </c>
      <c r="B315">
        <v>1</v>
      </c>
      <c r="D315" s="68">
        <v>332821</v>
      </c>
      <c r="E315">
        <v>1</v>
      </c>
    </row>
    <row r="316" spans="1:5" x14ac:dyDescent="0.2">
      <c r="A316" s="68">
        <v>337662</v>
      </c>
      <c r="B316">
        <v>1</v>
      </c>
      <c r="D316" s="68">
        <v>334737</v>
      </c>
      <c r="E316">
        <v>1</v>
      </c>
    </row>
    <row r="317" spans="1:5" x14ac:dyDescent="0.2">
      <c r="A317" s="68">
        <v>337830</v>
      </c>
      <c r="B317">
        <v>1</v>
      </c>
      <c r="D317" s="68">
        <v>335169</v>
      </c>
      <c r="E317">
        <v>1</v>
      </c>
    </row>
    <row r="318" spans="1:5" x14ac:dyDescent="0.2">
      <c r="A318" s="68">
        <v>340818</v>
      </c>
      <c r="B318">
        <v>1</v>
      </c>
      <c r="D318" s="68">
        <v>339935</v>
      </c>
      <c r="E318">
        <v>1</v>
      </c>
    </row>
    <row r="319" spans="1:5" x14ac:dyDescent="0.2">
      <c r="A319" s="68">
        <v>344040</v>
      </c>
      <c r="B319">
        <v>1</v>
      </c>
      <c r="D319" s="68">
        <v>341634</v>
      </c>
      <c r="E319">
        <v>1</v>
      </c>
    </row>
    <row r="320" spans="1:5" x14ac:dyDescent="0.2">
      <c r="A320" s="68">
        <v>347963</v>
      </c>
      <c r="B320">
        <v>1</v>
      </c>
      <c r="D320" s="68">
        <v>341891</v>
      </c>
      <c r="E320">
        <v>1</v>
      </c>
    </row>
    <row r="321" spans="1:5" x14ac:dyDescent="0.2">
      <c r="A321" s="68">
        <v>351269</v>
      </c>
      <c r="B321">
        <v>1</v>
      </c>
      <c r="D321" s="68">
        <v>344597</v>
      </c>
      <c r="E321">
        <v>1</v>
      </c>
    </row>
    <row r="322" spans="1:5" x14ac:dyDescent="0.2">
      <c r="A322" s="68">
        <v>354633</v>
      </c>
      <c r="B322">
        <v>1</v>
      </c>
      <c r="D322" s="68">
        <v>349466</v>
      </c>
      <c r="E322">
        <v>1</v>
      </c>
    </row>
    <row r="323" spans="1:5" x14ac:dyDescent="0.2">
      <c r="A323" s="68">
        <v>355713</v>
      </c>
      <c r="B323">
        <v>1</v>
      </c>
      <c r="D323" s="68">
        <v>350764</v>
      </c>
      <c r="E323">
        <v>1</v>
      </c>
    </row>
    <row r="324" spans="1:5" x14ac:dyDescent="0.2">
      <c r="A324" s="68">
        <v>355946</v>
      </c>
      <c r="B324">
        <v>1</v>
      </c>
      <c r="D324" s="68">
        <v>350917</v>
      </c>
      <c r="E324">
        <v>1</v>
      </c>
    </row>
    <row r="325" spans="1:5" x14ac:dyDescent="0.2">
      <c r="A325" s="68">
        <v>356407</v>
      </c>
      <c r="B325">
        <v>1</v>
      </c>
      <c r="D325" s="68">
        <v>350987</v>
      </c>
      <c r="E325">
        <v>1</v>
      </c>
    </row>
    <row r="326" spans="1:5" x14ac:dyDescent="0.2">
      <c r="A326" s="68">
        <v>356703</v>
      </c>
      <c r="B326">
        <v>1</v>
      </c>
      <c r="D326" s="68">
        <v>351784</v>
      </c>
      <c r="E326">
        <v>1</v>
      </c>
    </row>
    <row r="327" spans="1:5" x14ac:dyDescent="0.2">
      <c r="A327" s="68">
        <v>360632</v>
      </c>
      <c r="B327">
        <v>1</v>
      </c>
      <c r="D327" s="68">
        <v>356085</v>
      </c>
      <c r="E327">
        <v>1</v>
      </c>
    </row>
    <row r="328" spans="1:5" x14ac:dyDescent="0.2">
      <c r="A328" s="68">
        <v>364369</v>
      </c>
      <c r="B328">
        <v>1</v>
      </c>
      <c r="D328" s="68">
        <v>361913</v>
      </c>
      <c r="E328">
        <v>1</v>
      </c>
    </row>
    <row r="329" spans="1:5" x14ac:dyDescent="0.2">
      <c r="A329" s="68">
        <v>367173</v>
      </c>
      <c r="B329">
        <v>1</v>
      </c>
      <c r="D329" s="68">
        <v>366972</v>
      </c>
      <c r="E329">
        <v>1</v>
      </c>
    </row>
    <row r="330" spans="1:5" x14ac:dyDescent="0.2">
      <c r="A330" s="68">
        <v>370205</v>
      </c>
      <c r="B330">
        <v>1</v>
      </c>
      <c r="D330" s="68">
        <v>370716</v>
      </c>
      <c r="E330">
        <v>1</v>
      </c>
    </row>
    <row r="331" spans="1:5" x14ac:dyDescent="0.2">
      <c r="A331" s="68">
        <v>371517</v>
      </c>
      <c r="B331">
        <v>1</v>
      </c>
      <c r="D331" s="68">
        <v>371036</v>
      </c>
      <c r="E331">
        <v>1</v>
      </c>
    </row>
    <row r="332" spans="1:5" x14ac:dyDescent="0.2">
      <c r="A332" s="68">
        <v>379342</v>
      </c>
      <c r="B332">
        <v>1</v>
      </c>
      <c r="D332" s="68">
        <v>380217</v>
      </c>
      <c r="E332">
        <v>1</v>
      </c>
    </row>
    <row r="333" spans="1:5" x14ac:dyDescent="0.2">
      <c r="A333" s="68">
        <v>382583</v>
      </c>
      <c r="B333">
        <v>1</v>
      </c>
      <c r="D333" s="68">
        <v>380897</v>
      </c>
      <c r="E333">
        <v>1</v>
      </c>
    </row>
    <row r="334" spans="1:5" x14ac:dyDescent="0.2">
      <c r="A334" s="68">
        <v>384944</v>
      </c>
      <c r="B334">
        <v>1</v>
      </c>
      <c r="D334" s="68">
        <v>381525</v>
      </c>
      <c r="E334">
        <v>1</v>
      </c>
    </row>
    <row r="335" spans="1:5" x14ac:dyDescent="0.2">
      <c r="A335" s="68">
        <v>385258</v>
      </c>
      <c r="B335">
        <v>1</v>
      </c>
      <c r="D335" s="68">
        <v>383020</v>
      </c>
      <c r="E335">
        <v>1</v>
      </c>
    </row>
    <row r="336" spans="1:5" x14ac:dyDescent="0.2">
      <c r="A336" s="68">
        <v>388304</v>
      </c>
      <c r="B336">
        <v>1</v>
      </c>
      <c r="D336" s="68">
        <v>385762</v>
      </c>
      <c r="E336">
        <v>1</v>
      </c>
    </row>
    <row r="337" spans="1:5" x14ac:dyDescent="0.2">
      <c r="A337" s="68">
        <v>388322</v>
      </c>
      <c r="B337">
        <v>1</v>
      </c>
      <c r="D337" s="68">
        <v>397475</v>
      </c>
      <c r="E337">
        <v>1</v>
      </c>
    </row>
    <row r="338" spans="1:5" x14ac:dyDescent="0.2">
      <c r="A338" s="68">
        <v>391472</v>
      </c>
      <c r="B338">
        <v>1</v>
      </c>
      <c r="D338" s="68">
        <v>401787</v>
      </c>
      <c r="E338">
        <v>1</v>
      </c>
    </row>
    <row r="339" spans="1:5" x14ac:dyDescent="0.2">
      <c r="A339" s="68">
        <v>392326</v>
      </c>
      <c r="B339">
        <v>1</v>
      </c>
      <c r="D339" s="68">
        <v>408966</v>
      </c>
      <c r="E339">
        <v>1</v>
      </c>
    </row>
    <row r="340" spans="1:5" x14ac:dyDescent="0.2">
      <c r="A340" s="68">
        <v>393042</v>
      </c>
      <c r="B340">
        <v>1</v>
      </c>
      <c r="D340" s="68">
        <v>410239</v>
      </c>
      <c r="E340">
        <v>1</v>
      </c>
    </row>
    <row r="341" spans="1:5" x14ac:dyDescent="0.2">
      <c r="A341" s="68">
        <v>396279</v>
      </c>
      <c r="B341">
        <v>1</v>
      </c>
      <c r="D341" s="68">
        <v>412703</v>
      </c>
      <c r="E341">
        <v>1</v>
      </c>
    </row>
    <row r="342" spans="1:5" x14ac:dyDescent="0.2">
      <c r="A342" s="68">
        <v>406562</v>
      </c>
      <c r="B342">
        <v>1</v>
      </c>
      <c r="D342" s="68">
        <v>416779</v>
      </c>
      <c r="E342">
        <v>1</v>
      </c>
    </row>
    <row r="343" spans="1:5" x14ac:dyDescent="0.2">
      <c r="A343" s="68">
        <v>413978</v>
      </c>
      <c r="B343">
        <v>1</v>
      </c>
      <c r="D343" s="68">
        <v>417157</v>
      </c>
      <c r="E343">
        <v>1</v>
      </c>
    </row>
    <row r="344" spans="1:5" x14ac:dyDescent="0.2">
      <c r="A344" s="68">
        <v>416198</v>
      </c>
      <c r="B344">
        <v>1</v>
      </c>
      <c r="D344" s="68">
        <v>423013</v>
      </c>
      <c r="E344">
        <v>1</v>
      </c>
    </row>
    <row r="345" spans="1:5" x14ac:dyDescent="0.2">
      <c r="A345" s="68">
        <v>422731</v>
      </c>
      <c r="B345">
        <v>1</v>
      </c>
      <c r="D345" s="68">
        <v>424610</v>
      </c>
      <c r="E345">
        <v>1</v>
      </c>
    </row>
    <row r="346" spans="1:5" x14ac:dyDescent="0.2">
      <c r="A346" s="68">
        <v>422925</v>
      </c>
      <c r="B346">
        <v>1</v>
      </c>
      <c r="D346" s="68">
        <v>424621</v>
      </c>
      <c r="E346">
        <v>1</v>
      </c>
    </row>
    <row r="347" spans="1:5" x14ac:dyDescent="0.2">
      <c r="A347" s="68">
        <v>424562</v>
      </c>
      <c r="B347">
        <v>1</v>
      </c>
      <c r="D347" s="68">
        <v>430806</v>
      </c>
      <c r="E347">
        <v>1</v>
      </c>
    </row>
    <row r="348" spans="1:5" x14ac:dyDescent="0.2">
      <c r="A348" s="68">
        <v>450655</v>
      </c>
      <c r="B348">
        <v>1</v>
      </c>
      <c r="D348" s="68">
        <v>434424</v>
      </c>
      <c r="E348">
        <v>1</v>
      </c>
    </row>
    <row r="349" spans="1:5" x14ac:dyDescent="0.2">
      <c r="A349" s="68">
        <v>453341</v>
      </c>
      <c r="B349">
        <v>1</v>
      </c>
      <c r="D349" s="68">
        <v>438219</v>
      </c>
      <c r="E349">
        <v>1</v>
      </c>
    </row>
    <row r="350" spans="1:5" x14ac:dyDescent="0.2">
      <c r="A350" s="68">
        <v>458397.35</v>
      </c>
      <c r="B350">
        <v>1</v>
      </c>
      <c r="D350" s="68">
        <v>447397</v>
      </c>
      <c r="E350">
        <v>1</v>
      </c>
    </row>
    <row r="351" spans="1:5" x14ac:dyDescent="0.2">
      <c r="A351" s="68">
        <v>459022</v>
      </c>
      <c r="B351">
        <v>1</v>
      </c>
      <c r="D351" s="68">
        <v>448746</v>
      </c>
      <c r="E351">
        <v>1</v>
      </c>
    </row>
    <row r="352" spans="1:5" x14ac:dyDescent="0.2">
      <c r="A352" s="68">
        <v>460300</v>
      </c>
      <c r="B352">
        <v>1</v>
      </c>
      <c r="D352" s="68">
        <v>456086</v>
      </c>
      <c r="E352">
        <v>1</v>
      </c>
    </row>
    <row r="353" spans="1:5" x14ac:dyDescent="0.2">
      <c r="A353" s="68">
        <v>470855</v>
      </c>
      <c r="B353">
        <v>1</v>
      </c>
      <c r="D353" s="68">
        <v>457517</v>
      </c>
      <c r="E353">
        <v>1</v>
      </c>
    </row>
    <row r="354" spans="1:5" x14ac:dyDescent="0.2">
      <c r="A354" s="68">
        <v>476240</v>
      </c>
      <c r="B354">
        <v>1</v>
      </c>
      <c r="D354" s="68">
        <v>463209</v>
      </c>
      <c r="E354">
        <v>1</v>
      </c>
    </row>
    <row r="355" spans="1:5" x14ac:dyDescent="0.2">
      <c r="A355" s="68">
        <v>479323</v>
      </c>
      <c r="B355">
        <v>1</v>
      </c>
      <c r="D355" s="68">
        <v>465854</v>
      </c>
      <c r="E355">
        <v>1</v>
      </c>
    </row>
    <row r="356" spans="1:5" x14ac:dyDescent="0.2">
      <c r="A356" s="68">
        <v>482232</v>
      </c>
      <c r="B356">
        <v>1</v>
      </c>
      <c r="D356" s="68">
        <v>480508</v>
      </c>
      <c r="E356">
        <v>1</v>
      </c>
    </row>
    <row r="357" spans="1:5" x14ac:dyDescent="0.2">
      <c r="A357" s="68">
        <v>483919</v>
      </c>
      <c r="B357">
        <v>1</v>
      </c>
      <c r="D357" s="68">
        <v>480597</v>
      </c>
      <c r="E357">
        <v>1</v>
      </c>
    </row>
    <row r="358" spans="1:5" x14ac:dyDescent="0.2">
      <c r="A358" s="68">
        <v>489942</v>
      </c>
      <c r="B358">
        <v>1</v>
      </c>
      <c r="D358" s="68">
        <v>495109</v>
      </c>
      <c r="E358">
        <v>1</v>
      </c>
    </row>
    <row r="359" spans="1:5" x14ac:dyDescent="0.2">
      <c r="A359" s="68">
        <v>490195</v>
      </c>
      <c r="B359">
        <v>1</v>
      </c>
      <c r="D359" s="68">
        <v>495767</v>
      </c>
      <c r="E359">
        <v>1</v>
      </c>
    </row>
    <row r="360" spans="1:5" x14ac:dyDescent="0.2">
      <c r="A360" s="68">
        <v>492576</v>
      </c>
      <c r="B360">
        <v>1</v>
      </c>
      <c r="D360" s="68">
        <v>497051</v>
      </c>
      <c r="E360">
        <v>1</v>
      </c>
    </row>
    <row r="361" spans="1:5" x14ac:dyDescent="0.2">
      <c r="A361" s="68">
        <v>497075</v>
      </c>
      <c r="B361">
        <v>1</v>
      </c>
      <c r="D361" s="68">
        <v>499440</v>
      </c>
      <c r="E361">
        <v>1</v>
      </c>
    </row>
    <row r="362" spans="1:5" x14ac:dyDescent="0.2">
      <c r="A362" s="68">
        <v>504567</v>
      </c>
      <c r="B362">
        <v>1</v>
      </c>
      <c r="D362" s="68">
        <v>506820</v>
      </c>
      <c r="E362">
        <v>1</v>
      </c>
    </row>
    <row r="363" spans="1:5" x14ac:dyDescent="0.2">
      <c r="A363" s="68">
        <v>507152</v>
      </c>
      <c r="B363">
        <v>1</v>
      </c>
      <c r="D363" s="68">
        <v>507627</v>
      </c>
      <c r="E363">
        <v>1</v>
      </c>
    </row>
    <row r="364" spans="1:5" x14ac:dyDescent="0.2">
      <c r="A364" s="68">
        <v>508485</v>
      </c>
      <c r="B364">
        <v>1</v>
      </c>
      <c r="D364" s="68">
        <v>509647</v>
      </c>
      <c r="E364">
        <v>1</v>
      </c>
    </row>
    <row r="365" spans="1:5" x14ac:dyDescent="0.2">
      <c r="A365" s="68">
        <v>514610</v>
      </c>
      <c r="B365">
        <v>1</v>
      </c>
      <c r="D365" s="68">
        <v>510666</v>
      </c>
      <c r="E365">
        <v>1</v>
      </c>
    </row>
    <row r="366" spans="1:5" x14ac:dyDescent="0.2">
      <c r="A366" s="68">
        <v>521853</v>
      </c>
      <c r="B366">
        <v>1</v>
      </c>
      <c r="D366" s="68">
        <v>513381</v>
      </c>
      <c r="E366">
        <v>1</v>
      </c>
    </row>
    <row r="367" spans="1:5" x14ac:dyDescent="0.2">
      <c r="A367" s="68">
        <v>522499</v>
      </c>
      <c r="B367">
        <v>1</v>
      </c>
      <c r="D367" s="68">
        <v>513810</v>
      </c>
      <c r="E367">
        <v>1</v>
      </c>
    </row>
    <row r="368" spans="1:5" x14ac:dyDescent="0.2">
      <c r="A368" s="68">
        <v>527674</v>
      </c>
      <c r="B368">
        <v>1</v>
      </c>
      <c r="D368" s="68">
        <v>525265</v>
      </c>
      <c r="E368">
        <v>1</v>
      </c>
    </row>
    <row r="369" spans="1:5" x14ac:dyDescent="0.2">
      <c r="A369" s="68">
        <v>538489</v>
      </c>
      <c r="B369">
        <v>1</v>
      </c>
      <c r="D369" s="68">
        <v>543147</v>
      </c>
      <c r="E369">
        <v>1</v>
      </c>
    </row>
    <row r="370" spans="1:5" x14ac:dyDescent="0.2">
      <c r="A370" s="68">
        <v>543977</v>
      </c>
      <c r="B370">
        <v>1</v>
      </c>
      <c r="D370" s="68">
        <v>555139</v>
      </c>
      <c r="E370">
        <v>1</v>
      </c>
    </row>
    <row r="371" spans="1:5" x14ac:dyDescent="0.2">
      <c r="A371" s="68">
        <v>546426</v>
      </c>
      <c r="B371">
        <v>1</v>
      </c>
      <c r="D371" s="68">
        <v>555213</v>
      </c>
      <c r="E371">
        <v>1</v>
      </c>
    </row>
    <row r="372" spans="1:5" x14ac:dyDescent="0.2">
      <c r="A372" s="68">
        <v>547017</v>
      </c>
      <c r="B372">
        <v>1</v>
      </c>
      <c r="D372" s="68">
        <v>555600</v>
      </c>
      <c r="E372">
        <v>1</v>
      </c>
    </row>
    <row r="373" spans="1:5" x14ac:dyDescent="0.2">
      <c r="A373" s="68">
        <v>548703</v>
      </c>
      <c r="B373">
        <v>1</v>
      </c>
      <c r="D373" s="68">
        <v>556722</v>
      </c>
      <c r="E373">
        <v>1</v>
      </c>
    </row>
    <row r="374" spans="1:5" x14ac:dyDescent="0.2">
      <c r="A374" s="68">
        <v>563236</v>
      </c>
      <c r="B374">
        <v>1</v>
      </c>
      <c r="D374" s="68">
        <v>559415</v>
      </c>
      <c r="E374">
        <v>1</v>
      </c>
    </row>
    <row r="375" spans="1:5" x14ac:dyDescent="0.2">
      <c r="A375" s="68">
        <v>566061</v>
      </c>
      <c r="B375">
        <v>1</v>
      </c>
      <c r="D375" s="68">
        <v>561822</v>
      </c>
      <c r="E375">
        <v>1</v>
      </c>
    </row>
    <row r="376" spans="1:5" x14ac:dyDescent="0.2">
      <c r="A376" s="68">
        <v>569720</v>
      </c>
      <c r="B376">
        <v>1</v>
      </c>
      <c r="D376" s="68">
        <v>562841.12</v>
      </c>
      <c r="E376">
        <v>1</v>
      </c>
    </row>
    <row r="377" spans="1:5" x14ac:dyDescent="0.2">
      <c r="A377" s="68">
        <v>571615</v>
      </c>
      <c r="B377">
        <v>1</v>
      </c>
      <c r="D377" s="68">
        <v>567672</v>
      </c>
      <c r="E377">
        <v>1</v>
      </c>
    </row>
    <row r="378" spans="1:5" x14ac:dyDescent="0.2">
      <c r="A378" s="68">
        <v>575142</v>
      </c>
      <c r="B378">
        <v>1</v>
      </c>
      <c r="D378" s="68">
        <v>569650</v>
      </c>
      <c r="E378">
        <v>1</v>
      </c>
    </row>
    <row r="379" spans="1:5" x14ac:dyDescent="0.2">
      <c r="A379" s="68">
        <v>580434</v>
      </c>
      <c r="B379">
        <v>1</v>
      </c>
      <c r="D379" s="68">
        <v>580232</v>
      </c>
      <c r="E379">
        <v>1</v>
      </c>
    </row>
    <row r="380" spans="1:5" x14ac:dyDescent="0.2">
      <c r="A380" s="68">
        <v>589112</v>
      </c>
      <c r="B380">
        <v>1</v>
      </c>
      <c r="D380" s="68">
        <v>580770</v>
      </c>
      <c r="E380">
        <v>1</v>
      </c>
    </row>
    <row r="381" spans="1:5" x14ac:dyDescent="0.2">
      <c r="A381" s="68">
        <v>590104</v>
      </c>
      <c r="B381">
        <v>1</v>
      </c>
      <c r="D381" s="68">
        <v>581698</v>
      </c>
      <c r="E381">
        <v>1</v>
      </c>
    </row>
    <row r="382" spans="1:5" x14ac:dyDescent="0.2">
      <c r="A382" s="68">
        <v>590918</v>
      </c>
      <c r="B382">
        <v>1</v>
      </c>
      <c r="D382" s="68">
        <v>600264</v>
      </c>
      <c r="E382">
        <v>1</v>
      </c>
    </row>
    <row r="383" spans="1:5" x14ac:dyDescent="0.2">
      <c r="A383" s="68">
        <v>593441</v>
      </c>
      <c r="B383">
        <v>1</v>
      </c>
      <c r="D383" s="68">
        <v>603445</v>
      </c>
      <c r="E383">
        <v>1</v>
      </c>
    </row>
    <row r="384" spans="1:5" x14ac:dyDescent="0.2">
      <c r="A384" s="68">
        <v>602059</v>
      </c>
      <c r="B384">
        <v>1</v>
      </c>
      <c r="D384" s="68">
        <v>613030</v>
      </c>
      <c r="E384">
        <v>1</v>
      </c>
    </row>
    <row r="385" spans="1:5" x14ac:dyDescent="0.2">
      <c r="A385" s="68">
        <v>611139</v>
      </c>
      <c r="B385">
        <v>1</v>
      </c>
      <c r="D385" s="68">
        <v>614195</v>
      </c>
      <c r="E385">
        <v>1</v>
      </c>
    </row>
    <row r="386" spans="1:5" x14ac:dyDescent="0.2">
      <c r="A386" s="68">
        <v>618579</v>
      </c>
      <c r="B386">
        <v>1</v>
      </c>
      <c r="D386" s="68">
        <v>614769</v>
      </c>
      <c r="E386">
        <v>1</v>
      </c>
    </row>
    <row r="387" spans="1:5" x14ac:dyDescent="0.2">
      <c r="A387" s="68">
        <v>619587</v>
      </c>
      <c r="B387">
        <v>1</v>
      </c>
      <c r="D387" s="68">
        <v>621197</v>
      </c>
      <c r="E387">
        <v>1</v>
      </c>
    </row>
    <row r="388" spans="1:5" x14ac:dyDescent="0.2">
      <c r="A388" s="68">
        <v>623634</v>
      </c>
      <c r="B388">
        <v>1</v>
      </c>
      <c r="D388" s="68">
        <v>621949</v>
      </c>
      <c r="E388">
        <v>1</v>
      </c>
    </row>
    <row r="389" spans="1:5" x14ac:dyDescent="0.2">
      <c r="A389" s="68">
        <v>630004</v>
      </c>
      <c r="B389">
        <v>1</v>
      </c>
      <c r="D389" s="68">
        <v>627837</v>
      </c>
      <c r="E389">
        <v>1</v>
      </c>
    </row>
    <row r="390" spans="1:5" x14ac:dyDescent="0.2">
      <c r="A390" s="68">
        <v>635590</v>
      </c>
      <c r="B390">
        <v>1</v>
      </c>
      <c r="D390" s="68">
        <v>630226</v>
      </c>
      <c r="E390">
        <v>1</v>
      </c>
    </row>
    <row r="391" spans="1:5" x14ac:dyDescent="0.2">
      <c r="A391" s="68">
        <v>645962</v>
      </c>
      <c r="B391">
        <v>1</v>
      </c>
      <c r="D391" s="68">
        <v>630999</v>
      </c>
      <c r="E391">
        <v>1</v>
      </c>
    </row>
    <row r="392" spans="1:5" x14ac:dyDescent="0.2">
      <c r="A392" s="68">
        <v>646789</v>
      </c>
      <c r="B392">
        <v>1</v>
      </c>
      <c r="D392" s="68">
        <v>634048</v>
      </c>
      <c r="E392">
        <v>1</v>
      </c>
    </row>
    <row r="393" spans="1:5" x14ac:dyDescent="0.2">
      <c r="A393" s="68">
        <v>649100</v>
      </c>
      <c r="B393">
        <v>1</v>
      </c>
      <c r="D393" s="68">
        <v>650023</v>
      </c>
      <c r="E393">
        <v>1</v>
      </c>
    </row>
    <row r="394" spans="1:5" x14ac:dyDescent="0.2">
      <c r="A394" s="68">
        <v>656777</v>
      </c>
      <c r="B394">
        <v>1</v>
      </c>
      <c r="D394" s="68">
        <v>651089</v>
      </c>
      <c r="E394">
        <v>1</v>
      </c>
    </row>
    <row r="395" spans="1:5" x14ac:dyDescent="0.2">
      <c r="A395" s="68">
        <v>659159</v>
      </c>
      <c r="B395">
        <v>1</v>
      </c>
      <c r="D395" s="68">
        <v>672921</v>
      </c>
      <c r="E395">
        <v>1</v>
      </c>
    </row>
    <row r="396" spans="1:5" x14ac:dyDescent="0.2">
      <c r="A396" s="68">
        <v>659517</v>
      </c>
      <c r="B396">
        <v>1</v>
      </c>
      <c r="D396" s="68">
        <v>690345</v>
      </c>
      <c r="E396">
        <v>1</v>
      </c>
    </row>
    <row r="397" spans="1:5" x14ac:dyDescent="0.2">
      <c r="A397" s="68">
        <v>683585</v>
      </c>
      <c r="B397">
        <v>1</v>
      </c>
      <c r="D397" s="68">
        <v>691714</v>
      </c>
      <c r="E397">
        <v>1</v>
      </c>
    </row>
    <row r="398" spans="1:5" x14ac:dyDescent="0.2">
      <c r="A398" s="68">
        <v>703129</v>
      </c>
      <c r="B398">
        <v>1</v>
      </c>
      <c r="D398" s="68">
        <v>702421</v>
      </c>
      <c r="E398">
        <v>1</v>
      </c>
    </row>
    <row r="399" spans="1:5" x14ac:dyDescent="0.2">
      <c r="A399" s="68">
        <v>740016</v>
      </c>
      <c r="B399">
        <v>1</v>
      </c>
      <c r="D399" s="68">
        <v>703485</v>
      </c>
      <c r="E399">
        <v>1</v>
      </c>
    </row>
    <row r="400" spans="1:5" x14ac:dyDescent="0.2">
      <c r="A400" s="68">
        <v>741200</v>
      </c>
      <c r="B400">
        <v>1</v>
      </c>
      <c r="D400" s="68">
        <v>712323</v>
      </c>
      <c r="E400">
        <v>1</v>
      </c>
    </row>
    <row r="401" spans="1:6" x14ac:dyDescent="0.2">
      <c r="A401" s="68">
        <v>744238</v>
      </c>
      <c r="B401">
        <v>1</v>
      </c>
      <c r="D401" s="68">
        <v>719148</v>
      </c>
      <c r="E401">
        <v>1</v>
      </c>
    </row>
    <row r="402" spans="1:6" x14ac:dyDescent="0.2">
      <c r="A402" s="68">
        <v>746018</v>
      </c>
      <c r="B402">
        <v>1</v>
      </c>
      <c r="D402" s="68">
        <v>724412</v>
      </c>
      <c r="E402">
        <v>1</v>
      </c>
    </row>
    <row r="403" spans="1:6" x14ac:dyDescent="0.2">
      <c r="A403" s="68">
        <v>756371</v>
      </c>
      <c r="B403">
        <f>SUM(B5:B402)</f>
        <v>398</v>
      </c>
      <c r="C403">
        <v>1</v>
      </c>
      <c r="D403" s="68">
        <v>725847</v>
      </c>
      <c r="E403">
        <v>1</v>
      </c>
    </row>
    <row r="404" spans="1:6" x14ac:dyDescent="0.2">
      <c r="A404" s="68">
        <v>779167</v>
      </c>
      <c r="C404">
        <v>1</v>
      </c>
      <c r="D404" s="68">
        <v>735344</v>
      </c>
      <c r="E404">
        <v>1</v>
      </c>
    </row>
    <row r="405" spans="1:6" x14ac:dyDescent="0.2">
      <c r="A405" s="68">
        <v>780809</v>
      </c>
      <c r="C405">
        <v>1</v>
      </c>
      <c r="D405" s="68">
        <v>769171</v>
      </c>
      <c r="E405">
        <f>SUM(E5:E404)</f>
        <v>400</v>
      </c>
      <c r="F405">
        <v>1</v>
      </c>
    </row>
    <row r="406" spans="1:6" x14ac:dyDescent="0.2">
      <c r="A406" s="68">
        <v>789118</v>
      </c>
      <c r="C406">
        <v>1</v>
      </c>
      <c r="D406" s="68">
        <v>786608</v>
      </c>
      <c r="F406">
        <v>1</v>
      </c>
    </row>
    <row r="407" spans="1:6" x14ac:dyDescent="0.2">
      <c r="A407" s="68">
        <v>803132</v>
      </c>
      <c r="C407">
        <v>1</v>
      </c>
      <c r="D407" s="68">
        <v>788815</v>
      </c>
      <c r="F407">
        <v>1</v>
      </c>
    </row>
    <row r="408" spans="1:6" x14ac:dyDescent="0.2">
      <c r="A408" s="68">
        <v>805359</v>
      </c>
      <c r="C408">
        <v>1</v>
      </c>
      <c r="D408" s="68">
        <v>809384</v>
      </c>
      <c r="F408">
        <v>1</v>
      </c>
    </row>
    <row r="409" spans="1:6" x14ac:dyDescent="0.2">
      <c r="A409" s="68">
        <v>805568</v>
      </c>
      <c r="C409">
        <v>1</v>
      </c>
      <c r="D409" s="68">
        <v>811633</v>
      </c>
      <c r="F409">
        <v>1</v>
      </c>
    </row>
    <row r="410" spans="1:6" x14ac:dyDescent="0.2">
      <c r="A410" s="68">
        <v>809384</v>
      </c>
      <c r="C410">
        <v>1</v>
      </c>
      <c r="D410" s="68">
        <v>828006</v>
      </c>
      <c r="F410">
        <v>1</v>
      </c>
    </row>
    <row r="411" spans="1:6" x14ac:dyDescent="0.2">
      <c r="A411" s="68">
        <v>814957</v>
      </c>
      <c r="C411">
        <v>1</v>
      </c>
      <c r="D411" s="68">
        <v>831791</v>
      </c>
      <c r="F411">
        <v>1</v>
      </c>
    </row>
    <row r="412" spans="1:6" x14ac:dyDescent="0.2">
      <c r="A412" s="68">
        <v>819161</v>
      </c>
      <c r="C412">
        <v>1</v>
      </c>
      <c r="D412" s="68">
        <v>858887</v>
      </c>
      <c r="F412">
        <v>1</v>
      </c>
    </row>
    <row r="413" spans="1:6" x14ac:dyDescent="0.2">
      <c r="A413" s="68">
        <v>828006</v>
      </c>
      <c r="C413">
        <v>1</v>
      </c>
      <c r="D413" s="68">
        <v>860524</v>
      </c>
      <c r="F413">
        <v>1</v>
      </c>
    </row>
    <row r="414" spans="1:6" x14ac:dyDescent="0.2">
      <c r="A414" s="68">
        <v>837023</v>
      </c>
      <c r="C414">
        <v>1</v>
      </c>
      <c r="D414" s="68">
        <v>870783</v>
      </c>
      <c r="F414">
        <v>1</v>
      </c>
    </row>
    <row r="415" spans="1:6" x14ac:dyDescent="0.2">
      <c r="A415" s="68">
        <v>882734</v>
      </c>
      <c r="C415">
        <v>1</v>
      </c>
      <c r="D415" s="68">
        <v>871353</v>
      </c>
      <c r="F415">
        <v>1</v>
      </c>
    </row>
    <row r="416" spans="1:6" x14ac:dyDescent="0.2">
      <c r="A416" s="68">
        <v>888776</v>
      </c>
      <c r="C416">
        <v>1</v>
      </c>
      <c r="D416" s="68">
        <v>872427</v>
      </c>
      <c r="F416">
        <v>1</v>
      </c>
    </row>
    <row r="417" spans="1:6" x14ac:dyDescent="0.2">
      <c r="A417" s="68">
        <v>897312</v>
      </c>
      <c r="C417">
        <v>1</v>
      </c>
      <c r="D417" s="68">
        <v>875055</v>
      </c>
      <c r="F417">
        <v>1</v>
      </c>
    </row>
    <row r="418" spans="1:6" x14ac:dyDescent="0.2">
      <c r="A418" s="68">
        <v>905696</v>
      </c>
      <c r="C418">
        <v>1</v>
      </c>
      <c r="D418" s="68">
        <v>882734</v>
      </c>
      <c r="F418">
        <v>1</v>
      </c>
    </row>
    <row r="419" spans="1:6" x14ac:dyDescent="0.2">
      <c r="A419" s="68">
        <v>913668</v>
      </c>
      <c r="C419">
        <v>1</v>
      </c>
      <c r="D419" s="68">
        <v>912486</v>
      </c>
      <c r="F419">
        <v>1</v>
      </c>
    </row>
    <row r="420" spans="1:6" x14ac:dyDescent="0.2">
      <c r="A420" s="68">
        <v>924207</v>
      </c>
      <c r="C420">
        <v>1</v>
      </c>
      <c r="D420" s="68">
        <v>931252</v>
      </c>
      <c r="F420">
        <v>1</v>
      </c>
    </row>
    <row r="421" spans="1:6" x14ac:dyDescent="0.2">
      <c r="A421" s="68">
        <v>926606</v>
      </c>
      <c r="C421">
        <v>1</v>
      </c>
      <c r="D421" s="68">
        <v>957092</v>
      </c>
      <c r="F421">
        <v>1</v>
      </c>
    </row>
    <row r="422" spans="1:6" x14ac:dyDescent="0.2">
      <c r="A422" s="68">
        <v>934716</v>
      </c>
      <c r="C422">
        <v>1</v>
      </c>
      <c r="D422" s="68">
        <v>959332</v>
      </c>
      <c r="F422">
        <v>1</v>
      </c>
    </row>
    <row r="423" spans="1:6" x14ac:dyDescent="0.2">
      <c r="A423" s="68">
        <v>961825</v>
      </c>
      <c r="C423">
        <v>1</v>
      </c>
      <c r="D423" s="68">
        <v>967784</v>
      </c>
      <c r="F423">
        <v>1</v>
      </c>
    </row>
    <row r="424" spans="1:6" x14ac:dyDescent="0.2">
      <c r="A424" s="68">
        <v>968484</v>
      </c>
      <c r="C424">
        <v>1</v>
      </c>
      <c r="D424" s="68">
        <v>978411</v>
      </c>
      <c r="F424">
        <v>1</v>
      </c>
    </row>
    <row r="425" spans="1:6" x14ac:dyDescent="0.2">
      <c r="A425" s="68">
        <v>977026</v>
      </c>
      <c r="C425">
        <v>1</v>
      </c>
      <c r="D425" s="68">
        <v>986441</v>
      </c>
      <c r="F425">
        <v>1</v>
      </c>
    </row>
    <row r="426" spans="1:6" x14ac:dyDescent="0.2">
      <c r="A426" s="68">
        <v>993317</v>
      </c>
      <c r="C426">
        <v>1</v>
      </c>
      <c r="D426" s="68">
        <v>986857</v>
      </c>
      <c r="F426">
        <v>1</v>
      </c>
    </row>
    <row r="427" spans="1:6" x14ac:dyDescent="0.2">
      <c r="A427" s="68">
        <v>998962</v>
      </c>
      <c r="C427">
        <v>1</v>
      </c>
      <c r="D427" s="68">
        <v>1025424</v>
      </c>
      <c r="F427">
        <v>1</v>
      </c>
    </row>
    <row r="428" spans="1:6" x14ac:dyDescent="0.2">
      <c r="A428" s="68">
        <v>1028973</v>
      </c>
      <c r="C428">
        <v>1</v>
      </c>
      <c r="D428" s="68">
        <v>1030555</v>
      </c>
      <c r="F428">
        <v>1</v>
      </c>
    </row>
    <row r="429" spans="1:6" x14ac:dyDescent="0.2">
      <c r="A429" s="68">
        <v>1036691</v>
      </c>
      <c r="C429">
        <v>1</v>
      </c>
      <c r="D429" s="68">
        <v>1049273</v>
      </c>
      <c r="F429">
        <v>1</v>
      </c>
    </row>
    <row r="430" spans="1:6" x14ac:dyDescent="0.2">
      <c r="A430" s="68">
        <v>1053620</v>
      </c>
      <c r="C430">
        <v>1</v>
      </c>
      <c r="D430" s="68">
        <v>1077888</v>
      </c>
      <c r="F430">
        <v>1</v>
      </c>
    </row>
    <row r="431" spans="1:6" x14ac:dyDescent="0.2">
      <c r="A431" s="68">
        <v>1075969</v>
      </c>
      <c r="C431">
        <v>1</v>
      </c>
      <c r="D431" s="68">
        <v>1081477</v>
      </c>
      <c r="F431">
        <v>1</v>
      </c>
    </row>
    <row r="432" spans="1:6" x14ac:dyDescent="0.2">
      <c r="A432" s="68">
        <v>1087448</v>
      </c>
      <c r="C432">
        <v>1</v>
      </c>
      <c r="D432" s="68">
        <v>1083288</v>
      </c>
      <c r="F432">
        <v>1</v>
      </c>
    </row>
    <row r="433" spans="1:6" x14ac:dyDescent="0.2">
      <c r="A433" s="68">
        <v>1101177</v>
      </c>
      <c r="C433">
        <v>1</v>
      </c>
      <c r="D433" s="68">
        <v>1087448</v>
      </c>
      <c r="F433">
        <v>1</v>
      </c>
    </row>
    <row r="434" spans="1:6" x14ac:dyDescent="0.2">
      <c r="A434" s="68">
        <v>1104984</v>
      </c>
      <c r="C434">
        <v>1</v>
      </c>
      <c r="D434" s="68">
        <v>1102988</v>
      </c>
      <c r="F434">
        <v>1</v>
      </c>
    </row>
    <row r="435" spans="1:6" x14ac:dyDescent="0.2">
      <c r="A435" s="68">
        <v>1158414</v>
      </c>
      <c r="C435">
        <v>1</v>
      </c>
      <c r="D435" s="68">
        <v>1185230</v>
      </c>
      <c r="F435">
        <v>1</v>
      </c>
    </row>
    <row r="436" spans="1:6" x14ac:dyDescent="0.2">
      <c r="A436" s="68">
        <v>1165027</v>
      </c>
      <c r="C436">
        <v>1</v>
      </c>
      <c r="D436" s="68">
        <v>1225876</v>
      </c>
      <c r="F436">
        <v>1</v>
      </c>
    </row>
    <row r="437" spans="1:6" x14ac:dyDescent="0.2">
      <c r="A437" s="68">
        <v>1182738</v>
      </c>
      <c r="C437">
        <v>1</v>
      </c>
      <c r="D437" s="68">
        <v>1238242</v>
      </c>
      <c r="F437">
        <v>1</v>
      </c>
    </row>
    <row r="438" spans="1:6" x14ac:dyDescent="0.2">
      <c r="A438" s="68">
        <v>1225876</v>
      </c>
      <c r="C438">
        <v>1</v>
      </c>
      <c r="D438" s="68">
        <v>1250239</v>
      </c>
      <c r="F438">
        <v>1</v>
      </c>
    </row>
    <row r="439" spans="1:6" x14ac:dyDescent="0.2">
      <c r="A439" s="68">
        <v>1266967</v>
      </c>
      <c r="C439">
        <v>1</v>
      </c>
      <c r="D439" s="68">
        <v>1258807</v>
      </c>
      <c r="F439">
        <v>1</v>
      </c>
    </row>
    <row r="440" spans="1:6" x14ac:dyDescent="0.2">
      <c r="A440" s="68">
        <v>1271303</v>
      </c>
      <c r="C440">
        <v>1</v>
      </c>
      <c r="D440" s="68">
        <v>1262007</v>
      </c>
      <c r="F440">
        <v>1</v>
      </c>
    </row>
    <row r="441" spans="1:6" x14ac:dyDescent="0.2">
      <c r="A441" s="68">
        <v>1290267</v>
      </c>
      <c r="C441">
        <v>1</v>
      </c>
      <c r="D441" s="68">
        <v>1291940</v>
      </c>
      <c r="F441">
        <v>1</v>
      </c>
    </row>
    <row r="442" spans="1:6" x14ac:dyDescent="0.2">
      <c r="A442" s="68">
        <v>1339322</v>
      </c>
      <c r="C442">
        <v>1</v>
      </c>
      <c r="D442" s="68">
        <v>1293146</v>
      </c>
      <c r="F442">
        <v>1</v>
      </c>
    </row>
    <row r="443" spans="1:6" x14ac:dyDescent="0.2">
      <c r="A443" s="68">
        <v>1342356</v>
      </c>
      <c r="C443">
        <v>1</v>
      </c>
      <c r="D443" s="68">
        <v>1301240</v>
      </c>
      <c r="F443">
        <v>1</v>
      </c>
    </row>
    <row r="444" spans="1:6" x14ac:dyDescent="0.2">
      <c r="A444" s="68">
        <v>1374103</v>
      </c>
      <c r="C444">
        <v>1</v>
      </c>
      <c r="D444" s="68">
        <v>1337281</v>
      </c>
      <c r="F444">
        <v>1</v>
      </c>
    </row>
    <row r="445" spans="1:6" x14ac:dyDescent="0.2">
      <c r="A445" s="68">
        <v>1408225</v>
      </c>
      <c r="C445">
        <v>1</v>
      </c>
      <c r="D445" s="68">
        <v>1355602</v>
      </c>
      <c r="F445">
        <v>1</v>
      </c>
    </row>
    <row r="446" spans="1:6" x14ac:dyDescent="0.2">
      <c r="A446" s="68">
        <v>1408693</v>
      </c>
      <c r="C446">
        <v>1</v>
      </c>
      <c r="D446" s="68">
        <v>1384625</v>
      </c>
      <c r="F446">
        <v>1</v>
      </c>
    </row>
    <row r="447" spans="1:6" x14ac:dyDescent="0.2">
      <c r="A447" s="68">
        <v>1442485</v>
      </c>
      <c r="C447">
        <v>1</v>
      </c>
      <c r="D447" s="68">
        <v>1425572</v>
      </c>
      <c r="F447">
        <v>1</v>
      </c>
    </row>
    <row r="448" spans="1:6" x14ac:dyDescent="0.2">
      <c r="A448" s="68">
        <v>1443703</v>
      </c>
      <c r="C448">
        <v>1</v>
      </c>
      <c r="D448" s="68">
        <v>1487486</v>
      </c>
      <c r="F448">
        <v>1</v>
      </c>
    </row>
    <row r="449" spans="1:6" x14ac:dyDescent="0.2">
      <c r="A449" s="68">
        <v>1534677</v>
      </c>
      <c r="C449">
        <v>1</v>
      </c>
      <c r="D449" s="68">
        <v>1502438</v>
      </c>
      <c r="F449">
        <v>1</v>
      </c>
    </row>
    <row r="450" spans="1:6" x14ac:dyDescent="0.2">
      <c r="A450" s="68">
        <v>1624606</v>
      </c>
      <c r="C450">
        <v>1</v>
      </c>
      <c r="D450" s="68">
        <v>1630676</v>
      </c>
      <c r="F450">
        <v>1</v>
      </c>
    </row>
    <row r="451" spans="1:6" x14ac:dyDescent="0.2">
      <c r="A451" s="68">
        <v>1708573</v>
      </c>
      <c r="C451">
        <v>1</v>
      </c>
      <c r="D451" s="68">
        <v>1706464.2</v>
      </c>
      <c r="F451">
        <v>1</v>
      </c>
    </row>
    <row r="452" spans="1:6" x14ac:dyDescent="0.2">
      <c r="A452" s="68">
        <v>1815076</v>
      </c>
      <c r="C452">
        <v>1</v>
      </c>
      <c r="D452" s="68">
        <v>1913959</v>
      </c>
      <c r="F452">
        <v>1</v>
      </c>
    </row>
    <row r="453" spans="1:6" x14ac:dyDescent="0.2">
      <c r="A453" s="68">
        <v>1918558</v>
      </c>
      <c r="C453">
        <v>1</v>
      </c>
      <c r="D453" s="68">
        <v>1936306</v>
      </c>
      <c r="F453">
        <v>1</v>
      </c>
    </row>
    <row r="454" spans="1:6" x14ac:dyDescent="0.2">
      <c r="A454" s="68">
        <v>1935201</v>
      </c>
      <c r="C454">
        <v>1</v>
      </c>
      <c r="D454" s="68">
        <v>1954598</v>
      </c>
      <c r="F454">
        <v>1</v>
      </c>
    </row>
    <row r="455" spans="1:6" x14ac:dyDescent="0.2">
      <c r="A455" s="68">
        <v>1972261</v>
      </c>
      <c r="C455">
        <v>1</v>
      </c>
      <c r="D455" s="68">
        <v>1982584</v>
      </c>
      <c r="F455">
        <v>1</v>
      </c>
    </row>
    <row r="456" spans="1:6" x14ac:dyDescent="0.2">
      <c r="A456" s="68">
        <v>1982992</v>
      </c>
      <c r="C456">
        <v>1</v>
      </c>
      <c r="D456" s="68">
        <v>2121976</v>
      </c>
      <c r="F456">
        <v>1</v>
      </c>
    </row>
    <row r="457" spans="1:6" x14ac:dyDescent="0.2">
      <c r="A457" s="68">
        <v>2115688</v>
      </c>
      <c r="C457">
        <v>1</v>
      </c>
      <c r="D457" s="68">
        <v>2228197</v>
      </c>
      <c r="F457">
        <v>1</v>
      </c>
    </row>
    <row r="458" spans="1:6" x14ac:dyDescent="0.2">
      <c r="A458" s="68">
        <v>2122053</v>
      </c>
      <c r="C458">
        <v>1</v>
      </c>
      <c r="D458" s="68">
        <v>2230427</v>
      </c>
      <c r="F458">
        <v>1</v>
      </c>
    </row>
    <row r="459" spans="1:6" x14ac:dyDescent="0.2">
      <c r="A459" s="68">
        <v>2141229</v>
      </c>
      <c r="C459">
        <v>1</v>
      </c>
      <c r="D459" s="68">
        <v>2241847</v>
      </c>
      <c r="F459">
        <v>1</v>
      </c>
    </row>
    <row r="460" spans="1:6" x14ac:dyDescent="0.2">
      <c r="A460" s="68">
        <v>2143264</v>
      </c>
      <c r="C460">
        <v>1</v>
      </c>
      <c r="D460" s="68">
        <v>2245494</v>
      </c>
      <c r="F460">
        <v>1</v>
      </c>
    </row>
    <row r="461" spans="1:6" x14ac:dyDescent="0.2">
      <c r="A461" s="68">
        <v>2177360</v>
      </c>
      <c r="C461">
        <v>1</v>
      </c>
      <c r="D461" s="68">
        <v>2264074</v>
      </c>
      <c r="F461">
        <v>1</v>
      </c>
    </row>
    <row r="462" spans="1:6" x14ac:dyDescent="0.2">
      <c r="A462" s="68">
        <v>2273363</v>
      </c>
      <c r="C462">
        <v>1</v>
      </c>
      <c r="D462" s="68">
        <v>2266374</v>
      </c>
      <c r="F462">
        <v>1</v>
      </c>
    </row>
    <row r="463" spans="1:6" x14ac:dyDescent="0.2">
      <c r="A463" s="68">
        <v>2354994</v>
      </c>
      <c r="C463">
        <v>1</v>
      </c>
      <c r="D463" s="68">
        <v>2449719.39</v>
      </c>
      <c r="F463">
        <v>1</v>
      </c>
    </row>
    <row r="464" spans="1:6" x14ac:dyDescent="0.2">
      <c r="A464" s="68">
        <v>2377596</v>
      </c>
      <c r="C464">
        <v>1</v>
      </c>
      <c r="D464" s="68">
        <v>2496531</v>
      </c>
      <c r="F464">
        <v>1</v>
      </c>
    </row>
    <row r="465" spans="1:6" x14ac:dyDescent="0.2">
      <c r="A465" s="68">
        <v>2506855</v>
      </c>
      <c r="C465">
        <v>1</v>
      </c>
      <c r="D465" s="68">
        <v>2591145</v>
      </c>
      <c r="F465">
        <v>1</v>
      </c>
    </row>
    <row r="466" spans="1:6" x14ac:dyDescent="0.2">
      <c r="A466" s="68">
        <v>2632835</v>
      </c>
      <c r="C466">
        <v>1</v>
      </c>
      <c r="D466" s="68">
        <v>2614065</v>
      </c>
      <c r="F466">
        <v>1</v>
      </c>
    </row>
    <row r="467" spans="1:6" x14ac:dyDescent="0.2">
      <c r="A467" s="68">
        <v>2636154</v>
      </c>
      <c r="C467">
        <v>1</v>
      </c>
      <c r="D467" s="68">
        <v>2742582</v>
      </c>
      <c r="F467">
        <v>1</v>
      </c>
    </row>
    <row r="468" spans="1:6" x14ac:dyDescent="0.2">
      <c r="A468" s="68">
        <v>2762943</v>
      </c>
      <c r="C468">
        <v>1</v>
      </c>
      <c r="D468" s="68">
        <v>2845473</v>
      </c>
      <c r="F468">
        <v>1</v>
      </c>
    </row>
    <row r="469" spans="1:6" x14ac:dyDescent="0.2">
      <c r="A469" s="68">
        <v>2895887</v>
      </c>
      <c r="C469">
        <v>1</v>
      </c>
      <c r="D469" s="68">
        <v>2877763</v>
      </c>
      <c r="F469">
        <v>1</v>
      </c>
    </row>
    <row r="470" spans="1:6" x14ac:dyDescent="0.2">
      <c r="A470" s="68">
        <v>3312832</v>
      </c>
      <c r="C470">
        <v>1</v>
      </c>
      <c r="D470" s="68">
        <v>3267012</v>
      </c>
      <c r="F470">
        <v>1</v>
      </c>
    </row>
    <row r="471" spans="1:6" x14ac:dyDescent="0.2">
      <c r="A471" s="68">
        <v>4902025</v>
      </c>
      <c r="C471">
        <v>1</v>
      </c>
      <c r="D471" s="68">
        <v>4797472</v>
      </c>
      <c r="F471">
        <v>1</v>
      </c>
    </row>
    <row r="472" spans="1:6" x14ac:dyDescent="0.2">
      <c r="A472" s="68">
        <v>4914468</v>
      </c>
      <c r="C472">
        <v>1</v>
      </c>
      <c r="D472" s="68">
        <v>4960019</v>
      </c>
      <c r="F472">
        <v>1</v>
      </c>
    </row>
    <row r="473" spans="1:6" x14ac:dyDescent="0.2">
      <c r="A473" s="68">
        <v>6033563</v>
      </c>
      <c r="C473">
        <v>1</v>
      </c>
      <c r="D473" s="68">
        <v>6249894</v>
      </c>
      <c r="F473">
        <v>1</v>
      </c>
    </row>
    <row r="474" spans="1:6" x14ac:dyDescent="0.2">
      <c r="A474" s="68">
        <v>6162132</v>
      </c>
      <c r="C474">
        <v>1</v>
      </c>
      <c r="D474" s="68">
        <v>6407608</v>
      </c>
      <c r="F474">
        <v>1</v>
      </c>
    </row>
    <row r="475" spans="1:6" x14ac:dyDescent="0.2">
      <c r="A475" s="68">
        <v>6728571</v>
      </c>
      <c r="C475">
        <v>1</v>
      </c>
      <c r="D475" s="68">
        <v>6617105</v>
      </c>
      <c r="F475">
        <v>1</v>
      </c>
    </row>
    <row r="476" spans="1:6" x14ac:dyDescent="0.2">
      <c r="A476" s="68">
        <v>6780407</v>
      </c>
      <c r="C476">
        <v>1</v>
      </c>
      <c r="D476" s="68">
        <v>6724996</v>
      </c>
      <c r="F476">
        <v>1</v>
      </c>
    </row>
    <row r="477" spans="1:6" x14ac:dyDescent="0.2">
      <c r="A477" s="68">
        <v>8991486</v>
      </c>
      <c r="C477">
        <v>1</v>
      </c>
      <c r="D477" s="68">
        <v>10213154</v>
      </c>
      <c r="F477">
        <v>1</v>
      </c>
    </row>
    <row r="478" spans="1:6" x14ac:dyDescent="0.2">
      <c r="A478" s="68">
        <v>35827740</v>
      </c>
      <c r="D478" s="68">
        <v>30199841</v>
      </c>
      <c r="E478" t="s">
        <v>850</v>
      </c>
    </row>
    <row r="479" spans="1:6" x14ac:dyDescent="0.2">
      <c r="A479" s="68">
        <v>92721320</v>
      </c>
      <c r="D479" s="68">
        <v>91402572</v>
      </c>
      <c r="E479" t="s">
        <v>851</v>
      </c>
    </row>
    <row r="480" spans="1:6" x14ac:dyDescent="0.2">
      <c r="B480" t="s">
        <v>367</v>
      </c>
      <c r="C480">
        <f>SUM(C398:C479)</f>
        <v>75</v>
      </c>
      <c r="D480" s="68"/>
      <c r="E480" t="s">
        <v>367</v>
      </c>
      <c r="F480">
        <f>SUM(F400:F479)</f>
        <v>73</v>
      </c>
    </row>
    <row r="481" spans="1:5" x14ac:dyDescent="0.2">
      <c r="D481" s="68"/>
    </row>
    <row r="482" spans="1:5" x14ac:dyDescent="0.2">
      <c r="A482" s="68">
        <f>MEDIAN(A5:A477)</f>
        <v>199962</v>
      </c>
      <c r="B482" t="s">
        <v>796</v>
      </c>
      <c r="D482" s="68">
        <f>MEDIAN(D5:D477)</f>
        <v>208992</v>
      </c>
      <c r="E482" t="s">
        <v>796</v>
      </c>
    </row>
    <row r="483" spans="1:5" x14ac:dyDescent="0.2">
      <c r="A483" s="68">
        <f>AVERAGE(A5:A481)</f>
        <v>749093.33823157893</v>
      </c>
      <c r="B483" t="s">
        <v>797</v>
      </c>
      <c r="D483" s="68">
        <f>AVERAGE(D5:D481)</f>
        <v>741952.22675789474</v>
      </c>
      <c r="E483" t="s">
        <v>797</v>
      </c>
    </row>
  </sheetData>
  <sortState xmlns:xlrd2="http://schemas.microsoft.com/office/spreadsheetml/2017/richdata2" ref="D5:D481">
    <sortCondition ref="D5:D481"/>
  </sortState>
  <phoneticPr fontId="0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N514"/>
  <sheetViews>
    <sheetView view="pageLayout" topLeftCell="AC1" zoomScale="70" zoomScaleNormal="75" zoomScalePageLayoutView="70" workbookViewId="0">
      <selection activeCell="AK98" sqref="AK98"/>
    </sheetView>
  </sheetViews>
  <sheetFormatPr defaultColWidth="9.140625" defaultRowHeight="12.75" outlineLevelRow="2" x14ac:dyDescent="0.2"/>
  <cols>
    <col min="1" max="1" width="1" style="35" hidden="1" customWidth="1"/>
    <col min="2" max="2" width="0.28515625" style="35" hidden="1" customWidth="1"/>
    <col min="3" max="3" width="9.42578125" style="35" hidden="1" customWidth="1"/>
    <col min="4" max="4" width="3.28515625" style="6" customWidth="1"/>
    <col min="5" max="5" width="38.85546875" style="35" customWidth="1"/>
    <col min="6" max="6" width="15.28515625" style="31" customWidth="1"/>
    <col min="7" max="7" width="14.5703125" style="31" customWidth="1"/>
    <col min="8" max="8" width="15.85546875" style="33" customWidth="1"/>
    <col min="9" max="9" width="13.85546875" style="32" customWidth="1"/>
    <col min="10" max="10" width="14.85546875" style="33" customWidth="1"/>
    <col min="11" max="11" width="14.42578125" style="32" customWidth="1"/>
    <col min="12" max="12" width="27.28515625" style="35" customWidth="1"/>
    <col min="13" max="13" width="12.85546875" style="31" customWidth="1"/>
    <col min="14" max="14" width="8.7109375" style="32" bestFit="1" customWidth="1"/>
    <col min="15" max="15" width="9.42578125" style="31" bestFit="1" customWidth="1"/>
    <col min="16" max="16" width="11.5703125" style="114" customWidth="1"/>
    <col min="17" max="17" width="12.42578125" style="31" customWidth="1"/>
    <col min="18" max="18" width="8.7109375" style="32" bestFit="1" customWidth="1"/>
    <col min="19" max="19" width="7.7109375" style="32" bestFit="1" customWidth="1"/>
    <col min="20" max="20" width="11.42578125" style="31" customWidth="1"/>
    <col min="21" max="21" width="12.85546875" style="31" customWidth="1"/>
    <col min="22" max="22" width="10.7109375" style="31" customWidth="1"/>
    <col min="23" max="23" width="37.5703125" style="35" customWidth="1"/>
    <col min="24" max="24" width="11.7109375" style="31" customWidth="1"/>
    <col min="25" max="25" width="14.28515625" style="37" customWidth="1"/>
    <col min="26" max="26" width="12.7109375" style="37" customWidth="1"/>
    <col min="27" max="27" width="12.42578125" style="37" customWidth="1"/>
    <col min="28" max="28" width="13.85546875" style="37" customWidth="1"/>
    <col min="29" max="29" width="15.140625" style="37" customWidth="1"/>
    <col min="30" max="30" width="11.5703125" style="37" customWidth="1"/>
    <col min="31" max="31" width="13" style="37" bestFit="1" customWidth="1"/>
    <col min="32" max="32" width="35" style="35" customWidth="1"/>
    <col min="33" max="33" width="12.7109375" style="37" customWidth="1"/>
    <col min="34" max="34" width="13.28515625" style="37" customWidth="1"/>
    <col min="35" max="35" width="12" style="37" customWidth="1"/>
    <col min="36" max="36" width="13" style="37" bestFit="1" customWidth="1"/>
    <col min="37" max="37" width="10.7109375" style="37" customWidth="1"/>
    <col min="38" max="38" width="8" style="39" bestFit="1" customWidth="1"/>
    <col min="39" max="40" width="12.7109375" style="37" bestFit="1" customWidth="1"/>
    <col min="41" max="41" width="10.5703125" style="37" bestFit="1" customWidth="1"/>
    <col min="42" max="56" width="9.140625" style="35"/>
    <col min="57" max="57" width="9.28515625" style="35" customWidth="1"/>
    <col min="58" max="16384" width="9.140625" style="35"/>
  </cols>
  <sheetData>
    <row r="1" spans="1:66" x14ac:dyDescent="0.2">
      <c r="D1" s="295" t="s">
        <v>1488</v>
      </c>
      <c r="E1" s="296"/>
      <c r="F1" s="296"/>
      <c r="G1" s="296"/>
      <c r="H1" s="296"/>
      <c r="I1" s="296"/>
      <c r="J1" s="296"/>
      <c r="K1" s="296"/>
      <c r="L1" s="295" t="s">
        <v>1489</v>
      </c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5" t="s">
        <v>1490</v>
      </c>
      <c r="X1" s="296"/>
      <c r="Y1" s="296"/>
      <c r="Z1" s="296"/>
      <c r="AA1" s="296"/>
      <c r="AB1" s="296"/>
      <c r="AC1" s="296"/>
      <c r="AD1" s="296"/>
      <c r="AE1" s="296"/>
      <c r="AF1" s="295" t="s">
        <v>1491</v>
      </c>
      <c r="AG1" s="296"/>
      <c r="AH1" s="296"/>
      <c r="AI1" s="296"/>
      <c r="AJ1" s="296"/>
      <c r="AK1" s="296"/>
      <c r="AL1" s="296"/>
      <c r="AM1" s="296"/>
      <c r="AN1" s="296"/>
      <c r="AO1" s="29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296"/>
      <c r="BC1" s="296"/>
      <c r="BD1" s="296"/>
      <c r="BE1" s="296"/>
      <c r="BF1" s="296"/>
      <c r="BG1" s="296"/>
      <c r="BH1" s="296"/>
      <c r="BI1" s="296"/>
      <c r="BJ1" s="296"/>
      <c r="BK1" s="296"/>
      <c r="BL1" s="296"/>
      <c r="BM1" s="296"/>
      <c r="BN1" s="296"/>
    </row>
    <row r="2" spans="1:66" x14ac:dyDescent="0.2">
      <c r="A2" s="6"/>
      <c r="B2" s="6"/>
      <c r="C2" s="6"/>
      <c r="E2" s="295" t="s">
        <v>1038</v>
      </c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 t="s">
        <v>785</v>
      </c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6"/>
      <c r="AK2" s="296"/>
      <c r="AL2" s="296"/>
      <c r="AM2" s="296"/>
      <c r="AN2" s="296"/>
      <c r="AO2" s="296"/>
    </row>
    <row r="3" spans="1:66" x14ac:dyDescent="0.2">
      <c r="V3" s="6"/>
    </row>
    <row r="4" spans="1:66" s="6" customFormat="1" x14ac:dyDescent="0.2">
      <c r="A4" s="6" t="s">
        <v>487</v>
      </c>
      <c r="B4" s="6" t="s">
        <v>410</v>
      </c>
      <c r="C4" s="6" t="s">
        <v>116</v>
      </c>
      <c r="E4" s="6" t="s">
        <v>465</v>
      </c>
      <c r="F4" s="31" t="s">
        <v>356</v>
      </c>
      <c r="G4" s="31" t="s">
        <v>358</v>
      </c>
      <c r="H4" s="33" t="s">
        <v>359</v>
      </c>
      <c r="I4" s="8" t="s">
        <v>197</v>
      </c>
      <c r="J4" s="33" t="s">
        <v>198</v>
      </c>
      <c r="K4" s="32" t="s">
        <v>199</v>
      </c>
      <c r="L4" s="6" t="s">
        <v>465</v>
      </c>
      <c r="M4" s="7" t="s">
        <v>200</v>
      </c>
      <c r="N4" s="9" t="s">
        <v>933</v>
      </c>
      <c r="O4" s="7" t="s">
        <v>201</v>
      </c>
      <c r="P4" s="115" t="s">
        <v>201</v>
      </c>
      <c r="Q4" s="7" t="s">
        <v>358</v>
      </c>
      <c r="R4" s="9" t="s">
        <v>202</v>
      </c>
      <c r="S4" s="9" t="s">
        <v>691</v>
      </c>
      <c r="T4" s="7" t="s">
        <v>692</v>
      </c>
      <c r="U4" s="7" t="s">
        <v>692</v>
      </c>
      <c r="V4" s="7" t="s">
        <v>579</v>
      </c>
      <c r="W4" s="6" t="s">
        <v>465</v>
      </c>
      <c r="X4" s="7" t="s">
        <v>356</v>
      </c>
      <c r="Y4" s="7" t="s">
        <v>358</v>
      </c>
      <c r="Z4" s="7" t="s">
        <v>693</v>
      </c>
      <c r="AA4" s="7" t="s">
        <v>694</v>
      </c>
      <c r="AB4" s="7" t="s">
        <v>198</v>
      </c>
      <c r="AC4" s="7" t="s">
        <v>358</v>
      </c>
      <c r="AD4" s="7" t="s">
        <v>142</v>
      </c>
      <c r="AE4" s="7" t="s">
        <v>470</v>
      </c>
      <c r="AF4" s="6" t="s">
        <v>465</v>
      </c>
      <c r="AG4" s="7" t="s">
        <v>695</v>
      </c>
      <c r="AH4" s="7" t="s">
        <v>358</v>
      </c>
      <c r="AI4" s="7" t="s">
        <v>198</v>
      </c>
      <c r="AJ4" s="7" t="s">
        <v>358</v>
      </c>
      <c r="AK4" s="7" t="s">
        <v>696</v>
      </c>
      <c r="AL4" s="10" t="s">
        <v>697</v>
      </c>
      <c r="AM4" s="7" t="s">
        <v>698</v>
      </c>
      <c r="AN4" s="7" t="s">
        <v>693</v>
      </c>
      <c r="AO4" s="7" t="s">
        <v>358</v>
      </c>
    </row>
    <row r="5" spans="1:66" s="6" customFormat="1" x14ac:dyDescent="0.2">
      <c r="E5" s="6" t="s">
        <v>466</v>
      </c>
      <c r="F5" s="31" t="s">
        <v>129</v>
      </c>
      <c r="G5" s="31" t="s">
        <v>131</v>
      </c>
      <c r="H5" s="33" t="s">
        <v>132</v>
      </c>
      <c r="I5" s="8"/>
      <c r="J5" s="33" t="s">
        <v>133</v>
      </c>
      <c r="K5" s="32" t="s">
        <v>134</v>
      </c>
      <c r="L5" s="6" t="s">
        <v>466</v>
      </c>
      <c r="M5" s="7" t="s">
        <v>135</v>
      </c>
      <c r="N5" s="9" t="s">
        <v>136</v>
      </c>
      <c r="O5" s="7" t="s">
        <v>137</v>
      </c>
      <c r="P5" s="115" t="s">
        <v>137</v>
      </c>
      <c r="Q5" s="7" t="s">
        <v>138</v>
      </c>
      <c r="R5" s="9" t="s">
        <v>136</v>
      </c>
      <c r="S5" s="9" t="s">
        <v>139</v>
      </c>
      <c r="T5" s="7" t="s">
        <v>140</v>
      </c>
      <c r="U5" s="7" t="s">
        <v>140</v>
      </c>
      <c r="V5" s="7" t="s">
        <v>580</v>
      </c>
      <c r="W5" s="6" t="s">
        <v>466</v>
      </c>
      <c r="X5" s="7" t="s">
        <v>129</v>
      </c>
      <c r="Y5" s="7" t="s">
        <v>141</v>
      </c>
      <c r="Z5" s="7" t="s">
        <v>582</v>
      </c>
      <c r="AA5" s="7" t="s">
        <v>582</v>
      </c>
      <c r="AB5" s="7" t="s">
        <v>582</v>
      </c>
      <c r="AC5" s="7" t="s">
        <v>582</v>
      </c>
      <c r="AD5" s="7" t="s">
        <v>155</v>
      </c>
      <c r="AE5" s="7" t="s">
        <v>471</v>
      </c>
      <c r="AF5" s="6" t="s">
        <v>466</v>
      </c>
      <c r="AG5" s="7" t="s">
        <v>143</v>
      </c>
      <c r="AH5" s="7" t="s">
        <v>144</v>
      </c>
      <c r="AI5" s="7" t="s">
        <v>145</v>
      </c>
      <c r="AJ5" s="7" t="s">
        <v>145</v>
      </c>
      <c r="AK5" s="7" t="s">
        <v>146</v>
      </c>
      <c r="AL5" s="10" t="s">
        <v>146</v>
      </c>
      <c r="AM5" s="7" t="s">
        <v>145</v>
      </c>
      <c r="AN5" s="7" t="s">
        <v>145</v>
      </c>
      <c r="AO5" s="7" t="s">
        <v>694</v>
      </c>
    </row>
    <row r="6" spans="1:66" s="6" customFormat="1" x14ac:dyDescent="0.2">
      <c r="F6" s="31" t="s">
        <v>147</v>
      </c>
      <c r="G6" s="31" t="s">
        <v>149</v>
      </c>
      <c r="H6" s="33" t="s">
        <v>150</v>
      </c>
      <c r="I6" s="8" t="s">
        <v>150</v>
      </c>
      <c r="J6" s="33" t="s">
        <v>150</v>
      </c>
      <c r="K6" s="32" t="s">
        <v>150</v>
      </c>
      <c r="M6" s="7" t="s">
        <v>151</v>
      </c>
      <c r="N6" s="9"/>
      <c r="O6" s="7" t="s">
        <v>152</v>
      </c>
      <c r="P6" s="116" t="s">
        <v>1014</v>
      </c>
      <c r="Q6" s="7"/>
      <c r="R6" s="9"/>
      <c r="S6" s="9"/>
      <c r="T6" s="7" t="s">
        <v>153</v>
      </c>
      <c r="U6" s="7" t="s">
        <v>154</v>
      </c>
      <c r="V6" s="7" t="s">
        <v>581</v>
      </c>
      <c r="X6" s="7" t="s">
        <v>147</v>
      </c>
      <c r="Y6" s="7" t="s">
        <v>582</v>
      </c>
      <c r="Z6" s="7"/>
      <c r="AA6" s="7"/>
      <c r="AB6" s="7"/>
      <c r="AC6" s="7"/>
      <c r="AD6" s="7" t="s">
        <v>582</v>
      </c>
      <c r="AE6" s="7" t="s">
        <v>469</v>
      </c>
      <c r="AG6" s="7" t="s">
        <v>156</v>
      </c>
      <c r="AH6" s="7" t="s">
        <v>157</v>
      </c>
      <c r="AI6" s="7" t="s">
        <v>358</v>
      </c>
      <c r="AJ6" s="7" t="s">
        <v>158</v>
      </c>
      <c r="AK6" s="7" t="s">
        <v>159</v>
      </c>
      <c r="AL6" s="10"/>
      <c r="AM6" s="7" t="s">
        <v>158</v>
      </c>
      <c r="AN6" s="7" t="s">
        <v>158</v>
      </c>
      <c r="AO6" s="7" t="s">
        <v>158</v>
      </c>
    </row>
    <row r="7" spans="1:66" x14ac:dyDescent="0.2">
      <c r="B7" s="6"/>
      <c r="C7" s="6"/>
      <c r="P7" s="115"/>
      <c r="V7" s="6"/>
      <c r="AK7" s="11"/>
    </row>
    <row r="8" spans="1:66" hidden="1" outlineLevel="2" x14ac:dyDescent="0.2">
      <c r="A8" s="35">
        <v>927040305</v>
      </c>
      <c r="B8" s="35" t="s">
        <v>395</v>
      </c>
      <c r="C8" s="31" t="s">
        <v>115</v>
      </c>
      <c r="D8" s="6" t="s">
        <v>328</v>
      </c>
      <c r="E8" s="90" t="s">
        <v>115</v>
      </c>
      <c r="F8" s="31">
        <v>70975</v>
      </c>
      <c r="G8" s="31">
        <v>4528</v>
      </c>
      <c r="H8" s="33">
        <v>3</v>
      </c>
      <c r="I8" s="33">
        <v>0.48570999999999998</v>
      </c>
      <c r="J8" s="33">
        <v>5.6285699999999999</v>
      </c>
      <c r="K8" s="33">
        <v>0</v>
      </c>
      <c r="L8" s="35" t="s">
        <v>396</v>
      </c>
      <c r="M8" s="31">
        <v>20838</v>
      </c>
      <c r="N8" s="32">
        <v>0.29359633673828811</v>
      </c>
      <c r="O8" s="31">
        <v>23</v>
      </c>
      <c r="P8" s="114">
        <v>41</v>
      </c>
      <c r="Q8" s="31">
        <v>81401</v>
      </c>
      <c r="R8" s="32">
        <v>1.146896794646002</v>
      </c>
      <c r="S8" s="32">
        <v>3.9063729724541703</v>
      </c>
      <c r="T8" s="31">
        <v>1535</v>
      </c>
      <c r="U8" s="31">
        <v>5383</v>
      </c>
      <c r="V8" s="31">
        <v>12</v>
      </c>
      <c r="W8" s="35" t="s">
        <v>396</v>
      </c>
      <c r="X8" s="31">
        <v>70975</v>
      </c>
      <c r="Y8" s="31">
        <v>409221</v>
      </c>
      <c r="Z8" s="31">
        <v>261045</v>
      </c>
      <c r="AA8" s="31">
        <v>0</v>
      </c>
      <c r="AB8" s="31">
        <v>10243</v>
      </c>
      <c r="AC8" s="31">
        <v>680509</v>
      </c>
      <c r="AD8" s="31">
        <v>0</v>
      </c>
      <c r="AE8" s="31">
        <v>0</v>
      </c>
      <c r="AF8" s="35" t="s">
        <v>396</v>
      </c>
      <c r="AG8" s="31">
        <v>513459</v>
      </c>
      <c r="AH8" s="31">
        <v>81946</v>
      </c>
      <c r="AI8" s="31">
        <v>83764</v>
      </c>
      <c r="AJ8" s="31">
        <v>679169</v>
      </c>
      <c r="AK8" s="31">
        <v>0</v>
      </c>
      <c r="AL8" s="36">
        <v>9.5691299753434311</v>
      </c>
      <c r="AM8" s="31">
        <v>418124</v>
      </c>
      <c r="AN8" s="31">
        <v>261045</v>
      </c>
      <c r="AO8" s="31">
        <v>0</v>
      </c>
    </row>
    <row r="9" spans="1:66" hidden="1" outlineLevel="2" x14ac:dyDescent="0.2">
      <c r="A9" s="35">
        <v>927040033</v>
      </c>
      <c r="B9" s="35" t="s">
        <v>395</v>
      </c>
      <c r="C9" s="31" t="s">
        <v>115</v>
      </c>
      <c r="D9" s="6" t="s">
        <v>330</v>
      </c>
      <c r="E9" s="90" t="s">
        <v>115</v>
      </c>
      <c r="F9" s="31">
        <v>27598</v>
      </c>
      <c r="G9" s="31">
        <v>7545</v>
      </c>
      <c r="H9" s="33">
        <v>2</v>
      </c>
      <c r="I9" s="33">
        <v>0</v>
      </c>
      <c r="J9" s="33">
        <v>5.2249999999999996</v>
      </c>
      <c r="K9" s="33">
        <v>0.22500000000000001</v>
      </c>
      <c r="L9" s="35" t="s">
        <v>397</v>
      </c>
      <c r="M9" s="31">
        <v>56638</v>
      </c>
      <c r="N9" s="32">
        <v>2.0522501630552941</v>
      </c>
      <c r="O9" s="31">
        <v>122</v>
      </c>
      <c r="P9" s="114">
        <v>41</v>
      </c>
      <c r="Q9" s="31">
        <v>72677</v>
      </c>
      <c r="R9" s="32">
        <v>2.6334154648887602</v>
      </c>
      <c r="S9" s="32">
        <v>1.2831844344786185</v>
      </c>
      <c r="T9" s="31">
        <v>6450</v>
      </c>
      <c r="U9" s="31">
        <v>3999</v>
      </c>
      <c r="V9" s="31">
        <v>17</v>
      </c>
      <c r="W9" s="35" t="s">
        <v>397</v>
      </c>
      <c r="X9" s="31">
        <v>27598</v>
      </c>
      <c r="Y9" s="31">
        <v>53065</v>
      </c>
      <c r="Z9" s="31">
        <v>257330</v>
      </c>
      <c r="AA9" s="31">
        <v>37685</v>
      </c>
      <c r="AB9" s="31">
        <v>296184</v>
      </c>
      <c r="AC9" s="31">
        <v>644264</v>
      </c>
      <c r="AD9" s="31">
        <v>0</v>
      </c>
      <c r="AE9" s="31">
        <v>4603</v>
      </c>
      <c r="AF9" s="35" t="s">
        <v>397</v>
      </c>
      <c r="AG9" s="31">
        <v>241986</v>
      </c>
      <c r="AH9" s="31">
        <v>91499</v>
      </c>
      <c r="AI9" s="31">
        <v>227561</v>
      </c>
      <c r="AJ9" s="31">
        <v>561046</v>
      </c>
      <c r="AK9" s="31">
        <v>0</v>
      </c>
      <c r="AL9" s="36">
        <v>20.329226755561997</v>
      </c>
      <c r="AM9" s="31">
        <v>290345</v>
      </c>
      <c r="AN9" s="31">
        <v>255016</v>
      </c>
      <c r="AO9" s="31">
        <v>15685</v>
      </c>
    </row>
    <row r="10" spans="1:66" hidden="1" outlineLevel="2" x14ac:dyDescent="0.2">
      <c r="A10" s="35">
        <v>927040093</v>
      </c>
      <c r="B10" s="35" t="s">
        <v>395</v>
      </c>
      <c r="C10" s="31" t="s">
        <v>115</v>
      </c>
      <c r="D10" s="6" t="s">
        <v>330</v>
      </c>
      <c r="E10" s="90" t="s">
        <v>115</v>
      </c>
      <c r="F10" s="31">
        <v>4135</v>
      </c>
      <c r="G10" s="31">
        <v>2415</v>
      </c>
      <c r="H10" s="33">
        <v>0.71428999999999998</v>
      </c>
      <c r="I10" s="33">
        <v>0</v>
      </c>
      <c r="J10" s="33">
        <v>1.85714</v>
      </c>
      <c r="K10" s="33">
        <v>0.22857</v>
      </c>
      <c r="L10" s="35" t="s">
        <v>398</v>
      </c>
      <c r="M10" s="31">
        <v>12476</v>
      </c>
      <c r="N10" s="32">
        <v>3.0171704957678354</v>
      </c>
      <c r="O10" s="31">
        <v>10</v>
      </c>
      <c r="P10" s="114">
        <v>41</v>
      </c>
      <c r="Q10" s="31">
        <v>39767</v>
      </c>
      <c r="R10" s="32">
        <v>9.6171704957678354</v>
      </c>
      <c r="S10" s="32">
        <v>3.18747996152613</v>
      </c>
      <c r="T10" s="31">
        <v>1317</v>
      </c>
      <c r="U10" s="31">
        <v>1304</v>
      </c>
      <c r="V10" s="31">
        <v>6</v>
      </c>
      <c r="W10" s="35" t="s">
        <v>398</v>
      </c>
      <c r="X10" s="31">
        <v>4135</v>
      </c>
      <c r="Y10" s="31">
        <v>28350</v>
      </c>
      <c r="Z10" s="31">
        <v>21140</v>
      </c>
      <c r="AA10" s="31">
        <v>256</v>
      </c>
      <c r="AB10" s="31">
        <v>17741</v>
      </c>
      <c r="AC10" s="31">
        <v>67487</v>
      </c>
      <c r="AD10" s="31">
        <v>6250</v>
      </c>
      <c r="AE10" s="31">
        <v>256</v>
      </c>
      <c r="AF10" s="35" t="s">
        <v>398</v>
      </c>
      <c r="AG10" s="31">
        <v>53735</v>
      </c>
      <c r="AH10" s="31">
        <v>8493</v>
      </c>
      <c r="AI10" s="31">
        <v>12620</v>
      </c>
      <c r="AJ10" s="31">
        <v>74848</v>
      </c>
      <c r="AK10" s="31">
        <v>0</v>
      </c>
      <c r="AL10" s="36">
        <v>18.101088270858526</v>
      </c>
      <c r="AM10" s="31">
        <v>54557</v>
      </c>
      <c r="AN10" s="31">
        <v>20291</v>
      </c>
      <c r="AO10" s="31">
        <v>0</v>
      </c>
    </row>
    <row r="11" spans="1:66" hidden="1" outlineLevel="2" x14ac:dyDescent="0.2">
      <c r="A11" s="35">
        <v>927040123</v>
      </c>
      <c r="B11" s="35" t="s">
        <v>395</v>
      </c>
      <c r="C11" s="31" t="s">
        <v>115</v>
      </c>
      <c r="D11" s="6" t="s">
        <v>330</v>
      </c>
      <c r="E11" s="90" t="s">
        <v>115</v>
      </c>
      <c r="F11" s="31">
        <v>18316</v>
      </c>
      <c r="G11" s="31">
        <v>7236</v>
      </c>
      <c r="H11" s="33">
        <v>2.9866700000000002</v>
      </c>
      <c r="I11" s="33">
        <v>0</v>
      </c>
      <c r="J11" s="33">
        <v>4.4266699999999997</v>
      </c>
      <c r="K11" s="33">
        <v>2</v>
      </c>
      <c r="L11" s="35" t="s">
        <v>399</v>
      </c>
      <c r="M11" s="31">
        <v>65860</v>
      </c>
      <c r="N11" s="32">
        <v>3.5957632670888842</v>
      </c>
      <c r="O11" s="31">
        <v>89</v>
      </c>
      <c r="P11" s="114">
        <v>41</v>
      </c>
      <c r="Q11" s="31">
        <v>167428</v>
      </c>
      <c r="R11" s="32">
        <v>9.1410788381742734</v>
      </c>
      <c r="S11" s="32">
        <v>2.5421803826298208</v>
      </c>
      <c r="T11" s="31">
        <v>5074</v>
      </c>
      <c r="U11" s="31">
        <v>5252</v>
      </c>
      <c r="V11" s="31">
        <v>13</v>
      </c>
      <c r="W11" s="35" t="s">
        <v>399</v>
      </c>
      <c r="X11" s="31">
        <v>18316</v>
      </c>
      <c r="Y11" s="31">
        <v>106821</v>
      </c>
      <c r="Z11" s="31">
        <v>64711</v>
      </c>
      <c r="AA11" s="31">
        <v>6389</v>
      </c>
      <c r="AB11" s="31">
        <v>287878</v>
      </c>
      <c r="AC11" s="31">
        <v>465799</v>
      </c>
      <c r="AD11" s="31">
        <v>35000</v>
      </c>
      <c r="AE11" s="31">
        <v>6389</v>
      </c>
      <c r="AF11" s="35" t="s">
        <v>399</v>
      </c>
      <c r="AG11" s="31">
        <v>271262</v>
      </c>
      <c r="AH11" s="31">
        <v>68866</v>
      </c>
      <c r="AI11" s="31">
        <v>121706</v>
      </c>
      <c r="AJ11" s="31">
        <v>461834</v>
      </c>
      <c r="AK11" s="31">
        <v>0</v>
      </c>
      <c r="AL11" s="36">
        <v>25.21478488753003</v>
      </c>
      <c r="AM11" s="31">
        <v>390734</v>
      </c>
      <c r="AN11" s="31">
        <v>64711</v>
      </c>
      <c r="AO11" s="31">
        <v>6389</v>
      </c>
    </row>
    <row r="12" spans="1:66" hidden="1" outlineLevel="2" x14ac:dyDescent="0.2">
      <c r="A12" s="35">
        <v>927040152</v>
      </c>
      <c r="B12" s="35" t="s">
        <v>395</v>
      </c>
      <c r="C12" s="31" t="s">
        <v>115</v>
      </c>
      <c r="D12" s="6" t="s">
        <v>330</v>
      </c>
      <c r="E12" s="90" t="s">
        <v>115</v>
      </c>
      <c r="F12" s="31">
        <v>17491</v>
      </c>
      <c r="G12" s="31">
        <v>6362</v>
      </c>
      <c r="H12" s="33">
        <v>2.05714</v>
      </c>
      <c r="I12" s="33">
        <v>0</v>
      </c>
      <c r="J12" s="33">
        <v>2</v>
      </c>
      <c r="K12" s="33">
        <v>0.22857</v>
      </c>
      <c r="L12" s="35" t="s">
        <v>400</v>
      </c>
      <c r="M12" s="31">
        <v>45198</v>
      </c>
      <c r="N12" s="32">
        <v>2.5840718083585843</v>
      </c>
      <c r="O12" s="31">
        <v>49</v>
      </c>
      <c r="P12" s="114">
        <v>41</v>
      </c>
      <c r="Q12" s="31">
        <v>61191</v>
      </c>
      <c r="R12" s="32">
        <v>3.4984277628494653</v>
      </c>
      <c r="S12" s="32">
        <v>1.3538430904022303</v>
      </c>
      <c r="T12" s="31">
        <v>2785</v>
      </c>
      <c r="U12" s="31">
        <v>1565</v>
      </c>
      <c r="V12" s="31">
        <v>16</v>
      </c>
      <c r="W12" s="35" t="s">
        <v>400</v>
      </c>
      <c r="X12" s="31">
        <v>17491</v>
      </c>
      <c r="Y12" s="31">
        <v>29170</v>
      </c>
      <c r="Z12" s="31">
        <v>62803</v>
      </c>
      <c r="AA12" s="31">
        <v>0</v>
      </c>
      <c r="AB12" s="31">
        <v>39905</v>
      </c>
      <c r="AC12" s="31">
        <v>131878</v>
      </c>
      <c r="AD12" s="31">
        <v>10000</v>
      </c>
      <c r="AE12" s="31">
        <v>0</v>
      </c>
      <c r="AF12" s="35" t="s">
        <v>400</v>
      </c>
      <c r="AG12" s="31">
        <v>134028</v>
      </c>
      <c r="AH12" s="31">
        <v>20691</v>
      </c>
      <c r="AI12" s="31">
        <v>114435</v>
      </c>
      <c r="AJ12" s="31">
        <v>269154</v>
      </c>
      <c r="AK12" s="31">
        <v>0</v>
      </c>
      <c r="AL12" s="36">
        <v>15.388142473271968</v>
      </c>
      <c r="AM12" s="31">
        <v>206351</v>
      </c>
      <c r="AN12" s="31">
        <v>62803</v>
      </c>
      <c r="AO12" s="31">
        <v>0</v>
      </c>
    </row>
    <row r="13" spans="1:66" hidden="1" outlineLevel="2" x14ac:dyDescent="0.2">
      <c r="A13" s="35">
        <v>927041053</v>
      </c>
      <c r="B13" s="35" t="s">
        <v>395</v>
      </c>
      <c r="C13" s="31" t="s">
        <v>115</v>
      </c>
      <c r="D13" s="6" t="s">
        <v>330</v>
      </c>
      <c r="E13" s="90" t="s">
        <v>115</v>
      </c>
      <c r="F13" s="31">
        <v>4684</v>
      </c>
      <c r="G13" s="31">
        <v>2063</v>
      </c>
      <c r="H13" s="33">
        <v>0</v>
      </c>
      <c r="I13" s="33">
        <v>0.68571000000000004</v>
      </c>
      <c r="J13" s="33">
        <v>0.85714000000000001</v>
      </c>
      <c r="K13" s="33">
        <v>0</v>
      </c>
      <c r="L13" s="35" t="s">
        <v>387</v>
      </c>
      <c r="M13" s="31">
        <v>19184</v>
      </c>
      <c r="N13" s="32">
        <v>4.0956447480785654</v>
      </c>
      <c r="O13" s="31">
        <v>19</v>
      </c>
      <c r="P13" s="114">
        <v>41</v>
      </c>
      <c r="Q13" s="31">
        <v>41163</v>
      </c>
      <c r="R13" s="32">
        <v>8.7880017079419304</v>
      </c>
      <c r="S13" s="32">
        <v>2.1456943286071728</v>
      </c>
      <c r="T13" s="31">
        <v>943</v>
      </c>
      <c r="U13" s="31">
        <v>811</v>
      </c>
      <c r="V13" s="31">
        <v>11</v>
      </c>
      <c r="W13" s="35" t="s">
        <v>387</v>
      </c>
      <c r="X13" s="31">
        <v>4684</v>
      </c>
      <c r="Y13" s="31">
        <v>10033</v>
      </c>
      <c r="Z13" s="31">
        <v>20626</v>
      </c>
      <c r="AA13" s="31">
        <v>0</v>
      </c>
      <c r="AB13" s="31">
        <v>47633</v>
      </c>
      <c r="AC13" s="31">
        <v>78292</v>
      </c>
      <c r="AD13" s="31">
        <v>4589</v>
      </c>
      <c r="AE13" s="31">
        <v>0</v>
      </c>
      <c r="AF13" s="35" t="s">
        <v>387</v>
      </c>
      <c r="AG13" s="31">
        <v>34335</v>
      </c>
      <c r="AH13" s="31">
        <v>8438</v>
      </c>
      <c r="AI13" s="31">
        <v>22792</v>
      </c>
      <c r="AJ13" s="31">
        <v>65565</v>
      </c>
      <c r="AK13" s="31">
        <v>0</v>
      </c>
      <c r="AL13" s="36">
        <v>13.997651579846286</v>
      </c>
      <c r="AM13" s="31">
        <v>44939</v>
      </c>
      <c r="AN13" s="31">
        <v>20626</v>
      </c>
      <c r="AO13" s="31">
        <v>0</v>
      </c>
    </row>
    <row r="14" spans="1:66" hidden="1" outlineLevel="2" x14ac:dyDescent="0.2">
      <c r="A14" s="35">
        <v>927040063</v>
      </c>
      <c r="B14" s="35" t="s">
        <v>395</v>
      </c>
      <c r="C14" s="31" t="s">
        <v>115</v>
      </c>
      <c r="D14" s="6" t="s">
        <v>330</v>
      </c>
      <c r="E14" s="90" t="s">
        <v>115</v>
      </c>
      <c r="F14" s="31">
        <v>10722</v>
      </c>
      <c r="G14" s="31">
        <v>5340</v>
      </c>
      <c r="H14" s="33">
        <v>1.05263</v>
      </c>
      <c r="I14" s="33">
        <v>0</v>
      </c>
      <c r="J14" s="33">
        <v>4</v>
      </c>
      <c r="K14" s="33">
        <v>0</v>
      </c>
      <c r="L14" s="35" t="s">
        <v>388</v>
      </c>
      <c r="M14" s="31">
        <v>26008</v>
      </c>
      <c r="N14" s="32">
        <v>2.4256668531990302</v>
      </c>
      <c r="O14" s="31">
        <v>34</v>
      </c>
      <c r="P14" s="114">
        <v>41</v>
      </c>
      <c r="Q14" s="31">
        <v>46874</v>
      </c>
      <c r="R14" s="32">
        <v>4.3717590001865325</v>
      </c>
      <c r="S14" s="32">
        <v>1.8022916025838203</v>
      </c>
      <c r="T14" s="31">
        <v>1665</v>
      </c>
      <c r="U14" s="31">
        <v>1003</v>
      </c>
      <c r="V14" s="31">
        <v>12</v>
      </c>
      <c r="W14" s="35" t="s">
        <v>388</v>
      </c>
      <c r="X14" s="31">
        <v>10722</v>
      </c>
      <c r="Y14" s="31">
        <v>32072</v>
      </c>
      <c r="Z14" s="31">
        <v>42116</v>
      </c>
      <c r="AA14" s="31">
        <v>0</v>
      </c>
      <c r="AB14" s="31">
        <v>166606</v>
      </c>
      <c r="AC14" s="31">
        <v>240794</v>
      </c>
      <c r="AD14" s="31">
        <v>7250</v>
      </c>
      <c r="AE14" s="31">
        <v>0</v>
      </c>
      <c r="AF14" s="35" t="s">
        <v>388</v>
      </c>
      <c r="AG14" s="31">
        <v>141049</v>
      </c>
      <c r="AH14" s="31">
        <v>12899</v>
      </c>
      <c r="AI14" s="31">
        <v>91717</v>
      </c>
      <c r="AJ14" s="31">
        <v>245665</v>
      </c>
      <c r="AK14" s="31">
        <v>2223</v>
      </c>
      <c r="AL14" s="36">
        <v>22.912236523036746</v>
      </c>
      <c r="AM14" s="31">
        <v>203549</v>
      </c>
      <c r="AN14" s="31">
        <v>42116</v>
      </c>
      <c r="AO14" s="31">
        <v>0</v>
      </c>
    </row>
    <row r="15" spans="1:66" hidden="1" outlineLevel="2" x14ac:dyDescent="0.2">
      <c r="A15" s="35">
        <v>927041083</v>
      </c>
      <c r="B15" s="35" t="s">
        <v>395</v>
      </c>
      <c r="C15" s="31" t="s">
        <v>115</v>
      </c>
      <c r="D15" s="6" t="s">
        <v>330</v>
      </c>
      <c r="E15" s="90" t="s">
        <v>115</v>
      </c>
      <c r="F15" s="31">
        <v>5737</v>
      </c>
      <c r="G15" s="31">
        <v>2290</v>
      </c>
      <c r="H15" s="33">
        <v>0</v>
      </c>
      <c r="I15" s="33">
        <v>0.85714000000000001</v>
      </c>
      <c r="J15" s="33">
        <v>1.6</v>
      </c>
      <c r="K15" s="33">
        <v>0.28571000000000002</v>
      </c>
      <c r="L15" s="35" t="s">
        <v>389</v>
      </c>
      <c r="M15" s="31">
        <v>12834</v>
      </c>
      <c r="N15" s="32">
        <v>2.2370576956597525</v>
      </c>
      <c r="O15" s="31">
        <v>22</v>
      </c>
      <c r="P15" s="114">
        <v>41</v>
      </c>
      <c r="Q15" s="31">
        <v>35884</v>
      </c>
      <c r="R15" s="32">
        <v>6.2548370228342343</v>
      </c>
      <c r="S15" s="32">
        <v>2.7960105968521116</v>
      </c>
      <c r="T15" s="31">
        <v>658</v>
      </c>
      <c r="U15" s="31">
        <v>915</v>
      </c>
      <c r="V15" s="31">
        <v>10</v>
      </c>
      <c r="W15" s="35" t="s">
        <v>389</v>
      </c>
      <c r="X15" s="31">
        <v>5737</v>
      </c>
      <c r="Y15" s="31">
        <v>32356</v>
      </c>
      <c r="Z15" s="31">
        <v>19318</v>
      </c>
      <c r="AA15" s="31">
        <v>0</v>
      </c>
      <c r="AB15" s="31">
        <v>25386</v>
      </c>
      <c r="AC15" s="31">
        <v>77060</v>
      </c>
      <c r="AD15" s="31">
        <v>10000</v>
      </c>
      <c r="AE15" s="31">
        <v>0</v>
      </c>
      <c r="AF15" s="35" t="s">
        <v>389</v>
      </c>
      <c r="AG15" s="31">
        <v>47864</v>
      </c>
      <c r="AH15" s="31">
        <v>14665</v>
      </c>
      <c r="AI15" s="31">
        <v>15512</v>
      </c>
      <c r="AJ15" s="31">
        <v>78041</v>
      </c>
      <c r="AK15" s="31">
        <v>0</v>
      </c>
      <c r="AL15" s="36">
        <v>13.603102666899076</v>
      </c>
      <c r="AM15" s="31">
        <v>58723</v>
      </c>
      <c r="AN15" s="31">
        <v>19318</v>
      </c>
      <c r="AO15" s="31">
        <v>0</v>
      </c>
    </row>
    <row r="16" spans="1:66" hidden="1" outlineLevel="2" x14ac:dyDescent="0.2">
      <c r="A16" s="35">
        <v>927041113</v>
      </c>
      <c r="B16" s="35" t="s">
        <v>395</v>
      </c>
      <c r="C16" s="31" t="s">
        <v>115</v>
      </c>
      <c r="D16" s="6" t="s">
        <v>330</v>
      </c>
      <c r="E16" s="90" t="s">
        <v>115</v>
      </c>
      <c r="F16" s="31">
        <v>6025</v>
      </c>
      <c r="G16" s="31">
        <v>2717</v>
      </c>
      <c r="H16" s="33">
        <v>0.57142999999999999</v>
      </c>
      <c r="I16" s="33">
        <v>0</v>
      </c>
      <c r="J16" s="33">
        <v>2.05714</v>
      </c>
      <c r="K16" s="33">
        <v>5.7140000000000003E-2</v>
      </c>
      <c r="L16" s="35" t="s">
        <v>390</v>
      </c>
      <c r="M16" s="31">
        <v>13962</v>
      </c>
      <c r="N16" s="32">
        <v>2.3173443983402491</v>
      </c>
      <c r="O16" s="31">
        <v>24</v>
      </c>
      <c r="P16" s="114">
        <v>41</v>
      </c>
      <c r="Q16" s="31">
        <v>42189</v>
      </c>
      <c r="R16" s="32">
        <v>7.002323651452282</v>
      </c>
      <c r="S16" s="32">
        <v>3.0217017619252258</v>
      </c>
      <c r="T16" s="31">
        <v>1274</v>
      </c>
      <c r="U16" s="31">
        <v>1123</v>
      </c>
      <c r="V16" s="31">
        <v>5</v>
      </c>
      <c r="W16" s="35" t="s">
        <v>390</v>
      </c>
      <c r="X16" s="31">
        <v>6025</v>
      </c>
      <c r="Y16" s="31">
        <v>39926</v>
      </c>
      <c r="Z16" s="31">
        <v>24280</v>
      </c>
      <c r="AA16" s="31">
        <v>263</v>
      </c>
      <c r="AB16" s="31">
        <v>24835</v>
      </c>
      <c r="AC16" s="31">
        <v>89304</v>
      </c>
      <c r="AD16" s="31">
        <v>15000</v>
      </c>
      <c r="AE16" s="31">
        <v>263</v>
      </c>
      <c r="AF16" s="35" t="s">
        <v>390</v>
      </c>
      <c r="AG16" s="31">
        <v>46588</v>
      </c>
      <c r="AH16" s="31">
        <v>14960</v>
      </c>
      <c r="AI16" s="31">
        <v>20464</v>
      </c>
      <c r="AJ16" s="31">
        <v>82012</v>
      </c>
      <c r="AK16" s="31">
        <v>19519</v>
      </c>
      <c r="AL16" s="36">
        <v>13.61195020746888</v>
      </c>
      <c r="AM16" s="31">
        <v>57732</v>
      </c>
      <c r="AN16" s="31">
        <v>24280</v>
      </c>
      <c r="AO16" s="31">
        <v>0</v>
      </c>
    </row>
    <row r="17" spans="1:41" hidden="1" outlineLevel="2" x14ac:dyDescent="0.2">
      <c r="A17" s="35">
        <v>927041413</v>
      </c>
      <c r="B17" s="35" t="s">
        <v>395</v>
      </c>
      <c r="C17" s="31" t="s">
        <v>115</v>
      </c>
      <c r="D17" s="6" t="s">
        <v>330</v>
      </c>
      <c r="E17" s="90" t="s">
        <v>115</v>
      </c>
      <c r="F17" s="31">
        <v>4224</v>
      </c>
      <c r="G17" s="31">
        <v>2205</v>
      </c>
      <c r="H17" s="33">
        <v>0.6</v>
      </c>
      <c r="I17" s="33">
        <v>0</v>
      </c>
      <c r="J17" s="33">
        <v>2.3142900000000002</v>
      </c>
      <c r="K17" s="33">
        <v>0</v>
      </c>
      <c r="L17" s="35" t="s">
        <v>391</v>
      </c>
      <c r="M17" s="31">
        <v>11841</v>
      </c>
      <c r="N17" s="32">
        <v>2.8032670454545454</v>
      </c>
      <c r="O17" s="31">
        <v>15</v>
      </c>
      <c r="P17" s="114">
        <v>41</v>
      </c>
      <c r="Q17" s="31">
        <v>36326</v>
      </c>
      <c r="R17" s="32">
        <v>8.5999053030303028</v>
      </c>
      <c r="S17" s="32">
        <v>3.0678152183092644</v>
      </c>
      <c r="T17" s="31">
        <v>1220</v>
      </c>
      <c r="U17" s="31">
        <v>310</v>
      </c>
      <c r="V17" s="31">
        <v>8</v>
      </c>
      <c r="W17" s="35" t="s">
        <v>391</v>
      </c>
      <c r="X17" s="31">
        <v>4224</v>
      </c>
      <c r="Y17" s="31">
        <v>28944</v>
      </c>
      <c r="Z17" s="31">
        <v>19866</v>
      </c>
      <c r="AA17" s="31">
        <v>0</v>
      </c>
      <c r="AB17" s="31">
        <v>27544</v>
      </c>
      <c r="AC17" s="31">
        <v>76354</v>
      </c>
      <c r="AD17" s="31">
        <v>5000</v>
      </c>
      <c r="AE17" s="31">
        <v>0</v>
      </c>
      <c r="AF17" s="35" t="s">
        <v>391</v>
      </c>
      <c r="AG17" s="31">
        <v>44802</v>
      </c>
      <c r="AH17" s="31">
        <v>9382</v>
      </c>
      <c r="AI17" s="31">
        <v>20126</v>
      </c>
      <c r="AJ17" s="31">
        <v>74310</v>
      </c>
      <c r="AK17" s="31">
        <v>0</v>
      </c>
      <c r="AL17" s="36">
        <v>17.592329545454547</v>
      </c>
      <c r="AM17" s="31">
        <v>54444</v>
      </c>
      <c r="AN17" s="31">
        <v>19866</v>
      </c>
      <c r="AO17" s="31">
        <v>0</v>
      </c>
    </row>
    <row r="18" spans="1:41" outlineLevel="1" collapsed="1" x14ac:dyDescent="0.2">
      <c r="C18" s="31"/>
      <c r="D18" s="113"/>
      <c r="E18" s="90" t="s">
        <v>115</v>
      </c>
      <c r="F18" s="31">
        <v>169907</v>
      </c>
      <c r="G18" s="31">
        <v>42701</v>
      </c>
      <c r="H18" s="33">
        <v>12.98216</v>
      </c>
      <c r="I18" s="33">
        <v>2.0285599999999997</v>
      </c>
      <c r="J18" s="33">
        <v>29.965950000000003</v>
      </c>
      <c r="K18" s="33">
        <v>3.0249899999999998</v>
      </c>
      <c r="L18" s="90" t="s">
        <v>115</v>
      </c>
      <c r="M18" s="31">
        <v>284839</v>
      </c>
      <c r="N18" s="32">
        <v>25.421832811741034</v>
      </c>
      <c r="O18" s="31">
        <v>407</v>
      </c>
      <c r="P18" s="114">
        <v>410</v>
      </c>
      <c r="Q18" s="31">
        <v>624900</v>
      </c>
      <c r="R18" s="32">
        <v>3.6778943775124038</v>
      </c>
      <c r="S18" s="32">
        <v>2.1938709235743703</v>
      </c>
      <c r="T18" s="31">
        <v>22921</v>
      </c>
      <c r="U18" s="31">
        <v>21665</v>
      </c>
      <c r="V18" s="31">
        <v>110</v>
      </c>
      <c r="W18" s="90" t="s">
        <v>115</v>
      </c>
      <c r="X18" s="31">
        <v>169907</v>
      </c>
      <c r="Y18" s="31">
        <v>769958</v>
      </c>
      <c r="Z18" s="31">
        <v>793235</v>
      </c>
      <c r="AA18" s="31">
        <v>44593</v>
      </c>
      <c r="AB18" s="31">
        <v>943955</v>
      </c>
      <c r="AC18" s="31">
        <v>2551741</v>
      </c>
      <c r="AD18" s="31">
        <v>93089</v>
      </c>
      <c r="AE18" s="31">
        <v>11511</v>
      </c>
      <c r="AF18" s="90" t="s">
        <v>115</v>
      </c>
      <c r="AG18" s="31">
        <v>1529108</v>
      </c>
      <c r="AH18" s="31">
        <v>331839</v>
      </c>
      <c r="AI18" s="31">
        <v>730697</v>
      </c>
      <c r="AJ18" s="31">
        <v>2591644</v>
      </c>
      <c r="AK18" s="31">
        <v>21742</v>
      </c>
      <c r="AL18" s="36">
        <v>15.253309163248129</v>
      </c>
      <c r="AM18" s="31">
        <v>1779498</v>
      </c>
      <c r="AN18" s="31">
        <v>790072</v>
      </c>
      <c r="AO18" s="31">
        <v>22074</v>
      </c>
    </row>
    <row r="19" spans="1:41" hidden="1" outlineLevel="2" x14ac:dyDescent="0.2">
      <c r="A19" s="35">
        <v>921130213</v>
      </c>
      <c r="B19" s="35" t="s">
        <v>669</v>
      </c>
      <c r="C19" s="31" t="s">
        <v>353</v>
      </c>
      <c r="E19" s="90" t="s">
        <v>353</v>
      </c>
      <c r="F19" s="31">
        <v>19646</v>
      </c>
      <c r="G19" s="31">
        <v>5298</v>
      </c>
      <c r="H19" s="33">
        <v>1</v>
      </c>
      <c r="I19" s="33">
        <v>0</v>
      </c>
      <c r="J19" s="33">
        <v>2.9142899999999998</v>
      </c>
      <c r="K19" s="33">
        <v>0.14285999999999999</v>
      </c>
      <c r="L19" s="90" t="s">
        <v>353</v>
      </c>
      <c r="M19" s="31">
        <v>26473</v>
      </c>
      <c r="N19" s="32">
        <v>1.3475007635142013</v>
      </c>
      <c r="O19" s="31">
        <v>55</v>
      </c>
      <c r="P19" s="114">
        <v>130</v>
      </c>
      <c r="Q19" s="31">
        <v>29487</v>
      </c>
      <c r="R19" s="32">
        <v>1.500916217041637</v>
      </c>
      <c r="S19" s="32">
        <v>1.1138518490537528</v>
      </c>
      <c r="T19" s="31">
        <v>534</v>
      </c>
      <c r="U19" s="31">
        <v>302</v>
      </c>
      <c r="V19" s="31">
        <v>11</v>
      </c>
      <c r="W19" s="90" t="s">
        <v>353</v>
      </c>
      <c r="X19" s="31">
        <v>19646</v>
      </c>
      <c r="Y19" s="31">
        <v>41500</v>
      </c>
      <c r="Z19" s="31">
        <v>30069</v>
      </c>
      <c r="AA19" s="31">
        <v>0</v>
      </c>
      <c r="AB19" s="31">
        <v>50203</v>
      </c>
      <c r="AC19" s="31">
        <v>121772</v>
      </c>
      <c r="AD19" s="31">
        <v>20000</v>
      </c>
      <c r="AE19" s="31">
        <v>0</v>
      </c>
      <c r="AF19" s="90" t="s">
        <v>353</v>
      </c>
      <c r="AG19" s="31">
        <v>110896</v>
      </c>
      <c r="AH19" s="31">
        <v>29874</v>
      </c>
      <c r="AI19" s="31">
        <v>63310</v>
      </c>
      <c r="AJ19" s="31">
        <v>204080</v>
      </c>
      <c r="AK19" s="31">
        <v>0</v>
      </c>
      <c r="AL19" s="36">
        <v>10.387865214292987</v>
      </c>
      <c r="AM19" s="31">
        <v>174011</v>
      </c>
      <c r="AN19" s="31">
        <v>30069</v>
      </c>
      <c r="AO19" s="31">
        <v>0</v>
      </c>
    </row>
    <row r="20" spans="1:41" hidden="1" outlineLevel="2" x14ac:dyDescent="0.2">
      <c r="A20" s="35">
        <v>921130363</v>
      </c>
      <c r="B20" s="35" t="s">
        <v>669</v>
      </c>
      <c r="C20" s="31" t="s">
        <v>353</v>
      </c>
      <c r="E20" s="90" t="s">
        <v>353</v>
      </c>
      <c r="F20" s="31">
        <v>17885</v>
      </c>
      <c r="G20" s="31">
        <v>5199</v>
      </c>
      <c r="H20" s="33">
        <v>0.85714000000000001</v>
      </c>
      <c r="I20" s="33">
        <v>0.8</v>
      </c>
      <c r="J20" s="33">
        <v>1.7142900000000001</v>
      </c>
      <c r="K20" s="33">
        <v>8.5709999999999995E-2</v>
      </c>
      <c r="L20" s="90" t="s">
        <v>353</v>
      </c>
      <c r="M20" s="31">
        <v>16090</v>
      </c>
      <c r="N20" s="32">
        <v>0.89963656695554939</v>
      </c>
      <c r="O20" s="31">
        <v>15</v>
      </c>
      <c r="P20" s="114">
        <v>130</v>
      </c>
      <c r="Q20" s="31">
        <v>31720</v>
      </c>
      <c r="R20" s="32">
        <v>1.7735532569192061</v>
      </c>
      <c r="S20" s="32">
        <v>1.9714108141702922</v>
      </c>
      <c r="T20" s="31">
        <v>53</v>
      </c>
      <c r="U20" s="31">
        <v>525</v>
      </c>
      <c r="V20" s="31">
        <v>5</v>
      </c>
      <c r="W20" s="90" t="s">
        <v>353</v>
      </c>
      <c r="X20" s="31">
        <v>17885</v>
      </c>
      <c r="Y20" s="31">
        <v>22900</v>
      </c>
      <c r="Z20" s="31">
        <v>24332</v>
      </c>
      <c r="AA20" s="31">
        <v>0</v>
      </c>
      <c r="AB20" s="31">
        <v>123502</v>
      </c>
      <c r="AC20" s="31">
        <v>170734</v>
      </c>
      <c r="AD20" s="31">
        <v>20000</v>
      </c>
      <c r="AE20" s="31">
        <v>0</v>
      </c>
      <c r="AF20" s="90" t="s">
        <v>353</v>
      </c>
      <c r="AG20" s="31">
        <v>53361</v>
      </c>
      <c r="AH20" s="31">
        <v>16726</v>
      </c>
      <c r="AI20" s="31">
        <v>38139</v>
      </c>
      <c r="AJ20" s="31">
        <v>108226</v>
      </c>
      <c r="AK20" s="31">
        <v>0</v>
      </c>
      <c r="AL20" s="36">
        <v>6.0512161028795077</v>
      </c>
      <c r="AM20" s="31">
        <v>83894</v>
      </c>
      <c r="AN20" s="31">
        <v>24332</v>
      </c>
      <c r="AO20" s="31">
        <v>0</v>
      </c>
    </row>
    <row r="21" spans="1:41" hidden="1" outlineLevel="2" x14ac:dyDescent="0.2">
      <c r="A21" s="35">
        <v>921130543</v>
      </c>
      <c r="B21" s="35" t="s">
        <v>669</v>
      </c>
      <c r="C21" s="31" t="s">
        <v>353</v>
      </c>
      <c r="E21" s="90" t="s">
        <v>353</v>
      </c>
      <c r="F21" s="31">
        <v>14056</v>
      </c>
      <c r="G21" s="31">
        <v>2599</v>
      </c>
      <c r="H21" s="33">
        <v>0</v>
      </c>
      <c r="I21" s="33">
        <v>1</v>
      </c>
      <c r="J21" s="33">
        <v>2.8</v>
      </c>
      <c r="K21" s="33">
        <v>0.97143000000000002</v>
      </c>
      <c r="L21" s="90" t="s">
        <v>353</v>
      </c>
      <c r="M21" s="31">
        <v>37548</v>
      </c>
      <c r="N21" s="32">
        <v>2.6713147410358564</v>
      </c>
      <c r="O21" s="31">
        <v>45</v>
      </c>
      <c r="P21" s="114">
        <v>130</v>
      </c>
      <c r="Q21" s="31">
        <v>44521</v>
      </c>
      <c r="R21" s="32">
        <v>3.1674018212862833</v>
      </c>
      <c r="S21" s="32">
        <v>1.1857089591988921</v>
      </c>
      <c r="T21" s="31">
        <v>258</v>
      </c>
      <c r="U21" s="31">
        <v>459</v>
      </c>
      <c r="V21" s="31">
        <v>6</v>
      </c>
      <c r="W21" s="90" t="s">
        <v>353</v>
      </c>
      <c r="X21" s="31">
        <v>14056</v>
      </c>
      <c r="Y21" s="31">
        <v>29365</v>
      </c>
      <c r="Z21" s="31">
        <v>37799</v>
      </c>
      <c r="AA21" s="31">
        <v>0</v>
      </c>
      <c r="AB21" s="31">
        <v>142048</v>
      </c>
      <c r="AC21" s="31">
        <v>209212</v>
      </c>
      <c r="AD21" s="31">
        <v>14828</v>
      </c>
      <c r="AE21" s="31">
        <v>0</v>
      </c>
      <c r="AF21" s="90" t="s">
        <v>353</v>
      </c>
      <c r="AG21" s="31">
        <v>106361</v>
      </c>
      <c r="AH21" s="31">
        <v>25178</v>
      </c>
      <c r="AI21" s="31">
        <v>58358</v>
      </c>
      <c r="AJ21" s="31">
        <v>189897</v>
      </c>
      <c r="AK21" s="31">
        <v>0</v>
      </c>
      <c r="AL21" s="36">
        <v>13.510031303357996</v>
      </c>
      <c r="AM21" s="31">
        <v>152098</v>
      </c>
      <c r="AN21" s="31">
        <v>37799</v>
      </c>
      <c r="AO21" s="31">
        <v>0</v>
      </c>
    </row>
    <row r="22" spans="1:41" hidden="1" outlineLevel="2" x14ac:dyDescent="0.2">
      <c r="A22" s="35">
        <v>921390062</v>
      </c>
      <c r="B22" s="35" t="s">
        <v>618</v>
      </c>
      <c r="C22" s="31" t="s">
        <v>353</v>
      </c>
      <c r="E22" s="90" t="s">
        <v>353</v>
      </c>
      <c r="F22" s="31">
        <v>131537</v>
      </c>
      <c r="G22" s="31">
        <v>61120</v>
      </c>
      <c r="H22" s="33">
        <v>12.457140000000001</v>
      </c>
      <c r="I22" s="33">
        <v>0</v>
      </c>
      <c r="J22" s="33">
        <v>17.68571</v>
      </c>
      <c r="K22" s="33">
        <v>0.34286</v>
      </c>
      <c r="L22" s="90" t="s">
        <v>353</v>
      </c>
      <c r="M22" s="31">
        <v>205221</v>
      </c>
      <c r="N22" s="32">
        <v>1.5601769844226339</v>
      </c>
      <c r="O22" s="31">
        <v>263</v>
      </c>
      <c r="P22" s="114">
        <v>130</v>
      </c>
      <c r="Q22" s="31">
        <v>336635</v>
      </c>
      <c r="R22" s="32">
        <v>2.5592418863133566</v>
      </c>
      <c r="S22" s="32">
        <v>1.640353570053747</v>
      </c>
      <c r="T22" s="31">
        <v>2138</v>
      </c>
      <c r="U22" s="31">
        <v>1000</v>
      </c>
      <c r="V22" s="31">
        <v>60</v>
      </c>
      <c r="W22" s="90" t="s">
        <v>353</v>
      </c>
      <c r="X22" s="31">
        <v>131537</v>
      </c>
      <c r="Y22" s="31">
        <v>1507406</v>
      </c>
      <c r="Z22" s="31">
        <v>624364</v>
      </c>
      <c r="AA22" s="31">
        <v>0</v>
      </c>
      <c r="AB22" s="31">
        <v>456440</v>
      </c>
      <c r="AC22" s="31">
        <v>2588210</v>
      </c>
      <c r="AD22" s="31">
        <v>1425847</v>
      </c>
      <c r="AE22" s="31">
        <v>0</v>
      </c>
      <c r="AF22" s="90" t="s">
        <v>353</v>
      </c>
      <c r="AG22" s="31">
        <v>2203185</v>
      </c>
      <c r="AH22" s="31">
        <v>330970</v>
      </c>
      <c r="AI22" s="31">
        <v>403503</v>
      </c>
      <c r="AJ22" s="31">
        <v>2937658</v>
      </c>
      <c r="AK22" s="31">
        <v>0</v>
      </c>
      <c r="AL22" s="36">
        <v>22.333320662627244</v>
      </c>
      <c r="AM22" s="31">
        <v>2313294</v>
      </c>
      <c r="AN22" s="31">
        <v>624364</v>
      </c>
      <c r="AO22" s="31">
        <v>0</v>
      </c>
    </row>
    <row r="23" spans="1:41" hidden="1" outlineLevel="2" x14ac:dyDescent="0.2">
      <c r="A23" s="35">
        <v>921390153</v>
      </c>
      <c r="B23" s="35" t="s">
        <v>618</v>
      </c>
      <c r="C23" s="31" t="s">
        <v>353</v>
      </c>
      <c r="E23" s="90" t="s">
        <v>353</v>
      </c>
      <c r="F23" s="31">
        <v>3192</v>
      </c>
      <c r="G23" s="31">
        <v>1891</v>
      </c>
      <c r="H23" s="33">
        <v>0.28571000000000002</v>
      </c>
      <c r="I23" s="33">
        <v>0.82857000000000003</v>
      </c>
      <c r="J23" s="33">
        <v>2.0285700000000002</v>
      </c>
      <c r="K23" s="33">
        <v>8.5709999999999995E-2</v>
      </c>
      <c r="L23" s="90" t="s">
        <v>353</v>
      </c>
      <c r="M23" s="31">
        <v>18040</v>
      </c>
      <c r="N23" s="32">
        <v>5.651629072681704</v>
      </c>
      <c r="O23" s="31">
        <v>38</v>
      </c>
      <c r="P23" s="114">
        <v>130</v>
      </c>
      <c r="Q23" s="31">
        <v>8825</v>
      </c>
      <c r="R23" s="32">
        <v>2.7647243107769421</v>
      </c>
      <c r="S23" s="32">
        <v>0.48919068736141907</v>
      </c>
      <c r="T23" s="31">
        <v>0</v>
      </c>
      <c r="U23" s="31">
        <v>41</v>
      </c>
      <c r="V23" s="31">
        <v>6</v>
      </c>
      <c r="W23" s="90" t="s">
        <v>353</v>
      </c>
      <c r="X23" s="31">
        <v>3192</v>
      </c>
      <c r="Y23" s="31">
        <v>73584</v>
      </c>
      <c r="Z23" s="31">
        <v>12408</v>
      </c>
      <c r="AA23" s="31">
        <v>0</v>
      </c>
      <c r="AB23" s="31">
        <v>16369</v>
      </c>
      <c r="AC23" s="31">
        <v>102361</v>
      </c>
      <c r="AD23" s="31" t="s">
        <v>1032</v>
      </c>
      <c r="AE23" s="31">
        <v>0</v>
      </c>
      <c r="AF23" s="90" t="s">
        <v>353</v>
      </c>
      <c r="AG23" s="31">
        <v>63290</v>
      </c>
      <c r="AH23" s="31">
        <v>11293</v>
      </c>
      <c r="AI23" s="31">
        <v>19101</v>
      </c>
      <c r="AJ23" s="31">
        <v>93684</v>
      </c>
      <c r="AK23" s="31">
        <v>0</v>
      </c>
      <c r="AL23" s="36">
        <v>29.349624060150376</v>
      </c>
      <c r="AM23" s="31">
        <v>81276</v>
      </c>
      <c r="AN23" s="31">
        <v>12408</v>
      </c>
      <c r="AO23" s="31">
        <v>0</v>
      </c>
    </row>
    <row r="24" spans="1:41" hidden="1" outlineLevel="2" x14ac:dyDescent="0.2">
      <c r="A24" s="35">
        <v>921390183</v>
      </c>
      <c r="B24" s="35" t="s">
        <v>618</v>
      </c>
      <c r="C24" s="31" t="s">
        <v>353</v>
      </c>
      <c r="E24" s="90" t="s">
        <v>353</v>
      </c>
      <c r="F24" s="31">
        <v>21577</v>
      </c>
      <c r="G24" s="31">
        <v>13530</v>
      </c>
      <c r="H24" s="33">
        <v>4</v>
      </c>
      <c r="I24" s="33">
        <v>0</v>
      </c>
      <c r="J24" s="33">
        <v>2</v>
      </c>
      <c r="K24" s="33">
        <v>1.5142899999999999</v>
      </c>
      <c r="L24" s="90" t="s">
        <v>353</v>
      </c>
      <c r="M24" s="31">
        <v>92656</v>
      </c>
      <c r="N24" s="32">
        <v>4.2942021597070958</v>
      </c>
      <c r="O24" s="31">
        <v>62</v>
      </c>
      <c r="P24" s="114">
        <v>130</v>
      </c>
      <c r="Q24" s="31">
        <v>95425</v>
      </c>
      <c r="R24" s="32">
        <v>4.4225332530008803</v>
      </c>
      <c r="S24" s="32">
        <v>1.0298847349335176</v>
      </c>
      <c r="T24" s="31">
        <v>346</v>
      </c>
      <c r="U24" s="31">
        <v>386</v>
      </c>
      <c r="V24" s="31">
        <v>16</v>
      </c>
      <c r="W24" s="90" t="s">
        <v>353</v>
      </c>
      <c r="X24" s="31">
        <v>21577</v>
      </c>
      <c r="Y24" s="31">
        <v>161226</v>
      </c>
      <c r="Z24" s="31">
        <v>65697</v>
      </c>
      <c r="AA24" s="31">
        <v>0</v>
      </c>
      <c r="AB24" s="31">
        <v>117275</v>
      </c>
      <c r="AC24" s="31">
        <v>344198</v>
      </c>
      <c r="AD24" s="31">
        <v>0</v>
      </c>
      <c r="AE24" s="31">
        <v>0</v>
      </c>
      <c r="AF24" s="90" t="s">
        <v>353</v>
      </c>
      <c r="AG24" s="31">
        <v>209401</v>
      </c>
      <c r="AH24" s="31">
        <v>44652</v>
      </c>
      <c r="AI24" s="31">
        <v>83043</v>
      </c>
      <c r="AJ24" s="31">
        <v>337096</v>
      </c>
      <c r="AK24" s="31">
        <v>0</v>
      </c>
      <c r="AL24" s="36">
        <v>15.622931825554989</v>
      </c>
      <c r="AM24" s="31">
        <v>271400</v>
      </c>
      <c r="AN24" s="31">
        <v>65696</v>
      </c>
      <c r="AO24" s="31">
        <v>0</v>
      </c>
    </row>
    <row r="25" spans="1:41" hidden="1" outlineLevel="2" x14ac:dyDescent="0.2">
      <c r="A25" s="35">
        <v>921390000</v>
      </c>
      <c r="B25" s="35" t="s">
        <v>618</v>
      </c>
      <c r="C25" s="31" t="s">
        <v>353</v>
      </c>
      <c r="E25" s="90" t="s">
        <v>353</v>
      </c>
      <c r="F25" s="31">
        <v>32994</v>
      </c>
      <c r="G25" s="31">
        <v>18323</v>
      </c>
      <c r="H25" s="33">
        <v>6</v>
      </c>
      <c r="I25" s="33">
        <v>1</v>
      </c>
      <c r="J25" s="33">
        <v>2</v>
      </c>
      <c r="K25" s="33">
        <v>1</v>
      </c>
      <c r="L25" s="90" t="s">
        <v>353</v>
      </c>
      <c r="M25" s="31">
        <v>68453</v>
      </c>
      <c r="N25" s="32">
        <v>2.0747105534339578</v>
      </c>
      <c r="O25" s="31">
        <v>83</v>
      </c>
      <c r="P25" s="114">
        <v>130</v>
      </c>
      <c r="Q25" s="31">
        <v>190744</v>
      </c>
      <c r="R25" s="32">
        <v>5.7811723343638235</v>
      </c>
      <c r="S25" s="32">
        <v>2.7864958438636731</v>
      </c>
      <c r="T25" s="31">
        <v>288</v>
      </c>
      <c r="U25" s="31">
        <v>833</v>
      </c>
      <c r="V25" s="31">
        <v>15</v>
      </c>
      <c r="W25" s="90" t="s">
        <v>353</v>
      </c>
      <c r="X25" s="31">
        <v>32994</v>
      </c>
      <c r="Y25" s="31">
        <v>540305</v>
      </c>
      <c r="Z25" s="31">
        <v>68028</v>
      </c>
      <c r="AA25" s="31">
        <v>0</v>
      </c>
      <c r="AB25" s="31">
        <v>69804</v>
      </c>
      <c r="AC25" s="31">
        <v>678137</v>
      </c>
      <c r="AD25" s="31" t="s">
        <v>1032</v>
      </c>
      <c r="AE25" s="31">
        <v>0</v>
      </c>
      <c r="AF25" s="90" t="s">
        <v>353</v>
      </c>
      <c r="AG25" s="31">
        <v>433150</v>
      </c>
      <c r="AH25" s="31">
        <v>90449</v>
      </c>
      <c r="AI25" s="31">
        <v>179645</v>
      </c>
      <c r="AJ25" s="31">
        <v>703244</v>
      </c>
      <c r="AK25" s="31">
        <v>0</v>
      </c>
      <c r="AL25" s="36">
        <v>21.314299569618719</v>
      </c>
      <c r="AM25" s="31">
        <v>635215</v>
      </c>
      <c r="AN25" s="31">
        <v>68028</v>
      </c>
      <c r="AO25" s="31">
        <v>1</v>
      </c>
    </row>
    <row r="26" spans="1:41" hidden="1" outlineLevel="2" x14ac:dyDescent="0.2">
      <c r="A26" s="35">
        <v>921390544</v>
      </c>
      <c r="B26" s="35" t="s">
        <v>618</v>
      </c>
      <c r="C26" s="31" t="s">
        <v>353</v>
      </c>
      <c r="E26" s="90" t="s">
        <v>353</v>
      </c>
      <c r="F26" s="31">
        <v>54946</v>
      </c>
      <c r="G26" s="31">
        <v>21368</v>
      </c>
      <c r="H26" s="33">
        <v>3.1999999999999997</v>
      </c>
      <c r="I26" s="33">
        <v>0</v>
      </c>
      <c r="J26" s="33">
        <v>12.68571</v>
      </c>
      <c r="K26" s="33">
        <v>1.7428600000000001</v>
      </c>
      <c r="L26" s="90" t="s">
        <v>353</v>
      </c>
      <c r="M26" s="31">
        <v>92378</v>
      </c>
      <c r="N26" s="32">
        <v>1.6812506824882612</v>
      </c>
      <c r="O26" s="31">
        <v>68</v>
      </c>
      <c r="P26" s="114">
        <v>130</v>
      </c>
      <c r="Q26" s="31">
        <v>258689</v>
      </c>
      <c r="R26" s="32">
        <v>4.7080588213882724</v>
      </c>
      <c r="S26" s="32">
        <v>2.8003312476996687</v>
      </c>
      <c r="T26" s="31">
        <v>49</v>
      </c>
      <c r="U26" s="31">
        <v>940</v>
      </c>
      <c r="V26" s="31">
        <v>8</v>
      </c>
      <c r="W26" s="90" t="s">
        <v>353</v>
      </c>
      <c r="X26" s="31">
        <v>54946</v>
      </c>
      <c r="Y26" s="31">
        <v>786278</v>
      </c>
      <c r="Z26" s="31">
        <v>131413</v>
      </c>
      <c r="AA26" s="31">
        <v>0</v>
      </c>
      <c r="AB26" s="31">
        <v>51789</v>
      </c>
      <c r="AC26" s="31">
        <v>969480</v>
      </c>
      <c r="AD26" s="31">
        <v>786278</v>
      </c>
      <c r="AE26" s="31">
        <v>0</v>
      </c>
      <c r="AF26" s="90" t="s">
        <v>353</v>
      </c>
      <c r="AG26" s="31">
        <v>548500</v>
      </c>
      <c r="AH26" s="31">
        <v>130684</v>
      </c>
      <c r="AI26" s="31">
        <v>185365</v>
      </c>
      <c r="AJ26" s="31">
        <v>864549</v>
      </c>
      <c r="AK26" s="31">
        <v>62787</v>
      </c>
      <c r="AL26" s="36">
        <v>15.734521166235941</v>
      </c>
      <c r="AM26" s="31">
        <v>733136</v>
      </c>
      <c r="AN26" s="31">
        <v>131413</v>
      </c>
      <c r="AO26" s="31">
        <v>0</v>
      </c>
    </row>
    <row r="27" spans="1:41" hidden="1" outlineLevel="2" x14ac:dyDescent="0.2">
      <c r="A27" s="35">
        <v>921390093</v>
      </c>
      <c r="B27" s="35" t="s">
        <v>618</v>
      </c>
      <c r="C27" s="31" t="s">
        <v>353</v>
      </c>
      <c r="E27" s="90" t="s">
        <v>353</v>
      </c>
      <c r="F27" s="31">
        <v>10856</v>
      </c>
      <c r="G27" s="31">
        <v>1867</v>
      </c>
      <c r="H27" s="33">
        <v>0.82857000000000003</v>
      </c>
      <c r="I27" s="33">
        <v>0</v>
      </c>
      <c r="J27" s="33">
        <v>1.5142899999999999</v>
      </c>
      <c r="K27" s="33">
        <v>8.5709999999999995E-2</v>
      </c>
      <c r="L27" s="90" t="s">
        <v>353</v>
      </c>
      <c r="M27" s="31">
        <v>21875</v>
      </c>
      <c r="N27" s="32">
        <v>2.0150147383935151</v>
      </c>
      <c r="O27" s="31">
        <v>43</v>
      </c>
      <c r="P27" s="114">
        <v>130</v>
      </c>
      <c r="Q27" s="31">
        <v>5469</v>
      </c>
      <c r="R27" s="32">
        <v>0.50377671333824614</v>
      </c>
      <c r="S27" s="32">
        <v>0.25001142857142855</v>
      </c>
      <c r="T27" s="31">
        <v>0</v>
      </c>
      <c r="U27" s="31">
        <v>214</v>
      </c>
      <c r="V27" s="31">
        <v>6</v>
      </c>
      <c r="W27" s="90" t="s">
        <v>353</v>
      </c>
      <c r="X27" s="31">
        <v>10856</v>
      </c>
      <c r="Y27" s="31">
        <v>26550</v>
      </c>
      <c r="Z27" s="31">
        <v>16721</v>
      </c>
      <c r="AA27" s="31">
        <v>0</v>
      </c>
      <c r="AB27" s="31">
        <v>66358</v>
      </c>
      <c r="AC27" s="31">
        <v>109629</v>
      </c>
      <c r="AD27" s="31">
        <v>5000</v>
      </c>
      <c r="AE27" s="31">
        <v>0</v>
      </c>
      <c r="AF27" s="90" t="s">
        <v>353</v>
      </c>
      <c r="AG27" s="31">
        <v>50674</v>
      </c>
      <c r="AH27" s="31">
        <v>8193</v>
      </c>
      <c r="AI27" s="31">
        <v>46316</v>
      </c>
      <c r="AJ27" s="31">
        <v>105183</v>
      </c>
      <c r="AK27" s="31">
        <v>0</v>
      </c>
      <c r="AL27" s="36">
        <v>9.6889277818717758</v>
      </c>
      <c r="AM27" s="31">
        <v>88462</v>
      </c>
      <c r="AN27" s="31">
        <v>16721</v>
      </c>
      <c r="AO27" s="31">
        <v>0</v>
      </c>
    </row>
    <row r="28" spans="1:41" hidden="1" outlineLevel="2" x14ac:dyDescent="0.2">
      <c r="A28" s="35">
        <v>921390513</v>
      </c>
      <c r="B28" s="35" t="s">
        <v>618</v>
      </c>
      <c r="C28" s="31" t="s">
        <v>353</v>
      </c>
      <c r="E28" s="90" t="s">
        <v>353</v>
      </c>
      <c r="F28" s="31">
        <v>12926</v>
      </c>
      <c r="G28" s="31">
        <v>1842</v>
      </c>
      <c r="H28" s="33">
        <v>1</v>
      </c>
      <c r="I28" s="33">
        <v>1.14286</v>
      </c>
      <c r="J28" s="33">
        <v>0</v>
      </c>
      <c r="K28" s="33">
        <v>0</v>
      </c>
      <c r="L28" s="90" t="s">
        <v>353</v>
      </c>
      <c r="M28" s="31">
        <v>34309</v>
      </c>
      <c r="N28" s="32">
        <v>2.6542627262881013</v>
      </c>
      <c r="O28" s="31">
        <v>35</v>
      </c>
      <c r="P28" s="114">
        <v>130</v>
      </c>
      <c r="Q28" s="31">
        <v>14085</v>
      </c>
      <c r="R28" s="32">
        <v>1.0896642426117902</v>
      </c>
      <c r="S28" s="32">
        <v>0.41053367920953687</v>
      </c>
      <c r="T28" s="31">
        <v>214</v>
      </c>
      <c r="U28" s="31">
        <v>271</v>
      </c>
      <c r="V28" s="31">
        <v>16</v>
      </c>
      <c r="W28" s="90" t="s">
        <v>353</v>
      </c>
      <c r="X28" s="31">
        <v>12926</v>
      </c>
      <c r="Y28" s="31">
        <v>14000</v>
      </c>
      <c r="Z28" s="31">
        <v>19011</v>
      </c>
      <c r="AA28" s="31">
        <v>0</v>
      </c>
      <c r="AB28" s="31">
        <v>63528</v>
      </c>
      <c r="AC28" s="31">
        <v>96539</v>
      </c>
      <c r="AD28" s="31">
        <v>5000</v>
      </c>
      <c r="AE28" s="31">
        <v>0</v>
      </c>
      <c r="AF28" s="90" t="s">
        <v>353</v>
      </c>
      <c r="AG28" s="31">
        <v>57907</v>
      </c>
      <c r="AH28" s="31">
        <v>17566</v>
      </c>
      <c r="AI28" s="31">
        <v>33902</v>
      </c>
      <c r="AJ28" s="31">
        <v>109375</v>
      </c>
      <c r="AK28" s="31">
        <v>0</v>
      </c>
      <c r="AL28" s="36">
        <v>8.4616277270617353</v>
      </c>
      <c r="AM28" s="31">
        <v>90364</v>
      </c>
      <c r="AN28" s="31">
        <v>19011</v>
      </c>
      <c r="AO28" s="31">
        <v>0</v>
      </c>
    </row>
    <row r="29" spans="1:41" hidden="1" outlineLevel="2" x14ac:dyDescent="0.2">
      <c r="A29" s="35">
        <v>921390335</v>
      </c>
      <c r="B29" s="35" t="s">
        <v>618</v>
      </c>
      <c r="C29" s="31" t="s">
        <v>353</v>
      </c>
      <c r="E29" s="90" t="s">
        <v>353</v>
      </c>
      <c r="F29" s="31">
        <v>20969</v>
      </c>
      <c r="G29" s="31">
        <v>10306</v>
      </c>
      <c r="H29" s="33">
        <v>0.51429000000000002</v>
      </c>
      <c r="I29" s="33">
        <v>2.2285699999999999</v>
      </c>
      <c r="J29" s="33">
        <v>5.4571399999999999</v>
      </c>
      <c r="K29" s="33">
        <v>1.2285699999999999</v>
      </c>
      <c r="L29" s="90" t="s">
        <v>353</v>
      </c>
      <c r="M29" s="31">
        <v>57272</v>
      </c>
      <c r="N29" s="32">
        <v>2.7312699699556489</v>
      </c>
      <c r="O29" s="31">
        <v>68</v>
      </c>
      <c r="P29" s="114">
        <v>130</v>
      </c>
      <c r="Q29" s="31">
        <v>84399</v>
      </c>
      <c r="R29" s="32">
        <v>4.0249415804282513</v>
      </c>
      <c r="S29" s="32">
        <v>1.4736520463751921</v>
      </c>
      <c r="T29" s="31">
        <v>156</v>
      </c>
      <c r="U29" s="31">
        <v>241</v>
      </c>
      <c r="V29" s="31">
        <v>18</v>
      </c>
      <c r="W29" s="90" t="s">
        <v>353</v>
      </c>
      <c r="X29" s="31">
        <v>20969</v>
      </c>
      <c r="Y29" s="31">
        <v>286078</v>
      </c>
      <c r="Z29" s="31">
        <v>53135</v>
      </c>
      <c r="AA29" s="31">
        <v>0</v>
      </c>
      <c r="AB29" s="31">
        <v>108451</v>
      </c>
      <c r="AC29" s="31">
        <v>447664</v>
      </c>
      <c r="AD29" s="31">
        <v>68000</v>
      </c>
      <c r="AE29" s="31">
        <v>0</v>
      </c>
      <c r="AF29" s="90" t="s">
        <v>353</v>
      </c>
      <c r="AG29" s="31">
        <v>241187</v>
      </c>
      <c r="AH29" s="31">
        <v>62958</v>
      </c>
      <c r="AI29" s="31">
        <v>152542</v>
      </c>
      <c r="AJ29" s="31">
        <v>456687</v>
      </c>
      <c r="AK29" s="31">
        <v>0</v>
      </c>
      <c r="AL29" s="36">
        <v>21.77915017406648</v>
      </c>
      <c r="AM29" s="31">
        <v>403552</v>
      </c>
      <c r="AN29" s="31">
        <v>53135</v>
      </c>
      <c r="AO29" s="31">
        <v>0</v>
      </c>
    </row>
    <row r="30" spans="1:41" hidden="1" outlineLevel="2" x14ac:dyDescent="0.2">
      <c r="A30" s="35">
        <v>921390724</v>
      </c>
      <c r="B30" s="35" t="s">
        <v>618</v>
      </c>
      <c r="C30" s="31" t="s">
        <v>353</v>
      </c>
      <c r="E30" s="90" t="s">
        <v>353</v>
      </c>
      <c r="F30" s="31">
        <v>26738</v>
      </c>
      <c r="G30" s="31">
        <v>12229</v>
      </c>
      <c r="H30" s="33">
        <v>2.6</v>
      </c>
      <c r="I30" s="33">
        <v>1.625</v>
      </c>
      <c r="J30" s="33">
        <v>5.45</v>
      </c>
      <c r="K30" s="33">
        <v>0.6</v>
      </c>
      <c r="L30" s="90" t="s">
        <v>353</v>
      </c>
      <c r="M30" s="31">
        <v>90178</v>
      </c>
      <c r="N30" s="32">
        <v>3.3726531528162167</v>
      </c>
      <c r="O30" s="31">
        <v>88</v>
      </c>
      <c r="P30" s="114">
        <v>164</v>
      </c>
      <c r="Q30" s="31">
        <v>97929</v>
      </c>
      <c r="R30" s="32">
        <v>3.6625402049517541</v>
      </c>
      <c r="S30" s="32">
        <v>1.0859522278160971</v>
      </c>
      <c r="T30" s="31">
        <v>586</v>
      </c>
      <c r="U30" s="31">
        <v>261</v>
      </c>
      <c r="V30" s="31">
        <v>17</v>
      </c>
      <c r="W30" s="90" t="s">
        <v>353</v>
      </c>
      <c r="X30" s="31">
        <v>26738</v>
      </c>
      <c r="Y30" s="31">
        <v>470628</v>
      </c>
      <c r="Z30" s="31">
        <v>79056</v>
      </c>
      <c r="AA30" s="31">
        <v>0</v>
      </c>
      <c r="AB30" s="31">
        <v>52168</v>
      </c>
      <c r="AC30" s="31">
        <v>601852</v>
      </c>
      <c r="AD30" s="31">
        <v>470628</v>
      </c>
      <c r="AE30" s="31">
        <v>0</v>
      </c>
      <c r="AF30" s="90" t="s">
        <v>353</v>
      </c>
      <c r="AG30" s="31">
        <v>420201</v>
      </c>
      <c r="AH30" s="31">
        <v>76470</v>
      </c>
      <c r="AI30" s="31">
        <v>90971</v>
      </c>
      <c r="AJ30" s="31">
        <v>587642</v>
      </c>
      <c r="AK30" s="31">
        <v>0</v>
      </c>
      <c r="AL30" s="36">
        <v>21.977784426658687</v>
      </c>
      <c r="AM30" s="31">
        <v>508586</v>
      </c>
      <c r="AN30" s="31">
        <v>79056</v>
      </c>
      <c r="AO30" s="31">
        <v>0</v>
      </c>
    </row>
    <row r="31" spans="1:41" outlineLevel="1" collapsed="1" x14ac:dyDescent="0.2">
      <c r="C31" s="31"/>
      <c r="D31" s="113"/>
      <c r="E31" s="90" t="s">
        <v>353</v>
      </c>
      <c r="F31" s="31">
        <v>367322</v>
      </c>
      <c r="G31" s="31">
        <v>155572</v>
      </c>
      <c r="H31" s="33">
        <v>32.742849999999997</v>
      </c>
      <c r="I31" s="33">
        <v>8.625</v>
      </c>
      <c r="J31" s="33">
        <v>56.250000000000007</v>
      </c>
      <c r="K31" s="33">
        <v>7.7999999999999989</v>
      </c>
      <c r="L31" s="90" t="s">
        <v>353</v>
      </c>
      <c r="M31" s="31">
        <v>760493</v>
      </c>
      <c r="N31" s="32">
        <v>30.953622111692745</v>
      </c>
      <c r="O31" s="31">
        <v>863</v>
      </c>
      <c r="P31" s="114">
        <v>1594</v>
      </c>
      <c r="Q31" s="31">
        <v>1197928</v>
      </c>
      <c r="R31" s="32">
        <v>3.2612476246998545</v>
      </c>
      <c r="S31" s="32">
        <v>1.5751992457524264</v>
      </c>
      <c r="T31" s="31">
        <v>4622</v>
      </c>
      <c r="U31" s="31">
        <v>5473</v>
      </c>
      <c r="V31" s="31">
        <v>184</v>
      </c>
      <c r="W31" s="90" t="s">
        <v>353</v>
      </c>
      <c r="X31" s="31">
        <v>367322</v>
      </c>
      <c r="Y31" s="31">
        <v>3959820</v>
      </c>
      <c r="Z31" s="31">
        <v>1162033</v>
      </c>
      <c r="AA31" s="31">
        <v>0</v>
      </c>
      <c r="AB31" s="31">
        <v>1317935</v>
      </c>
      <c r="AC31" s="31">
        <v>6439788</v>
      </c>
      <c r="AD31" s="31">
        <v>2815581</v>
      </c>
      <c r="AE31" s="31">
        <v>0</v>
      </c>
      <c r="AF31" s="90" t="s">
        <v>353</v>
      </c>
      <c r="AG31" s="31">
        <v>4498113</v>
      </c>
      <c r="AH31" s="31">
        <v>845013</v>
      </c>
      <c r="AI31" s="31">
        <v>1354195</v>
      </c>
      <c r="AJ31" s="31">
        <v>6697321</v>
      </c>
      <c r="AK31" s="31">
        <v>62787</v>
      </c>
      <c r="AL31" s="36">
        <v>18.232833862387768</v>
      </c>
      <c r="AM31" s="31">
        <v>5535288</v>
      </c>
      <c r="AN31" s="31">
        <v>1162032</v>
      </c>
      <c r="AO31" s="31">
        <v>1</v>
      </c>
    </row>
    <row r="32" spans="1:41" hidden="1" outlineLevel="2" x14ac:dyDescent="0.2">
      <c r="A32" s="35">
        <v>908050033</v>
      </c>
      <c r="B32" s="35" t="s">
        <v>392</v>
      </c>
      <c r="C32" s="31" t="s">
        <v>354</v>
      </c>
      <c r="D32" s="6" t="s">
        <v>328</v>
      </c>
      <c r="E32" s="90" t="s">
        <v>354</v>
      </c>
      <c r="F32" s="31">
        <v>0</v>
      </c>
      <c r="G32" s="31" t="s">
        <v>1032</v>
      </c>
      <c r="H32" s="33">
        <v>1</v>
      </c>
      <c r="I32" s="33">
        <v>0</v>
      </c>
      <c r="J32" s="33">
        <v>0.57142999999999999</v>
      </c>
      <c r="K32" s="33">
        <v>0</v>
      </c>
      <c r="L32" s="90" t="s">
        <v>354</v>
      </c>
      <c r="M32" s="31">
        <v>2547</v>
      </c>
      <c r="N32" s="32">
        <v>0</v>
      </c>
      <c r="O32" s="31">
        <v>0</v>
      </c>
      <c r="P32" s="114">
        <v>0</v>
      </c>
      <c r="Q32" s="31">
        <v>4512</v>
      </c>
      <c r="R32" s="32">
        <v>0</v>
      </c>
      <c r="S32" s="32">
        <v>1.7714958775029446</v>
      </c>
      <c r="T32" s="31" t="s">
        <v>1032</v>
      </c>
      <c r="U32" s="31">
        <v>0</v>
      </c>
      <c r="V32" s="31">
        <v>0</v>
      </c>
      <c r="W32" s="90" t="s">
        <v>354</v>
      </c>
      <c r="X32" s="31">
        <v>0</v>
      </c>
      <c r="Y32" s="31">
        <v>0</v>
      </c>
      <c r="Z32" s="31">
        <v>51120</v>
      </c>
      <c r="AA32" s="31">
        <v>0</v>
      </c>
      <c r="AB32" s="31">
        <v>15015</v>
      </c>
      <c r="AC32" s="31">
        <v>66135</v>
      </c>
      <c r="AD32" s="31">
        <v>0</v>
      </c>
      <c r="AE32" s="31">
        <v>0</v>
      </c>
      <c r="AF32" s="90" t="s">
        <v>354</v>
      </c>
      <c r="AG32" s="31">
        <v>14342</v>
      </c>
      <c r="AH32" s="31">
        <v>9932</v>
      </c>
      <c r="AI32" s="31">
        <v>43141</v>
      </c>
      <c r="AJ32" s="31">
        <v>67415</v>
      </c>
      <c r="AK32" s="31">
        <v>0</v>
      </c>
      <c r="AL32" s="36">
        <v>0</v>
      </c>
      <c r="AM32" s="31">
        <v>67415</v>
      </c>
      <c r="AN32" s="31">
        <v>0</v>
      </c>
      <c r="AO32" s="31">
        <v>0</v>
      </c>
    </row>
    <row r="33" spans="1:41" hidden="1" outlineLevel="2" x14ac:dyDescent="0.2">
      <c r="A33" s="73">
        <v>908057516</v>
      </c>
      <c r="B33" s="35" t="s">
        <v>392</v>
      </c>
      <c r="C33" s="31" t="s">
        <v>354</v>
      </c>
      <c r="D33" s="6" t="s">
        <v>330</v>
      </c>
      <c r="E33" s="90" t="s">
        <v>354</v>
      </c>
      <c r="F33" s="31">
        <v>29455</v>
      </c>
      <c r="G33" s="31">
        <v>7095</v>
      </c>
      <c r="H33" s="33">
        <v>1</v>
      </c>
      <c r="I33" s="33">
        <v>0</v>
      </c>
      <c r="J33" s="33">
        <v>3</v>
      </c>
      <c r="K33" s="33">
        <v>0.34286</v>
      </c>
      <c r="L33" s="90" t="s">
        <v>354</v>
      </c>
      <c r="M33" s="31">
        <v>28411</v>
      </c>
      <c r="N33" s="32">
        <v>0.96455610252928192</v>
      </c>
      <c r="O33" s="31">
        <v>45</v>
      </c>
      <c r="P33" s="114" t="s">
        <v>1032</v>
      </c>
      <c r="Q33" s="31">
        <v>43622</v>
      </c>
      <c r="R33" s="32">
        <v>1.4809709726701747</v>
      </c>
      <c r="S33" s="32">
        <v>1.5353912217099011</v>
      </c>
      <c r="T33" s="31">
        <v>107</v>
      </c>
      <c r="U33" s="31">
        <v>1019</v>
      </c>
      <c r="V33" s="31">
        <v>8</v>
      </c>
      <c r="W33" s="90" t="s">
        <v>354</v>
      </c>
      <c r="X33" s="31">
        <v>29455</v>
      </c>
      <c r="Y33" s="31">
        <v>70020</v>
      </c>
      <c r="Z33" s="31">
        <v>93881</v>
      </c>
      <c r="AA33" s="31">
        <v>0</v>
      </c>
      <c r="AB33" s="31">
        <v>42205</v>
      </c>
      <c r="AC33" s="31">
        <v>206106</v>
      </c>
      <c r="AD33" s="31" t="s">
        <v>1032</v>
      </c>
      <c r="AE33" s="31">
        <v>0</v>
      </c>
      <c r="AF33" s="90" t="s">
        <v>354</v>
      </c>
      <c r="AG33" s="31">
        <v>153895</v>
      </c>
      <c r="AH33" s="31">
        <v>29269</v>
      </c>
      <c r="AI33" s="31">
        <v>20065</v>
      </c>
      <c r="AJ33" s="31">
        <v>203229</v>
      </c>
      <c r="AK33" s="31">
        <v>0</v>
      </c>
      <c r="AL33" s="36">
        <v>6.8996435240196909</v>
      </c>
      <c r="AM33" s="31">
        <v>109348</v>
      </c>
      <c r="AN33" s="31">
        <v>93881</v>
      </c>
      <c r="AO33" s="31">
        <v>0</v>
      </c>
    </row>
    <row r="34" spans="1:41" hidden="1" outlineLevel="2" x14ac:dyDescent="0.2">
      <c r="A34" s="35">
        <v>908050303</v>
      </c>
      <c r="B34" s="35" t="s">
        <v>392</v>
      </c>
      <c r="C34" s="31" t="s">
        <v>354</v>
      </c>
      <c r="D34" s="6" t="s">
        <v>330</v>
      </c>
      <c r="E34" s="90" t="s">
        <v>354</v>
      </c>
      <c r="F34" s="31">
        <v>13359</v>
      </c>
      <c r="G34" s="31">
        <v>2016</v>
      </c>
      <c r="H34" s="33">
        <v>0.22222</v>
      </c>
      <c r="I34" s="33">
        <v>1.88889</v>
      </c>
      <c r="J34" s="33">
        <v>1.3333299999999999</v>
      </c>
      <c r="K34" s="33">
        <v>0.58333000000000002</v>
      </c>
      <c r="L34" s="90" t="s">
        <v>354</v>
      </c>
      <c r="M34" s="31">
        <v>28832</v>
      </c>
      <c r="N34" s="32">
        <v>2.1582453776480275</v>
      </c>
      <c r="O34" s="31">
        <v>15</v>
      </c>
      <c r="P34" s="114">
        <v>0</v>
      </c>
      <c r="Q34" s="31">
        <v>18348</v>
      </c>
      <c r="R34" s="32">
        <v>1.3734560970132494</v>
      </c>
      <c r="S34" s="32">
        <v>0.63637624861265263</v>
      </c>
      <c r="T34" s="31">
        <v>115</v>
      </c>
      <c r="U34" s="31">
        <v>102</v>
      </c>
      <c r="V34" s="31">
        <v>8</v>
      </c>
      <c r="W34" s="90" t="s">
        <v>354</v>
      </c>
      <c r="X34" s="31">
        <v>13359</v>
      </c>
      <c r="Y34" s="31">
        <v>39191</v>
      </c>
      <c r="Z34" s="31">
        <v>42579</v>
      </c>
      <c r="AA34" s="31">
        <v>30528</v>
      </c>
      <c r="AB34" s="31">
        <v>60226</v>
      </c>
      <c r="AC34" s="31">
        <v>172524</v>
      </c>
      <c r="AD34" s="31">
        <v>0</v>
      </c>
      <c r="AE34" s="31">
        <v>30528</v>
      </c>
      <c r="AF34" s="90" t="s">
        <v>354</v>
      </c>
      <c r="AG34" s="31">
        <v>106028</v>
      </c>
      <c r="AH34" s="31">
        <v>10825</v>
      </c>
      <c r="AI34" s="31">
        <v>64778</v>
      </c>
      <c r="AJ34" s="31">
        <v>181631</v>
      </c>
      <c r="AK34" s="31">
        <v>0</v>
      </c>
      <c r="AL34" s="36">
        <v>13.596152406617263</v>
      </c>
      <c r="AM34" s="31">
        <v>108524</v>
      </c>
      <c r="AN34" s="31">
        <v>42579</v>
      </c>
      <c r="AO34" s="31">
        <v>30528</v>
      </c>
    </row>
    <row r="35" spans="1:41" hidden="1" outlineLevel="2" x14ac:dyDescent="0.2">
      <c r="A35" s="35">
        <v>908050423</v>
      </c>
      <c r="B35" s="35" t="s">
        <v>392</v>
      </c>
      <c r="C35" s="31" t="s">
        <v>354</v>
      </c>
      <c r="D35" s="6" t="s">
        <v>330</v>
      </c>
      <c r="E35" s="90" t="s">
        <v>354</v>
      </c>
      <c r="F35" s="31">
        <v>2766</v>
      </c>
      <c r="G35" s="31">
        <v>474</v>
      </c>
      <c r="H35" s="33">
        <v>0</v>
      </c>
      <c r="I35" s="33">
        <v>0.57142999999999999</v>
      </c>
      <c r="J35" s="33">
        <v>0.22857</v>
      </c>
      <c r="K35" s="33">
        <v>0.34286</v>
      </c>
      <c r="L35" s="90" t="s">
        <v>354</v>
      </c>
      <c r="M35" s="31">
        <v>12213</v>
      </c>
      <c r="N35" s="32">
        <v>4.4154013015184379</v>
      </c>
      <c r="O35" s="31">
        <v>10</v>
      </c>
      <c r="P35" s="114" t="s">
        <v>1032</v>
      </c>
      <c r="Q35" s="31">
        <v>2122</v>
      </c>
      <c r="R35" s="32">
        <v>0.76717281272595805</v>
      </c>
      <c r="S35" s="32">
        <v>0.17374928355031524</v>
      </c>
      <c r="T35" s="31" t="s">
        <v>1032</v>
      </c>
      <c r="U35" s="31" t="s">
        <v>1032</v>
      </c>
      <c r="V35" s="31">
        <v>9</v>
      </c>
      <c r="W35" s="90" t="s">
        <v>354</v>
      </c>
      <c r="X35" s="31">
        <v>2766</v>
      </c>
      <c r="Y35" s="31">
        <v>10902</v>
      </c>
      <c r="Z35" s="31">
        <v>8816</v>
      </c>
      <c r="AA35" s="31">
        <v>0</v>
      </c>
      <c r="AB35" s="31">
        <v>31309</v>
      </c>
      <c r="AC35" s="31">
        <v>51027</v>
      </c>
      <c r="AD35" s="31" t="s">
        <v>1032</v>
      </c>
      <c r="AE35" s="31">
        <v>0</v>
      </c>
      <c r="AF35" s="90" t="s">
        <v>354</v>
      </c>
      <c r="AG35" s="31">
        <v>24978</v>
      </c>
      <c r="AH35" s="31">
        <v>4477</v>
      </c>
      <c r="AI35" s="31">
        <v>11247</v>
      </c>
      <c r="AJ35" s="31">
        <v>40702</v>
      </c>
      <c r="AK35" s="31">
        <v>0</v>
      </c>
      <c r="AL35" s="36">
        <v>14.715112075198842</v>
      </c>
      <c r="AM35" s="31">
        <v>31886</v>
      </c>
      <c r="AN35" s="31">
        <v>8816</v>
      </c>
      <c r="AO35" s="31">
        <v>0</v>
      </c>
    </row>
    <row r="36" spans="1:41" hidden="1" outlineLevel="2" x14ac:dyDescent="0.2">
      <c r="A36" s="35">
        <v>908050843</v>
      </c>
      <c r="B36" s="35" t="s">
        <v>392</v>
      </c>
      <c r="C36" s="31" t="s">
        <v>354</v>
      </c>
      <c r="D36" s="128" t="s">
        <v>330</v>
      </c>
      <c r="E36" s="90" t="s">
        <v>354</v>
      </c>
      <c r="F36" s="31">
        <v>4182</v>
      </c>
      <c r="G36" s="31">
        <v>382</v>
      </c>
      <c r="H36" s="33">
        <v>0</v>
      </c>
      <c r="I36" s="33">
        <v>1</v>
      </c>
      <c r="J36" s="33">
        <v>0.91429000000000005</v>
      </c>
      <c r="K36" s="33">
        <v>0</v>
      </c>
      <c r="L36" s="90" t="s">
        <v>354</v>
      </c>
      <c r="M36" s="31">
        <v>19176</v>
      </c>
      <c r="N36" s="32">
        <v>4.5853658536585362</v>
      </c>
      <c r="O36" s="31">
        <v>32</v>
      </c>
      <c r="P36" s="114">
        <v>0</v>
      </c>
      <c r="Q36" s="31">
        <v>4676</v>
      </c>
      <c r="R36" s="32">
        <v>1.1181252989000479</v>
      </c>
      <c r="S36" s="32">
        <v>0.24384647476011681</v>
      </c>
      <c r="T36" s="31">
        <v>66</v>
      </c>
      <c r="U36" s="31">
        <v>154</v>
      </c>
      <c r="V36" s="31">
        <v>6</v>
      </c>
      <c r="W36" s="90" t="s">
        <v>354</v>
      </c>
      <c r="X36" s="31">
        <v>4182</v>
      </c>
      <c r="Y36" s="31">
        <v>12489</v>
      </c>
      <c r="Z36" s="31">
        <v>13328</v>
      </c>
      <c r="AA36" s="31">
        <v>0</v>
      </c>
      <c r="AB36" s="31">
        <v>55905</v>
      </c>
      <c r="AC36" s="31">
        <v>81722</v>
      </c>
      <c r="AD36" s="31">
        <v>0</v>
      </c>
      <c r="AE36" s="31">
        <v>0</v>
      </c>
      <c r="AF36" s="90" t="s">
        <v>354</v>
      </c>
      <c r="AG36" s="31">
        <v>45632</v>
      </c>
      <c r="AH36" s="31">
        <v>8841</v>
      </c>
      <c r="AI36" s="31">
        <v>17998</v>
      </c>
      <c r="AJ36" s="31">
        <v>72471</v>
      </c>
      <c r="AK36" s="31">
        <v>0</v>
      </c>
      <c r="AL36" s="36">
        <v>17.329268292682926</v>
      </c>
      <c r="AM36" s="31">
        <v>59143</v>
      </c>
      <c r="AN36" s="31">
        <v>13328</v>
      </c>
      <c r="AO36" s="31">
        <v>0</v>
      </c>
    </row>
    <row r="37" spans="1:41" hidden="1" outlineLevel="2" x14ac:dyDescent="0.2">
      <c r="A37" s="35">
        <v>908070062</v>
      </c>
      <c r="B37" s="35" t="s">
        <v>275</v>
      </c>
      <c r="C37" s="31" t="s">
        <v>354</v>
      </c>
      <c r="D37" s="6" t="s">
        <v>328</v>
      </c>
      <c r="E37" s="90" t="s">
        <v>354</v>
      </c>
      <c r="F37" s="31">
        <v>0</v>
      </c>
      <c r="G37" s="31" t="s">
        <v>1032</v>
      </c>
      <c r="H37" s="33">
        <v>2.21333</v>
      </c>
      <c r="I37" s="33">
        <v>0</v>
      </c>
      <c r="J37" s="33">
        <v>0</v>
      </c>
      <c r="K37" s="33">
        <v>0</v>
      </c>
      <c r="L37" s="90" t="s">
        <v>354</v>
      </c>
      <c r="M37" s="31">
        <v>0</v>
      </c>
      <c r="N37" s="32">
        <v>0</v>
      </c>
      <c r="O37" s="31">
        <v>0</v>
      </c>
      <c r="P37" s="114">
        <v>0</v>
      </c>
      <c r="Q37" s="31">
        <v>0</v>
      </c>
      <c r="R37" s="32">
        <v>0</v>
      </c>
      <c r="S37" s="32">
        <v>0</v>
      </c>
      <c r="T37" s="31">
        <v>0</v>
      </c>
      <c r="U37" s="31">
        <v>0</v>
      </c>
      <c r="V37" s="31">
        <v>0</v>
      </c>
      <c r="W37" s="90" t="s">
        <v>354</v>
      </c>
      <c r="X37" s="31">
        <v>0</v>
      </c>
      <c r="Y37" s="31">
        <v>43461</v>
      </c>
      <c r="Z37" s="31">
        <v>26957</v>
      </c>
      <c r="AA37" s="31">
        <v>0</v>
      </c>
      <c r="AB37" s="31">
        <v>2111</v>
      </c>
      <c r="AC37" s="31">
        <v>72529</v>
      </c>
      <c r="AD37" s="31">
        <v>0</v>
      </c>
      <c r="AE37" s="31">
        <v>0</v>
      </c>
      <c r="AF37" s="90" t="s">
        <v>354</v>
      </c>
      <c r="AG37" s="31">
        <v>38407</v>
      </c>
      <c r="AH37" s="31">
        <v>23561</v>
      </c>
      <c r="AI37" s="31">
        <v>20439</v>
      </c>
      <c r="AJ37" s="31">
        <v>82407</v>
      </c>
      <c r="AK37" s="31">
        <v>0</v>
      </c>
      <c r="AL37" s="36">
        <v>0</v>
      </c>
      <c r="AM37" s="31">
        <v>55450</v>
      </c>
      <c r="AN37" s="31">
        <v>26957</v>
      </c>
      <c r="AO37" s="31">
        <v>0</v>
      </c>
    </row>
    <row r="38" spans="1:41" hidden="1" outlineLevel="2" x14ac:dyDescent="0.2">
      <c r="A38" s="35">
        <v>908070043</v>
      </c>
      <c r="B38" s="35" t="s">
        <v>275</v>
      </c>
      <c r="C38" s="31" t="s">
        <v>354</v>
      </c>
      <c r="D38" s="6" t="s">
        <v>330</v>
      </c>
      <c r="E38" s="90" t="s">
        <v>354</v>
      </c>
      <c r="F38" s="31">
        <v>59552</v>
      </c>
      <c r="G38" s="31">
        <v>30821</v>
      </c>
      <c r="H38" s="33">
        <v>6.9866700000000002</v>
      </c>
      <c r="I38" s="33">
        <v>0</v>
      </c>
      <c r="J38" s="33">
        <v>9.2266700000000004</v>
      </c>
      <c r="K38" s="33">
        <v>0.66666999999999998</v>
      </c>
      <c r="L38" s="90" t="s">
        <v>354</v>
      </c>
      <c r="M38" s="31">
        <v>147111</v>
      </c>
      <c r="N38" s="32">
        <v>2.4702948683503494</v>
      </c>
      <c r="O38" s="31">
        <v>125</v>
      </c>
      <c r="P38" s="114">
        <v>0</v>
      </c>
      <c r="Q38" s="31">
        <v>119233</v>
      </c>
      <c r="R38" s="32">
        <v>2.0021661740999463</v>
      </c>
      <c r="S38" s="32">
        <v>0.8104968357226856</v>
      </c>
      <c r="T38" s="31">
        <v>6260</v>
      </c>
      <c r="U38" s="31">
        <v>2331</v>
      </c>
      <c r="V38" s="31">
        <v>32</v>
      </c>
      <c r="W38" s="90" t="s">
        <v>354</v>
      </c>
      <c r="X38" s="31">
        <v>59552</v>
      </c>
      <c r="Y38" s="31">
        <v>413421</v>
      </c>
      <c r="Z38" s="31">
        <v>338559</v>
      </c>
      <c r="AA38" s="31">
        <v>56674</v>
      </c>
      <c r="AB38" s="31">
        <v>181752</v>
      </c>
      <c r="AC38" s="31">
        <v>990406</v>
      </c>
      <c r="AD38" s="31">
        <v>334577</v>
      </c>
      <c r="AE38" s="31">
        <v>5349</v>
      </c>
      <c r="AF38" s="90" t="s">
        <v>354</v>
      </c>
      <c r="AG38" s="31">
        <v>690053</v>
      </c>
      <c r="AH38" s="31">
        <v>108203</v>
      </c>
      <c r="AI38" s="31">
        <v>279247</v>
      </c>
      <c r="AJ38" s="31">
        <v>1077503</v>
      </c>
      <c r="AK38" s="31">
        <v>0</v>
      </c>
      <c r="AL38" s="36">
        <v>18.093481327243417</v>
      </c>
      <c r="AM38" s="31">
        <v>682270</v>
      </c>
      <c r="AN38" s="31">
        <v>338559</v>
      </c>
      <c r="AO38" s="31">
        <v>56674</v>
      </c>
    </row>
    <row r="39" spans="1:41" hidden="1" outlineLevel="2" x14ac:dyDescent="0.2">
      <c r="A39" s="35">
        <v>908070123</v>
      </c>
      <c r="B39" s="35" t="s">
        <v>275</v>
      </c>
      <c r="C39" s="31" t="s">
        <v>354</v>
      </c>
      <c r="D39" s="6" t="s">
        <v>330</v>
      </c>
      <c r="E39" s="90" t="s">
        <v>354</v>
      </c>
      <c r="F39" s="31">
        <v>8327</v>
      </c>
      <c r="G39" s="31">
        <v>2619</v>
      </c>
      <c r="H39" s="33">
        <v>0</v>
      </c>
      <c r="I39" s="33">
        <v>1</v>
      </c>
      <c r="J39" s="33">
        <v>1</v>
      </c>
      <c r="K39" s="33">
        <v>1</v>
      </c>
      <c r="L39" s="90" t="s">
        <v>354</v>
      </c>
      <c r="M39" s="31">
        <v>44232</v>
      </c>
      <c r="N39" s="32">
        <v>5.3118770265401709</v>
      </c>
      <c r="O39" s="31">
        <v>67</v>
      </c>
      <c r="P39" s="114">
        <v>0</v>
      </c>
      <c r="Q39" s="31">
        <v>16356</v>
      </c>
      <c r="R39" s="32">
        <v>1.9642128017293143</v>
      </c>
      <c r="S39" s="32">
        <v>0.36977753662506785</v>
      </c>
      <c r="T39" s="31">
        <v>221</v>
      </c>
      <c r="U39" s="31">
        <v>171</v>
      </c>
      <c r="V39" s="31">
        <v>22</v>
      </c>
      <c r="W39" s="90" t="s">
        <v>354</v>
      </c>
      <c r="X39" s="31">
        <v>8327</v>
      </c>
      <c r="Y39" s="31">
        <v>49040</v>
      </c>
      <c r="Z39" s="31">
        <v>30184</v>
      </c>
      <c r="AA39" s="31">
        <v>0</v>
      </c>
      <c r="AB39" s="31">
        <v>45530</v>
      </c>
      <c r="AC39" s="31">
        <v>124754</v>
      </c>
      <c r="AD39" s="31">
        <v>0</v>
      </c>
      <c r="AE39" s="31">
        <v>0</v>
      </c>
      <c r="AF39" s="90" t="s">
        <v>354</v>
      </c>
      <c r="AG39" s="31">
        <v>91515</v>
      </c>
      <c r="AH39" s="31">
        <v>8448</v>
      </c>
      <c r="AI39" s="31">
        <v>23594</v>
      </c>
      <c r="AJ39" s="31">
        <v>123557</v>
      </c>
      <c r="AK39" s="31">
        <v>0</v>
      </c>
      <c r="AL39" s="36">
        <v>14.838116968896362</v>
      </c>
      <c r="AM39" s="31">
        <v>93373</v>
      </c>
      <c r="AN39" s="31">
        <v>30184</v>
      </c>
      <c r="AO39" s="31">
        <v>0</v>
      </c>
    </row>
    <row r="40" spans="1:41" hidden="1" outlineLevel="2" x14ac:dyDescent="0.2">
      <c r="A40" s="35">
        <v>908070305</v>
      </c>
      <c r="B40" s="35" t="s">
        <v>275</v>
      </c>
      <c r="C40" s="31" t="s">
        <v>354</v>
      </c>
      <c r="D40" s="6" t="s">
        <v>330</v>
      </c>
      <c r="E40" s="90" t="s">
        <v>354</v>
      </c>
      <c r="F40" s="31">
        <v>6979</v>
      </c>
      <c r="G40" s="31">
        <v>2247</v>
      </c>
      <c r="H40" s="33">
        <v>0</v>
      </c>
      <c r="I40" s="33">
        <v>0.91429000000000005</v>
      </c>
      <c r="J40" s="33">
        <v>1.1944399999999999</v>
      </c>
      <c r="K40" s="33">
        <v>0</v>
      </c>
      <c r="L40" s="90" t="s">
        <v>354</v>
      </c>
      <c r="M40" s="31">
        <v>20798</v>
      </c>
      <c r="N40" s="32">
        <v>2.9800831064622439</v>
      </c>
      <c r="O40" s="31">
        <v>44</v>
      </c>
      <c r="P40" s="114">
        <v>0</v>
      </c>
      <c r="Q40" s="31">
        <v>12593</v>
      </c>
      <c r="R40" s="32">
        <v>1.8044132397191575</v>
      </c>
      <c r="S40" s="32">
        <v>0.60549091258774879</v>
      </c>
      <c r="T40" s="31">
        <v>179</v>
      </c>
      <c r="U40" s="31">
        <v>159</v>
      </c>
      <c r="V40" s="31">
        <v>7</v>
      </c>
      <c r="W40" s="90" t="s">
        <v>354</v>
      </c>
      <c r="X40" s="31">
        <v>6979</v>
      </c>
      <c r="Y40" s="31">
        <v>13100</v>
      </c>
      <c r="Z40" s="31">
        <v>24069</v>
      </c>
      <c r="AA40" s="31">
        <v>452</v>
      </c>
      <c r="AB40" s="31">
        <v>32810</v>
      </c>
      <c r="AC40" s="31">
        <v>70431</v>
      </c>
      <c r="AD40" s="31">
        <v>0</v>
      </c>
      <c r="AE40" s="31">
        <v>452</v>
      </c>
      <c r="AF40" s="90" t="s">
        <v>354</v>
      </c>
      <c r="AG40" s="31">
        <v>44518</v>
      </c>
      <c r="AH40" s="31">
        <v>4470</v>
      </c>
      <c r="AI40" s="31">
        <v>22778</v>
      </c>
      <c r="AJ40" s="31">
        <v>71766</v>
      </c>
      <c r="AK40" s="31">
        <v>0</v>
      </c>
      <c r="AL40" s="36">
        <v>10.283135119644648</v>
      </c>
      <c r="AM40" s="31">
        <v>47245</v>
      </c>
      <c r="AN40" s="31">
        <v>24069</v>
      </c>
      <c r="AO40" s="31">
        <v>452</v>
      </c>
    </row>
    <row r="41" spans="1:41" hidden="1" outlineLevel="2" x14ac:dyDescent="0.2">
      <c r="A41" s="35">
        <v>908070333</v>
      </c>
      <c r="B41" s="35" t="s">
        <v>275</v>
      </c>
      <c r="C41" s="31" t="s">
        <v>354</v>
      </c>
      <c r="D41" s="6" t="s">
        <v>330</v>
      </c>
      <c r="E41" s="90" t="s">
        <v>354</v>
      </c>
      <c r="F41" s="31">
        <v>24062</v>
      </c>
      <c r="G41" s="31">
        <v>8812</v>
      </c>
      <c r="H41" s="33">
        <v>1</v>
      </c>
      <c r="I41" s="33">
        <v>0</v>
      </c>
      <c r="J41" s="33">
        <v>4.1428599999999998</v>
      </c>
      <c r="K41" s="33">
        <v>1.4857100000000001</v>
      </c>
      <c r="L41" s="90" t="s">
        <v>354</v>
      </c>
      <c r="M41" s="31">
        <v>40176</v>
      </c>
      <c r="N41" s="32">
        <v>1.6696866428393318</v>
      </c>
      <c r="O41" s="31">
        <v>45</v>
      </c>
      <c r="P41" s="114">
        <v>50</v>
      </c>
      <c r="Q41" s="31">
        <v>61676</v>
      </c>
      <c r="R41" s="32">
        <v>2.5632117031003241</v>
      </c>
      <c r="S41" s="32">
        <v>1.5351453604141776</v>
      </c>
      <c r="T41" s="31">
        <v>692</v>
      </c>
      <c r="U41" s="31">
        <v>627</v>
      </c>
      <c r="V41" s="31">
        <v>19</v>
      </c>
      <c r="W41" s="90" t="s">
        <v>354</v>
      </c>
      <c r="X41" s="31">
        <v>24062</v>
      </c>
      <c r="Y41" s="31">
        <v>65863</v>
      </c>
      <c r="Z41" s="31">
        <v>53001</v>
      </c>
      <c r="AA41" s="31">
        <v>6694</v>
      </c>
      <c r="AB41" s="31">
        <v>139789</v>
      </c>
      <c r="AC41" s="31">
        <v>265347</v>
      </c>
      <c r="AD41" s="31">
        <v>37492</v>
      </c>
      <c r="AE41" s="31">
        <v>6694</v>
      </c>
      <c r="AF41" s="90" t="s">
        <v>354</v>
      </c>
      <c r="AG41" s="31">
        <v>179307</v>
      </c>
      <c r="AH41" s="31">
        <v>30524</v>
      </c>
      <c r="AI41" s="31">
        <v>78020</v>
      </c>
      <c r="AJ41" s="31">
        <v>287851</v>
      </c>
      <c r="AK41" s="31">
        <v>0</v>
      </c>
      <c r="AL41" s="36">
        <v>11.962887540520322</v>
      </c>
      <c r="AM41" s="31">
        <v>-4374</v>
      </c>
      <c r="AN41" s="31">
        <v>285531</v>
      </c>
      <c r="AO41" s="31">
        <v>6694</v>
      </c>
    </row>
    <row r="42" spans="1:41" hidden="1" outlineLevel="2" x14ac:dyDescent="0.2">
      <c r="A42" s="35">
        <v>908070453</v>
      </c>
      <c r="B42" s="35" t="s">
        <v>275</v>
      </c>
      <c r="C42" s="31" t="s">
        <v>354</v>
      </c>
      <c r="D42" s="6" t="s">
        <v>330</v>
      </c>
      <c r="E42" s="90" t="s">
        <v>354</v>
      </c>
      <c r="F42" s="31">
        <v>5270</v>
      </c>
      <c r="G42" s="31">
        <v>2616</v>
      </c>
      <c r="H42" s="33">
        <v>0</v>
      </c>
      <c r="I42" s="33">
        <v>1</v>
      </c>
      <c r="J42" s="33">
        <v>0.77142999999999995</v>
      </c>
      <c r="K42" s="33">
        <v>0.14285999999999999</v>
      </c>
      <c r="L42" s="90" t="s">
        <v>354</v>
      </c>
      <c r="M42" s="31">
        <v>27488</v>
      </c>
      <c r="N42" s="32">
        <v>5.2159392789373813</v>
      </c>
      <c r="O42" s="31">
        <v>25</v>
      </c>
      <c r="P42" s="114">
        <v>0</v>
      </c>
      <c r="Q42" s="31">
        <v>20703</v>
      </c>
      <c r="R42" s="32">
        <v>3.9284629981024666</v>
      </c>
      <c r="S42" s="32">
        <v>0.75316501746216535</v>
      </c>
      <c r="T42" s="31">
        <v>351</v>
      </c>
      <c r="U42" s="31">
        <v>466</v>
      </c>
      <c r="V42" s="31">
        <v>8</v>
      </c>
      <c r="W42" s="90" t="s">
        <v>354</v>
      </c>
      <c r="X42" s="31">
        <v>5270</v>
      </c>
      <c r="Y42" s="31">
        <v>20182</v>
      </c>
      <c r="Z42" s="31">
        <v>24561</v>
      </c>
      <c r="AA42" s="31">
        <v>0</v>
      </c>
      <c r="AB42" s="31">
        <v>50695</v>
      </c>
      <c r="AC42" s="31">
        <v>95438</v>
      </c>
      <c r="AD42" s="31">
        <v>3500</v>
      </c>
      <c r="AE42" s="31">
        <v>0</v>
      </c>
      <c r="AF42" s="90" t="s">
        <v>354</v>
      </c>
      <c r="AG42" s="31">
        <v>48301</v>
      </c>
      <c r="AH42" s="31">
        <v>14995</v>
      </c>
      <c r="AI42" s="31">
        <v>32867</v>
      </c>
      <c r="AJ42" s="31">
        <v>96163</v>
      </c>
      <c r="AK42" s="31">
        <v>0</v>
      </c>
      <c r="AL42" s="36">
        <v>18.247248576850094</v>
      </c>
      <c r="AM42" s="31">
        <v>71602</v>
      </c>
      <c r="AN42" s="31">
        <v>24561</v>
      </c>
      <c r="AO42" s="31">
        <v>0</v>
      </c>
    </row>
    <row r="43" spans="1:41" hidden="1" outlineLevel="2" x14ac:dyDescent="0.2">
      <c r="A43" s="35">
        <v>908070543</v>
      </c>
      <c r="B43" s="35" t="s">
        <v>275</v>
      </c>
      <c r="C43" s="31" t="s">
        <v>354</v>
      </c>
      <c r="D43" s="6" t="s">
        <v>330</v>
      </c>
      <c r="E43" s="90" t="s">
        <v>354</v>
      </c>
      <c r="F43" s="31">
        <v>6814</v>
      </c>
      <c r="G43" s="31">
        <v>1704</v>
      </c>
      <c r="H43" s="33">
        <v>1</v>
      </c>
      <c r="I43" s="33">
        <v>0</v>
      </c>
      <c r="J43" s="33">
        <v>1.18421</v>
      </c>
      <c r="K43" s="33">
        <v>65.789469999999994</v>
      </c>
      <c r="L43" s="90" t="s">
        <v>354</v>
      </c>
      <c r="M43" s="31">
        <v>19887</v>
      </c>
      <c r="N43" s="32">
        <v>2.9185500440270031</v>
      </c>
      <c r="O43" s="31">
        <v>54</v>
      </c>
      <c r="P43" s="114">
        <v>0</v>
      </c>
      <c r="Q43" s="31">
        <v>7710</v>
      </c>
      <c r="R43" s="32">
        <v>1.1314939829762254</v>
      </c>
      <c r="S43" s="32">
        <v>0.38769045104842359</v>
      </c>
      <c r="T43" s="31">
        <v>170</v>
      </c>
      <c r="U43" s="31">
        <v>111</v>
      </c>
      <c r="V43" s="31">
        <v>10</v>
      </c>
      <c r="W43" s="90" t="s">
        <v>354</v>
      </c>
      <c r="X43" s="31">
        <v>6814</v>
      </c>
      <c r="Y43" s="31">
        <v>18974</v>
      </c>
      <c r="Z43" s="31">
        <v>24715</v>
      </c>
      <c r="AA43" s="31">
        <v>696</v>
      </c>
      <c r="AB43" s="31">
        <v>43290</v>
      </c>
      <c r="AC43" s="31">
        <v>87675</v>
      </c>
      <c r="AD43" s="31">
        <v>3500</v>
      </c>
      <c r="AE43" s="31">
        <v>696</v>
      </c>
      <c r="AF43" s="90" t="s">
        <v>354</v>
      </c>
      <c r="AG43" s="31">
        <v>74337</v>
      </c>
      <c r="AH43" s="31">
        <v>10075</v>
      </c>
      <c r="AI43" s="31">
        <v>18362</v>
      </c>
      <c r="AJ43" s="31">
        <v>102774</v>
      </c>
      <c r="AK43" s="31">
        <v>0</v>
      </c>
      <c r="AL43" s="36">
        <v>15.082770766069856</v>
      </c>
      <c r="AM43" s="31">
        <v>77363</v>
      </c>
      <c r="AN43" s="31">
        <v>24715</v>
      </c>
      <c r="AO43" s="31">
        <v>696</v>
      </c>
    </row>
    <row r="44" spans="1:41" hidden="1" outlineLevel="2" x14ac:dyDescent="0.2">
      <c r="A44" s="35">
        <v>908070633</v>
      </c>
      <c r="B44" s="35" t="s">
        <v>275</v>
      </c>
      <c r="C44" s="31" t="s">
        <v>354</v>
      </c>
      <c r="D44" s="6" t="s">
        <v>330</v>
      </c>
      <c r="E44" s="90" t="s">
        <v>354</v>
      </c>
      <c r="F44" s="31">
        <v>9783</v>
      </c>
      <c r="G44" s="31">
        <v>5180</v>
      </c>
      <c r="H44" s="33">
        <v>1</v>
      </c>
      <c r="I44" s="33">
        <v>0</v>
      </c>
      <c r="J44" s="33">
        <v>1.925</v>
      </c>
      <c r="K44" s="33">
        <v>1.25</v>
      </c>
      <c r="L44" s="90" t="s">
        <v>354</v>
      </c>
      <c r="M44" s="31">
        <v>23405</v>
      </c>
      <c r="N44" s="32">
        <v>2.3924154144945313</v>
      </c>
      <c r="O44" s="31">
        <v>30</v>
      </c>
      <c r="P44" s="114">
        <v>1</v>
      </c>
      <c r="Q44" s="31">
        <v>21461</v>
      </c>
      <c r="R44" s="32">
        <v>2.1937033629765921</v>
      </c>
      <c r="S44" s="32">
        <v>0.91694082461012605</v>
      </c>
      <c r="T44" s="31">
        <v>253</v>
      </c>
      <c r="U44" s="31">
        <v>818</v>
      </c>
      <c r="V44" s="31">
        <v>8</v>
      </c>
      <c r="W44" s="90" t="s">
        <v>354</v>
      </c>
      <c r="X44" s="31">
        <v>9783</v>
      </c>
      <c r="Y44" s="31">
        <v>23142</v>
      </c>
      <c r="Z44" s="31">
        <v>31755</v>
      </c>
      <c r="AA44" s="31">
        <v>0</v>
      </c>
      <c r="AB44" s="31">
        <v>107619</v>
      </c>
      <c r="AC44" s="31">
        <v>162516</v>
      </c>
      <c r="AD44" s="31">
        <v>4000</v>
      </c>
      <c r="AE44" s="31">
        <v>0</v>
      </c>
      <c r="AF44" s="90" t="s">
        <v>354</v>
      </c>
      <c r="AG44" s="31">
        <v>79873</v>
      </c>
      <c r="AH44" s="31">
        <v>10923</v>
      </c>
      <c r="AI44" s="31">
        <v>77912</v>
      </c>
      <c r="AJ44" s="31">
        <v>168708</v>
      </c>
      <c r="AK44" s="31">
        <v>0</v>
      </c>
      <c r="AL44" s="36">
        <v>17.245016865992028</v>
      </c>
      <c r="AM44" s="31">
        <v>136953</v>
      </c>
      <c r="AN44" s="31">
        <v>31755</v>
      </c>
      <c r="AO44" s="31">
        <v>0</v>
      </c>
    </row>
    <row r="45" spans="1:41" hidden="1" outlineLevel="2" x14ac:dyDescent="0.2">
      <c r="A45" s="35">
        <v>908070693</v>
      </c>
      <c r="B45" s="35" t="s">
        <v>275</v>
      </c>
      <c r="C45" s="31" t="s">
        <v>354</v>
      </c>
      <c r="D45" s="6" t="s">
        <v>330</v>
      </c>
      <c r="E45" s="90" t="s">
        <v>354</v>
      </c>
      <c r="F45" s="31">
        <v>6184</v>
      </c>
      <c r="G45" s="31">
        <v>1386</v>
      </c>
      <c r="H45" s="33">
        <v>0</v>
      </c>
      <c r="I45" s="33">
        <v>0.57142999999999999</v>
      </c>
      <c r="J45" s="33">
        <v>1.02857</v>
      </c>
      <c r="K45" s="33">
        <v>0</v>
      </c>
      <c r="L45" s="90" t="s">
        <v>354</v>
      </c>
      <c r="M45" s="31">
        <v>16969</v>
      </c>
      <c r="N45" s="32">
        <v>2.7440168175937902</v>
      </c>
      <c r="O45" s="31">
        <v>38</v>
      </c>
      <c r="P45" s="114">
        <v>0</v>
      </c>
      <c r="Q45" s="31">
        <v>5462</v>
      </c>
      <c r="R45" s="32">
        <v>0.88324708926261319</v>
      </c>
      <c r="S45" s="32">
        <v>0.32188107725853027</v>
      </c>
      <c r="T45" s="31">
        <v>51</v>
      </c>
      <c r="U45" s="31">
        <v>243</v>
      </c>
      <c r="V45" s="31">
        <v>8</v>
      </c>
      <c r="W45" s="90" t="s">
        <v>354</v>
      </c>
      <c r="X45" s="31">
        <v>6184</v>
      </c>
      <c r="Y45" s="31">
        <v>13929</v>
      </c>
      <c r="Z45" s="31">
        <v>23005</v>
      </c>
      <c r="AA45" s="31">
        <v>0</v>
      </c>
      <c r="AB45" s="31">
        <v>49855</v>
      </c>
      <c r="AC45" s="31">
        <v>86789</v>
      </c>
      <c r="AD45" s="31">
        <v>600</v>
      </c>
      <c r="AE45" s="31">
        <v>0</v>
      </c>
      <c r="AF45" s="90" t="s">
        <v>354</v>
      </c>
      <c r="AG45" s="31">
        <v>38967</v>
      </c>
      <c r="AH45" s="31">
        <v>7933</v>
      </c>
      <c r="AI45" s="31">
        <v>30705</v>
      </c>
      <c r="AJ45" s="31">
        <v>77605</v>
      </c>
      <c r="AK45" s="31">
        <v>0</v>
      </c>
      <c r="AL45" s="36">
        <v>12.549320827943079</v>
      </c>
      <c r="AM45" s="31">
        <v>54600</v>
      </c>
      <c r="AN45" s="31">
        <v>23005</v>
      </c>
      <c r="AO45" s="31">
        <v>0</v>
      </c>
    </row>
    <row r="46" spans="1:41" hidden="1" outlineLevel="2" x14ac:dyDescent="0.2">
      <c r="A46" s="35">
        <v>911310513</v>
      </c>
      <c r="B46" s="35" t="s">
        <v>501</v>
      </c>
      <c r="C46" s="31" t="s">
        <v>354</v>
      </c>
      <c r="E46" s="90" t="s">
        <v>354</v>
      </c>
      <c r="F46" s="31">
        <v>45913</v>
      </c>
      <c r="G46" s="31">
        <v>5808</v>
      </c>
      <c r="H46" s="33">
        <v>1.0133300000000001</v>
      </c>
      <c r="I46" s="33">
        <v>0</v>
      </c>
      <c r="J46" s="33">
        <v>8.2666699999999995</v>
      </c>
      <c r="K46" s="33">
        <v>5.3330000000000002E-2</v>
      </c>
      <c r="L46" s="90" t="s">
        <v>354</v>
      </c>
      <c r="M46" s="31">
        <v>41444</v>
      </c>
      <c r="N46" s="32">
        <v>0.90266373358308105</v>
      </c>
      <c r="O46" s="31">
        <v>75</v>
      </c>
      <c r="P46" s="114">
        <v>0</v>
      </c>
      <c r="Q46" s="31">
        <v>52647</v>
      </c>
      <c r="R46" s="32">
        <v>1.1466686994968744</v>
      </c>
      <c r="S46" s="32">
        <v>1.2703165717594826</v>
      </c>
      <c r="T46" s="31">
        <v>79</v>
      </c>
      <c r="U46" s="31">
        <v>567</v>
      </c>
      <c r="V46" s="31">
        <v>6</v>
      </c>
      <c r="W46" s="90" t="s">
        <v>354</v>
      </c>
      <c r="X46" s="31">
        <v>45913</v>
      </c>
      <c r="Y46" s="31">
        <v>70570</v>
      </c>
      <c r="Z46" s="31">
        <v>129354</v>
      </c>
      <c r="AA46" s="31">
        <v>0</v>
      </c>
      <c r="AB46" s="31">
        <v>394790</v>
      </c>
      <c r="AC46" s="31">
        <v>594714</v>
      </c>
      <c r="AD46" s="31">
        <v>0</v>
      </c>
      <c r="AE46" s="31">
        <v>0</v>
      </c>
      <c r="AF46" s="90" t="s">
        <v>354</v>
      </c>
      <c r="AG46" s="31">
        <v>258399</v>
      </c>
      <c r="AH46" s="31">
        <v>51840</v>
      </c>
      <c r="AI46" s="31">
        <v>65279</v>
      </c>
      <c r="AJ46" s="31">
        <v>375518</v>
      </c>
      <c r="AK46" s="31">
        <v>0</v>
      </c>
      <c r="AL46" s="36">
        <v>8.1789035785071764</v>
      </c>
      <c r="AM46" s="31">
        <v>246164</v>
      </c>
      <c r="AN46" s="31">
        <v>129354</v>
      </c>
      <c r="AO46" s="31">
        <v>0</v>
      </c>
    </row>
    <row r="47" spans="1:41" outlineLevel="1" collapsed="1" x14ac:dyDescent="0.2">
      <c r="C47" s="31"/>
      <c r="D47" s="113"/>
      <c r="E47" s="90" t="s">
        <v>354</v>
      </c>
      <c r="F47" s="31">
        <v>222646</v>
      </c>
      <c r="G47" s="31">
        <v>71160</v>
      </c>
      <c r="H47" s="33">
        <v>15.435549999999999</v>
      </c>
      <c r="I47" s="33">
        <v>6.94604</v>
      </c>
      <c r="J47" s="33">
        <v>34.787469999999999</v>
      </c>
      <c r="K47" s="33">
        <v>71.657089999999997</v>
      </c>
      <c r="L47" s="90" t="s">
        <v>354</v>
      </c>
      <c r="M47" s="31">
        <v>472689</v>
      </c>
      <c r="N47" s="32">
        <v>38.72909556818216</v>
      </c>
      <c r="O47" s="31">
        <v>605</v>
      </c>
      <c r="P47" s="114">
        <v>51</v>
      </c>
      <c r="Q47" s="31">
        <v>391121</v>
      </c>
      <c r="R47" s="32">
        <v>1.7566944836197371</v>
      </c>
      <c r="S47" s="32">
        <v>0.82743833683457835</v>
      </c>
      <c r="T47" s="31">
        <v>8544</v>
      </c>
      <c r="U47" s="31">
        <v>6768</v>
      </c>
      <c r="V47" s="31">
        <v>151</v>
      </c>
      <c r="W47" s="90" t="s">
        <v>354</v>
      </c>
      <c r="X47" s="31">
        <v>222646</v>
      </c>
      <c r="Y47" s="31">
        <v>864284</v>
      </c>
      <c r="Z47" s="31">
        <v>915884</v>
      </c>
      <c r="AA47" s="31">
        <v>95044</v>
      </c>
      <c r="AB47" s="31">
        <v>1252901</v>
      </c>
      <c r="AC47" s="31">
        <v>3128113</v>
      </c>
      <c r="AD47" s="31">
        <v>383669</v>
      </c>
      <c r="AE47" s="31">
        <v>43719</v>
      </c>
      <c r="AF47" s="90" t="s">
        <v>354</v>
      </c>
      <c r="AG47" s="31">
        <v>1888552</v>
      </c>
      <c r="AH47" s="31">
        <v>334316</v>
      </c>
      <c r="AI47" s="31">
        <v>806432</v>
      </c>
      <c r="AJ47" s="31">
        <v>3029300</v>
      </c>
      <c r="AK47" s="31">
        <v>0</v>
      </c>
      <c r="AL47" s="36">
        <v>13.60590354194551</v>
      </c>
      <c r="AM47" s="31">
        <v>1836962</v>
      </c>
      <c r="AN47" s="31">
        <v>1097294</v>
      </c>
      <c r="AO47" s="31">
        <v>95044</v>
      </c>
    </row>
    <row r="48" spans="1:41" hidden="1" outlineLevel="2" x14ac:dyDescent="0.2">
      <c r="A48" s="35">
        <v>920480122</v>
      </c>
      <c r="B48" s="35" t="s">
        <v>890</v>
      </c>
      <c r="C48" s="31" t="s">
        <v>821</v>
      </c>
      <c r="E48" s="90" t="s">
        <v>821</v>
      </c>
      <c r="F48" s="31">
        <v>114175</v>
      </c>
      <c r="G48" s="31">
        <v>16140</v>
      </c>
      <c r="H48" s="33">
        <v>9.0526300000000006</v>
      </c>
      <c r="I48" s="33">
        <v>0</v>
      </c>
      <c r="J48" s="33">
        <v>22.289470000000001</v>
      </c>
      <c r="K48" s="33">
        <v>2.7368399999999999</v>
      </c>
      <c r="L48" s="90" t="s">
        <v>821</v>
      </c>
      <c r="M48" s="31">
        <v>189634</v>
      </c>
      <c r="N48" s="32">
        <v>1.6609065031749508</v>
      </c>
      <c r="O48" s="31">
        <v>135</v>
      </c>
      <c r="P48" s="114">
        <v>25</v>
      </c>
      <c r="Q48" s="31">
        <v>611985</v>
      </c>
      <c r="R48" s="32">
        <v>5.3600613093934752</v>
      </c>
      <c r="S48" s="32">
        <v>3.2271902717867049</v>
      </c>
      <c r="T48" s="31">
        <v>7588</v>
      </c>
      <c r="U48" s="31">
        <v>2296</v>
      </c>
      <c r="V48" s="31">
        <v>60</v>
      </c>
      <c r="W48" s="90" t="s">
        <v>821</v>
      </c>
      <c r="X48" s="31">
        <v>114175</v>
      </c>
      <c r="Y48" s="31">
        <v>2004210</v>
      </c>
      <c r="Z48" s="31">
        <v>359198</v>
      </c>
      <c r="AA48" s="31">
        <v>0</v>
      </c>
      <c r="AB48" s="31">
        <v>298912</v>
      </c>
      <c r="AC48" s="31">
        <v>2662320</v>
      </c>
      <c r="AD48" s="31">
        <v>0</v>
      </c>
      <c r="AE48" s="31">
        <v>0</v>
      </c>
      <c r="AF48" s="90" t="s">
        <v>821</v>
      </c>
      <c r="AG48" s="31">
        <v>2091742</v>
      </c>
      <c r="AH48" s="31">
        <v>318089</v>
      </c>
      <c r="AI48" s="31">
        <v>426269</v>
      </c>
      <c r="AJ48" s="31">
        <v>2836100</v>
      </c>
      <c r="AK48" s="31">
        <v>661981</v>
      </c>
      <c r="AL48" s="36">
        <v>24.839938690606527</v>
      </c>
      <c r="AM48" s="31">
        <v>2476902</v>
      </c>
      <c r="AN48" s="31">
        <v>359198</v>
      </c>
      <c r="AO48" s="31">
        <v>0</v>
      </c>
    </row>
    <row r="49" spans="1:41" hidden="1" outlineLevel="2" x14ac:dyDescent="0.2">
      <c r="A49" s="35">
        <v>920480453</v>
      </c>
      <c r="B49" s="35" t="s">
        <v>890</v>
      </c>
      <c r="C49" s="31" t="s">
        <v>821</v>
      </c>
      <c r="E49" s="90" t="s">
        <v>821</v>
      </c>
      <c r="F49" s="31">
        <v>16670</v>
      </c>
      <c r="G49" s="31">
        <v>6203</v>
      </c>
      <c r="H49" s="33">
        <v>0.98667000000000005</v>
      </c>
      <c r="I49" s="33">
        <v>0.75</v>
      </c>
      <c r="J49" s="33">
        <v>1.8666700000000001</v>
      </c>
      <c r="K49" s="33">
        <v>1.4666699999999999</v>
      </c>
      <c r="L49" s="90" t="s">
        <v>821</v>
      </c>
      <c r="M49" s="31">
        <v>44628</v>
      </c>
      <c r="N49" s="32">
        <v>2.6771445710857829</v>
      </c>
      <c r="O49" s="31">
        <v>52</v>
      </c>
      <c r="P49" s="114">
        <v>0</v>
      </c>
      <c r="Q49" s="31">
        <v>93993</v>
      </c>
      <c r="R49" s="32">
        <v>5.6384523095380921</v>
      </c>
      <c r="S49" s="32">
        <v>2.1061441247647217</v>
      </c>
      <c r="T49" s="31">
        <v>0</v>
      </c>
      <c r="U49" s="31">
        <v>541</v>
      </c>
      <c r="V49" s="31">
        <v>11</v>
      </c>
      <c r="W49" s="90" t="s">
        <v>821</v>
      </c>
      <c r="X49" s="31">
        <v>16670</v>
      </c>
      <c r="Y49" s="31">
        <v>145431</v>
      </c>
      <c r="Z49" s="31">
        <v>32664</v>
      </c>
      <c r="AA49" s="31">
        <v>0</v>
      </c>
      <c r="AB49" s="31">
        <v>72966</v>
      </c>
      <c r="AC49" s="31">
        <v>251061</v>
      </c>
      <c r="AD49" s="31">
        <v>0</v>
      </c>
      <c r="AE49" s="31">
        <v>0</v>
      </c>
      <c r="AF49" s="90" t="s">
        <v>821</v>
      </c>
      <c r="AG49" s="31">
        <v>128062</v>
      </c>
      <c r="AH49" s="31">
        <v>56262</v>
      </c>
      <c r="AI49" s="31">
        <v>77712</v>
      </c>
      <c r="AJ49" s="31">
        <v>262036</v>
      </c>
      <c r="AK49" s="31">
        <v>0</v>
      </c>
      <c r="AL49" s="36">
        <v>15.719016196760649</v>
      </c>
      <c r="AM49" s="31">
        <v>229372</v>
      </c>
      <c r="AN49" s="31">
        <v>32664</v>
      </c>
      <c r="AO49" s="31">
        <v>0</v>
      </c>
    </row>
    <row r="50" spans="1:41" hidden="1" outlineLevel="2" x14ac:dyDescent="0.2">
      <c r="A50" s="35">
        <v>920480633</v>
      </c>
      <c r="B50" s="35" t="s">
        <v>890</v>
      </c>
      <c r="C50" s="31" t="s">
        <v>821</v>
      </c>
      <c r="E50" s="90" t="s">
        <v>821</v>
      </c>
      <c r="F50" s="31">
        <v>25829</v>
      </c>
      <c r="G50" s="31">
        <v>20037</v>
      </c>
      <c r="H50" s="33">
        <v>2.64</v>
      </c>
      <c r="I50" s="33">
        <v>1.52</v>
      </c>
      <c r="J50" s="33">
        <v>2.4533299999999998</v>
      </c>
      <c r="K50" s="33">
        <v>0.26667000000000002</v>
      </c>
      <c r="L50" s="90" t="s">
        <v>821</v>
      </c>
      <c r="M50" s="31">
        <v>62354</v>
      </c>
      <c r="N50" s="32">
        <v>2.4141081729838554</v>
      </c>
      <c r="O50" s="31">
        <v>67</v>
      </c>
      <c r="P50" s="114">
        <v>0</v>
      </c>
      <c r="Q50" s="31">
        <v>101357</v>
      </c>
      <c r="R50" s="32">
        <v>3.9241550195516668</v>
      </c>
      <c r="S50" s="32">
        <v>1.6255091894665941</v>
      </c>
      <c r="T50" s="31">
        <v>332</v>
      </c>
      <c r="U50" s="31">
        <v>1647</v>
      </c>
      <c r="V50" s="31">
        <v>20</v>
      </c>
      <c r="W50" s="90" t="s">
        <v>821</v>
      </c>
      <c r="X50" s="31">
        <v>25829</v>
      </c>
      <c r="Y50" s="31">
        <v>392535</v>
      </c>
      <c r="Z50" s="31">
        <v>69322</v>
      </c>
      <c r="AA50" s="31">
        <v>0</v>
      </c>
      <c r="AB50" s="31">
        <v>127594</v>
      </c>
      <c r="AC50" s="31">
        <v>589451</v>
      </c>
      <c r="AD50" s="31">
        <v>0</v>
      </c>
      <c r="AE50" s="31">
        <v>0</v>
      </c>
      <c r="AF50" s="90" t="s">
        <v>821</v>
      </c>
      <c r="AG50" s="31">
        <v>307780</v>
      </c>
      <c r="AH50" s="31">
        <v>78848</v>
      </c>
      <c r="AI50" s="31">
        <v>351220</v>
      </c>
      <c r="AJ50" s="31">
        <v>737848</v>
      </c>
      <c r="AK50" s="31">
        <v>0</v>
      </c>
      <c r="AL50" s="36">
        <v>28.566649889658912</v>
      </c>
      <c r="AM50" s="31">
        <v>668526</v>
      </c>
      <c r="AN50" s="31">
        <v>69322</v>
      </c>
      <c r="AO50" s="31">
        <v>0</v>
      </c>
    </row>
    <row r="51" spans="1:41" hidden="1" outlineLevel="2" x14ac:dyDescent="0.2">
      <c r="A51" s="35">
        <v>920480693</v>
      </c>
      <c r="B51" s="35" t="s">
        <v>890</v>
      </c>
      <c r="C51" s="31" t="s">
        <v>821</v>
      </c>
      <c r="E51" s="90" t="s">
        <v>821</v>
      </c>
      <c r="F51" s="31">
        <v>41714</v>
      </c>
      <c r="G51" s="31">
        <v>13186</v>
      </c>
      <c r="H51" s="33">
        <v>2</v>
      </c>
      <c r="I51" s="33">
        <v>0</v>
      </c>
      <c r="J51" s="33">
        <v>8.1999999999999993</v>
      </c>
      <c r="K51" s="33">
        <v>0.42857000000000001</v>
      </c>
      <c r="L51" s="90" t="s">
        <v>821</v>
      </c>
      <c r="M51" s="31">
        <v>63177</v>
      </c>
      <c r="N51" s="32">
        <v>1.5145274967636764</v>
      </c>
      <c r="O51" s="31">
        <v>72</v>
      </c>
      <c r="P51" s="114">
        <v>62</v>
      </c>
      <c r="Q51" s="31">
        <v>95001</v>
      </c>
      <c r="R51" s="32">
        <v>2.2774368317591218</v>
      </c>
      <c r="S51" s="32">
        <v>1.5037276223942257</v>
      </c>
      <c r="T51" s="31">
        <v>54</v>
      </c>
      <c r="U51" s="31">
        <v>928</v>
      </c>
      <c r="V51" s="31">
        <v>8</v>
      </c>
      <c r="W51" s="90" t="s">
        <v>821</v>
      </c>
      <c r="X51" s="31">
        <v>41714</v>
      </c>
      <c r="Y51" s="31">
        <v>282611</v>
      </c>
      <c r="Z51" s="31">
        <v>107077</v>
      </c>
      <c r="AA51" s="31">
        <v>0</v>
      </c>
      <c r="AB51" s="31">
        <v>74113</v>
      </c>
      <c r="AC51" s="31">
        <v>463801</v>
      </c>
      <c r="AD51" s="31">
        <v>246377</v>
      </c>
      <c r="AE51" s="31">
        <v>0</v>
      </c>
      <c r="AF51" s="90" t="s">
        <v>821</v>
      </c>
      <c r="AG51" s="31">
        <v>283527</v>
      </c>
      <c r="AH51" s="31">
        <v>57662</v>
      </c>
      <c r="AI51" s="31">
        <v>72863</v>
      </c>
      <c r="AJ51" s="31">
        <v>414052</v>
      </c>
      <c r="AK51" s="31">
        <v>0</v>
      </c>
      <c r="AL51" s="36">
        <v>9.9259720956992847</v>
      </c>
      <c r="AM51" s="31">
        <v>306975</v>
      </c>
      <c r="AN51" s="31">
        <v>107077</v>
      </c>
      <c r="AO51" s="31">
        <v>0</v>
      </c>
    </row>
    <row r="52" spans="1:41" outlineLevel="1" collapsed="1" x14ac:dyDescent="0.2">
      <c r="C52" s="31"/>
      <c r="D52" s="113"/>
      <c r="E52" s="90" t="s">
        <v>821</v>
      </c>
      <c r="F52" s="31">
        <v>198388</v>
      </c>
      <c r="G52" s="31">
        <v>55566</v>
      </c>
      <c r="H52" s="33">
        <v>14.679300000000001</v>
      </c>
      <c r="I52" s="33">
        <v>2.27</v>
      </c>
      <c r="J52" s="33">
        <v>34.809470000000005</v>
      </c>
      <c r="K52" s="33">
        <v>4.8987499999999997</v>
      </c>
      <c r="L52" s="90" t="s">
        <v>821</v>
      </c>
      <c r="M52" s="31">
        <v>359793</v>
      </c>
      <c r="N52" s="32">
        <v>8.2666867440082648</v>
      </c>
      <c r="O52" s="31">
        <v>326</v>
      </c>
      <c r="P52" s="114">
        <v>87</v>
      </c>
      <c r="Q52" s="31">
        <v>902336</v>
      </c>
      <c r="R52" s="32">
        <v>4.5483396173155635</v>
      </c>
      <c r="S52" s="32">
        <v>2.50793094918467</v>
      </c>
      <c r="T52" s="31">
        <v>7974</v>
      </c>
      <c r="U52" s="31">
        <v>5412</v>
      </c>
      <c r="V52" s="31">
        <v>99</v>
      </c>
      <c r="W52" s="90" t="s">
        <v>821</v>
      </c>
      <c r="X52" s="31">
        <v>198388</v>
      </c>
      <c r="Y52" s="31">
        <v>2824787</v>
      </c>
      <c r="Z52" s="31">
        <v>568261</v>
      </c>
      <c r="AA52" s="31">
        <v>0</v>
      </c>
      <c r="AB52" s="31">
        <v>573585</v>
      </c>
      <c r="AC52" s="31">
        <v>3966633</v>
      </c>
      <c r="AD52" s="31">
        <v>246377</v>
      </c>
      <c r="AE52" s="31">
        <v>0</v>
      </c>
      <c r="AF52" s="90" t="s">
        <v>821</v>
      </c>
      <c r="AG52" s="31">
        <v>2811111</v>
      </c>
      <c r="AH52" s="31">
        <v>510861</v>
      </c>
      <c r="AI52" s="31">
        <v>928064</v>
      </c>
      <c r="AJ52" s="31">
        <v>4250036</v>
      </c>
      <c r="AK52" s="31">
        <v>661981</v>
      </c>
      <c r="AL52" s="36">
        <v>21.422848156138475</v>
      </c>
      <c r="AM52" s="31">
        <v>3681775</v>
      </c>
      <c r="AN52" s="31">
        <v>568261</v>
      </c>
      <c r="AO52" s="31">
        <v>0</v>
      </c>
    </row>
    <row r="53" spans="1:41" hidden="1" outlineLevel="2" x14ac:dyDescent="0.2">
      <c r="A53" s="35">
        <v>915210274</v>
      </c>
      <c r="B53" s="35" t="s">
        <v>243</v>
      </c>
      <c r="C53" s="31" t="s">
        <v>14</v>
      </c>
      <c r="D53" s="6" t="s">
        <v>328</v>
      </c>
      <c r="E53" s="90" t="s">
        <v>14</v>
      </c>
      <c r="F53" s="31">
        <v>0</v>
      </c>
      <c r="G53" s="31">
        <v>1110</v>
      </c>
      <c r="H53" s="33">
        <v>6.8</v>
      </c>
      <c r="I53" s="33">
        <v>0</v>
      </c>
      <c r="J53" s="33">
        <v>6.82667</v>
      </c>
      <c r="K53" s="33">
        <v>0.16</v>
      </c>
      <c r="L53" s="90" t="s">
        <v>14</v>
      </c>
      <c r="M53" s="31">
        <v>22732</v>
      </c>
      <c r="N53" s="32">
        <v>0</v>
      </c>
      <c r="O53" s="31">
        <v>11</v>
      </c>
      <c r="P53" s="114" t="s">
        <v>1032</v>
      </c>
      <c r="Q53" s="31">
        <v>5119</v>
      </c>
      <c r="R53" s="32">
        <v>0</v>
      </c>
      <c r="S53" s="32">
        <v>0.22518916065458386</v>
      </c>
      <c r="T53" s="31">
        <v>353</v>
      </c>
      <c r="U53" s="31">
        <v>4707</v>
      </c>
      <c r="V53" s="31">
        <v>0</v>
      </c>
      <c r="W53" s="90" t="s">
        <v>14</v>
      </c>
      <c r="X53" s="31">
        <v>0</v>
      </c>
      <c r="Y53" s="31">
        <v>1175082</v>
      </c>
      <c r="Z53" s="31">
        <v>357434</v>
      </c>
      <c r="AA53" s="31">
        <v>44467</v>
      </c>
      <c r="AB53" s="31">
        <v>47699</v>
      </c>
      <c r="AC53" s="31">
        <v>1624682</v>
      </c>
      <c r="AD53" s="31">
        <v>0</v>
      </c>
      <c r="AE53" s="31">
        <v>0</v>
      </c>
      <c r="AF53" s="90" t="s">
        <v>14</v>
      </c>
      <c r="AG53" s="31">
        <v>844716</v>
      </c>
      <c r="AH53" s="31">
        <v>299701</v>
      </c>
      <c r="AI53" s="31">
        <v>369038</v>
      </c>
      <c r="AJ53" s="31">
        <v>1513455</v>
      </c>
      <c r="AK53" s="31">
        <v>51770</v>
      </c>
      <c r="AL53" s="36">
        <v>0</v>
      </c>
      <c r="AM53" s="31">
        <v>1111554</v>
      </c>
      <c r="AN53" s="31">
        <v>357434</v>
      </c>
      <c r="AO53" s="31">
        <v>44467</v>
      </c>
    </row>
    <row r="54" spans="1:41" hidden="1" outlineLevel="2" x14ac:dyDescent="0.2">
      <c r="A54" s="35">
        <v>915210453</v>
      </c>
      <c r="B54" s="35" t="s">
        <v>243</v>
      </c>
      <c r="C54" s="31" t="s">
        <v>14</v>
      </c>
      <c r="D54" s="6" t="s">
        <v>330</v>
      </c>
      <c r="E54" s="90" t="s">
        <v>14</v>
      </c>
      <c r="F54" s="31">
        <v>11973</v>
      </c>
      <c r="G54" s="31">
        <v>4311</v>
      </c>
      <c r="H54" s="33">
        <v>0.90666999999999998</v>
      </c>
      <c r="I54" s="33">
        <v>0</v>
      </c>
      <c r="J54" s="33">
        <v>5.0666700000000002</v>
      </c>
      <c r="K54" s="33">
        <v>0</v>
      </c>
      <c r="L54" s="90" t="s">
        <v>14</v>
      </c>
      <c r="M54" s="31">
        <v>47459</v>
      </c>
      <c r="N54" s="32">
        <v>3.9638352960828529</v>
      </c>
      <c r="O54" s="31">
        <v>86</v>
      </c>
      <c r="P54" s="114">
        <v>0</v>
      </c>
      <c r="Q54" s="31">
        <v>120763</v>
      </c>
      <c r="R54" s="32">
        <v>10.086277457612962</v>
      </c>
      <c r="S54" s="32">
        <v>2.5445753176425967</v>
      </c>
      <c r="T54" s="31">
        <v>26559</v>
      </c>
      <c r="U54" s="31">
        <v>21949</v>
      </c>
      <c r="V54" s="31">
        <v>6</v>
      </c>
      <c r="W54" s="90" t="s">
        <v>14</v>
      </c>
      <c r="X54" s="31">
        <v>11973</v>
      </c>
      <c r="Y54" s="31">
        <v>182654</v>
      </c>
      <c r="Z54" s="31">
        <v>45971</v>
      </c>
      <c r="AA54" s="31">
        <v>0</v>
      </c>
      <c r="AB54" s="31">
        <v>116692</v>
      </c>
      <c r="AC54" s="31">
        <v>345317</v>
      </c>
      <c r="AD54" s="31">
        <v>0</v>
      </c>
      <c r="AE54" s="31">
        <v>0</v>
      </c>
      <c r="AF54" s="90" t="s">
        <v>14</v>
      </c>
      <c r="AG54" s="31">
        <v>229762</v>
      </c>
      <c r="AH54" s="31">
        <v>40170</v>
      </c>
      <c r="AI54" s="31">
        <v>73349</v>
      </c>
      <c r="AJ54" s="31">
        <v>343281</v>
      </c>
      <c r="AK54" s="31">
        <v>0</v>
      </c>
      <c r="AL54" s="36">
        <v>28.671260335755449</v>
      </c>
      <c r="AM54" s="31">
        <v>297310</v>
      </c>
      <c r="AN54" s="31">
        <v>45971</v>
      </c>
      <c r="AO54" s="31">
        <v>0</v>
      </c>
    </row>
    <row r="55" spans="1:41" hidden="1" outlineLevel="2" x14ac:dyDescent="0.2">
      <c r="A55" s="35">
        <v>915210063</v>
      </c>
      <c r="B55" s="35" t="s">
        <v>243</v>
      </c>
      <c r="C55" s="31" t="s">
        <v>14</v>
      </c>
      <c r="D55" s="6" t="s">
        <v>330</v>
      </c>
      <c r="E55" s="90" t="s">
        <v>14</v>
      </c>
      <c r="F55" s="31">
        <v>53325</v>
      </c>
      <c r="G55" s="31">
        <v>22876</v>
      </c>
      <c r="H55" s="33">
        <v>4.0266700000000002</v>
      </c>
      <c r="I55" s="33">
        <v>0.98667000000000005</v>
      </c>
      <c r="J55" s="33">
        <v>17.440000000000001</v>
      </c>
      <c r="K55" s="33">
        <v>1.52</v>
      </c>
      <c r="L55" s="90" t="s">
        <v>14</v>
      </c>
      <c r="M55" s="31">
        <v>125252</v>
      </c>
      <c r="N55" s="32">
        <v>2.3488420065635256</v>
      </c>
      <c r="O55" s="31">
        <v>185</v>
      </c>
      <c r="P55" s="114">
        <v>0</v>
      </c>
      <c r="Q55" s="31">
        <v>425764</v>
      </c>
      <c r="R55" s="32">
        <v>7.9843225503984998</v>
      </c>
      <c r="S55" s="32">
        <v>3.3992590936671672</v>
      </c>
      <c r="T55" s="31">
        <v>51925</v>
      </c>
      <c r="U55" s="31">
        <v>71389</v>
      </c>
      <c r="V55" s="31">
        <v>37</v>
      </c>
      <c r="W55" s="90" t="s">
        <v>14</v>
      </c>
      <c r="X55" s="31">
        <v>53325</v>
      </c>
      <c r="Y55" s="31">
        <v>626963</v>
      </c>
      <c r="Z55" s="31">
        <v>140052</v>
      </c>
      <c r="AA55" s="31">
        <v>0</v>
      </c>
      <c r="AB55" s="31">
        <v>466460</v>
      </c>
      <c r="AC55" s="31">
        <v>1233475</v>
      </c>
      <c r="AD55" s="31" t="s">
        <v>1032</v>
      </c>
      <c r="AE55" s="31">
        <v>0</v>
      </c>
      <c r="AF55" s="90" t="s">
        <v>14</v>
      </c>
      <c r="AG55" s="31">
        <v>811475</v>
      </c>
      <c r="AH55" s="31">
        <v>126568</v>
      </c>
      <c r="AI55" s="31">
        <v>346672</v>
      </c>
      <c r="AJ55" s="31">
        <v>1284715</v>
      </c>
      <c r="AK55" s="31">
        <v>0</v>
      </c>
      <c r="AL55" s="36">
        <v>24.092170651664322</v>
      </c>
      <c r="AM55" s="31">
        <v>1144663</v>
      </c>
      <c r="AN55" s="31">
        <v>140052</v>
      </c>
      <c r="AO55" s="31">
        <v>0</v>
      </c>
    </row>
    <row r="56" spans="1:41" hidden="1" outlineLevel="2" x14ac:dyDescent="0.2">
      <c r="A56" s="35">
        <v>915210033</v>
      </c>
      <c r="B56" s="35" t="s">
        <v>243</v>
      </c>
      <c r="C56" s="31" t="s">
        <v>14</v>
      </c>
      <c r="D56" s="6" t="s">
        <v>330</v>
      </c>
      <c r="E56" s="90" t="s">
        <v>14</v>
      </c>
      <c r="F56" s="31">
        <v>81763</v>
      </c>
      <c r="G56" s="31">
        <v>29413</v>
      </c>
      <c r="H56" s="33">
        <v>5.36</v>
      </c>
      <c r="I56" s="33">
        <v>1.76</v>
      </c>
      <c r="J56" s="33">
        <v>19.733329999999999</v>
      </c>
      <c r="K56" s="33">
        <v>7.4933300000000003</v>
      </c>
      <c r="L56" s="90" t="s">
        <v>14</v>
      </c>
      <c r="M56" s="31">
        <v>159178</v>
      </c>
      <c r="N56" s="32">
        <v>1.9468219121118355</v>
      </c>
      <c r="O56" s="31">
        <v>146</v>
      </c>
      <c r="P56" s="114" t="s">
        <v>1032</v>
      </c>
      <c r="Q56" s="31">
        <v>781865</v>
      </c>
      <c r="R56" s="32">
        <v>9.562577204848159</v>
      </c>
      <c r="S56" s="32">
        <v>4.9118910904773276</v>
      </c>
      <c r="T56" s="31">
        <v>88192</v>
      </c>
      <c r="U56" s="31">
        <v>105186</v>
      </c>
      <c r="V56" s="31">
        <v>28</v>
      </c>
      <c r="W56" s="90" t="s">
        <v>14</v>
      </c>
      <c r="X56" s="31">
        <v>81763</v>
      </c>
      <c r="Y56" s="31">
        <v>827292</v>
      </c>
      <c r="Z56" s="31">
        <v>206648</v>
      </c>
      <c r="AA56" s="31">
        <v>0</v>
      </c>
      <c r="AB56" s="31">
        <v>533425</v>
      </c>
      <c r="AC56" s="31">
        <v>1567365</v>
      </c>
      <c r="AD56" s="31" t="s">
        <v>1032</v>
      </c>
      <c r="AE56" s="31">
        <v>0</v>
      </c>
      <c r="AF56" s="90" t="s">
        <v>14</v>
      </c>
      <c r="AG56" s="31">
        <v>948415</v>
      </c>
      <c r="AH56" s="31">
        <v>171930</v>
      </c>
      <c r="AI56" s="31">
        <v>370322</v>
      </c>
      <c r="AJ56" s="31">
        <v>1490667</v>
      </c>
      <c r="AK56" s="31">
        <v>0</v>
      </c>
      <c r="AL56" s="36">
        <v>18.231559507356629</v>
      </c>
      <c r="AM56" s="31">
        <v>1284019</v>
      </c>
      <c r="AN56" s="31">
        <v>206648</v>
      </c>
      <c r="AO56" s="31">
        <v>0</v>
      </c>
    </row>
    <row r="57" spans="1:41" hidden="1" outlineLevel="2" x14ac:dyDescent="0.2">
      <c r="A57" s="35">
        <v>915210543</v>
      </c>
      <c r="B57" s="35" t="s">
        <v>243</v>
      </c>
      <c r="C57" s="31" t="s">
        <v>14</v>
      </c>
      <c r="D57" s="6" t="s">
        <v>330</v>
      </c>
      <c r="E57" s="90" t="s">
        <v>14</v>
      </c>
      <c r="F57" s="31">
        <v>11423</v>
      </c>
      <c r="G57" s="31">
        <v>2820</v>
      </c>
      <c r="H57" s="33">
        <v>0.36842000000000003</v>
      </c>
      <c r="I57" s="33">
        <v>1</v>
      </c>
      <c r="J57" s="33">
        <v>2.2368399999999999</v>
      </c>
      <c r="K57" s="33">
        <v>2.632E-2</v>
      </c>
      <c r="L57" s="90" t="s">
        <v>14</v>
      </c>
      <c r="M57" s="31">
        <v>48811</v>
      </c>
      <c r="N57" s="32">
        <v>4.273045609734746</v>
      </c>
      <c r="O57" s="31">
        <v>89</v>
      </c>
      <c r="P57" s="114">
        <v>0</v>
      </c>
      <c r="Q57" s="31">
        <v>66959</v>
      </c>
      <c r="R57" s="32">
        <v>5.8617701129300537</v>
      </c>
      <c r="S57" s="32">
        <v>1.3718014382004056</v>
      </c>
      <c r="T57" s="31">
        <v>23290</v>
      </c>
      <c r="U57" s="31">
        <v>16522</v>
      </c>
      <c r="V57" s="31">
        <v>6</v>
      </c>
      <c r="W57" s="90" t="s">
        <v>14</v>
      </c>
      <c r="X57" s="31">
        <v>11423</v>
      </c>
      <c r="Y57" s="31">
        <v>121170</v>
      </c>
      <c r="Z57" s="31">
        <v>29927</v>
      </c>
      <c r="AA57" s="31">
        <v>0</v>
      </c>
      <c r="AB57" s="31">
        <v>13864</v>
      </c>
      <c r="AC57" s="31">
        <v>164961</v>
      </c>
      <c r="AD57" s="31">
        <v>0</v>
      </c>
      <c r="AE57" s="31">
        <v>0</v>
      </c>
      <c r="AF57" s="90" t="s">
        <v>14</v>
      </c>
      <c r="AG57" s="31">
        <v>100221</v>
      </c>
      <c r="AH57" s="31">
        <v>24167</v>
      </c>
      <c r="AI57" s="31">
        <v>24534</v>
      </c>
      <c r="AJ57" s="31">
        <v>148922</v>
      </c>
      <c r="AK57" s="31">
        <v>0</v>
      </c>
      <c r="AL57" s="36">
        <v>13.037030552394292</v>
      </c>
      <c r="AM57" s="31">
        <v>118995</v>
      </c>
      <c r="AN57" s="31">
        <v>29927</v>
      </c>
      <c r="AO57" s="31">
        <v>0</v>
      </c>
    </row>
    <row r="58" spans="1:41" hidden="1" outlineLevel="2" x14ac:dyDescent="0.2">
      <c r="A58" s="35">
        <v>915210363</v>
      </c>
      <c r="B58" s="35" t="s">
        <v>243</v>
      </c>
      <c r="C58" s="31" t="s">
        <v>14</v>
      </c>
      <c r="D58" s="6" t="s">
        <v>330</v>
      </c>
      <c r="E58" s="90" t="s">
        <v>14</v>
      </c>
      <c r="F58" s="31">
        <v>48089</v>
      </c>
      <c r="G58" s="31">
        <v>23888</v>
      </c>
      <c r="H58" s="33">
        <v>4.7733299999999996</v>
      </c>
      <c r="I58" s="33">
        <v>2</v>
      </c>
      <c r="J58" s="33">
        <v>9.8666699999999992</v>
      </c>
      <c r="K58" s="33">
        <v>1.68</v>
      </c>
      <c r="L58" s="90" t="s">
        <v>14</v>
      </c>
      <c r="M58" s="31">
        <v>121114</v>
      </c>
      <c r="N58" s="32">
        <v>2.5185385431179688</v>
      </c>
      <c r="O58" s="31">
        <v>79</v>
      </c>
      <c r="P58" s="114">
        <v>0</v>
      </c>
      <c r="Q58" s="31">
        <v>533745</v>
      </c>
      <c r="R58" s="32">
        <v>11.099107904094492</v>
      </c>
      <c r="S58" s="32">
        <v>4.4069636871047111</v>
      </c>
      <c r="T58" s="31">
        <v>69853</v>
      </c>
      <c r="U58" s="31">
        <v>73013</v>
      </c>
      <c r="V58" s="31">
        <v>17</v>
      </c>
      <c r="W58" s="90" t="s">
        <v>14</v>
      </c>
      <c r="X58" s="31">
        <v>48089</v>
      </c>
      <c r="Y58" s="31">
        <v>579667</v>
      </c>
      <c r="Z58" s="31">
        <v>136834</v>
      </c>
      <c r="AA58" s="31">
        <v>1995</v>
      </c>
      <c r="AB58" s="31">
        <v>266302</v>
      </c>
      <c r="AC58" s="31">
        <v>984798</v>
      </c>
      <c r="AD58" s="31">
        <v>8248</v>
      </c>
      <c r="AE58" s="31">
        <v>0</v>
      </c>
      <c r="AF58" s="90" t="s">
        <v>14</v>
      </c>
      <c r="AG58" s="31">
        <v>595303</v>
      </c>
      <c r="AH58" s="31">
        <v>118794</v>
      </c>
      <c r="AI58" s="31">
        <v>185218</v>
      </c>
      <c r="AJ58" s="31">
        <v>899315</v>
      </c>
      <c r="AK58" s="31">
        <v>49552</v>
      </c>
      <c r="AL58" s="36">
        <v>18.701054295161054</v>
      </c>
      <c r="AM58" s="31">
        <v>760486</v>
      </c>
      <c r="AN58" s="31">
        <v>136834</v>
      </c>
      <c r="AO58" s="31">
        <v>1995</v>
      </c>
    </row>
    <row r="59" spans="1:41" hidden="1" outlineLevel="2" x14ac:dyDescent="0.2">
      <c r="A59" s="35">
        <v>915210483</v>
      </c>
      <c r="B59" s="35" t="s">
        <v>243</v>
      </c>
      <c r="C59" s="31" t="s">
        <v>14</v>
      </c>
      <c r="D59" s="6" t="s">
        <v>330</v>
      </c>
      <c r="E59" s="90" t="s">
        <v>14</v>
      </c>
      <c r="F59" s="31">
        <v>7277</v>
      </c>
      <c r="G59" s="31">
        <v>8908</v>
      </c>
      <c r="H59" s="33">
        <v>1.8</v>
      </c>
      <c r="I59" s="33">
        <v>0</v>
      </c>
      <c r="J59" s="33">
        <v>7.0857099999999997</v>
      </c>
      <c r="K59" s="33">
        <v>1.4</v>
      </c>
      <c r="L59" s="90" t="s">
        <v>14</v>
      </c>
      <c r="M59" s="31">
        <v>86365</v>
      </c>
      <c r="N59" s="32">
        <v>11.868214923732307</v>
      </c>
      <c r="O59" s="31">
        <v>82</v>
      </c>
      <c r="P59" s="114">
        <v>0</v>
      </c>
      <c r="Q59" s="31">
        <v>204489</v>
      </c>
      <c r="R59" s="32">
        <v>28.100728322110761</v>
      </c>
      <c r="S59" s="32">
        <v>2.3677299832107912</v>
      </c>
      <c r="T59" s="31">
        <v>50641</v>
      </c>
      <c r="U59" s="31">
        <v>27863</v>
      </c>
      <c r="V59" s="31">
        <v>9</v>
      </c>
      <c r="W59" s="90" t="s">
        <v>14</v>
      </c>
      <c r="X59" s="31">
        <v>7277</v>
      </c>
      <c r="Y59" s="31">
        <v>263697</v>
      </c>
      <c r="Z59" s="31">
        <v>61338</v>
      </c>
      <c r="AA59" s="31">
        <v>0</v>
      </c>
      <c r="AB59" s="31">
        <v>158489</v>
      </c>
      <c r="AC59" s="31">
        <v>483524</v>
      </c>
      <c r="AD59" s="31">
        <v>0</v>
      </c>
      <c r="AE59" s="31">
        <v>0</v>
      </c>
      <c r="AF59" s="90" t="s">
        <v>14</v>
      </c>
      <c r="AG59" s="31">
        <v>320123</v>
      </c>
      <c r="AH59" s="31">
        <v>55242</v>
      </c>
      <c r="AI59" s="31">
        <v>98618</v>
      </c>
      <c r="AJ59" s="31">
        <v>473983</v>
      </c>
      <c r="AK59" s="31">
        <v>0</v>
      </c>
      <c r="AL59" s="36">
        <v>65.134396042325136</v>
      </c>
      <c r="AM59" s="31">
        <v>412645</v>
      </c>
      <c r="AN59" s="31">
        <v>61338</v>
      </c>
      <c r="AO59" s="31">
        <v>0</v>
      </c>
    </row>
    <row r="60" spans="1:41" hidden="1" outlineLevel="2" x14ac:dyDescent="0.2">
      <c r="A60" s="35">
        <v>915210663</v>
      </c>
      <c r="B60" s="35" t="s">
        <v>243</v>
      </c>
      <c r="C60" s="31" t="s">
        <v>14</v>
      </c>
      <c r="D60" s="6" t="s">
        <v>330</v>
      </c>
      <c r="E60" s="90" t="s">
        <v>14</v>
      </c>
      <c r="F60" s="31">
        <v>30881</v>
      </c>
      <c r="G60" s="31">
        <v>9531</v>
      </c>
      <c r="H60" s="33">
        <v>1.92</v>
      </c>
      <c r="I60" s="33">
        <v>0</v>
      </c>
      <c r="J60" s="33">
        <v>10.66667</v>
      </c>
      <c r="K60" s="33">
        <v>0.21332999999999999</v>
      </c>
      <c r="L60" s="90" t="s">
        <v>14</v>
      </c>
      <c r="M60" s="31">
        <v>72060</v>
      </c>
      <c r="N60" s="32">
        <v>2.3334736569411612</v>
      </c>
      <c r="O60" s="31">
        <v>110</v>
      </c>
      <c r="P60" s="114">
        <v>0</v>
      </c>
      <c r="Q60" s="31">
        <v>201018</v>
      </c>
      <c r="R60" s="32">
        <v>6.5094394611573456</v>
      </c>
      <c r="S60" s="32">
        <v>2.789592006661116</v>
      </c>
      <c r="T60" s="31">
        <v>61072</v>
      </c>
      <c r="U60" s="31">
        <v>36835</v>
      </c>
      <c r="V60" s="31">
        <v>10</v>
      </c>
      <c r="W60" s="90" t="s">
        <v>14</v>
      </c>
      <c r="X60" s="31">
        <v>30881</v>
      </c>
      <c r="Y60" s="31">
        <v>368156</v>
      </c>
      <c r="Z60" s="31">
        <v>79833</v>
      </c>
      <c r="AA60" s="31">
        <v>0</v>
      </c>
      <c r="AB60" s="31">
        <v>192428</v>
      </c>
      <c r="AC60" s="31">
        <v>640417</v>
      </c>
      <c r="AD60" s="31">
        <v>35</v>
      </c>
      <c r="AE60" s="31">
        <v>0</v>
      </c>
      <c r="AF60" s="90" t="s">
        <v>14</v>
      </c>
      <c r="AG60" s="31">
        <v>321631</v>
      </c>
      <c r="AH60" s="31">
        <v>69443</v>
      </c>
      <c r="AI60" s="31">
        <v>196037</v>
      </c>
      <c r="AJ60" s="31">
        <v>587111</v>
      </c>
      <c r="AK60" s="31">
        <v>618836</v>
      </c>
      <c r="AL60" s="36">
        <v>19.012046242025843</v>
      </c>
      <c r="AM60" s="31">
        <v>507278</v>
      </c>
      <c r="AN60" s="31">
        <v>79833</v>
      </c>
      <c r="AO60" s="31">
        <v>0</v>
      </c>
    </row>
    <row r="61" spans="1:41" hidden="1" outlineLevel="2" x14ac:dyDescent="0.2">
      <c r="A61" s="35">
        <v>915220302</v>
      </c>
      <c r="B61" s="35" t="s">
        <v>866</v>
      </c>
      <c r="C61" s="31" t="s">
        <v>14</v>
      </c>
      <c r="E61" s="90" t="s">
        <v>14</v>
      </c>
      <c r="F61" s="31">
        <v>234520</v>
      </c>
      <c r="G61" s="31">
        <v>146546</v>
      </c>
      <c r="H61" s="33">
        <v>20</v>
      </c>
      <c r="I61" s="33">
        <v>1.0133300000000001</v>
      </c>
      <c r="J61" s="33">
        <v>99.28</v>
      </c>
      <c r="K61" s="33">
        <v>3.73333</v>
      </c>
      <c r="L61" s="90" t="s">
        <v>14</v>
      </c>
      <c r="M61" s="31">
        <v>419212</v>
      </c>
      <c r="N61" s="32">
        <v>1.787531980214907</v>
      </c>
      <c r="O61" s="31">
        <v>260</v>
      </c>
      <c r="P61" s="114">
        <v>11</v>
      </c>
      <c r="Q61" s="31">
        <v>1244201</v>
      </c>
      <c r="R61" s="32">
        <v>5.3053087156745695</v>
      </c>
      <c r="S61" s="32">
        <v>2.9679517761896128</v>
      </c>
      <c r="T61" s="31">
        <v>5400</v>
      </c>
      <c r="U61" s="31">
        <v>6901</v>
      </c>
      <c r="V61" s="31">
        <v>170</v>
      </c>
      <c r="W61" s="90" t="s">
        <v>14</v>
      </c>
      <c r="X61" s="31">
        <v>234520</v>
      </c>
      <c r="Y61" s="31">
        <v>4640670</v>
      </c>
      <c r="Z61" s="31">
        <v>1360630</v>
      </c>
      <c r="AA61" s="31">
        <v>8055</v>
      </c>
      <c r="AB61" s="31">
        <v>699510</v>
      </c>
      <c r="AC61" s="31">
        <v>6708865</v>
      </c>
      <c r="AD61" s="31" t="s">
        <v>1032</v>
      </c>
      <c r="AE61" s="31">
        <v>0</v>
      </c>
      <c r="AF61" s="90" t="s">
        <v>14</v>
      </c>
      <c r="AG61" s="31">
        <v>4573881</v>
      </c>
      <c r="AH61" s="31">
        <v>891149</v>
      </c>
      <c r="AI61" s="31">
        <v>1443481</v>
      </c>
      <c r="AJ61" s="31">
        <v>6908511</v>
      </c>
      <c r="AK61" s="31">
        <v>0</v>
      </c>
      <c r="AL61" s="36">
        <v>29.458088862357155</v>
      </c>
      <c r="AM61" s="31">
        <v>5539826</v>
      </c>
      <c r="AN61" s="31">
        <v>1360630</v>
      </c>
      <c r="AO61" s="31">
        <v>8055</v>
      </c>
    </row>
    <row r="62" spans="1:41" hidden="1" outlineLevel="2" x14ac:dyDescent="0.2">
      <c r="A62" s="35">
        <v>915220125</v>
      </c>
      <c r="B62" s="35" t="s">
        <v>866</v>
      </c>
      <c r="C62" s="31" t="s">
        <v>14</v>
      </c>
      <c r="E62" s="90" t="s">
        <v>14</v>
      </c>
      <c r="F62" s="31">
        <v>24679</v>
      </c>
      <c r="G62" s="31">
        <v>34276</v>
      </c>
      <c r="H62" s="33">
        <v>6.6</v>
      </c>
      <c r="I62" s="33">
        <v>0</v>
      </c>
      <c r="J62" s="33">
        <v>9.1</v>
      </c>
      <c r="K62" s="33">
        <v>1.25</v>
      </c>
      <c r="L62" s="90" t="s">
        <v>14</v>
      </c>
      <c r="M62" s="31">
        <v>136194</v>
      </c>
      <c r="N62" s="32">
        <v>5.5186190688439565</v>
      </c>
      <c r="O62" s="31">
        <v>322</v>
      </c>
      <c r="P62" s="114">
        <v>0</v>
      </c>
      <c r="Q62" s="31">
        <v>284382</v>
      </c>
      <c r="R62" s="32">
        <v>11.523238380809595</v>
      </c>
      <c r="S62" s="32">
        <v>2.0880655535486143</v>
      </c>
      <c r="T62" s="31">
        <v>1692</v>
      </c>
      <c r="U62" s="31">
        <v>1028</v>
      </c>
      <c r="V62" s="31">
        <v>26</v>
      </c>
      <c r="W62" s="90" t="s">
        <v>14</v>
      </c>
      <c r="X62" s="31">
        <v>24679</v>
      </c>
      <c r="Y62" s="31">
        <v>1175608</v>
      </c>
      <c r="Z62" s="31">
        <v>67830</v>
      </c>
      <c r="AA62" s="31">
        <v>0</v>
      </c>
      <c r="AB62" s="31">
        <v>43541</v>
      </c>
      <c r="AC62" s="31">
        <v>1286979</v>
      </c>
      <c r="AD62" s="31">
        <v>0</v>
      </c>
      <c r="AE62" s="31">
        <v>0</v>
      </c>
      <c r="AF62" s="90" t="s">
        <v>14</v>
      </c>
      <c r="AG62" s="31">
        <v>879586</v>
      </c>
      <c r="AH62" s="31">
        <v>159796</v>
      </c>
      <c r="AI62" s="31">
        <v>224249</v>
      </c>
      <c r="AJ62" s="31">
        <v>1263631</v>
      </c>
      <c r="AK62" s="31">
        <v>0</v>
      </c>
      <c r="AL62" s="36">
        <v>51.202682442562505</v>
      </c>
      <c r="AM62" s="31">
        <v>1195801</v>
      </c>
      <c r="AN62" s="31">
        <v>67830</v>
      </c>
      <c r="AO62" s="31">
        <v>0</v>
      </c>
    </row>
    <row r="63" spans="1:41" hidden="1" outlineLevel="2" x14ac:dyDescent="0.2">
      <c r="A63" s="35">
        <v>915220633</v>
      </c>
      <c r="B63" s="35" t="s">
        <v>866</v>
      </c>
      <c r="C63" s="31" t="s">
        <v>14</v>
      </c>
      <c r="E63" s="90" t="s">
        <v>14</v>
      </c>
      <c r="F63" s="31">
        <v>8901</v>
      </c>
      <c r="G63" s="31">
        <v>13524</v>
      </c>
      <c r="H63" s="33">
        <v>1</v>
      </c>
      <c r="I63" s="33">
        <v>1.1000000000000001</v>
      </c>
      <c r="J63" s="33">
        <v>2.7</v>
      </c>
      <c r="K63" s="33">
        <v>1.125</v>
      </c>
      <c r="L63" s="90" t="s">
        <v>14</v>
      </c>
      <c r="M63" s="31">
        <v>55527</v>
      </c>
      <c r="N63" s="32">
        <v>6.2382878328277718</v>
      </c>
      <c r="O63" s="31">
        <v>43</v>
      </c>
      <c r="P63" s="114" t="s">
        <v>1032</v>
      </c>
      <c r="Q63" s="31">
        <v>41263</v>
      </c>
      <c r="R63" s="32">
        <v>4.6357712616559938</v>
      </c>
      <c r="S63" s="32">
        <v>0.74311596160426463</v>
      </c>
      <c r="T63" s="31">
        <v>988</v>
      </c>
      <c r="U63" s="31">
        <v>1583</v>
      </c>
      <c r="V63" s="31">
        <v>9</v>
      </c>
      <c r="W63" s="90" t="s">
        <v>14</v>
      </c>
      <c r="X63" s="31">
        <v>8901</v>
      </c>
      <c r="Y63" s="31">
        <v>50080</v>
      </c>
      <c r="Z63" s="31">
        <v>0</v>
      </c>
      <c r="AA63" s="31">
        <v>0</v>
      </c>
      <c r="AB63" s="31">
        <v>56123</v>
      </c>
      <c r="AC63" s="31">
        <v>106203</v>
      </c>
      <c r="AD63" s="31">
        <v>0</v>
      </c>
      <c r="AE63" s="31">
        <v>0</v>
      </c>
      <c r="AF63" s="90" t="s">
        <v>14</v>
      </c>
      <c r="AG63" s="31">
        <v>106669</v>
      </c>
      <c r="AH63" s="31">
        <v>34836</v>
      </c>
      <c r="AI63" s="31">
        <v>36143</v>
      </c>
      <c r="AJ63" s="31">
        <v>177648</v>
      </c>
      <c r="AK63" s="31">
        <v>0</v>
      </c>
      <c r="AL63" s="36">
        <v>19.958206943040107</v>
      </c>
      <c r="AM63" s="31">
        <v>177648</v>
      </c>
      <c r="AN63" s="31">
        <v>0</v>
      </c>
      <c r="AO63" s="31">
        <v>0</v>
      </c>
    </row>
    <row r="64" spans="1:41" hidden="1" outlineLevel="2" x14ac:dyDescent="0.2">
      <c r="A64" s="35">
        <v>915500063</v>
      </c>
      <c r="B64" s="35" t="s">
        <v>905</v>
      </c>
      <c r="C64" s="31" t="s">
        <v>14</v>
      </c>
      <c r="E64" s="90" t="s">
        <v>14</v>
      </c>
      <c r="F64" s="31">
        <v>3738</v>
      </c>
      <c r="G64" s="31">
        <v>2386</v>
      </c>
      <c r="H64" s="33">
        <v>0</v>
      </c>
      <c r="I64" s="33">
        <v>0.68571000000000004</v>
      </c>
      <c r="J64" s="33">
        <v>0.42857000000000001</v>
      </c>
      <c r="K64" s="33">
        <v>0.62856999999999996</v>
      </c>
      <c r="L64" s="90" t="s">
        <v>14</v>
      </c>
      <c r="M64" s="31">
        <v>43747</v>
      </c>
      <c r="N64" s="32">
        <v>11.703317281968967</v>
      </c>
      <c r="O64" s="31">
        <v>36</v>
      </c>
      <c r="P64" s="114">
        <v>0</v>
      </c>
      <c r="Q64" s="31">
        <v>15169</v>
      </c>
      <c r="R64" s="32">
        <v>4.0580524344569291</v>
      </c>
      <c r="S64" s="32">
        <v>0.34674377671611767</v>
      </c>
      <c r="T64" s="31">
        <v>397</v>
      </c>
      <c r="U64" s="31">
        <v>765</v>
      </c>
      <c r="V64" s="31">
        <v>7</v>
      </c>
      <c r="W64" s="90" t="s">
        <v>14</v>
      </c>
      <c r="X64" s="31">
        <v>3738</v>
      </c>
      <c r="Y64" s="31">
        <v>2250</v>
      </c>
      <c r="Z64" s="31">
        <v>10867</v>
      </c>
      <c r="AA64" s="31">
        <v>0</v>
      </c>
      <c r="AB64" s="31">
        <v>22581</v>
      </c>
      <c r="AC64" s="31">
        <v>35698</v>
      </c>
      <c r="AD64" s="31">
        <v>0</v>
      </c>
      <c r="AE64" s="31">
        <v>0</v>
      </c>
      <c r="AF64" s="90" t="s">
        <v>14</v>
      </c>
      <c r="AG64" s="31">
        <v>18328</v>
      </c>
      <c r="AH64" s="31">
        <v>3486</v>
      </c>
      <c r="AI64" s="31">
        <v>12258</v>
      </c>
      <c r="AJ64" s="31">
        <v>34072</v>
      </c>
      <c r="AK64" s="31">
        <v>0</v>
      </c>
      <c r="AL64" s="36">
        <v>9.1150347779561258</v>
      </c>
      <c r="AM64" s="31">
        <v>23205</v>
      </c>
      <c r="AN64" s="31">
        <v>10867</v>
      </c>
      <c r="AO64" s="31">
        <v>0</v>
      </c>
    </row>
    <row r="65" spans="1:41" hidden="1" outlineLevel="2" x14ac:dyDescent="0.2">
      <c r="A65" s="35">
        <v>915500033</v>
      </c>
      <c r="B65" s="35" t="s">
        <v>905</v>
      </c>
      <c r="C65" s="31" t="s">
        <v>14</v>
      </c>
      <c r="E65" s="90" t="s">
        <v>14</v>
      </c>
      <c r="F65" s="31">
        <v>3038</v>
      </c>
      <c r="G65" s="31">
        <v>685</v>
      </c>
      <c r="H65" s="33">
        <v>0</v>
      </c>
      <c r="I65" s="33">
        <v>0.77142999999999995</v>
      </c>
      <c r="J65" s="33">
        <v>0</v>
      </c>
      <c r="K65" s="33">
        <v>0.42857000000000001</v>
      </c>
      <c r="L65" s="90" t="s">
        <v>14</v>
      </c>
      <c r="M65" s="31">
        <v>11841</v>
      </c>
      <c r="N65" s="32">
        <v>3.8976300197498355</v>
      </c>
      <c r="O65" s="31">
        <v>22</v>
      </c>
      <c r="P65" s="114">
        <v>0</v>
      </c>
      <c r="Q65" s="31">
        <v>10174</v>
      </c>
      <c r="R65" s="32">
        <v>3.3489137590520079</v>
      </c>
      <c r="S65" s="32">
        <v>0.85921797145511358</v>
      </c>
      <c r="T65" s="31">
        <v>420</v>
      </c>
      <c r="U65" s="31">
        <v>1205</v>
      </c>
      <c r="V65" s="31">
        <v>3</v>
      </c>
      <c r="W65" s="90" t="s">
        <v>14</v>
      </c>
      <c r="X65" s="31">
        <v>3038</v>
      </c>
      <c r="Y65" s="31">
        <v>1000</v>
      </c>
      <c r="Z65" s="31">
        <v>5817</v>
      </c>
      <c r="AA65" s="31">
        <v>0</v>
      </c>
      <c r="AB65" s="31">
        <v>22154</v>
      </c>
      <c r="AC65" s="31">
        <v>28971</v>
      </c>
      <c r="AD65" s="31">
        <v>0</v>
      </c>
      <c r="AE65" s="31">
        <v>0</v>
      </c>
      <c r="AF65" s="90" t="s">
        <v>14</v>
      </c>
      <c r="AG65" s="31">
        <v>14094</v>
      </c>
      <c r="AH65" s="31">
        <v>5931</v>
      </c>
      <c r="AI65" s="31">
        <v>10930</v>
      </c>
      <c r="AJ65" s="31">
        <v>30955</v>
      </c>
      <c r="AK65" s="31">
        <v>0</v>
      </c>
      <c r="AL65" s="36">
        <v>10.189269256089533</v>
      </c>
      <c r="AM65" s="31">
        <v>25138</v>
      </c>
      <c r="AN65" s="31">
        <v>5817</v>
      </c>
      <c r="AO65" s="31">
        <v>0</v>
      </c>
    </row>
    <row r="66" spans="1:41" hidden="1" outlineLevel="2" x14ac:dyDescent="0.2">
      <c r="A66" s="35">
        <v>915500423</v>
      </c>
      <c r="B66" s="35" t="s">
        <v>905</v>
      </c>
      <c r="C66" s="31" t="s">
        <v>14</v>
      </c>
      <c r="E66" s="90" t="s">
        <v>14</v>
      </c>
      <c r="F66" s="31">
        <v>4898</v>
      </c>
      <c r="G66" s="31">
        <v>1870</v>
      </c>
      <c r="H66" s="33">
        <v>0</v>
      </c>
      <c r="I66" s="33">
        <v>1</v>
      </c>
      <c r="J66" s="33">
        <v>0.29730000000000001</v>
      </c>
      <c r="K66" s="33">
        <v>0</v>
      </c>
      <c r="L66" s="90" t="s">
        <v>14</v>
      </c>
      <c r="M66" s="31">
        <v>34153</v>
      </c>
      <c r="N66" s="32">
        <v>6.9728460596161694</v>
      </c>
      <c r="O66" s="31">
        <v>36</v>
      </c>
      <c r="P66" s="114" t="s">
        <v>1032</v>
      </c>
      <c r="Q66" s="31">
        <v>6056</v>
      </c>
      <c r="R66" s="32">
        <v>1.2364230298080849</v>
      </c>
      <c r="S66" s="32">
        <v>0.17731970837115335</v>
      </c>
      <c r="T66" s="31">
        <v>252</v>
      </c>
      <c r="U66" s="31">
        <v>532</v>
      </c>
      <c r="V66" s="31">
        <v>4</v>
      </c>
      <c r="W66" s="90" t="s">
        <v>14</v>
      </c>
      <c r="X66" s="31">
        <v>4898</v>
      </c>
      <c r="Y66" s="31">
        <v>8030</v>
      </c>
      <c r="Z66" s="31">
        <v>7976</v>
      </c>
      <c r="AA66" s="31">
        <v>0</v>
      </c>
      <c r="AB66" s="31">
        <v>54944</v>
      </c>
      <c r="AC66" s="31">
        <v>70950</v>
      </c>
      <c r="AD66" s="31">
        <v>0</v>
      </c>
      <c r="AE66" s="31">
        <v>0</v>
      </c>
      <c r="AF66" s="90" t="s">
        <v>14</v>
      </c>
      <c r="AG66" s="31">
        <v>61006</v>
      </c>
      <c r="AH66" s="31">
        <v>9195</v>
      </c>
      <c r="AI66" s="31">
        <v>13829</v>
      </c>
      <c r="AJ66" s="31">
        <v>84030</v>
      </c>
      <c r="AK66" s="31">
        <v>0</v>
      </c>
      <c r="AL66" s="36">
        <v>17.155982033483053</v>
      </c>
      <c r="AM66" s="31">
        <v>76054</v>
      </c>
      <c r="AN66" s="31">
        <v>7976</v>
      </c>
      <c r="AO66" s="31">
        <v>0</v>
      </c>
    </row>
    <row r="67" spans="1:41" hidden="1" outlineLevel="2" x14ac:dyDescent="0.2">
      <c r="A67" s="35">
        <v>915500543</v>
      </c>
      <c r="B67" s="35" t="s">
        <v>905</v>
      </c>
      <c r="C67" s="31" t="s">
        <v>14</v>
      </c>
      <c r="E67" s="90" t="s">
        <v>14</v>
      </c>
      <c r="F67" s="31">
        <v>9298</v>
      </c>
      <c r="G67" s="31">
        <v>3300</v>
      </c>
      <c r="H67" s="33">
        <v>0</v>
      </c>
      <c r="I67" s="33">
        <v>1</v>
      </c>
      <c r="J67" s="33">
        <v>3.3714300000000001</v>
      </c>
      <c r="K67" s="33">
        <v>0.51429000000000002</v>
      </c>
      <c r="L67" s="90" t="s">
        <v>14</v>
      </c>
      <c r="M67" s="31">
        <v>70359</v>
      </c>
      <c r="N67" s="32">
        <v>7.5671112067111208</v>
      </c>
      <c r="O67" s="31">
        <v>86</v>
      </c>
      <c r="P67" s="114">
        <v>0</v>
      </c>
      <c r="Q67" s="31">
        <v>48437</v>
      </c>
      <c r="R67" s="32">
        <v>5.2093998709399871</v>
      </c>
      <c r="S67" s="32">
        <v>0.68842649838684467</v>
      </c>
      <c r="T67" s="31">
        <v>1545</v>
      </c>
      <c r="U67" s="31">
        <v>1262</v>
      </c>
      <c r="V67" s="31">
        <v>8</v>
      </c>
      <c r="W67" s="90" t="s">
        <v>14</v>
      </c>
      <c r="X67" s="31">
        <v>9298</v>
      </c>
      <c r="Y67" s="31">
        <v>2760</v>
      </c>
      <c r="Z67" s="31">
        <v>27528</v>
      </c>
      <c r="AA67" s="31">
        <v>0</v>
      </c>
      <c r="AB67" s="31">
        <v>88690</v>
      </c>
      <c r="AC67" s="31">
        <v>118978</v>
      </c>
      <c r="AD67" s="31">
        <v>660</v>
      </c>
      <c r="AE67" s="31">
        <v>0</v>
      </c>
      <c r="AF67" s="90" t="s">
        <v>14</v>
      </c>
      <c r="AG67" s="31">
        <v>99921</v>
      </c>
      <c r="AH67" s="31">
        <v>27922</v>
      </c>
      <c r="AI67" s="31">
        <v>45887</v>
      </c>
      <c r="AJ67" s="31">
        <v>173730</v>
      </c>
      <c r="AK67" s="31">
        <v>0</v>
      </c>
      <c r="AL67" s="36">
        <v>18.684663368466335</v>
      </c>
      <c r="AM67" s="31">
        <v>146202</v>
      </c>
      <c r="AN67" s="31">
        <v>27528</v>
      </c>
      <c r="AO67" s="31">
        <v>0</v>
      </c>
    </row>
    <row r="68" spans="1:41" outlineLevel="1" collapsed="1" x14ac:dyDescent="0.2">
      <c r="C68" s="31"/>
      <c r="D68" s="113"/>
      <c r="E68" s="90" t="s">
        <v>14</v>
      </c>
      <c r="F68" s="31">
        <v>533803</v>
      </c>
      <c r="G68" s="31">
        <v>305444</v>
      </c>
      <c r="H68" s="33">
        <v>53.55509</v>
      </c>
      <c r="I68" s="33">
        <v>11.31714</v>
      </c>
      <c r="J68" s="33">
        <v>194.09986000000001</v>
      </c>
      <c r="K68" s="33">
        <v>20.172739999999997</v>
      </c>
      <c r="L68" s="90" t="s">
        <v>14</v>
      </c>
      <c r="M68" s="31">
        <v>1454004</v>
      </c>
      <c r="N68" s="32">
        <v>72.938115398217121</v>
      </c>
      <c r="O68" s="31">
        <v>1593</v>
      </c>
      <c r="P68" s="114">
        <v>11</v>
      </c>
      <c r="Q68" s="31">
        <v>3989404</v>
      </c>
      <c r="R68" s="32">
        <v>7.4735511040589877</v>
      </c>
      <c r="S68" s="32">
        <v>2.7437366059515655</v>
      </c>
      <c r="T68" s="31">
        <v>382579</v>
      </c>
      <c r="U68" s="31">
        <v>370740</v>
      </c>
      <c r="V68" s="31">
        <v>340</v>
      </c>
      <c r="W68" s="90" t="s">
        <v>14</v>
      </c>
      <c r="X68" s="31">
        <v>533803</v>
      </c>
      <c r="Y68" s="31">
        <v>10025079</v>
      </c>
      <c r="Z68" s="31">
        <v>2538685</v>
      </c>
      <c r="AA68" s="31">
        <v>54517</v>
      </c>
      <c r="AB68" s="31">
        <v>2782902</v>
      </c>
      <c r="AC68" s="31">
        <v>15401183</v>
      </c>
      <c r="AD68" s="31">
        <v>8943</v>
      </c>
      <c r="AE68" s="31">
        <v>0</v>
      </c>
      <c r="AF68" s="90" t="s">
        <v>14</v>
      </c>
      <c r="AG68" s="31">
        <v>9925131</v>
      </c>
      <c r="AH68" s="31">
        <v>2038330</v>
      </c>
      <c r="AI68" s="31">
        <v>3450565</v>
      </c>
      <c r="AJ68" s="31">
        <v>15414026</v>
      </c>
      <c r="AK68" s="31">
        <v>720158</v>
      </c>
      <c r="AL68" s="36">
        <v>28.875869937036697</v>
      </c>
      <c r="AM68" s="31">
        <v>12820824</v>
      </c>
      <c r="AN68" s="31">
        <v>2538685</v>
      </c>
      <c r="AO68" s="31">
        <v>54517</v>
      </c>
    </row>
    <row r="69" spans="1:41" hidden="1" outlineLevel="2" x14ac:dyDescent="0.2">
      <c r="A69" s="35">
        <v>910140053</v>
      </c>
      <c r="B69" s="35" t="s">
        <v>673</v>
      </c>
      <c r="C69" s="31" t="s">
        <v>102</v>
      </c>
      <c r="D69" s="6" t="s">
        <v>328</v>
      </c>
      <c r="E69" s="90" t="s">
        <v>102</v>
      </c>
      <c r="F69" s="31">
        <v>0</v>
      </c>
      <c r="G69" s="31">
        <v>0</v>
      </c>
      <c r="H69" s="33">
        <v>0</v>
      </c>
      <c r="I69" s="33">
        <v>0</v>
      </c>
      <c r="J69" s="33">
        <v>0</v>
      </c>
      <c r="K69" s="33">
        <v>0</v>
      </c>
      <c r="L69" s="90" t="s">
        <v>102</v>
      </c>
      <c r="M69" s="31">
        <v>0</v>
      </c>
      <c r="N69" s="32">
        <v>0</v>
      </c>
      <c r="O69" s="31">
        <v>0</v>
      </c>
      <c r="P69" s="114">
        <v>0</v>
      </c>
      <c r="Q69" s="31">
        <v>0</v>
      </c>
      <c r="R69" s="32">
        <v>0</v>
      </c>
      <c r="S69" s="32">
        <v>0</v>
      </c>
      <c r="T69" s="31">
        <v>0</v>
      </c>
      <c r="U69" s="31">
        <v>0</v>
      </c>
      <c r="V69" s="31">
        <v>0</v>
      </c>
      <c r="W69" s="90" t="s">
        <v>102</v>
      </c>
      <c r="X69" s="31">
        <v>0</v>
      </c>
      <c r="Y69" s="31">
        <v>10000</v>
      </c>
      <c r="Z69" s="31">
        <v>70825</v>
      </c>
      <c r="AA69" s="31">
        <v>0</v>
      </c>
      <c r="AB69" s="31">
        <v>12644</v>
      </c>
      <c r="AC69" s="31">
        <v>93469</v>
      </c>
      <c r="AD69" s="31">
        <v>0</v>
      </c>
      <c r="AE69" s="31">
        <v>0</v>
      </c>
      <c r="AF69" s="90" t="s">
        <v>102</v>
      </c>
      <c r="AG69" s="31">
        <v>0</v>
      </c>
      <c r="AH69" s="31">
        <v>84341</v>
      </c>
      <c r="AI69" s="31">
        <v>3412</v>
      </c>
      <c r="AJ69" s="31">
        <v>87753</v>
      </c>
      <c r="AK69" s="31">
        <v>0</v>
      </c>
      <c r="AL69" s="36">
        <v>0</v>
      </c>
      <c r="AM69" s="31">
        <v>16928</v>
      </c>
      <c r="AN69" s="31">
        <v>70825</v>
      </c>
      <c r="AO69" s="31">
        <v>0</v>
      </c>
    </row>
    <row r="70" spans="1:41" hidden="1" outlineLevel="2" x14ac:dyDescent="0.2">
      <c r="A70" s="35">
        <v>910140033</v>
      </c>
      <c r="B70" s="35" t="s">
        <v>673</v>
      </c>
      <c r="C70" s="31" t="s">
        <v>102</v>
      </c>
      <c r="D70" s="6" t="s">
        <v>330</v>
      </c>
      <c r="E70" s="90" t="s">
        <v>102</v>
      </c>
      <c r="F70" s="31">
        <v>61894</v>
      </c>
      <c r="G70" s="31">
        <v>16300</v>
      </c>
      <c r="H70" s="33">
        <v>2</v>
      </c>
      <c r="I70" s="33">
        <v>1</v>
      </c>
      <c r="J70" s="33">
        <v>15.71429</v>
      </c>
      <c r="K70" s="33">
        <v>1.5714300000000001</v>
      </c>
      <c r="L70" s="90" t="s">
        <v>102</v>
      </c>
      <c r="M70" s="31">
        <v>114619</v>
      </c>
      <c r="N70" s="32">
        <v>1.8518596309820015</v>
      </c>
      <c r="O70" s="31">
        <v>62</v>
      </c>
      <c r="P70" s="114">
        <v>0</v>
      </c>
      <c r="Q70" s="31">
        <v>239053</v>
      </c>
      <c r="R70" s="32">
        <v>3.8622968300643037</v>
      </c>
      <c r="S70" s="32">
        <v>2.0856315270592134</v>
      </c>
      <c r="T70" s="31">
        <v>16098</v>
      </c>
      <c r="U70" s="31">
        <v>11425</v>
      </c>
      <c r="V70" s="31">
        <v>31</v>
      </c>
      <c r="W70" s="90" t="s">
        <v>102</v>
      </c>
      <c r="X70" s="31">
        <v>61894</v>
      </c>
      <c r="Y70" s="31">
        <v>390775</v>
      </c>
      <c r="Z70" s="31">
        <v>228915</v>
      </c>
      <c r="AA70" s="31">
        <v>0</v>
      </c>
      <c r="AB70" s="31">
        <v>157913</v>
      </c>
      <c r="AC70" s="31">
        <v>777603</v>
      </c>
      <c r="AD70" s="31">
        <v>0</v>
      </c>
      <c r="AE70" s="31">
        <v>0</v>
      </c>
      <c r="AF70" s="90" t="s">
        <v>102</v>
      </c>
      <c r="AG70" s="31">
        <v>612086</v>
      </c>
      <c r="AH70" s="31">
        <v>73970</v>
      </c>
      <c r="AI70" s="31">
        <v>161437</v>
      </c>
      <c r="AJ70" s="31">
        <v>847493</v>
      </c>
      <c r="AK70" s="31">
        <v>0</v>
      </c>
      <c r="AL70" s="36">
        <v>13.692651953339581</v>
      </c>
      <c r="AM70" s="31">
        <v>618578</v>
      </c>
      <c r="AN70" s="31">
        <v>228915</v>
      </c>
      <c r="AO70" s="31">
        <v>0</v>
      </c>
    </row>
    <row r="71" spans="1:41" hidden="1" outlineLevel="2" x14ac:dyDescent="0.2">
      <c r="A71" s="35">
        <v>910140933</v>
      </c>
      <c r="B71" s="35" t="s">
        <v>673</v>
      </c>
      <c r="C71" s="31" t="s">
        <v>102</v>
      </c>
      <c r="D71" s="6" t="s">
        <v>330</v>
      </c>
      <c r="E71" s="90" t="s">
        <v>102</v>
      </c>
      <c r="F71" s="31">
        <v>92096</v>
      </c>
      <c r="G71" s="31">
        <v>35130</v>
      </c>
      <c r="H71" s="33">
        <v>11.1</v>
      </c>
      <c r="I71" s="33">
        <v>0</v>
      </c>
      <c r="J71" s="33">
        <v>18.925000000000001</v>
      </c>
      <c r="K71" s="33">
        <v>3.5249999999999999</v>
      </c>
      <c r="L71" s="90" t="s">
        <v>102</v>
      </c>
      <c r="M71" s="31">
        <v>171553</v>
      </c>
      <c r="N71" s="32">
        <v>1.8627627692842252</v>
      </c>
      <c r="O71" s="31">
        <v>158</v>
      </c>
      <c r="P71" s="114">
        <v>46</v>
      </c>
      <c r="Q71" s="31">
        <v>759005</v>
      </c>
      <c r="R71" s="32">
        <v>8.2414545691452403</v>
      </c>
      <c r="S71" s="32">
        <v>4.4243178492943871</v>
      </c>
      <c r="T71" s="31">
        <v>11376</v>
      </c>
      <c r="U71" s="31">
        <v>16520</v>
      </c>
      <c r="V71" s="31">
        <v>33</v>
      </c>
      <c r="W71" s="90" t="s">
        <v>102</v>
      </c>
      <c r="X71" s="31">
        <v>92096</v>
      </c>
      <c r="Y71" s="31">
        <v>1661659</v>
      </c>
      <c r="Z71" s="31">
        <v>204120</v>
      </c>
      <c r="AA71" s="31">
        <v>3880</v>
      </c>
      <c r="AB71" s="31">
        <v>1026633</v>
      </c>
      <c r="AC71" s="31">
        <v>2896292</v>
      </c>
      <c r="AD71" s="31">
        <v>0</v>
      </c>
      <c r="AE71" s="31">
        <v>823</v>
      </c>
      <c r="AF71" s="90" t="s">
        <v>102</v>
      </c>
      <c r="AG71" s="31">
        <v>1607482</v>
      </c>
      <c r="AH71" s="31">
        <v>312034</v>
      </c>
      <c r="AI71" s="31">
        <v>672702</v>
      </c>
      <c r="AJ71" s="31">
        <v>2592218</v>
      </c>
      <c r="AK71" s="31">
        <v>0</v>
      </c>
      <c r="AL71" s="36">
        <v>28.146911917998612</v>
      </c>
      <c r="AM71" s="31">
        <v>2384218</v>
      </c>
      <c r="AN71" s="31">
        <v>204120</v>
      </c>
      <c r="AO71" s="31">
        <v>3880</v>
      </c>
    </row>
    <row r="72" spans="1:41" hidden="1" outlineLevel="2" x14ac:dyDescent="0.2">
      <c r="A72" s="35">
        <v>910170513</v>
      </c>
      <c r="B72" s="35" t="s">
        <v>515</v>
      </c>
      <c r="C72" s="31" t="s">
        <v>102</v>
      </c>
      <c r="E72" s="90" t="s">
        <v>102</v>
      </c>
      <c r="F72" s="31">
        <v>46293</v>
      </c>
      <c r="G72" s="31">
        <v>2882</v>
      </c>
      <c r="H72" s="33">
        <v>1</v>
      </c>
      <c r="I72" s="33">
        <v>0</v>
      </c>
      <c r="J72" s="33">
        <v>5.8</v>
      </c>
      <c r="K72" s="33">
        <v>0.34286</v>
      </c>
      <c r="L72" s="90" t="s">
        <v>102</v>
      </c>
      <c r="M72" s="31">
        <v>73212</v>
      </c>
      <c r="N72" s="32">
        <v>1.5814918022163178</v>
      </c>
      <c r="O72" s="31">
        <v>66</v>
      </c>
      <c r="P72" s="114">
        <v>0</v>
      </c>
      <c r="Q72" s="31">
        <v>86110</v>
      </c>
      <c r="R72" s="32">
        <v>1.8601084397209082</v>
      </c>
      <c r="S72" s="32">
        <v>1.1761733049226903</v>
      </c>
      <c r="T72" s="31">
        <v>331</v>
      </c>
      <c r="U72" s="31">
        <v>239</v>
      </c>
      <c r="V72" s="31">
        <v>6</v>
      </c>
      <c r="W72" s="90" t="s">
        <v>102</v>
      </c>
      <c r="X72" s="31">
        <v>46293</v>
      </c>
      <c r="Y72" s="31">
        <v>115100</v>
      </c>
      <c r="Z72" s="31">
        <v>117961</v>
      </c>
      <c r="AA72" s="31">
        <v>819</v>
      </c>
      <c r="AB72" s="31">
        <v>24815</v>
      </c>
      <c r="AC72" s="31">
        <v>258695</v>
      </c>
      <c r="AD72" s="31">
        <v>0</v>
      </c>
      <c r="AE72" s="31">
        <v>819</v>
      </c>
      <c r="AF72" s="90" t="s">
        <v>102</v>
      </c>
      <c r="AG72" s="31">
        <v>173882</v>
      </c>
      <c r="AH72" s="31">
        <v>21337</v>
      </c>
      <c r="AI72" s="31">
        <v>57730</v>
      </c>
      <c r="AJ72" s="31">
        <v>252949</v>
      </c>
      <c r="AK72" s="31">
        <v>0</v>
      </c>
      <c r="AL72" s="36">
        <v>5.4640874430259432</v>
      </c>
      <c r="AM72" s="31">
        <v>134169</v>
      </c>
      <c r="AN72" s="31">
        <v>117961</v>
      </c>
      <c r="AO72" s="31">
        <v>819</v>
      </c>
    </row>
    <row r="73" spans="1:41" hidden="1" outlineLevel="2" x14ac:dyDescent="0.2">
      <c r="A73" s="35">
        <v>906170572</v>
      </c>
      <c r="B73" s="35" t="s">
        <v>515</v>
      </c>
      <c r="C73" s="31" t="s">
        <v>102</v>
      </c>
      <c r="E73" s="90" t="s">
        <v>102</v>
      </c>
      <c r="F73" s="31">
        <v>18419</v>
      </c>
      <c r="G73" s="31">
        <v>7904</v>
      </c>
      <c r="H73" s="33">
        <v>1</v>
      </c>
      <c r="I73" s="33">
        <v>1</v>
      </c>
      <c r="J73" s="33">
        <v>3.625</v>
      </c>
      <c r="K73" s="33">
        <v>1.2</v>
      </c>
      <c r="L73" s="90" t="s">
        <v>102</v>
      </c>
      <c r="M73" s="31">
        <v>43261</v>
      </c>
      <c r="N73" s="32">
        <v>2.3487159997828329</v>
      </c>
      <c r="O73" s="31">
        <v>42</v>
      </c>
      <c r="P73" s="114">
        <v>0</v>
      </c>
      <c r="Q73" s="31">
        <v>49089</v>
      </c>
      <c r="R73" s="32">
        <v>2.6651284000217168</v>
      </c>
      <c r="S73" s="32">
        <v>1.134717181757241</v>
      </c>
      <c r="T73" s="31">
        <v>266</v>
      </c>
      <c r="U73" s="31">
        <v>622</v>
      </c>
      <c r="V73" s="31">
        <v>6</v>
      </c>
      <c r="W73" s="90" t="s">
        <v>102</v>
      </c>
      <c r="X73" s="31">
        <v>18419</v>
      </c>
      <c r="Y73" s="31">
        <v>144264</v>
      </c>
      <c r="Z73" s="31">
        <v>61467</v>
      </c>
      <c r="AA73" s="31">
        <v>0</v>
      </c>
      <c r="AB73" s="31">
        <v>63666</v>
      </c>
      <c r="AC73" s="31">
        <v>269397</v>
      </c>
      <c r="AD73" s="31">
        <v>0</v>
      </c>
      <c r="AE73" s="31">
        <v>0</v>
      </c>
      <c r="AF73" s="90" t="s">
        <v>102</v>
      </c>
      <c r="AG73" s="31">
        <v>170990</v>
      </c>
      <c r="AH73" s="31">
        <v>29319</v>
      </c>
      <c r="AI73" s="31">
        <v>35214</v>
      </c>
      <c r="AJ73" s="31">
        <v>235523</v>
      </c>
      <c r="AK73" s="31">
        <v>75698</v>
      </c>
      <c r="AL73" s="36">
        <v>12.786959118301754</v>
      </c>
      <c r="AM73" s="31">
        <v>174056</v>
      </c>
      <c r="AN73" s="31">
        <v>61467</v>
      </c>
      <c r="AO73" s="31">
        <v>0</v>
      </c>
    </row>
    <row r="74" spans="1:41" hidden="1" outlineLevel="2" x14ac:dyDescent="0.2">
      <c r="A74" s="35">
        <v>910170393</v>
      </c>
      <c r="B74" s="35" t="s">
        <v>515</v>
      </c>
      <c r="C74" s="31" t="s">
        <v>102</v>
      </c>
      <c r="E74" s="90" t="s">
        <v>102</v>
      </c>
      <c r="F74" s="31">
        <v>16930</v>
      </c>
      <c r="G74" s="31">
        <v>4888</v>
      </c>
      <c r="H74" s="33">
        <v>2.1333299999999999</v>
      </c>
      <c r="I74" s="33">
        <v>0</v>
      </c>
      <c r="J74" s="33">
        <v>2.5333299999999999</v>
      </c>
      <c r="K74" s="33">
        <v>0.10667</v>
      </c>
      <c r="L74" s="90" t="s">
        <v>102</v>
      </c>
      <c r="M74" s="31">
        <v>37200</v>
      </c>
      <c r="N74" s="32">
        <v>2.1972829297105729</v>
      </c>
      <c r="O74" s="31">
        <v>52</v>
      </c>
      <c r="P74" s="114">
        <v>0</v>
      </c>
      <c r="Q74" s="31">
        <v>43526</v>
      </c>
      <c r="R74" s="32">
        <v>2.5709391612522152</v>
      </c>
      <c r="S74" s="32">
        <v>1.1700537634408603</v>
      </c>
      <c r="T74" s="31">
        <v>96</v>
      </c>
      <c r="U74" s="31">
        <v>224</v>
      </c>
      <c r="V74" s="31">
        <v>10</v>
      </c>
      <c r="W74" s="90" t="s">
        <v>102</v>
      </c>
      <c r="X74" s="31">
        <v>16930</v>
      </c>
      <c r="Y74" s="31">
        <v>9360</v>
      </c>
      <c r="Z74" s="31">
        <v>56960</v>
      </c>
      <c r="AA74" s="31">
        <v>0</v>
      </c>
      <c r="AB74" s="31">
        <v>126100</v>
      </c>
      <c r="AC74" s="31">
        <v>192420</v>
      </c>
      <c r="AD74" s="31">
        <v>0</v>
      </c>
      <c r="AE74" s="31">
        <v>0</v>
      </c>
      <c r="AF74" s="90" t="s">
        <v>102</v>
      </c>
      <c r="AG74" s="31">
        <v>114824</v>
      </c>
      <c r="AH74" s="31">
        <v>30288</v>
      </c>
      <c r="AI74" s="31">
        <v>58122</v>
      </c>
      <c r="AJ74" s="31">
        <v>203234</v>
      </c>
      <c r="AK74" s="31">
        <v>0</v>
      </c>
      <c r="AL74" s="36">
        <v>12.004370939161252</v>
      </c>
      <c r="AM74" s="31">
        <v>146274</v>
      </c>
      <c r="AN74" s="31">
        <v>56960</v>
      </c>
      <c r="AO74" s="31">
        <v>0</v>
      </c>
    </row>
    <row r="75" spans="1:41" hidden="1" outlineLevel="2" x14ac:dyDescent="0.2">
      <c r="A75" s="35">
        <v>911340243</v>
      </c>
      <c r="B75" s="35" t="s">
        <v>552</v>
      </c>
      <c r="C75" s="31" t="s">
        <v>102</v>
      </c>
      <c r="E75" s="90" t="s">
        <v>102</v>
      </c>
      <c r="F75" s="31">
        <v>24636</v>
      </c>
      <c r="G75" s="31">
        <v>10689</v>
      </c>
      <c r="H75" s="33">
        <v>1.14286</v>
      </c>
      <c r="I75" s="33">
        <v>0</v>
      </c>
      <c r="J75" s="33">
        <v>7.4857100000000001</v>
      </c>
      <c r="K75" s="33">
        <v>0.65713999999999995</v>
      </c>
      <c r="L75" s="90" t="s">
        <v>102</v>
      </c>
      <c r="M75" s="31">
        <v>50015</v>
      </c>
      <c r="N75" s="32">
        <v>2.0301591167397306</v>
      </c>
      <c r="O75" s="31">
        <v>73</v>
      </c>
      <c r="P75" s="114">
        <v>0</v>
      </c>
      <c r="Q75" s="31">
        <v>85050</v>
      </c>
      <c r="R75" s="32">
        <v>3.4522649780808572</v>
      </c>
      <c r="S75" s="32">
        <v>1.7004898530440868</v>
      </c>
      <c r="T75" s="31">
        <v>312</v>
      </c>
      <c r="U75" s="31">
        <v>366</v>
      </c>
      <c r="V75" s="31">
        <v>14</v>
      </c>
      <c r="W75" s="90" t="s">
        <v>102</v>
      </c>
      <c r="X75" s="31">
        <v>24636</v>
      </c>
      <c r="Y75" s="31">
        <v>93400</v>
      </c>
      <c r="Z75" s="31">
        <v>65830</v>
      </c>
      <c r="AA75" s="31">
        <v>0</v>
      </c>
      <c r="AB75" s="31">
        <v>70183</v>
      </c>
      <c r="AC75" s="31">
        <v>229413</v>
      </c>
      <c r="AD75" s="31">
        <v>0</v>
      </c>
      <c r="AE75" s="31">
        <v>0</v>
      </c>
      <c r="AF75" s="90" t="s">
        <v>102</v>
      </c>
      <c r="AG75" s="31">
        <v>173939</v>
      </c>
      <c r="AH75" s="31">
        <v>31443</v>
      </c>
      <c r="AI75" s="31">
        <v>70238</v>
      </c>
      <c r="AJ75" s="31">
        <v>275620</v>
      </c>
      <c r="AK75" s="31">
        <v>0</v>
      </c>
      <c r="AL75" s="36">
        <v>11.187692807273908</v>
      </c>
      <c r="AM75" s="31">
        <v>209790</v>
      </c>
      <c r="AN75" s="31">
        <v>65830</v>
      </c>
      <c r="AO75" s="31">
        <v>0</v>
      </c>
    </row>
    <row r="76" spans="1:41" hidden="1" outlineLevel="2" x14ac:dyDescent="0.2">
      <c r="A76" s="35">
        <v>911440303</v>
      </c>
      <c r="B76" s="35" t="s">
        <v>858</v>
      </c>
      <c r="C76" s="31" t="s">
        <v>102</v>
      </c>
      <c r="E76" s="90" t="s">
        <v>102</v>
      </c>
      <c r="F76" s="31">
        <v>46682</v>
      </c>
      <c r="G76" s="31">
        <v>13193</v>
      </c>
      <c r="H76" s="33">
        <v>2.1428600000000002</v>
      </c>
      <c r="I76" s="33">
        <v>0</v>
      </c>
      <c r="J76" s="33">
        <v>11.37143</v>
      </c>
      <c r="K76" s="33">
        <v>0.74285999999999996</v>
      </c>
      <c r="L76" s="90" t="s">
        <v>102</v>
      </c>
      <c r="M76" s="31">
        <v>85871</v>
      </c>
      <c r="N76" s="32">
        <v>1.8394884537937535</v>
      </c>
      <c r="O76" s="31">
        <v>91</v>
      </c>
      <c r="P76" s="114">
        <v>0</v>
      </c>
      <c r="Q76" s="31">
        <v>107665</v>
      </c>
      <c r="R76" s="32">
        <v>2.3063493423589394</v>
      </c>
      <c r="S76" s="32">
        <v>1.2537993036065727</v>
      </c>
      <c r="T76" s="31">
        <v>230</v>
      </c>
      <c r="U76" s="31">
        <v>1035</v>
      </c>
      <c r="V76" s="31">
        <v>15</v>
      </c>
      <c r="W76" s="90" t="s">
        <v>102</v>
      </c>
      <c r="X76" s="31">
        <v>46682</v>
      </c>
      <c r="Y76" s="31">
        <v>178500</v>
      </c>
      <c r="Z76" s="31">
        <v>222201</v>
      </c>
      <c r="AA76" s="31">
        <v>0</v>
      </c>
      <c r="AB76" s="31">
        <v>127897</v>
      </c>
      <c r="AC76" s="31">
        <v>528598</v>
      </c>
      <c r="AD76" s="31">
        <v>0</v>
      </c>
      <c r="AE76" s="31">
        <v>0</v>
      </c>
      <c r="AF76" s="90" t="s">
        <v>102</v>
      </c>
      <c r="AG76" s="31">
        <v>382605</v>
      </c>
      <c r="AH76" s="31">
        <v>51217</v>
      </c>
      <c r="AI76" s="31">
        <v>102840</v>
      </c>
      <c r="AJ76" s="31">
        <v>536662</v>
      </c>
      <c r="AK76" s="31">
        <v>0</v>
      </c>
      <c r="AL76" s="36">
        <v>11.496122702540594</v>
      </c>
      <c r="AM76" s="31">
        <v>314461</v>
      </c>
      <c r="AN76" s="31">
        <v>222201</v>
      </c>
      <c r="AO76" s="31">
        <v>0</v>
      </c>
    </row>
    <row r="77" spans="1:41" outlineLevel="1" collapsed="1" x14ac:dyDescent="0.2">
      <c r="C77" s="31"/>
      <c r="D77" s="113"/>
      <c r="E77" s="90" t="s">
        <v>102</v>
      </c>
      <c r="F77" s="31">
        <v>306950</v>
      </c>
      <c r="G77" s="31">
        <v>90986</v>
      </c>
      <c r="H77" s="33">
        <v>20.519049999999996</v>
      </c>
      <c r="I77" s="33">
        <v>2</v>
      </c>
      <c r="J77" s="33">
        <v>65.454759999999993</v>
      </c>
      <c r="K77" s="33">
        <v>8.1459600000000005</v>
      </c>
      <c r="L77" s="90" t="s">
        <v>102</v>
      </c>
      <c r="M77" s="31">
        <v>575731</v>
      </c>
      <c r="N77" s="32">
        <v>13.711760702509434</v>
      </c>
      <c r="O77" s="31">
        <v>544</v>
      </c>
      <c r="P77" s="114">
        <v>46</v>
      </c>
      <c r="Q77" s="31">
        <v>1369498</v>
      </c>
      <c r="R77" s="32">
        <v>4.4616321876527119</v>
      </c>
      <c r="S77" s="32">
        <v>2.3787115857926704</v>
      </c>
      <c r="T77" s="31">
        <v>28709</v>
      </c>
      <c r="U77" s="31">
        <v>30431</v>
      </c>
      <c r="V77" s="31">
        <v>115</v>
      </c>
      <c r="W77" s="90" t="s">
        <v>102</v>
      </c>
      <c r="X77" s="31">
        <v>306950</v>
      </c>
      <c r="Y77" s="31">
        <v>2603058</v>
      </c>
      <c r="Z77" s="31">
        <v>1028279</v>
      </c>
      <c r="AA77" s="31">
        <v>4699</v>
      </c>
      <c r="AB77" s="31">
        <v>1609851</v>
      </c>
      <c r="AC77" s="31">
        <v>5245887</v>
      </c>
      <c r="AD77" s="31">
        <v>0</v>
      </c>
      <c r="AE77" s="31">
        <v>1642</v>
      </c>
      <c r="AF77" s="90" t="s">
        <v>102</v>
      </c>
      <c r="AG77" s="31">
        <v>3235808</v>
      </c>
      <c r="AH77" s="31">
        <v>633949</v>
      </c>
      <c r="AI77" s="31">
        <v>1161695</v>
      </c>
      <c r="AJ77" s="31">
        <v>5031452</v>
      </c>
      <c r="AK77" s="31">
        <v>75698</v>
      </c>
      <c r="AL77" s="36">
        <v>16.391764130965957</v>
      </c>
      <c r="AM77" s="31">
        <v>3998474</v>
      </c>
      <c r="AN77" s="31">
        <v>1028279</v>
      </c>
      <c r="AO77" s="31">
        <v>4699</v>
      </c>
    </row>
    <row r="78" spans="1:41" hidden="1" outlineLevel="2" x14ac:dyDescent="0.2">
      <c r="A78" s="35">
        <v>912280035</v>
      </c>
      <c r="B78" s="35" t="s">
        <v>607</v>
      </c>
      <c r="C78" s="31" t="s">
        <v>121</v>
      </c>
      <c r="D78" s="6" t="s">
        <v>328</v>
      </c>
      <c r="E78" s="90" t="s">
        <v>121</v>
      </c>
      <c r="F78" s="31">
        <v>129725</v>
      </c>
      <c r="G78" s="31">
        <v>56811</v>
      </c>
      <c r="H78" s="33">
        <v>8.6571499999999997</v>
      </c>
      <c r="I78" s="33">
        <v>0.51429000000000002</v>
      </c>
      <c r="J78" s="33">
        <v>30.485710000000001</v>
      </c>
      <c r="K78" s="33">
        <v>5.7140000000000003E-2</v>
      </c>
      <c r="L78" s="90" t="s">
        <v>121</v>
      </c>
      <c r="M78" s="31">
        <v>245258</v>
      </c>
      <c r="N78" s="32">
        <v>1.890599344767778</v>
      </c>
      <c r="O78" s="31">
        <v>166</v>
      </c>
      <c r="P78" s="114">
        <v>3</v>
      </c>
      <c r="Q78" s="31">
        <v>352080</v>
      </c>
      <c r="R78" s="32">
        <v>2.7140489497012914</v>
      </c>
      <c r="S78" s="32">
        <v>1.4355495029723802</v>
      </c>
      <c r="T78" s="31">
        <v>2960</v>
      </c>
      <c r="U78" s="31">
        <v>6257</v>
      </c>
      <c r="V78" s="31">
        <v>81</v>
      </c>
      <c r="W78" s="90" t="s">
        <v>121</v>
      </c>
      <c r="X78" s="31">
        <v>129725</v>
      </c>
      <c r="Y78" s="31">
        <v>1299389</v>
      </c>
      <c r="Z78" s="31">
        <v>559176</v>
      </c>
      <c r="AA78" s="31">
        <v>0</v>
      </c>
      <c r="AB78" s="31">
        <v>628503</v>
      </c>
      <c r="AC78" s="31">
        <v>2487068</v>
      </c>
      <c r="AD78" s="31">
        <v>0</v>
      </c>
      <c r="AE78" s="31">
        <v>0</v>
      </c>
      <c r="AF78" s="90" t="s">
        <v>121</v>
      </c>
      <c r="AG78" s="31">
        <v>1322715</v>
      </c>
      <c r="AH78" s="31">
        <v>232717</v>
      </c>
      <c r="AI78" s="31">
        <v>1301321</v>
      </c>
      <c r="AJ78" s="31">
        <v>2856753</v>
      </c>
      <c r="AK78" s="31">
        <v>1643193</v>
      </c>
      <c r="AL78" s="36">
        <v>22.021607246097513</v>
      </c>
      <c r="AM78" s="31">
        <v>2009351</v>
      </c>
      <c r="AN78" s="31">
        <v>847402</v>
      </c>
      <c r="AO78" s="31">
        <v>0</v>
      </c>
    </row>
    <row r="79" spans="1:41" hidden="1" outlineLevel="2" x14ac:dyDescent="0.2">
      <c r="A79" s="35">
        <v>912280633</v>
      </c>
      <c r="B79" s="35" t="s">
        <v>607</v>
      </c>
      <c r="C79" s="31" t="s">
        <v>121</v>
      </c>
      <c r="D79" s="6" t="s">
        <v>330</v>
      </c>
      <c r="E79" s="90" t="s">
        <v>121</v>
      </c>
      <c r="F79" s="31">
        <v>10568</v>
      </c>
      <c r="G79" s="31">
        <v>11899</v>
      </c>
      <c r="H79" s="33">
        <v>2</v>
      </c>
      <c r="I79" s="33">
        <v>0</v>
      </c>
      <c r="J79" s="33">
        <v>5.1428599999999998</v>
      </c>
      <c r="K79" s="33">
        <v>0.34286</v>
      </c>
      <c r="L79" s="90" t="s">
        <v>121</v>
      </c>
      <c r="M79" s="31">
        <v>43631</v>
      </c>
      <c r="N79" s="32">
        <v>4.1285957607872827</v>
      </c>
      <c r="O79" s="31">
        <v>61</v>
      </c>
      <c r="P79" s="114">
        <v>0</v>
      </c>
      <c r="Q79" s="31">
        <v>80995</v>
      </c>
      <c r="R79" s="32">
        <v>7.6641748675246024</v>
      </c>
      <c r="S79" s="32">
        <v>1.8563635946918475</v>
      </c>
      <c r="T79" s="31">
        <v>213</v>
      </c>
      <c r="U79" s="31">
        <v>727</v>
      </c>
      <c r="V79" s="31">
        <v>18</v>
      </c>
      <c r="W79" s="90" t="s">
        <v>121</v>
      </c>
      <c r="X79" s="31">
        <v>10568</v>
      </c>
      <c r="Y79" s="31">
        <v>136000</v>
      </c>
      <c r="Z79" s="31">
        <v>56000</v>
      </c>
      <c r="AA79" s="31">
        <v>0</v>
      </c>
      <c r="AB79" s="31">
        <v>183292</v>
      </c>
      <c r="AC79" s="31">
        <v>375292</v>
      </c>
      <c r="AD79" s="31">
        <v>0</v>
      </c>
      <c r="AE79" s="31">
        <v>0</v>
      </c>
      <c r="AF79" s="90" t="s">
        <v>121</v>
      </c>
      <c r="AG79" s="31">
        <v>214392</v>
      </c>
      <c r="AH79" s="31">
        <v>36584</v>
      </c>
      <c r="AI79" s="31">
        <v>96529</v>
      </c>
      <c r="AJ79" s="31">
        <v>347505</v>
      </c>
      <c r="AK79" s="31">
        <v>5007</v>
      </c>
      <c r="AL79" s="36">
        <v>32.88275927327782</v>
      </c>
      <c r="AM79" s="31">
        <v>291505</v>
      </c>
      <c r="AN79" s="31">
        <v>56000</v>
      </c>
      <c r="AO79" s="31">
        <v>0</v>
      </c>
    </row>
    <row r="80" spans="1:41" hidden="1" outlineLevel="2" x14ac:dyDescent="0.2">
      <c r="A80" s="35">
        <v>911290213</v>
      </c>
      <c r="B80" s="35" t="s">
        <v>610</v>
      </c>
      <c r="C80" s="31" t="s">
        <v>121</v>
      </c>
      <c r="E80" s="90" t="s">
        <v>121</v>
      </c>
      <c r="F80" s="31">
        <v>14845</v>
      </c>
      <c r="G80" s="31">
        <v>10499</v>
      </c>
      <c r="H80" s="33">
        <v>1.0133300000000001</v>
      </c>
      <c r="I80" s="33">
        <v>0</v>
      </c>
      <c r="J80" s="33">
        <v>4.24</v>
      </c>
      <c r="K80" s="33">
        <v>1.06667</v>
      </c>
      <c r="L80" s="90" t="s">
        <v>121</v>
      </c>
      <c r="M80" s="31">
        <v>68971</v>
      </c>
      <c r="N80" s="32">
        <v>4.6460761199056924</v>
      </c>
      <c r="O80" s="31">
        <v>85</v>
      </c>
      <c r="P80" s="114">
        <v>1</v>
      </c>
      <c r="Q80" s="31">
        <v>80063</v>
      </c>
      <c r="R80" s="32">
        <v>5.3932637251599864</v>
      </c>
      <c r="S80" s="32">
        <v>1.1608212147134302</v>
      </c>
      <c r="T80" s="31">
        <v>9008</v>
      </c>
      <c r="U80" s="31">
        <v>5292</v>
      </c>
      <c r="V80" s="31">
        <v>28</v>
      </c>
      <c r="W80" s="90" t="s">
        <v>121</v>
      </c>
      <c r="X80" s="31">
        <v>14845</v>
      </c>
      <c r="Y80" s="31">
        <v>18200</v>
      </c>
      <c r="Z80" s="31">
        <v>52555</v>
      </c>
      <c r="AA80" s="31">
        <v>8453</v>
      </c>
      <c r="AB80" s="31">
        <v>186517</v>
      </c>
      <c r="AC80" s="31">
        <v>265725</v>
      </c>
      <c r="AD80" s="31">
        <v>0</v>
      </c>
      <c r="AE80" s="31">
        <v>0</v>
      </c>
      <c r="AF80" s="90" t="s">
        <v>121</v>
      </c>
      <c r="AG80" s="31">
        <v>171420</v>
      </c>
      <c r="AH80" s="31">
        <v>49910</v>
      </c>
      <c r="AI80" s="31">
        <v>74875</v>
      </c>
      <c r="AJ80" s="31">
        <v>296205</v>
      </c>
      <c r="AK80" s="31">
        <v>424564</v>
      </c>
      <c r="AL80" s="36">
        <v>19.953182889861907</v>
      </c>
      <c r="AM80" s="31">
        <v>235650</v>
      </c>
      <c r="AN80" s="31">
        <v>52555</v>
      </c>
      <c r="AO80" s="31">
        <v>8000</v>
      </c>
    </row>
    <row r="81" spans="1:41" outlineLevel="1" collapsed="1" x14ac:dyDescent="0.2">
      <c r="C81" s="31"/>
      <c r="D81" s="113"/>
      <c r="E81" s="90" t="s">
        <v>121</v>
      </c>
      <c r="F81" s="31">
        <v>155138</v>
      </c>
      <c r="G81" s="31">
        <v>79209</v>
      </c>
      <c r="H81" s="33">
        <v>11.67048</v>
      </c>
      <c r="I81" s="33">
        <v>0.51429000000000002</v>
      </c>
      <c r="J81" s="33">
        <v>39.868570000000005</v>
      </c>
      <c r="K81" s="33">
        <v>1.4666700000000001</v>
      </c>
      <c r="L81" s="90" t="s">
        <v>121</v>
      </c>
      <c r="M81" s="31">
        <v>357860</v>
      </c>
      <c r="N81" s="32">
        <v>10.665271225460753</v>
      </c>
      <c r="O81" s="31">
        <v>312</v>
      </c>
      <c r="P81" s="114">
        <v>4</v>
      </c>
      <c r="Q81" s="31">
        <v>513138</v>
      </c>
      <c r="R81" s="32">
        <v>3.307622890587735</v>
      </c>
      <c r="S81" s="32">
        <v>1.4339071145140558</v>
      </c>
      <c r="T81" s="31">
        <v>12181</v>
      </c>
      <c r="U81" s="31">
        <v>12276</v>
      </c>
      <c r="V81" s="31">
        <v>127</v>
      </c>
      <c r="W81" s="90" t="s">
        <v>121</v>
      </c>
      <c r="X81" s="31">
        <v>155138</v>
      </c>
      <c r="Y81" s="31">
        <v>1453589</v>
      </c>
      <c r="Z81" s="31">
        <v>667731</v>
      </c>
      <c r="AA81" s="31">
        <v>8453</v>
      </c>
      <c r="AB81" s="31">
        <v>998312</v>
      </c>
      <c r="AC81" s="31">
        <v>3128085</v>
      </c>
      <c r="AD81" s="31">
        <v>0</v>
      </c>
      <c r="AE81" s="31">
        <v>0</v>
      </c>
      <c r="AF81" s="90" t="s">
        <v>121</v>
      </c>
      <c r="AG81" s="31">
        <v>1708527</v>
      </c>
      <c r="AH81" s="31">
        <v>319211</v>
      </c>
      <c r="AI81" s="31">
        <v>1472725</v>
      </c>
      <c r="AJ81" s="31">
        <v>3500463</v>
      </c>
      <c r="AK81" s="31">
        <v>2072764</v>
      </c>
      <c r="AL81" s="36">
        <v>22.563543425853112</v>
      </c>
      <c r="AM81" s="31">
        <v>2536506</v>
      </c>
      <c r="AN81" s="31">
        <v>955957</v>
      </c>
      <c r="AO81" s="31">
        <v>8000</v>
      </c>
    </row>
    <row r="82" spans="1:41" hidden="1" outlineLevel="2" x14ac:dyDescent="0.2">
      <c r="A82" s="35">
        <v>924150063</v>
      </c>
      <c r="B82" s="35" t="s">
        <v>951</v>
      </c>
      <c r="C82" s="31" t="s">
        <v>951</v>
      </c>
      <c r="D82" s="6" t="s">
        <v>328</v>
      </c>
      <c r="E82" s="90" t="s">
        <v>951</v>
      </c>
      <c r="F82" s="31">
        <v>78350</v>
      </c>
      <c r="G82" s="31">
        <v>58588</v>
      </c>
      <c r="H82" s="33">
        <v>26.68571</v>
      </c>
      <c r="I82" s="33">
        <v>1.14286</v>
      </c>
      <c r="J82" s="33">
        <v>68.257140000000007</v>
      </c>
      <c r="K82" s="33">
        <v>9.9428599999999996</v>
      </c>
      <c r="L82" s="90" t="s">
        <v>951</v>
      </c>
      <c r="M82" s="31">
        <v>429603</v>
      </c>
      <c r="N82" s="32">
        <v>5.4831269942565415</v>
      </c>
      <c r="O82" s="31">
        <v>315</v>
      </c>
      <c r="P82" s="114">
        <v>46</v>
      </c>
      <c r="Q82" s="31">
        <v>1619779</v>
      </c>
      <c r="R82" s="32">
        <v>20.673631142310146</v>
      </c>
      <c r="S82" s="32">
        <v>3.7704089589690946</v>
      </c>
      <c r="T82" s="31">
        <v>4255</v>
      </c>
      <c r="U82" s="31">
        <v>2192</v>
      </c>
      <c r="V82" s="31">
        <v>51</v>
      </c>
      <c r="W82" s="90" t="s">
        <v>951</v>
      </c>
      <c r="X82" s="31">
        <v>78350</v>
      </c>
      <c r="Y82" s="31">
        <v>5559106</v>
      </c>
      <c r="Z82" s="31">
        <v>1129209</v>
      </c>
      <c r="AA82" s="31">
        <v>44160</v>
      </c>
      <c r="AB82" s="31">
        <v>507296</v>
      </c>
      <c r="AC82" s="31">
        <v>7239771</v>
      </c>
      <c r="AD82" s="31">
        <v>0</v>
      </c>
      <c r="AE82" s="31">
        <v>3844</v>
      </c>
      <c r="AF82" s="90" t="s">
        <v>951</v>
      </c>
      <c r="AG82" s="31">
        <v>4822186</v>
      </c>
      <c r="AH82" s="31">
        <v>1020385</v>
      </c>
      <c r="AI82" s="31">
        <v>1578491</v>
      </c>
      <c r="AJ82" s="31">
        <v>7421062</v>
      </c>
      <c r="AK82" s="31">
        <v>0</v>
      </c>
      <c r="AL82" s="36">
        <v>94.716809189534146</v>
      </c>
      <c r="AM82" s="31">
        <v>6210762</v>
      </c>
      <c r="AN82" s="31">
        <v>1167110</v>
      </c>
      <c r="AO82" s="31">
        <v>43190</v>
      </c>
    </row>
    <row r="83" spans="1:41" hidden="1" outlineLevel="2" x14ac:dyDescent="0.2">
      <c r="A83" s="35">
        <v>924150033</v>
      </c>
      <c r="B83" s="35" t="s">
        <v>951</v>
      </c>
      <c r="C83" s="31" t="s">
        <v>951</v>
      </c>
      <c r="D83" s="6" t="s">
        <v>330</v>
      </c>
      <c r="E83" s="90" t="s">
        <v>951</v>
      </c>
      <c r="F83" s="31">
        <v>3911</v>
      </c>
      <c r="G83" s="31">
        <v>850</v>
      </c>
      <c r="H83" s="33">
        <v>0</v>
      </c>
      <c r="I83" s="33">
        <v>0.68571000000000004</v>
      </c>
      <c r="J83" s="33">
        <v>1.4857100000000001</v>
      </c>
      <c r="K83" s="33">
        <v>0.14285999999999999</v>
      </c>
      <c r="L83" s="90" t="s">
        <v>951</v>
      </c>
      <c r="M83" s="31">
        <v>13033</v>
      </c>
      <c r="N83" s="32">
        <v>3.3323958066990538</v>
      </c>
      <c r="O83" s="31">
        <v>28</v>
      </c>
      <c r="P83" s="114">
        <v>45</v>
      </c>
      <c r="Q83" s="31">
        <v>28299</v>
      </c>
      <c r="R83" s="32">
        <v>7.2357453336742523</v>
      </c>
      <c r="S83" s="32">
        <v>2.1713343052251974</v>
      </c>
      <c r="T83" s="31">
        <v>28</v>
      </c>
      <c r="U83" s="31">
        <v>5</v>
      </c>
      <c r="V83" s="31">
        <v>7</v>
      </c>
      <c r="W83" s="90" t="s">
        <v>951</v>
      </c>
      <c r="X83" s="31">
        <v>3911</v>
      </c>
      <c r="Y83" s="31">
        <v>20802</v>
      </c>
      <c r="Z83" s="31">
        <v>20990</v>
      </c>
      <c r="AA83" s="31">
        <v>0</v>
      </c>
      <c r="AB83" s="31">
        <v>43864</v>
      </c>
      <c r="AC83" s="31">
        <v>85656</v>
      </c>
      <c r="AD83" s="31">
        <v>0</v>
      </c>
      <c r="AE83" s="31">
        <v>0</v>
      </c>
      <c r="AF83" s="90" t="s">
        <v>951</v>
      </c>
      <c r="AG83" s="31">
        <v>43779</v>
      </c>
      <c r="AH83" s="31">
        <v>9526</v>
      </c>
      <c r="AI83" s="31">
        <v>25061</v>
      </c>
      <c r="AJ83" s="31">
        <v>78366</v>
      </c>
      <c r="AK83" s="31">
        <v>0</v>
      </c>
      <c r="AL83" s="36">
        <v>20.037330605983126</v>
      </c>
      <c r="AM83" s="31">
        <v>57376</v>
      </c>
      <c r="AN83" s="31">
        <v>20990</v>
      </c>
      <c r="AO83" s="31">
        <v>0</v>
      </c>
    </row>
    <row r="84" spans="1:41" hidden="1" outlineLevel="2" x14ac:dyDescent="0.2">
      <c r="A84" s="35">
        <v>924151923</v>
      </c>
      <c r="B84" s="35" t="s">
        <v>951</v>
      </c>
      <c r="C84" s="31" t="s">
        <v>951</v>
      </c>
      <c r="D84" s="6" t="s">
        <v>330</v>
      </c>
      <c r="E84" s="90" t="s">
        <v>951</v>
      </c>
      <c r="F84" s="31">
        <v>30080</v>
      </c>
      <c r="G84" s="31">
        <v>6803</v>
      </c>
      <c r="H84" s="33">
        <v>1.05714</v>
      </c>
      <c r="I84" s="33">
        <v>0</v>
      </c>
      <c r="J84" s="33">
        <v>7.1142899999999996</v>
      </c>
      <c r="K84" s="33">
        <v>0.77142999999999995</v>
      </c>
      <c r="L84" s="90" t="s">
        <v>951</v>
      </c>
      <c r="M84" s="31">
        <v>44283</v>
      </c>
      <c r="N84" s="32">
        <v>1.4721742021276596</v>
      </c>
      <c r="O84" s="31">
        <v>53</v>
      </c>
      <c r="P84" s="114">
        <v>45</v>
      </c>
      <c r="Q84" s="31">
        <v>136782</v>
      </c>
      <c r="R84" s="32">
        <v>4.547273936170213</v>
      </c>
      <c r="S84" s="32">
        <v>3.0888151209267667</v>
      </c>
      <c r="T84" s="31">
        <v>99</v>
      </c>
      <c r="U84" s="31">
        <v>69</v>
      </c>
      <c r="V84" s="31">
        <v>8</v>
      </c>
      <c r="W84" s="90" t="s">
        <v>951</v>
      </c>
      <c r="X84" s="31">
        <v>30080</v>
      </c>
      <c r="Y84" s="31">
        <v>187722</v>
      </c>
      <c r="Z84" s="31">
        <v>89445</v>
      </c>
      <c r="AA84" s="31">
        <v>0</v>
      </c>
      <c r="AB84" s="31">
        <v>63910</v>
      </c>
      <c r="AC84" s="31">
        <v>341077</v>
      </c>
      <c r="AD84" s="31">
        <v>0</v>
      </c>
      <c r="AE84" s="31">
        <v>0</v>
      </c>
      <c r="AF84" s="90" t="s">
        <v>951</v>
      </c>
      <c r="AG84" s="31">
        <v>245977</v>
      </c>
      <c r="AH84" s="31">
        <v>49288</v>
      </c>
      <c r="AI84" s="31">
        <v>98072</v>
      </c>
      <c r="AJ84" s="31">
        <v>393337</v>
      </c>
      <c r="AK84" s="31">
        <v>6738</v>
      </c>
      <c r="AL84" s="36">
        <v>13.076363031914894</v>
      </c>
      <c r="AM84" s="31">
        <v>303892</v>
      </c>
      <c r="AN84" s="31">
        <v>89445</v>
      </c>
      <c r="AO84" s="31">
        <v>0</v>
      </c>
    </row>
    <row r="85" spans="1:41" hidden="1" outlineLevel="2" x14ac:dyDescent="0.2">
      <c r="A85" s="35">
        <v>924150813</v>
      </c>
      <c r="B85" s="35" t="s">
        <v>951</v>
      </c>
      <c r="C85" s="31" t="s">
        <v>951</v>
      </c>
      <c r="D85" s="6" t="s">
        <v>330</v>
      </c>
      <c r="E85" s="90" t="s">
        <v>951</v>
      </c>
      <c r="F85" s="31">
        <v>42932</v>
      </c>
      <c r="G85" s="31">
        <v>8801</v>
      </c>
      <c r="H85" s="33">
        <v>2</v>
      </c>
      <c r="I85" s="33">
        <v>0</v>
      </c>
      <c r="J85" s="33">
        <v>10.142860000000001</v>
      </c>
      <c r="K85" s="33">
        <v>0.57142999999999999</v>
      </c>
      <c r="L85" s="90" t="s">
        <v>951</v>
      </c>
      <c r="M85" s="31">
        <v>52625</v>
      </c>
      <c r="N85" s="32">
        <v>1.2257756452063728</v>
      </c>
      <c r="O85" s="31">
        <v>104</v>
      </c>
      <c r="P85" s="114">
        <v>45</v>
      </c>
      <c r="Q85" s="31">
        <v>194775</v>
      </c>
      <c r="R85" s="32">
        <v>4.5368256778160809</v>
      </c>
      <c r="S85" s="32">
        <v>3.7011876484560569</v>
      </c>
      <c r="T85" s="31">
        <v>160</v>
      </c>
      <c r="U85" s="31">
        <v>320</v>
      </c>
      <c r="V85" s="31">
        <v>11</v>
      </c>
      <c r="W85" s="90" t="s">
        <v>951</v>
      </c>
      <c r="X85" s="31">
        <v>42932</v>
      </c>
      <c r="Y85" s="31">
        <v>463864</v>
      </c>
      <c r="Z85" s="31">
        <v>102440</v>
      </c>
      <c r="AA85" s="31">
        <v>0</v>
      </c>
      <c r="AB85" s="31">
        <v>295571</v>
      </c>
      <c r="AC85" s="31">
        <v>861875</v>
      </c>
      <c r="AD85" s="31">
        <v>0</v>
      </c>
      <c r="AE85" s="31">
        <v>0</v>
      </c>
      <c r="AF85" s="90" t="s">
        <v>951</v>
      </c>
      <c r="AG85" s="31">
        <v>541515</v>
      </c>
      <c r="AH85" s="31">
        <v>101711</v>
      </c>
      <c r="AI85" s="31">
        <v>188249</v>
      </c>
      <c r="AJ85" s="31">
        <v>831475</v>
      </c>
      <c r="AK85" s="31">
        <v>70606</v>
      </c>
      <c r="AL85" s="36">
        <v>19.367255194260693</v>
      </c>
      <c r="AM85" s="31">
        <v>729035</v>
      </c>
      <c r="AN85" s="31">
        <v>102440</v>
      </c>
      <c r="AO85" s="31">
        <v>0</v>
      </c>
    </row>
    <row r="86" spans="1:41" hidden="1" outlineLevel="2" x14ac:dyDescent="0.2">
      <c r="A86" s="35">
        <v>924152045</v>
      </c>
      <c r="B86" s="35" t="s">
        <v>951</v>
      </c>
      <c r="C86" s="31" t="s">
        <v>951</v>
      </c>
      <c r="D86" s="6" t="s">
        <v>330</v>
      </c>
      <c r="E86" s="90" t="s">
        <v>951</v>
      </c>
      <c r="F86" s="31">
        <v>9115</v>
      </c>
      <c r="G86" s="31">
        <v>1048</v>
      </c>
      <c r="H86" s="33">
        <v>2</v>
      </c>
      <c r="I86" s="33">
        <v>0</v>
      </c>
      <c r="J86" s="33">
        <v>1.2</v>
      </c>
      <c r="K86" s="33">
        <v>0.2</v>
      </c>
      <c r="L86" s="90" t="s">
        <v>951</v>
      </c>
      <c r="M86" s="31">
        <v>16330</v>
      </c>
      <c r="N86" s="32">
        <v>1.7915523861766318</v>
      </c>
      <c r="O86" s="31">
        <v>22</v>
      </c>
      <c r="P86" s="114">
        <v>45</v>
      </c>
      <c r="Q86" s="31">
        <v>41464</v>
      </c>
      <c r="R86" s="32">
        <v>4.5489851892484916</v>
      </c>
      <c r="S86" s="32">
        <v>2.5391304347826087</v>
      </c>
      <c r="T86" s="31">
        <v>48</v>
      </c>
      <c r="U86" s="31">
        <v>17</v>
      </c>
      <c r="V86" s="31">
        <v>3</v>
      </c>
      <c r="W86" s="90" t="s">
        <v>951</v>
      </c>
      <c r="X86" s="31">
        <v>9115</v>
      </c>
      <c r="Y86" s="31">
        <v>132559</v>
      </c>
      <c r="Z86" s="31">
        <v>20219</v>
      </c>
      <c r="AA86" s="31">
        <v>0</v>
      </c>
      <c r="AB86" s="31">
        <v>60967</v>
      </c>
      <c r="AC86" s="31">
        <v>213745</v>
      </c>
      <c r="AD86" s="31">
        <v>0</v>
      </c>
      <c r="AE86" s="31">
        <v>0</v>
      </c>
      <c r="AF86" s="90" t="s">
        <v>951</v>
      </c>
      <c r="AG86" s="31">
        <v>128229</v>
      </c>
      <c r="AH86" s="31">
        <v>24646</v>
      </c>
      <c r="AI86" s="31">
        <v>54865</v>
      </c>
      <c r="AJ86" s="31">
        <v>207740</v>
      </c>
      <c r="AK86" s="31">
        <v>126919</v>
      </c>
      <c r="AL86" s="36">
        <v>22.791003839824466</v>
      </c>
      <c r="AM86" s="31">
        <v>187521</v>
      </c>
      <c r="AN86" s="31">
        <v>20219</v>
      </c>
      <c r="AO86" s="31">
        <v>0</v>
      </c>
    </row>
    <row r="87" spans="1:41" hidden="1" outlineLevel="2" x14ac:dyDescent="0.2">
      <c r="A87" s="35">
        <v>924150182</v>
      </c>
      <c r="B87" s="35" t="s">
        <v>951</v>
      </c>
      <c r="C87" s="31" t="s">
        <v>951</v>
      </c>
      <c r="D87" s="6" t="s">
        <v>330</v>
      </c>
      <c r="E87" s="90" t="s">
        <v>951</v>
      </c>
      <c r="F87" s="31">
        <v>47991</v>
      </c>
      <c r="G87" s="31">
        <v>6328</v>
      </c>
      <c r="H87" s="33">
        <v>1.31429</v>
      </c>
      <c r="I87" s="33">
        <v>0</v>
      </c>
      <c r="J87" s="33">
        <v>4.4571399999999999</v>
      </c>
      <c r="K87" s="33">
        <v>2.0857100000000002</v>
      </c>
      <c r="L87" s="90" t="s">
        <v>951</v>
      </c>
      <c r="M87" s="31">
        <v>45567</v>
      </c>
      <c r="N87" s="32">
        <v>0.94949052947427648</v>
      </c>
      <c r="O87" s="31">
        <v>15</v>
      </c>
      <c r="P87" s="114">
        <v>45</v>
      </c>
      <c r="Q87" s="31">
        <v>52696</v>
      </c>
      <c r="R87" s="32">
        <v>1.0980392156862746</v>
      </c>
      <c r="S87" s="32">
        <v>1.1564509403735159</v>
      </c>
      <c r="T87" s="31">
        <v>153</v>
      </c>
      <c r="U87" s="31">
        <v>60</v>
      </c>
      <c r="V87" s="31">
        <v>10</v>
      </c>
      <c r="W87" s="90" t="s">
        <v>951</v>
      </c>
      <c r="X87" s="31">
        <v>47991</v>
      </c>
      <c r="Y87" s="31">
        <v>115273</v>
      </c>
      <c r="Z87" s="31">
        <v>102133</v>
      </c>
      <c r="AA87" s="31">
        <v>0</v>
      </c>
      <c r="AB87" s="31">
        <v>63540</v>
      </c>
      <c r="AC87" s="31">
        <v>280946</v>
      </c>
      <c r="AD87" s="31">
        <v>0</v>
      </c>
      <c r="AE87" s="31">
        <v>0</v>
      </c>
      <c r="AF87" s="90" t="s">
        <v>951</v>
      </c>
      <c r="AG87" s="31">
        <v>148911</v>
      </c>
      <c r="AH87" s="31">
        <v>28556</v>
      </c>
      <c r="AI87" s="31">
        <v>61737</v>
      </c>
      <c r="AJ87" s="31">
        <v>239204</v>
      </c>
      <c r="AK87" s="31">
        <v>0</v>
      </c>
      <c r="AL87" s="36">
        <v>4.9843512325227648</v>
      </c>
      <c r="AM87" s="31">
        <v>137071</v>
      </c>
      <c r="AN87" s="31">
        <v>102133</v>
      </c>
      <c r="AO87" s="31">
        <v>0</v>
      </c>
    </row>
    <row r="88" spans="1:41" hidden="1" outlineLevel="2" x14ac:dyDescent="0.2">
      <c r="A88" s="35">
        <v>924150213</v>
      </c>
      <c r="B88" s="35" t="s">
        <v>951</v>
      </c>
      <c r="C88" s="31" t="s">
        <v>951</v>
      </c>
      <c r="D88" s="6" t="s">
        <v>330</v>
      </c>
      <c r="E88" s="90" t="s">
        <v>951</v>
      </c>
      <c r="F88" s="31">
        <v>43124</v>
      </c>
      <c r="G88" s="31">
        <v>6219</v>
      </c>
      <c r="H88" s="33">
        <v>1</v>
      </c>
      <c r="I88" s="33">
        <v>0</v>
      </c>
      <c r="J88" s="33">
        <v>6.1428599999999998</v>
      </c>
      <c r="K88" s="33">
        <v>0</v>
      </c>
      <c r="L88" s="90" t="s">
        <v>951</v>
      </c>
      <c r="M88" s="31">
        <v>32510</v>
      </c>
      <c r="N88" s="32">
        <v>0.75387255356645955</v>
      </c>
      <c r="O88" s="31">
        <v>47</v>
      </c>
      <c r="P88" s="114">
        <v>45</v>
      </c>
      <c r="Q88" s="31">
        <v>179088</v>
      </c>
      <c r="R88" s="32">
        <v>4.1528615156293478</v>
      </c>
      <c r="S88" s="32">
        <v>5.5087050138418947</v>
      </c>
      <c r="T88" s="31">
        <v>40</v>
      </c>
      <c r="U88" s="31">
        <v>229</v>
      </c>
      <c r="V88" s="31">
        <v>8</v>
      </c>
      <c r="W88" s="90" t="s">
        <v>951</v>
      </c>
      <c r="X88" s="31">
        <v>43124</v>
      </c>
      <c r="Y88" s="31">
        <v>107117</v>
      </c>
      <c r="Z88" s="31">
        <v>71865</v>
      </c>
      <c r="AA88" s="31">
        <v>0</v>
      </c>
      <c r="AB88" s="31">
        <v>142694</v>
      </c>
      <c r="AC88" s="31">
        <v>321676</v>
      </c>
      <c r="AD88" s="31">
        <v>0</v>
      </c>
      <c r="AE88" s="31">
        <v>0</v>
      </c>
      <c r="AF88" s="90" t="s">
        <v>951</v>
      </c>
      <c r="AG88" s="31">
        <v>257314</v>
      </c>
      <c r="AH88" s="31">
        <v>55028</v>
      </c>
      <c r="AI88" s="31">
        <v>148688</v>
      </c>
      <c r="AJ88" s="31">
        <v>461030</v>
      </c>
      <c r="AK88" s="31">
        <v>113513</v>
      </c>
      <c r="AL88" s="36">
        <v>10.690798627214544</v>
      </c>
      <c r="AM88" s="31">
        <v>389165</v>
      </c>
      <c r="AN88" s="31">
        <v>71865</v>
      </c>
      <c r="AO88" s="31">
        <v>0</v>
      </c>
    </row>
    <row r="89" spans="1:41" hidden="1" outlineLevel="2" x14ac:dyDescent="0.2">
      <c r="A89" s="35">
        <v>924150605</v>
      </c>
      <c r="B89" s="35" t="s">
        <v>951</v>
      </c>
      <c r="C89" s="31" t="s">
        <v>951</v>
      </c>
      <c r="D89" s="6" t="s">
        <v>330</v>
      </c>
      <c r="E89" s="90" t="s">
        <v>951</v>
      </c>
      <c r="F89" s="31">
        <v>10477</v>
      </c>
      <c r="G89" s="31">
        <v>7755</v>
      </c>
      <c r="H89" s="33">
        <v>5.5428599999999992</v>
      </c>
      <c r="I89" s="33">
        <v>1</v>
      </c>
      <c r="J89" s="33">
        <v>8.8857099999999996</v>
      </c>
      <c r="K89" s="33">
        <v>0.94286000000000003</v>
      </c>
      <c r="L89" s="90" t="s">
        <v>951</v>
      </c>
      <c r="M89" s="31">
        <v>50582</v>
      </c>
      <c r="N89" s="32">
        <v>4.827908752505488</v>
      </c>
      <c r="O89" s="31">
        <v>73</v>
      </c>
      <c r="P89" s="114">
        <v>45</v>
      </c>
      <c r="Q89" s="31">
        <v>311673</v>
      </c>
      <c r="R89" s="32">
        <v>29.748305812732653</v>
      </c>
      <c r="S89" s="32">
        <v>6.1617373769325052</v>
      </c>
      <c r="T89" s="31">
        <v>335</v>
      </c>
      <c r="U89" s="31">
        <v>218</v>
      </c>
      <c r="V89" s="31">
        <v>21</v>
      </c>
      <c r="W89" s="90" t="s">
        <v>951</v>
      </c>
      <c r="X89" s="31">
        <v>10477</v>
      </c>
      <c r="Y89" s="31">
        <v>758424</v>
      </c>
      <c r="Z89" s="31">
        <v>63757</v>
      </c>
      <c r="AA89" s="31">
        <v>0</v>
      </c>
      <c r="AB89" s="31">
        <v>196416</v>
      </c>
      <c r="AC89" s="31">
        <v>1018597</v>
      </c>
      <c r="AD89" s="31">
        <v>0</v>
      </c>
      <c r="AE89" s="31">
        <v>0</v>
      </c>
      <c r="AF89" s="90" t="s">
        <v>951</v>
      </c>
      <c r="AG89" s="31">
        <v>720800</v>
      </c>
      <c r="AH89" s="31">
        <v>158779</v>
      </c>
      <c r="AI89" s="31">
        <v>198290</v>
      </c>
      <c r="AJ89" s="31">
        <v>1077869</v>
      </c>
      <c r="AK89" s="31">
        <v>0</v>
      </c>
      <c r="AL89" s="36">
        <v>102.87954567147084</v>
      </c>
      <c r="AM89" s="31">
        <v>1014112</v>
      </c>
      <c r="AN89" s="31">
        <v>63757</v>
      </c>
      <c r="AO89" s="31">
        <v>0</v>
      </c>
    </row>
    <row r="90" spans="1:41" hidden="1" outlineLevel="2" x14ac:dyDescent="0.2">
      <c r="A90" s="35">
        <v>924150753</v>
      </c>
      <c r="B90" s="35" t="s">
        <v>951</v>
      </c>
      <c r="C90" s="31" t="s">
        <v>951</v>
      </c>
      <c r="D90" s="6" t="s">
        <v>330</v>
      </c>
      <c r="E90" s="90" t="s">
        <v>951</v>
      </c>
      <c r="F90" s="31">
        <v>17262</v>
      </c>
      <c r="G90" s="31">
        <v>3002</v>
      </c>
      <c r="H90" s="33">
        <v>0</v>
      </c>
      <c r="I90" s="33">
        <v>1.14286</v>
      </c>
      <c r="J90" s="33">
        <v>2.4285700000000001</v>
      </c>
      <c r="K90" s="33">
        <v>0.8</v>
      </c>
      <c r="L90" s="90" t="s">
        <v>951</v>
      </c>
      <c r="M90" s="31">
        <v>27186</v>
      </c>
      <c r="N90" s="32">
        <v>1.5749044143204727</v>
      </c>
      <c r="O90" s="31">
        <v>30</v>
      </c>
      <c r="P90" s="114">
        <v>45</v>
      </c>
      <c r="Q90" s="31">
        <v>67989</v>
      </c>
      <c r="R90" s="32">
        <v>3.9386513729579424</v>
      </c>
      <c r="S90" s="32">
        <v>2.5008828073273008</v>
      </c>
      <c r="T90" s="31">
        <v>116</v>
      </c>
      <c r="U90" s="31">
        <v>80</v>
      </c>
      <c r="V90" s="31">
        <v>6</v>
      </c>
      <c r="W90" s="90" t="s">
        <v>951</v>
      </c>
      <c r="X90" s="31">
        <v>17262</v>
      </c>
      <c r="Y90" s="31">
        <v>61979</v>
      </c>
      <c r="Z90" s="31">
        <v>45686</v>
      </c>
      <c r="AA90" s="31">
        <v>0</v>
      </c>
      <c r="AB90" s="31">
        <v>76803</v>
      </c>
      <c r="AC90" s="31">
        <v>184468</v>
      </c>
      <c r="AD90" s="31">
        <v>0</v>
      </c>
      <c r="AE90" s="31">
        <v>0</v>
      </c>
      <c r="AF90" s="90" t="s">
        <v>951</v>
      </c>
      <c r="AG90" s="31">
        <v>114315</v>
      </c>
      <c r="AH90" s="31">
        <v>24160</v>
      </c>
      <c r="AI90" s="31">
        <v>34576</v>
      </c>
      <c r="AJ90" s="31">
        <v>173051</v>
      </c>
      <c r="AK90" s="31">
        <v>0</v>
      </c>
      <c r="AL90" s="36">
        <v>10.024968138106825</v>
      </c>
      <c r="AM90" s="31">
        <v>127365</v>
      </c>
      <c r="AN90" s="31">
        <v>45686</v>
      </c>
      <c r="AO90" s="31">
        <v>0</v>
      </c>
    </row>
    <row r="91" spans="1:41" hidden="1" outlineLevel="2" x14ac:dyDescent="0.2">
      <c r="A91" s="35">
        <v>924150993</v>
      </c>
      <c r="B91" s="35" t="s">
        <v>951</v>
      </c>
      <c r="C91" s="31" t="s">
        <v>951</v>
      </c>
      <c r="D91" s="6" t="s">
        <v>330</v>
      </c>
      <c r="E91" s="90" t="s">
        <v>951</v>
      </c>
      <c r="F91" s="31">
        <v>36923</v>
      </c>
      <c r="G91" s="31">
        <v>5750</v>
      </c>
      <c r="H91" s="33">
        <v>3.2</v>
      </c>
      <c r="I91" s="33">
        <v>0</v>
      </c>
      <c r="J91" s="33">
        <v>2.1066699999999998</v>
      </c>
      <c r="K91" s="33">
        <v>0</v>
      </c>
      <c r="L91" s="90" t="s">
        <v>951</v>
      </c>
      <c r="M91" s="31">
        <v>34370</v>
      </c>
      <c r="N91" s="32">
        <v>0.93085610595022072</v>
      </c>
      <c r="O91" s="31">
        <v>75</v>
      </c>
      <c r="P91" s="114">
        <v>45</v>
      </c>
      <c r="Q91" s="31">
        <v>87877</v>
      </c>
      <c r="R91" s="32">
        <v>2.380007041681337</v>
      </c>
      <c r="S91" s="32">
        <v>2.5567937154495199</v>
      </c>
      <c r="T91" s="31">
        <v>44</v>
      </c>
      <c r="U91" s="31">
        <v>82</v>
      </c>
      <c r="V91" s="31">
        <v>8</v>
      </c>
      <c r="W91" s="90" t="s">
        <v>951</v>
      </c>
      <c r="X91" s="31">
        <v>36923</v>
      </c>
      <c r="Y91" s="31">
        <v>155691</v>
      </c>
      <c r="Z91" s="31">
        <v>53388</v>
      </c>
      <c r="AA91" s="31">
        <v>0</v>
      </c>
      <c r="AB91" s="31">
        <v>45849</v>
      </c>
      <c r="AC91" s="31">
        <v>254928</v>
      </c>
      <c r="AD91" s="31">
        <v>0</v>
      </c>
      <c r="AE91" s="31">
        <v>0</v>
      </c>
      <c r="AF91" s="90" t="s">
        <v>951</v>
      </c>
      <c r="AG91" s="31">
        <v>187063</v>
      </c>
      <c r="AH91" s="31">
        <v>32568</v>
      </c>
      <c r="AI91" s="31">
        <v>25384</v>
      </c>
      <c r="AJ91" s="31">
        <v>245015</v>
      </c>
      <c r="AK91" s="31">
        <v>0</v>
      </c>
      <c r="AL91" s="36">
        <v>6.6358367413265444</v>
      </c>
      <c r="AM91" s="31">
        <v>191627</v>
      </c>
      <c r="AN91" s="31">
        <v>53388</v>
      </c>
      <c r="AO91" s="31">
        <v>0</v>
      </c>
    </row>
    <row r="92" spans="1:41" hidden="1" outlineLevel="2" x14ac:dyDescent="0.2">
      <c r="A92" s="35">
        <v>924151173</v>
      </c>
      <c r="B92" s="35" t="s">
        <v>951</v>
      </c>
      <c r="C92" s="31" t="s">
        <v>951</v>
      </c>
      <c r="D92" s="6" t="s">
        <v>330</v>
      </c>
      <c r="E92" s="90" t="s">
        <v>951</v>
      </c>
      <c r="F92" s="31">
        <v>25814</v>
      </c>
      <c r="G92" s="31">
        <v>6937</v>
      </c>
      <c r="H92" s="33">
        <v>2</v>
      </c>
      <c r="I92" s="33">
        <v>0</v>
      </c>
      <c r="J92" s="33">
        <v>5.13889</v>
      </c>
      <c r="K92" s="33">
        <v>0.55556000000000005</v>
      </c>
      <c r="L92" s="90" t="s">
        <v>951</v>
      </c>
      <c r="M92" s="31">
        <v>54594</v>
      </c>
      <c r="N92" s="32">
        <v>2.1148988920740681</v>
      </c>
      <c r="O92" s="31">
        <v>69</v>
      </c>
      <c r="P92" s="114">
        <v>45</v>
      </c>
      <c r="Q92" s="31">
        <v>117373</v>
      </c>
      <c r="R92" s="32">
        <v>4.5468737894165958</v>
      </c>
      <c r="S92" s="32">
        <v>2.1499249001721803</v>
      </c>
      <c r="T92" s="31">
        <v>91</v>
      </c>
      <c r="U92" s="31">
        <v>120</v>
      </c>
      <c r="V92" s="31">
        <v>10</v>
      </c>
      <c r="W92" s="90" t="s">
        <v>951</v>
      </c>
      <c r="X92" s="31">
        <v>25814</v>
      </c>
      <c r="Y92" s="31">
        <v>79911</v>
      </c>
      <c r="Z92" s="31">
        <v>74500</v>
      </c>
      <c r="AA92" s="31">
        <v>0</v>
      </c>
      <c r="AB92" s="31">
        <v>93000</v>
      </c>
      <c r="AC92" s="31">
        <v>247411</v>
      </c>
      <c r="AD92" s="31">
        <v>0</v>
      </c>
      <c r="AE92" s="31">
        <v>0</v>
      </c>
      <c r="AF92" s="90" t="s">
        <v>951</v>
      </c>
      <c r="AG92" s="31">
        <v>214317</v>
      </c>
      <c r="AH92" s="31">
        <v>45714</v>
      </c>
      <c r="AI92" s="31">
        <v>168486</v>
      </c>
      <c r="AJ92" s="31">
        <v>428517</v>
      </c>
      <c r="AK92" s="31">
        <v>16698</v>
      </c>
      <c r="AL92" s="36">
        <v>16.600178197877121</v>
      </c>
      <c r="AM92" s="31">
        <v>354017</v>
      </c>
      <c r="AN92" s="31">
        <v>74500</v>
      </c>
      <c r="AO92" s="31">
        <v>0</v>
      </c>
    </row>
    <row r="93" spans="1:41" hidden="1" outlineLevel="2" x14ac:dyDescent="0.2">
      <c r="A93" s="35">
        <v>924151203</v>
      </c>
      <c r="B93" s="35" t="s">
        <v>951</v>
      </c>
      <c r="C93" s="31" t="s">
        <v>951</v>
      </c>
      <c r="D93" s="6" t="s">
        <v>330</v>
      </c>
      <c r="E93" s="90" t="s">
        <v>951</v>
      </c>
      <c r="F93" s="31">
        <v>13089</v>
      </c>
      <c r="G93" s="31">
        <v>2687</v>
      </c>
      <c r="H93" s="33">
        <v>1</v>
      </c>
      <c r="I93" s="33">
        <v>0</v>
      </c>
      <c r="J93" s="33">
        <v>2.8571399999999998</v>
      </c>
      <c r="K93" s="33">
        <v>0.42857000000000001</v>
      </c>
      <c r="L93" s="90" t="s">
        <v>951</v>
      </c>
      <c r="M93" s="31">
        <v>30795</v>
      </c>
      <c r="N93" s="32">
        <v>2.3527389410955766</v>
      </c>
      <c r="O93" s="31">
        <v>17</v>
      </c>
      <c r="P93" s="114">
        <v>45</v>
      </c>
      <c r="Q93" s="31">
        <v>57764</v>
      </c>
      <c r="R93" s="32">
        <v>4.4131713652685463</v>
      </c>
      <c r="S93" s="32">
        <v>1.8757590517941225</v>
      </c>
      <c r="T93" s="31">
        <v>112</v>
      </c>
      <c r="U93" s="31">
        <v>80</v>
      </c>
      <c r="V93" s="31">
        <v>8</v>
      </c>
      <c r="W93" s="90" t="s">
        <v>951</v>
      </c>
      <c r="X93" s="31">
        <v>13089</v>
      </c>
      <c r="Y93" s="31">
        <v>53658</v>
      </c>
      <c r="Z93" s="31">
        <v>46216</v>
      </c>
      <c r="AA93" s="31">
        <v>0</v>
      </c>
      <c r="AB93" s="31">
        <v>96546</v>
      </c>
      <c r="AC93" s="31">
        <v>196420</v>
      </c>
      <c r="AD93" s="31">
        <v>0</v>
      </c>
      <c r="AE93" s="31">
        <v>0</v>
      </c>
      <c r="AF93" s="90" t="s">
        <v>951</v>
      </c>
      <c r="AG93" s="31">
        <v>110140</v>
      </c>
      <c r="AH93" s="31">
        <v>17942</v>
      </c>
      <c r="AI93" s="31">
        <v>40180</v>
      </c>
      <c r="AJ93" s="31">
        <v>168262</v>
      </c>
      <c r="AK93" s="31">
        <v>0</v>
      </c>
      <c r="AL93" s="36">
        <v>12.855221942088777</v>
      </c>
      <c r="AM93" s="31">
        <v>122046</v>
      </c>
      <c r="AN93" s="31">
        <v>46216</v>
      </c>
      <c r="AO93" s="31">
        <v>0</v>
      </c>
    </row>
    <row r="94" spans="1:41" hidden="1" outlineLevel="2" x14ac:dyDescent="0.2">
      <c r="A94" s="35">
        <v>924151293</v>
      </c>
      <c r="B94" s="35" t="s">
        <v>951</v>
      </c>
      <c r="C94" s="31" t="s">
        <v>951</v>
      </c>
      <c r="D94" s="6" t="s">
        <v>330</v>
      </c>
      <c r="E94" s="90" t="s">
        <v>951</v>
      </c>
      <c r="F94" s="31">
        <v>37706</v>
      </c>
      <c r="G94" s="31">
        <v>11082</v>
      </c>
      <c r="H94" s="33">
        <v>4</v>
      </c>
      <c r="I94" s="33">
        <v>0</v>
      </c>
      <c r="J94" s="33">
        <v>10.085710000000001</v>
      </c>
      <c r="K94" s="33">
        <v>1.17143</v>
      </c>
      <c r="L94" s="90" t="s">
        <v>951</v>
      </c>
      <c r="M94" s="31">
        <v>60412</v>
      </c>
      <c r="N94" s="32">
        <v>1.6021853285949186</v>
      </c>
      <c r="O94" s="31">
        <v>86</v>
      </c>
      <c r="P94" s="114">
        <v>45</v>
      </c>
      <c r="Q94" s="31">
        <v>219290</v>
      </c>
      <c r="R94" s="32">
        <v>5.8157852861613533</v>
      </c>
      <c r="S94" s="32">
        <v>3.6299079653049064</v>
      </c>
      <c r="T94" s="31">
        <v>117</v>
      </c>
      <c r="U94" s="31">
        <v>118</v>
      </c>
      <c r="V94" s="31">
        <v>18</v>
      </c>
      <c r="W94" s="90" t="s">
        <v>951</v>
      </c>
      <c r="X94" s="31">
        <v>37706</v>
      </c>
      <c r="Y94" s="31">
        <v>635026</v>
      </c>
      <c r="Z94" s="31">
        <v>87985</v>
      </c>
      <c r="AA94" s="31">
        <v>0</v>
      </c>
      <c r="AB94" s="31">
        <v>246462</v>
      </c>
      <c r="AC94" s="31">
        <v>969473</v>
      </c>
      <c r="AD94" s="31">
        <v>555305</v>
      </c>
      <c r="AE94" s="31">
        <v>0</v>
      </c>
      <c r="AF94" s="90" t="s">
        <v>951</v>
      </c>
      <c r="AG94" s="31">
        <v>705343</v>
      </c>
      <c r="AH94" s="31">
        <v>119965</v>
      </c>
      <c r="AI94" s="31">
        <v>152341</v>
      </c>
      <c r="AJ94" s="31">
        <v>977649</v>
      </c>
      <c r="AK94" s="31">
        <v>0</v>
      </c>
      <c r="AL94" s="36">
        <v>25.928207712300431</v>
      </c>
      <c r="AM94" s="31">
        <v>889664</v>
      </c>
      <c r="AN94" s="31">
        <v>87985</v>
      </c>
      <c r="AO94" s="31">
        <v>0</v>
      </c>
    </row>
    <row r="95" spans="1:41" hidden="1" outlineLevel="2" x14ac:dyDescent="0.2">
      <c r="A95" s="35">
        <v>924151473</v>
      </c>
      <c r="B95" s="35" t="s">
        <v>951</v>
      </c>
      <c r="C95" s="31" t="s">
        <v>951</v>
      </c>
      <c r="D95" s="6" t="s">
        <v>330</v>
      </c>
      <c r="E95" s="90" t="s">
        <v>951</v>
      </c>
      <c r="F95" s="31">
        <v>10144</v>
      </c>
      <c r="G95" s="31">
        <v>2857</v>
      </c>
      <c r="H95" s="33">
        <v>1.5428599999999999</v>
      </c>
      <c r="I95" s="33">
        <v>0</v>
      </c>
      <c r="J95" s="33">
        <v>1.82857</v>
      </c>
      <c r="K95" s="33">
        <v>0</v>
      </c>
      <c r="L95" s="90" t="s">
        <v>951</v>
      </c>
      <c r="M95" s="31">
        <v>17062</v>
      </c>
      <c r="N95" s="32">
        <v>1.6819794952681388</v>
      </c>
      <c r="O95" s="31">
        <v>25</v>
      </c>
      <c r="P95" s="114">
        <v>45</v>
      </c>
      <c r="Q95" s="31">
        <v>40905</v>
      </c>
      <c r="R95" s="32">
        <v>4.0324329652996846</v>
      </c>
      <c r="S95" s="32">
        <v>2.3974328918063534</v>
      </c>
      <c r="T95" s="31">
        <v>11</v>
      </c>
      <c r="U95" s="31">
        <v>33</v>
      </c>
      <c r="V95" s="31">
        <v>6</v>
      </c>
      <c r="W95" s="90" t="s">
        <v>951</v>
      </c>
      <c r="X95" s="31">
        <v>10144</v>
      </c>
      <c r="Y95" s="31">
        <v>48138</v>
      </c>
      <c r="Z95" s="31">
        <v>29501</v>
      </c>
      <c r="AA95" s="31">
        <v>0</v>
      </c>
      <c r="AB95" s="31">
        <v>35562</v>
      </c>
      <c r="AC95" s="31">
        <v>113201</v>
      </c>
      <c r="AD95" s="31">
        <v>0</v>
      </c>
      <c r="AE95" s="31">
        <v>0</v>
      </c>
      <c r="AF95" s="90" t="s">
        <v>951</v>
      </c>
      <c r="AG95" s="31">
        <v>85678</v>
      </c>
      <c r="AH95" s="31">
        <v>12789</v>
      </c>
      <c r="AI95" s="31">
        <v>21799</v>
      </c>
      <c r="AJ95" s="31">
        <v>120266</v>
      </c>
      <c r="AK95" s="31">
        <v>20</v>
      </c>
      <c r="AL95" s="36">
        <v>11.855875394321767</v>
      </c>
      <c r="AM95" s="31">
        <v>90765</v>
      </c>
      <c r="AN95" s="31">
        <v>29501</v>
      </c>
      <c r="AO95" s="31">
        <v>0</v>
      </c>
    </row>
    <row r="96" spans="1:41" hidden="1" outlineLevel="2" x14ac:dyDescent="0.2">
      <c r="A96" s="35">
        <v>924151535</v>
      </c>
      <c r="B96" s="35" t="s">
        <v>951</v>
      </c>
      <c r="C96" s="31" t="s">
        <v>951</v>
      </c>
      <c r="D96" s="6" t="s">
        <v>330</v>
      </c>
      <c r="E96" s="90" t="s">
        <v>951</v>
      </c>
      <c r="F96" s="31">
        <v>34580</v>
      </c>
      <c r="G96" s="31">
        <v>12374</v>
      </c>
      <c r="H96" s="33">
        <v>7.3684200000000004</v>
      </c>
      <c r="I96" s="33">
        <v>0</v>
      </c>
      <c r="J96" s="33">
        <v>11.15789</v>
      </c>
      <c r="K96" s="33">
        <v>2.5</v>
      </c>
      <c r="L96" s="90" t="s">
        <v>951</v>
      </c>
      <c r="M96" s="31">
        <v>122560</v>
      </c>
      <c r="N96" s="32">
        <v>3.5442452284557548</v>
      </c>
      <c r="O96" s="31">
        <v>231</v>
      </c>
      <c r="P96" s="114">
        <v>45</v>
      </c>
      <c r="Q96" s="31">
        <v>371133</v>
      </c>
      <c r="R96" s="32">
        <v>10.732591093117408</v>
      </c>
      <c r="S96" s="32">
        <v>3.0281739556135769</v>
      </c>
      <c r="T96" s="31">
        <v>249</v>
      </c>
      <c r="U96" s="31">
        <v>452</v>
      </c>
      <c r="V96" s="31">
        <v>45</v>
      </c>
      <c r="W96" s="90" t="s">
        <v>951</v>
      </c>
      <c r="X96" s="31">
        <v>34580</v>
      </c>
      <c r="Y96" s="31">
        <v>1298230</v>
      </c>
      <c r="Z96" s="31">
        <v>99578</v>
      </c>
      <c r="AA96" s="31">
        <v>0</v>
      </c>
      <c r="AB96" s="31">
        <v>221601</v>
      </c>
      <c r="AC96" s="31">
        <v>1619409</v>
      </c>
      <c r="AD96" s="31">
        <v>0</v>
      </c>
      <c r="AE96" s="31">
        <v>0</v>
      </c>
      <c r="AF96" s="90" t="s">
        <v>951</v>
      </c>
      <c r="AG96" s="31">
        <v>1055705</v>
      </c>
      <c r="AH96" s="31">
        <v>177744</v>
      </c>
      <c r="AI96" s="31">
        <v>304730</v>
      </c>
      <c r="AJ96" s="31">
        <v>1538179</v>
      </c>
      <c r="AK96" s="31">
        <v>0</v>
      </c>
      <c r="AL96" s="36">
        <v>44.48175245806825</v>
      </c>
      <c r="AM96" s="31">
        <v>1438601</v>
      </c>
      <c r="AN96" s="31">
        <v>99578</v>
      </c>
      <c r="AO96" s="31">
        <v>0</v>
      </c>
    </row>
    <row r="97" spans="1:41" hidden="1" outlineLevel="2" x14ac:dyDescent="0.2">
      <c r="A97" s="35">
        <v>924151833</v>
      </c>
      <c r="B97" s="35" t="s">
        <v>951</v>
      </c>
      <c r="C97" s="31" t="s">
        <v>951</v>
      </c>
      <c r="D97" s="6" t="s">
        <v>330</v>
      </c>
      <c r="E97" s="90" t="s">
        <v>951</v>
      </c>
      <c r="F97" s="31">
        <v>57388</v>
      </c>
      <c r="G97" s="31">
        <v>8189</v>
      </c>
      <c r="H97" s="33">
        <v>1.2285699999999999</v>
      </c>
      <c r="I97" s="33">
        <v>0</v>
      </c>
      <c r="J97" s="33">
        <v>6.3714300000000001</v>
      </c>
      <c r="K97" s="33">
        <v>0.85714000000000001</v>
      </c>
      <c r="L97" s="90" t="s">
        <v>951</v>
      </c>
      <c r="M97" s="31">
        <v>48834</v>
      </c>
      <c r="N97" s="32">
        <v>0.85094444831672122</v>
      </c>
      <c r="O97" s="31">
        <v>68</v>
      </c>
      <c r="P97" s="114">
        <v>45</v>
      </c>
      <c r="Q97" s="31">
        <v>161549</v>
      </c>
      <c r="R97" s="32">
        <v>2.8150310169373389</v>
      </c>
      <c r="S97" s="32">
        <v>3.3081254863414835</v>
      </c>
      <c r="T97" s="31">
        <v>48</v>
      </c>
      <c r="U97" s="31">
        <v>112</v>
      </c>
      <c r="V97" s="31">
        <v>9</v>
      </c>
      <c r="W97" s="90" t="s">
        <v>951</v>
      </c>
      <c r="X97" s="31">
        <v>57388</v>
      </c>
      <c r="Y97" s="31">
        <v>236770</v>
      </c>
      <c r="Z97" s="31">
        <v>89802</v>
      </c>
      <c r="AA97" s="31">
        <v>0</v>
      </c>
      <c r="AB97" s="31">
        <v>223623</v>
      </c>
      <c r="AC97" s="31">
        <v>550195</v>
      </c>
      <c r="AD97" s="31">
        <v>0</v>
      </c>
      <c r="AE97" s="31">
        <v>2520</v>
      </c>
      <c r="AF97" s="90" t="s">
        <v>951</v>
      </c>
      <c r="AG97" s="31">
        <v>325739</v>
      </c>
      <c r="AH97" s="31">
        <v>74139</v>
      </c>
      <c r="AI97" s="31">
        <v>173355</v>
      </c>
      <c r="AJ97" s="31">
        <v>573233</v>
      </c>
      <c r="AK97" s="31">
        <v>0</v>
      </c>
      <c r="AL97" s="36">
        <v>9.9887258660347111</v>
      </c>
      <c r="AM97" s="31">
        <v>485951</v>
      </c>
      <c r="AN97" s="31">
        <v>87282</v>
      </c>
      <c r="AO97" s="31">
        <v>0</v>
      </c>
    </row>
    <row r="98" spans="1:41" outlineLevel="1" collapsed="1" x14ac:dyDescent="0.2">
      <c r="C98" s="31"/>
      <c r="D98" s="113"/>
      <c r="E98" s="90" t="s">
        <v>951</v>
      </c>
      <c r="F98" s="31">
        <v>498886</v>
      </c>
      <c r="G98" s="31">
        <v>149270</v>
      </c>
      <c r="H98" s="33">
        <v>59.93985</v>
      </c>
      <c r="I98" s="33">
        <v>3.9714299999999998</v>
      </c>
      <c r="J98" s="33">
        <v>149.66058000000001</v>
      </c>
      <c r="K98" s="33">
        <v>20.969850000000005</v>
      </c>
      <c r="L98" s="90" t="s">
        <v>951</v>
      </c>
      <c r="M98" s="31">
        <v>1080346</v>
      </c>
      <c r="N98" s="32">
        <v>34.489049724088353</v>
      </c>
      <c r="O98" s="31">
        <v>1258</v>
      </c>
      <c r="P98" s="114">
        <v>721</v>
      </c>
      <c r="Q98" s="31">
        <v>3688436</v>
      </c>
      <c r="R98" s="32">
        <v>7.3933443712591655</v>
      </c>
      <c r="S98" s="32">
        <v>3.4141247341129599</v>
      </c>
      <c r="T98" s="31">
        <v>5906</v>
      </c>
      <c r="U98" s="31">
        <v>4187</v>
      </c>
      <c r="V98" s="31">
        <v>229</v>
      </c>
      <c r="W98" s="90" t="s">
        <v>951</v>
      </c>
      <c r="X98" s="31">
        <v>498886</v>
      </c>
      <c r="Y98" s="31">
        <v>9914270</v>
      </c>
      <c r="Z98" s="31">
        <v>2126714</v>
      </c>
      <c r="AA98" s="31">
        <v>44160</v>
      </c>
      <c r="AB98" s="31">
        <v>2413704</v>
      </c>
      <c r="AC98" s="31">
        <v>14498848</v>
      </c>
      <c r="AD98" s="31">
        <v>555305</v>
      </c>
      <c r="AE98" s="31">
        <v>6364</v>
      </c>
      <c r="AF98" s="90" t="s">
        <v>951</v>
      </c>
      <c r="AG98" s="31">
        <v>9707011</v>
      </c>
      <c r="AH98" s="31">
        <v>1952940</v>
      </c>
      <c r="AI98" s="31">
        <v>3274304</v>
      </c>
      <c r="AJ98" s="31">
        <v>14934255</v>
      </c>
      <c r="AK98" s="31">
        <v>334494</v>
      </c>
      <c r="AL98" s="36">
        <v>29.935205638161825</v>
      </c>
      <c r="AM98" s="31">
        <v>12728970</v>
      </c>
      <c r="AN98" s="31">
        <v>2162095</v>
      </c>
      <c r="AO98" s="31">
        <v>43190</v>
      </c>
    </row>
    <row r="99" spans="1:41" hidden="1" outlineLevel="2" x14ac:dyDescent="0.2">
      <c r="A99" s="35">
        <v>925230095</v>
      </c>
      <c r="B99" s="35" t="s">
        <v>870</v>
      </c>
      <c r="C99" s="31" t="s">
        <v>870</v>
      </c>
      <c r="D99" s="6" t="s">
        <v>328</v>
      </c>
      <c r="E99" s="90" t="s">
        <v>870</v>
      </c>
      <c r="F99" s="31">
        <v>96298</v>
      </c>
      <c r="G99" s="31">
        <v>30659</v>
      </c>
      <c r="H99" s="33">
        <v>5</v>
      </c>
      <c r="I99" s="33">
        <v>0</v>
      </c>
      <c r="J99" s="33">
        <v>13</v>
      </c>
      <c r="K99" s="33">
        <v>0.42857000000000001</v>
      </c>
      <c r="L99" s="90" t="s">
        <v>870</v>
      </c>
      <c r="M99" s="31">
        <v>38739</v>
      </c>
      <c r="N99" s="32">
        <v>0.40228249807888017</v>
      </c>
      <c r="O99" s="31">
        <v>37</v>
      </c>
      <c r="P99" s="114">
        <v>229</v>
      </c>
      <c r="Q99" s="31">
        <v>260727</v>
      </c>
      <c r="R99" s="32">
        <v>2.707501713431224</v>
      </c>
      <c r="S99" s="32">
        <v>6.7303492604352204</v>
      </c>
      <c r="T99" s="31">
        <v>2374</v>
      </c>
      <c r="U99" s="31">
        <v>1009</v>
      </c>
      <c r="V99" s="31">
        <v>2</v>
      </c>
      <c r="W99" s="90" t="s">
        <v>870</v>
      </c>
      <c r="X99" s="31">
        <v>96298</v>
      </c>
      <c r="Y99" s="31">
        <v>1379956</v>
      </c>
      <c r="Z99" s="31">
        <v>896491</v>
      </c>
      <c r="AA99" s="31">
        <v>0</v>
      </c>
      <c r="AB99" s="31">
        <v>157528</v>
      </c>
      <c r="AC99" s="31">
        <v>2433975</v>
      </c>
      <c r="AD99" s="31">
        <v>0</v>
      </c>
      <c r="AE99" s="31">
        <v>0</v>
      </c>
      <c r="AF99" s="90" t="s">
        <v>870</v>
      </c>
      <c r="AG99" s="31">
        <v>1009957</v>
      </c>
      <c r="AH99" s="31">
        <v>812246</v>
      </c>
      <c r="AI99" s="31">
        <v>560210</v>
      </c>
      <c r="AJ99" s="31">
        <v>2382413</v>
      </c>
      <c r="AK99" s="31">
        <v>0</v>
      </c>
      <c r="AL99" s="36">
        <v>24.740004984527197</v>
      </c>
      <c r="AM99" s="31">
        <v>1406080</v>
      </c>
      <c r="AN99" s="31">
        <v>976333</v>
      </c>
      <c r="AO99" s="31">
        <v>0</v>
      </c>
    </row>
    <row r="100" spans="1:41" hidden="1" outlineLevel="2" x14ac:dyDescent="0.2">
      <c r="A100" s="35">
        <v>925230064</v>
      </c>
      <c r="B100" s="35" t="s">
        <v>870</v>
      </c>
      <c r="C100" s="31" t="s">
        <v>870</v>
      </c>
      <c r="D100" s="6" t="s">
        <v>330</v>
      </c>
      <c r="E100" s="90" t="s">
        <v>870</v>
      </c>
      <c r="F100" s="31">
        <v>16592</v>
      </c>
      <c r="G100" s="31">
        <v>5442</v>
      </c>
      <c r="H100" s="33">
        <v>1.08571</v>
      </c>
      <c r="I100" s="33">
        <v>0</v>
      </c>
      <c r="J100" s="33">
        <v>3.2285699999999999</v>
      </c>
      <c r="K100" s="33">
        <v>0.77142999999999995</v>
      </c>
      <c r="L100" s="90" t="s">
        <v>870</v>
      </c>
      <c r="M100" s="31">
        <v>79180</v>
      </c>
      <c r="N100" s="32">
        <v>4.7721793635486982</v>
      </c>
      <c r="O100" s="31">
        <v>50</v>
      </c>
      <c r="P100" s="114">
        <v>229</v>
      </c>
      <c r="Q100" s="31">
        <v>103067</v>
      </c>
      <c r="R100" s="32">
        <v>6.2118490838958538</v>
      </c>
      <c r="S100" s="32">
        <v>1.3016797171002779</v>
      </c>
      <c r="T100" s="31">
        <v>12110</v>
      </c>
      <c r="U100" s="31">
        <v>9660</v>
      </c>
      <c r="V100" s="31">
        <v>12</v>
      </c>
      <c r="W100" s="90" t="s">
        <v>870</v>
      </c>
      <c r="X100" s="31">
        <v>16592</v>
      </c>
      <c r="Y100" s="31">
        <v>93108</v>
      </c>
      <c r="Z100" s="31">
        <v>41873</v>
      </c>
      <c r="AA100" s="31">
        <v>0</v>
      </c>
      <c r="AB100" s="31">
        <v>94320</v>
      </c>
      <c r="AC100" s="31">
        <v>229301</v>
      </c>
      <c r="AD100" s="31">
        <v>0</v>
      </c>
      <c r="AE100" s="31">
        <v>0</v>
      </c>
      <c r="AF100" s="90" t="s">
        <v>870</v>
      </c>
      <c r="AG100" s="31">
        <v>135620</v>
      </c>
      <c r="AH100" s="31">
        <v>39964</v>
      </c>
      <c r="AI100" s="31">
        <v>44498</v>
      </c>
      <c r="AJ100" s="31">
        <v>220082</v>
      </c>
      <c r="AK100" s="31">
        <v>0</v>
      </c>
      <c r="AL100" s="36">
        <v>13.264344262295081</v>
      </c>
      <c r="AM100" s="31">
        <v>178209</v>
      </c>
      <c r="AN100" s="31">
        <v>41873</v>
      </c>
      <c r="AO100" s="31">
        <v>0</v>
      </c>
    </row>
    <row r="101" spans="1:41" hidden="1" outlineLevel="2" x14ac:dyDescent="0.2">
      <c r="A101" s="35">
        <v>925230543</v>
      </c>
      <c r="B101" s="35" t="s">
        <v>870</v>
      </c>
      <c r="C101" s="31" t="s">
        <v>870</v>
      </c>
      <c r="D101" s="6" t="s">
        <v>330</v>
      </c>
      <c r="E101" s="90" t="s">
        <v>870</v>
      </c>
      <c r="F101" s="31">
        <v>6606</v>
      </c>
      <c r="G101" s="31">
        <v>1873</v>
      </c>
      <c r="H101" s="33">
        <v>0.85714000000000001</v>
      </c>
      <c r="I101" s="33">
        <v>0</v>
      </c>
      <c r="J101" s="33">
        <v>3.7142900000000001</v>
      </c>
      <c r="K101" s="33">
        <v>8.5709999999999995E-2</v>
      </c>
      <c r="L101" s="90" t="s">
        <v>870</v>
      </c>
      <c r="M101" s="31">
        <v>22662</v>
      </c>
      <c r="N101" s="32">
        <v>3.430517711171662</v>
      </c>
      <c r="O101" s="31">
        <v>30</v>
      </c>
      <c r="P101" s="114">
        <v>229</v>
      </c>
      <c r="Q101" s="31">
        <v>23498</v>
      </c>
      <c r="R101" s="32">
        <v>3.5570693309112928</v>
      </c>
      <c r="S101" s="32">
        <v>1.0368899479304563</v>
      </c>
      <c r="T101" s="31">
        <v>5031</v>
      </c>
      <c r="U101" s="31">
        <v>4600</v>
      </c>
      <c r="V101" s="31">
        <v>10</v>
      </c>
      <c r="W101" s="90" t="s">
        <v>870</v>
      </c>
      <c r="X101" s="31">
        <v>6606</v>
      </c>
      <c r="Y101" s="31">
        <v>88426</v>
      </c>
      <c r="Z101" s="31">
        <v>53866</v>
      </c>
      <c r="AA101" s="31">
        <v>0</v>
      </c>
      <c r="AB101" s="31">
        <v>0</v>
      </c>
      <c r="AC101" s="31">
        <v>142292</v>
      </c>
      <c r="AD101" s="31">
        <v>1000</v>
      </c>
      <c r="AE101" s="31">
        <v>0</v>
      </c>
      <c r="AF101" s="90" t="s">
        <v>870</v>
      </c>
      <c r="AG101" s="31">
        <v>80728</v>
      </c>
      <c r="AH101" s="31">
        <v>14974</v>
      </c>
      <c r="AI101" s="31">
        <v>17511</v>
      </c>
      <c r="AJ101" s="31">
        <v>113213</v>
      </c>
      <c r="AK101" s="31">
        <v>0</v>
      </c>
      <c r="AL101" s="36">
        <v>17.13790493490766</v>
      </c>
      <c r="AM101" s="31">
        <v>59347</v>
      </c>
      <c r="AN101" s="31">
        <v>53866</v>
      </c>
      <c r="AO101" s="31">
        <v>0</v>
      </c>
    </row>
    <row r="102" spans="1:41" hidden="1" outlineLevel="2" x14ac:dyDescent="0.2">
      <c r="A102" s="35">
        <v>925230303</v>
      </c>
      <c r="B102" s="35" t="s">
        <v>870</v>
      </c>
      <c r="C102" s="31" t="s">
        <v>870</v>
      </c>
      <c r="D102" s="6" t="s">
        <v>330</v>
      </c>
      <c r="E102" s="90" t="s">
        <v>870</v>
      </c>
      <c r="F102" s="31">
        <v>8786</v>
      </c>
      <c r="G102" s="31">
        <v>2702</v>
      </c>
      <c r="H102" s="33">
        <v>0</v>
      </c>
      <c r="I102" s="33">
        <v>0</v>
      </c>
      <c r="J102" s="33">
        <v>1.7142900000000001</v>
      </c>
      <c r="K102" s="33">
        <v>0.57142999999999999</v>
      </c>
      <c r="L102" s="90" t="s">
        <v>870</v>
      </c>
      <c r="M102" s="31">
        <v>60065</v>
      </c>
      <c r="N102" s="32">
        <v>6.8364443432733895</v>
      </c>
      <c r="O102" s="31">
        <v>35</v>
      </c>
      <c r="P102" s="114">
        <v>229</v>
      </c>
      <c r="Q102" s="31">
        <v>9491</v>
      </c>
      <c r="R102" s="32">
        <v>1.0802412929660825</v>
      </c>
      <c r="S102" s="32">
        <v>0.15801215350037459</v>
      </c>
      <c r="T102" s="31">
        <v>2943</v>
      </c>
      <c r="U102" s="31">
        <v>873</v>
      </c>
      <c r="V102" s="31">
        <v>8</v>
      </c>
      <c r="W102" s="90" t="s">
        <v>870</v>
      </c>
      <c r="X102" s="31">
        <v>8786</v>
      </c>
      <c r="Y102" s="31">
        <v>38583</v>
      </c>
      <c r="Z102" s="31">
        <v>16799</v>
      </c>
      <c r="AA102" s="31">
        <v>7221</v>
      </c>
      <c r="AB102" s="31">
        <v>14309</v>
      </c>
      <c r="AC102" s="31">
        <v>76912</v>
      </c>
      <c r="AD102" s="31">
        <v>1000</v>
      </c>
      <c r="AE102" s="31">
        <v>7221</v>
      </c>
      <c r="AF102" s="90" t="s">
        <v>870</v>
      </c>
      <c r="AG102" s="31">
        <v>64548</v>
      </c>
      <c r="AH102" s="31">
        <v>11391</v>
      </c>
      <c r="AI102" s="31">
        <v>7935</v>
      </c>
      <c r="AJ102" s="31">
        <v>83874</v>
      </c>
      <c r="AK102" s="31">
        <v>0</v>
      </c>
      <c r="AL102" s="36">
        <v>9.5463236967903491</v>
      </c>
      <c r="AM102" s="31">
        <v>59854</v>
      </c>
      <c r="AN102" s="31">
        <v>16799</v>
      </c>
      <c r="AO102" s="31">
        <v>7221</v>
      </c>
    </row>
    <row r="103" spans="1:41" hidden="1" outlineLevel="2" x14ac:dyDescent="0.2">
      <c r="A103" s="35">
        <v>925230424</v>
      </c>
      <c r="B103" s="35" t="s">
        <v>870</v>
      </c>
      <c r="C103" s="31" t="s">
        <v>870</v>
      </c>
      <c r="D103" s="6" t="s">
        <v>330</v>
      </c>
      <c r="E103" s="90" t="s">
        <v>870</v>
      </c>
      <c r="F103" s="31">
        <v>10687</v>
      </c>
      <c r="G103" s="31">
        <v>7466</v>
      </c>
      <c r="H103" s="33">
        <v>0</v>
      </c>
      <c r="I103" s="33">
        <v>0.57142999999999999</v>
      </c>
      <c r="J103" s="33">
        <v>2.2857099999999999</v>
      </c>
      <c r="K103" s="33">
        <v>0</v>
      </c>
      <c r="L103" s="90" t="s">
        <v>870</v>
      </c>
      <c r="M103" s="31">
        <v>17235</v>
      </c>
      <c r="N103" s="32">
        <v>1.612707027229344</v>
      </c>
      <c r="O103" s="31">
        <v>10</v>
      </c>
      <c r="P103" s="114">
        <v>229</v>
      </c>
      <c r="Q103" s="31">
        <v>5580</v>
      </c>
      <c r="R103" s="32">
        <v>0.52212969027790779</v>
      </c>
      <c r="S103" s="32">
        <v>0.32375979112271541</v>
      </c>
      <c r="T103" s="31">
        <v>136</v>
      </c>
      <c r="U103" s="31">
        <v>159</v>
      </c>
      <c r="V103" s="31">
        <v>5</v>
      </c>
      <c r="W103" s="90" t="s">
        <v>870</v>
      </c>
      <c r="X103" s="31">
        <v>10687</v>
      </c>
      <c r="Y103" s="31">
        <v>40468</v>
      </c>
      <c r="Z103" s="31">
        <v>20345</v>
      </c>
      <c r="AA103" s="31">
        <v>15132</v>
      </c>
      <c r="AB103" s="31">
        <v>21599</v>
      </c>
      <c r="AC103" s="31">
        <v>97544</v>
      </c>
      <c r="AD103" s="31">
        <v>0</v>
      </c>
      <c r="AE103" s="31">
        <v>15132</v>
      </c>
      <c r="AF103" s="90" t="s">
        <v>870</v>
      </c>
      <c r="AG103" s="31">
        <v>73363</v>
      </c>
      <c r="AH103" s="31">
        <v>8844</v>
      </c>
      <c r="AI103" s="31">
        <v>22274</v>
      </c>
      <c r="AJ103" s="31">
        <v>104481</v>
      </c>
      <c r="AK103" s="31">
        <v>0</v>
      </c>
      <c r="AL103" s="36">
        <v>9.7764573781229522</v>
      </c>
      <c r="AM103" s="31">
        <v>69004</v>
      </c>
      <c r="AN103" s="31">
        <v>20345</v>
      </c>
      <c r="AO103" s="31">
        <v>15132</v>
      </c>
    </row>
    <row r="104" spans="1:41" hidden="1" outlineLevel="2" x14ac:dyDescent="0.2">
      <c r="A104" s="35">
        <v>925230573</v>
      </c>
      <c r="B104" s="35" t="s">
        <v>870</v>
      </c>
      <c r="C104" s="31" t="s">
        <v>870</v>
      </c>
      <c r="D104" s="6" t="s">
        <v>330</v>
      </c>
      <c r="E104" s="90" t="s">
        <v>870</v>
      </c>
      <c r="F104" s="31">
        <v>7153</v>
      </c>
      <c r="G104" s="31">
        <v>2700</v>
      </c>
      <c r="H104" s="33">
        <v>0.57142999999999999</v>
      </c>
      <c r="I104" s="33">
        <v>0.57142999999999999</v>
      </c>
      <c r="J104" s="33">
        <v>1.5428599999999999</v>
      </c>
      <c r="K104" s="33">
        <v>0.11429</v>
      </c>
      <c r="L104" s="90" t="s">
        <v>870</v>
      </c>
      <c r="M104" s="31">
        <v>17598</v>
      </c>
      <c r="N104" s="32">
        <v>2.4602264784006711</v>
      </c>
      <c r="O104" s="31">
        <v>16</v>
      </c>
      <c r="P104" s="114">
        <v>229</v>
      </c>
      <c r="Q104" s="31">
        <v>10393</v>
      </c>
      <c r="R104" s="32">
        <v>1.4529568013420942</v>
      </c>
      <c r="S104" s="32">
        <v>0.5905784748266848</v>
      </c>
      <c r="T104" s="31">
        <v>1404</v>
      </c>
      <c r="U104" s="31">
        <v>1952</v>
      </c>
      <c r="V104" s="31">
        <v>8</v>
      </c>
      <c r="W104" s="90" t="s">
        <v>870</v>
      </c>
      <c r="X104" s="31">
        <v>7153</v>
      </c>
      <c r="Y104" s="31">
        <v>64533</v>
      </c>
      <c r="Z104" s="31">
        <v>19508</v>
      </c>
      <c r="AA104" s="31">
        <v>0</v>
      </c>
      <c r="AB104" s="31">
        <v>4713</v>
      </c>
      <c r="AC104" s="31">
        <v>88754</v>
      </c>
      <c r="AD104" s="31">
        <v>0</v>
      </c>
      <c r="AE104" s="31">
        <v>0</v>
      </c>
      <c r="AF104" s="90" t="s">
        <v>870</v>
      </c>
      <c r="AG104" s="31">
        <v>62998</v>
      </c>
      <c r="AH104" s="31">
        <v>4032</v>
      </c>
      <c r="AI104" s="31">
        <v>25098</v>
      </c>
      <c r="AJ104" s="31">
        <v>92128</v>
      </c>
      <c r="AK104" s="31">
        <v>0</v>
      </c>
      <c r="AL104" s="36">
        <v>12.879630924087795</v>
      </c>
      <c r="AM104" s="31">
        <v>72620</v>
      </c>
      <c r="AN104" s="31">
        <v>19508</v>
      </c>
      <c r="AO104" s="31">
        <v>0</v>
      </c>
    </row>
    <row r="105" spans="1:41" hidden="1" outlineLevel="2" x14ac:dyDescent="0.2">
      <c r="A105" s="35">
        <v>925230604</v>
      </c>
      <c r="B105" s="35" t="s">
        <v>870</v>
      </c>
      <c r="C105" s="31" t="s">
        <v>870</v>
      </c>
      <c r="D105" s="6" t="s">
        <v>330</v>
      </c>
      <c r="E105" s="90" t="s">
        <v>870</v>
      </c>
      <c r="F105" s="31">
        <v>48484</v>
      </c>
      <c r="G105" s="31">
        <v>24330</v>
      </c>
      <c r="H105" s="33">
        <v>6.6857100000000003</v>
      </c>
      <c r="I105" s="33">
        <v>0</v>
      </c>
      <c r="J105" s="33">
        <v>15.97143</v>
      </c>
      <c r="K105" s="33">
        <v>1.14286</v>
      </c>
      <c r="L105" s="90" t="s">
        <v>870</v>
      </c>
      <c r="M105" s="31">
        <v>123507</v>
      </c>
      <c r="N105" s="32">
        <v>2.5473764540879467</v>
      </c>
      <c r="O105" s="31">
        <v>115</v>
      </c>
      <c r="P105" s="114">
        <v>229</v>
      </c>
      <c r="Q105" s="31">
        <v>327984</v>
      </c>
      <c r="R105" s="32">
        <v>6.7647883837967164</v>
      </c>
      <c r="S105" s="32">
        <v>2.6555903713959532</v>
      </c>
      <c r="T105" s="31">
        <v>20968</v>
      </c>
      <c r="U105" s="31">
        <v>23511</v>
      </c>
      <c r="V105" s="31">
        <v>18</v>
      </c>
      <c r="W105" s="90" t="s">
        <v>870</v>
      </c>
      <c r="X105" s="31">
        <v>48484</v>
      </c>
      <c r="Y105" s="31">
        <v>1117839</v>
      </c>
      <c r="Z105" s="31">
        <v>155886</v>
      </c>
      <c r="AA105" s="31">
        <v>787</v>
      </c>
      <c r="AB105" s="31">
        <v>185874</v>
      </c>
      <c r="AC105" s="31">
        <v>1460386</v>
      </c>
      <c r="AD105" s="31">
        <v>0</v>
      </c>
      <c r="AE105" s="31">
        <v>0</v>
      </c>
      <c r="AF105" s="90" t="s">
        <v>870</v>
      </c>
      <c r="AG105" s="31">
        <v>1019483</v>
      </c>
      <c r="AH105" s="31">
        <v>143214</v>
      </c>
      <c r="AI105" s="31">
        <v>841578</v>
      </c>
      <c r="AJ105" s="31">
        <v>2004275</v>
      </c>
      <c r="AK105" s="31">
        <v>0</v>
      </c>
      <c r="AL105" s="36">
        <v>41.338895305667847</v>
      </c>
      <c r="AM105" s="31">
        <v>1847602</v>
      </c>
      <c r="AN105" s="31">
        <v>155886</v>
      </c>
      <c r="AO105" s="31">
        <v>787</v>
      </c>
    </row>
    <row r="106" spans="1:41" hidden="1" outlineLevel="2" x14ac:dyDescent="0.2">
      <c r="A106" s="35">
        <v>925230874</v>
      </c>
      <c r="B106" s="35" t="s">
        <v>870</v>
      </c>
      <c r="C106" s="31" t="s">
        <v>870</v>
      </c>
      <c r="D106" s="6" t="s">
        <v>330</v>
      </c>
      <c r="E106" s="90" t="s">
        <v>870</v>
      </c>
      <c r="F106" s="31">
        <v>14619</v>
      </c>
      <c r="G106" s="31">
        <v>7490</v>
      </c>
      <c r="H106" s="33">
        <v>3.5</v>
      </c>
      <c r="I106" s="33">
        <v>0</v>
      </c>
      <c r="J106" s="33">
        <v>0</v>
      </c>
      <c r="K106" s="33">
        <v>1.375</v>
      </c>
      <c r="L106" s="90" t="s">
        <v>870</v>
      </c>
      <c r="M106" s="31">
        <v>65556</v>
      </c>
      <c r="N106" s="32">
        <v>4.4843012517956087</v>
      </c>
      <c r="O106" s="31">
        <v>49</v>
      </c>
      <c r="P106" s="114">
        <v>229</v>
      </c>
      <c r="Q106" s="31">
        <v>77515</v>
      </c>
      <c r="R106" s="32">
        <v>5.3023462617142076</v>
      </c>
      <c r="S106" s="32">
        <v>1.1824241869546648</v>
      </c>
      <c r="T106" s="31">
        <v>5454</v>
      </c>
      <c r="U106" s="31">
        <v>10316</v>
      </c>
      <c r="V106" s="31">
        <v>7</v>
      </c>
      <c r="W106" s="90" t="s">
        <v>870</v>
      </c>
      <c r="X106" s="31">
        <v>14619</v>
      </c>
      <c r="Y106" s="31">
        <v>129197</v>
      </c>
      <c r="Z106" s="31">
        <v>45774</v>
      </c>
      <c r="AA106" s="31">
        <v>0</v>
      </c>
      <c r="AB106" s="31">
        <v>142830</v>
      </c>
      <c r="AC106" s="31">
        <v>317801</v>
      </c>
      <c r="AD106" s="31">
        <v>0</v>
      </c>
      <c r="AE106" s="31">
        <v>0</v>
      </c>
      <c r="AF106" s="90" t="s">
        <v>870</v>
      </c>
      <c r="AG106" s="31">
        <v>179415</v>
      </c>
      <c r="AH106" s="31">
        <v>36205</v>
      </c>
      <c r="AI106" s="31">
        <v>74596</v>
      </c>
      <c r="AJ106" s="31">
        <v>290216</v>
      </c>
      <c r="AK106" s="31">
        <v>0</v>
      </c>
      <c r="AL106" s="36">
        <v>19.851973459196934</v>
      </c>
      <c r="AM106" s="31">
        <v>244442</v>
      </c>
      <c r="AN106" s="31">
        <v>45774</v>
      </c>
      <c r="AO106" s="31">
        <v>0</v>
      </c>
    </row>
    <row r="107" spans="1:41" hidden="1" outlineLevel="2" x14ac:dyDescent="0.2">
      <c r="A107" s="35">
        <v>925230182</v>
      </c>
      <c r="B107" s="35" t="s">
        <v>870</v>
      </c>
      <c r="C107" s="31" t="s">
        <v>870</v>
      </c>
      <c r="D107" s="6" t="s">
        <v>330</v>
      </c>
      <c r="E107" s="90" t="s">
        <v>870</v>
      </c>
      <c r="F107" s="31">
        <v>33972</v>
      </c>
      <c r="G107" s="31">
        <v>8795</v>
      </c>
      <c r="H107" s="33">
        <v>1</v>
      </c>
      <c r="I107" s="33">
        <v>2</v>
      </c>
      <c r="J107" s="33">
        <v>2.6857099999999998</v>
      </c>
      <c r="K107" s="33">
        <v>0</v>
      </c>
      <c r="L107" s="90" t="s">
        <v>870</v>
      </c>
      <c r="M107" s="31">
        <v>47784</v>
      </c>
      <c r="N107" s="32">
        <v>1.4065701165665843</v>
      </c>
      <c r="O107" s="31">
        <v>74</v>
      </c>
      <c r="P107" s="114">
        <v>229</v>
      </c>
      <c r="Q107" s="31">
        <v>18634</v>
      </c>
      <c r="R107" s="32">
        <v>0.5485105380901919</v>
      </c>
      <c r="S107" s="32">
        <v>0.38996316758747696</v>
      </c>
      <c r="T107" s="31">
        <v>5743</v>
      </c>
      <c r="U107" s="31">
        <v>1296</v>
      </c>
      <c r="V107" s="31">
        <v>10</v>
      </c>
      <c r="W107" s="90" t="s">
        <v>870</v>
      </c>
      <c r="X107" s="31">
        <v>33972</v>
      </c>
      <c r="Y107" s="31">
        <v>396266</v>
      </c>
      <c r="Z107" s="31">
        <v>164352</v>
      </c>
      <c r="AA107" s="31">
        <v>19383</v>
      </c>
      <c r="AB107" s="31">
        <v>77966</v>
      </c>
      <c r="AC107" s="31">
        <v>657967</v>
      </c>
      <c r="AD107" s="31">
        <v>0</v>
      </c>
      <c r="AE107" s="31">
        <v>19383</v>
      </c>
      <c r="AF107" s="90" t="s">
        <v>870</v>
      </c>
      <c r="AG107" s="31">
        <v>313336</v>
      </c>
      <c r="AH107" s="31">
        <v>31074</v>
      </c>
      <c r="AI107" s="31">
        <v>163975</v>
      </c>
      <c r="AJ107" s="31">
        <v>508385</v>
      </c>
      <c r="AK107" s="31">
        <v>0</v>
      </c>
      <c r="AL107" s="36">
        <v>14.964823972683387</v>
      </c>
      <c r="AM107" s="31">
        <v>374650</v>
      </c>
      <c r="AN107" s="31">
        <v>114352</v>
      </c>
      <c r="AO107" s="31">
        <v>19383</v>
      </c>
    </row>
    <row r="108" spans="1:41" hidden="1" outlineLevel="2" x14ac:dyDescent="0.2">
      <c r="A108" s="35">
        <v>925230633</v>
      </c>
      <c r="B108" s="35" t="s">
        <v>870</v>
      </c>
      <c r="C108" s="31" t="s">
        <v>870</v>
      </c>
      <c r="D108" s="6" t="s">
        <v>330</v>
      </c>
      <c r="E108" s="90" t="s">
        <v>870</v>
      </c>
      <c r="F108" s="31">
        <v>10620</v>
      </c>
      <c r="G108" s="31">
        <v>6631</v>
      </c>
      <c r="H108" s="33">
        <v>2</v>
      </c>
      <c r="I108" s="33">
        <v>2</v>
      </c>
      <c r="J108" s="33">
        <v>8.15</v>
      </c>
      <c r="K108" s="33">
        <v>0.25</v>
      </c>
      <c r="L108" s="90" t="s">
        <v>870</v>
      </c>
      <c r="M108" s="31">
        <v>69436</v>
      </c>
      <c r="N108" s="32">
        <v>6.5382297551789081</v>
      </c>
      <c r="O108" s="31">
        <v>54</v>
      </c>
      <c r="P108" s="114">
        <v>229</v>
      </c>
      <c r="Q108" s="31">
        <v>83675</v>
      </c>
      <c r="R108" s="32">
        <v>7.8790018832391713</v>
      </c>
      <c r="S108" s="32">
        <v>1.2050665360907886</v>
      </c>
      <c r="T108" s="31">
        <v>8478</v>
      </c>
      <c r="U108" s="31">
        <v>9214</v>
      </c>
      <c r="V108" s="31">
        <v>12</v>
      </c>
      <c r="W108" s="90" t="s">
        <v>870</v>
      </c>
      <c r="X108" s="31">
        <v>10620</v>
      </c>
      <c r="Y108" s="31">
        <v>487073</v>
      </c>
      <c r="Z108" s="31">
        <v>38666</v>
      </c>
      <c r="AA108" s="31">
        <v>0</v>
      </c>
      <c r="AB108" s="31">
        <v>55753</v>
      </c>
      <c r="AC108" s="31">
        <v>581492</v>
      </c>
      <c r="AD108" s="31">
        <v>0</v>
      </c>
      <c r="AE108" s="31">
        <v>0</v>
      </c>
      <c r="AF108" s="90" t="s">
        <v>870</v>
      </c>
      <c r="AG108" s="31">
        <v>452707</v>
      </c>
      <c r="AH108" s="31">
        <v>64182</v>
      </c>
      <c r="AI108" s="31">
        <v>55621</v>
      </c>
      <c r="AJ108" s="31">
        <v>572510</v>
      </c>
      <c r="AK108" s="31">
        <v>0</v>
      </c>
      <c r="AL108" s="36">
        <v>53.908662900188325</v>
      </c>
      <c r="AM108" s="31">
        <v>533844</v>
      </c>
      <c r="AN108" s="31">
        <v>38666</v>
      </c>
      <c r="AO108" s="31">
        <v>0</v>
      </c>
    </row>
    <row r="109" spans="1:41" hidden="1" outlineLevel="2" x14ac:dyDescent="0.2">
      <c r="A109" s="35">
        <v>925230724</v>
      </c>
      <c r="B109" s="35" t="s">
        <v>870</v>
      </c>
      <c r="C109" s="31" t="s">
        <v>870</v>
      </c>
      <c r="D109" s="6" t="s">
        <v>330</v>
      </c>
      <c r="E109" s="90" t="s">
        <v>870</v>
      </c>
      <c r="F109" s="31">
        <v>23428</v>
      </c>
      <c r="G109" s="31">
        <v>7062</v>
      </c>
      <c r="H109" s="33">
        <v>4.5714300000000003</v>
      </c>
      <c r="I109" s="33">
        <v>0</v>
      </c>
      <c r="J109" s="33">
        <v>9.1428600000000007</v>
      </c>
      <c r="K109" s="33">
        <v>0.42857000000000001</v>
      </c>
      <c r="L109" s="90" t="s">
        <v>870</v>
      </c>
      <c r="M109" s="31">
        <v>85760</v>
      </c>
      <c r="N109" s="32">
        <v>3.6605770872460304</v>
      </c>
      <c r="O109" s="31">
        <v>98</v>
      </c>
      <c r="P109" s="114">
        <v>229</v>
      </c>
      <c r="Q109" s="31">
        <v>238276</v>
      </c>
      <c r="R109" s="32">
        <v>10.170565135735018</v>
      </c>
      <c r="S109" s="32">
        <v>2.7784048507462686</v>
      </c>
      <c r="T109" s="31">
        <v>19286</v>
      </c>
      <c r="U109" s="31">
        <v>9363</v>
      </c>
      <c r="V109" s="31">
        <v>19</v>
      </c>
      <c r="W109" s="90" t="s">
        <v>870</v>
      </c>
      <c r="X109" s="31">
        <v>23428</v>
      </c>
      <c r="Y109" s="31">
        <v>679053</v>
      </c>
      <c r="Z109" s="31">
        <v>81959</v>
      </c>
      <c r="AA109" s="31">
        <v>3768</v>
      </c>
      <c r="AB109" s="31">
        <v>118853</v>
      </c>
      <c r="AC109" s="31">
        <v>883633</v>
      </c>
      <c r="AD109" s="31">
        <v>0</v>
      </c>
      <c r="AE109" s="31">
        <v>3768</v>
      </c>
      <c r="AF109" s="90" t="s">
        <v>870</v>
      </c>
      <c r="AG109" s="31">
        <v>670207</v>
      </c>
      <c r="AH109" s="31">
        <v>106195</v>
      </c>
      <c r="AI109" s="31">
        <v>76088</v>
      </c>
      <c r="AJ109" s="31">
        <v>852490</v>
      </c>
      <c r="AK109" s="31">
        <v>0</v>
      </c>
      <c r="AL109" s="36">
        <v>36.387655796482839</v>
      </c>
      <c r="AM109" s="31">
        <v>766763</v>
      </c>
      <c r="AN109" s="31">
        <v>81959</v>
      </c>
      <c r="AO109" s="31">
        <v>3768</v>
      </c>
    </row>
    <row r="110" spans="1:41" hidden="1" outlineLevel="2" x14ac:dyDescent="0.2">
      <c r="A110" s="35">
        <v>925230693</v>
      </c>
      <c r="B110" s="35" t="s">
        <v>870</v>
      </c>
      <c r="C110" s="31" t="s">
        <v>870</v>
      </c>
      <c r="D110" s="6" t="s">
        <v>330</v>
      </c>
      <c r="E110" s="90" t="s">
        <v>870</v>
      </c>
      <c r="F110" s="31">
        <v>2397</v>
      </c>
      <c r="G110" s="31">
        <v>412</v>
      </c>
      <c r="H110" s="33">
        <v>1</v>
      </c>
      <c r="I110" s="33">
        <v>0</v>
      </c>
      <c r="J110" s="33">
        <v>1.7142900000000001</v>
      </c>
      <c r="K110" s="33">
        <v>0</v>
      </c>
      <c r="L110" s="90" t="s">
        <v>870</v>
      </c>
      <c r="M110" s="31">
        <v>17847</v>
      </c>
      <c r="N110" s="32">
        <v>7.4455569461827285</v>
      </c>
      <c r="O110" s="31">
        <v>37</v>
      </c>
      <c r="P110" s="114">
        <v>229</v>
      </c>
      <c r="Q110" s="31">
        <v>5383</v>
      </c>
      <c r="R110" s="32">
        <v>2.2457238214434709</v>
      </c>
      <c r="S110" s="32">
        <v>0.30161931977363143</v>
      </c>
      <c r="T110" s="31">
        <v>1558</v>
      </c>
      <c r="U110" s="31">
        <v>895</v>
      </c>
      <c r="V110" s="31">
        <v>4</v>
      </c>
      <c r="W110" s="90" t="s">
        <v>870</v>
      </c>
      <c r="X110" s="31">
        <v>2397</v>
      </c>
      <c r="Y110" s="31">
        <v>123555</v>
      </c>
      <c r="Z110" s="31">
        <v>9522</v>
      </c>
      <c r="AA110" s="31">
        <v>0</v>
      </c>
      <c r="AB110" s="31">
        <v>1318</v>
      </c>
      <c r="AC110" s="31">
        <v>134395</v>
      </c>
      <c r="AD110" s="31">
        <v>0</v>
      </c>
      <c r="AE110" s="31">
        <v>0</v>
      </c>
      <c r="AF110" s="90" t="s">
        <v>870</v>
      </c>
      <c r="AG110" s="31">
        <v>120744</v>
      </c>
      <c r="AH110" s="31">
        <v>9520</v>
      </c>
      <c r="AI110" s="31">
        <v>4131</v>
      </c>
      <c r="AJ110" s="31">
        <v>134395</v>
      </c>
      <c r="AK110" s="31">
        <v>0</v>
      </c>
      <c r="AL110" s="36">
        <v>56.068001668752608</v>
      </c>
      <c r="AM110" s="31">
        <v>124873</v>
      </c>
      <c r="AN110" s="31">
        <v>9522</v>
      </c>
      <c r="AO110" s="31">
        <v>0</v>
      </c>
    </row>
    <row r="111" spans="1:41" hidden="1" outlineLevel="2" x14ac:dyDescent="0.2">
      <c r="A111" s="35">
        <v>925230753</v>
      </c>
      <c r="B111" s="35" t="s">
        <v>870</v>
      </c>
      <c r="C111" s="31" t="s">
        <v>870</v>
      </c>
      <c r="D111" s="6" t="s">
        <v>330</v>
      </c>
      <c r="E111" s="90" t="s">
        <v>870</v>
      </c>
      <c r="F111" s="31">
        <v>15469</v>
      </c>
      <c r="G111" s="31">
        <v>9094</v>
      </c>
      <c r="H111" s="33">
        <v>2.0249999999999999</v>
      </c>
      <c r="I111" s="33">
        <v>0</v>
      </c>
      <c r="J111" s="33">
        <v>3</v>
      </c>
      <c r="K111" s="33">
        <v>0.5</v>
      </c>
      <c r="L111" s="90" t="s">
        <v>870</v>
      </c>
      <c r="M111" s="31">
        <v>30946</v>
      </c>
      <c r="N111" s="32">
        <v>2.000517163358976</v>
      </c>
      <c r="O111" s="31">
        <v>31</v>
      </c>
      <c r="P111" s="114">
        <v>229</v>
      </c>
      <c r="Q111" s="31">
        <v>108583</v>
      </c>
      <c r="R111" s="32">
        <v>7.0193936259616008</v>
      </c>
      <c r="S111" s="32">
        <v>3.508789504297809</v>
      </c>
      <c r="T111" s="31">
        <v>33</v>
      </c>
      <c r="U111" s="31">
        <v>230</v>
      </c>
      <c r="V111" s="31">
        <v>12</v>
      </c>
      <c r="W111" s="90" t="s">
        <v>870</v>
      </c>
      <c r="X111" s="31">
        <v>15469</v>
      </c>
      <c r="Y111" s="31">
        <v>223792</v>
      </c>
      <c r="Z111" s="31">
        <v>53077</v>
      </c>
      <c r="AA111" s="31">
        <v>0</v>
      </c>
      <c r="AB111" s="31">
        <v>258293</v>
      </c>
      <c r="AC111" s="31">
        <v>535162</v>
      </c>
      <c r="AD111" s="31">
        <v>8000</v>
      </c>
      <c r="AE111" s="31">
        <v>0</v>
      </c>
      <c r="AF111" s="90" t="s">
        <v>870</v>
      </c>
      <c r="AG111" s="31">
        <v>215778</v>
      </c>
      <c r="AH111" s="31">
        <v>48323</v>
      </c>
      <c r="AI111" s="31">
        <v>126005</v>
      </c>
      <c r="AJ111" s="31">
        <v>390106</v>
      </c>
      <c r="AK111" s="31">
        <v>3451134</v>
      </c>
      <c r="AL111" s="36">
        <v>25.218566164587241</v>
      </c>
      <c r="AM111" s="31">
        <v>337029</v>
      </c>
      <c r="AN111" s="31">
        <v>53077</v>
      </c>
      <c r="AO111" s="31">
        <v>0</v>
      </c>
    </row>
    <row r="112" spans="1:41" hidden="1" outlineLevel="2" x14ac:dyDescent="0.2">
      <c r="A112" s="35">
        <v>925231024</v>
      </c>
      <c r="B112" s="35" t="s">
        <v>870</v>
      </c>
      <c r="C112" s="31" t="s">
        <v>870</v>
      </c>
      <c r="D112" s="6" t="s">
        <v>330</v>
      </c>
      <c r="E112" s="90" t="s">
        <v>870</v>
      </c>
      <c r="F112" s="31">
        <v>31531</v>
      </c>
      <c r="G112" s="31">
        <v>12104</v>
      </c>
      <c r="H112" s="33">
        <v>8</v>
      </c>
      <c r="I112" s="33">
        <v>0</v>
      </c>
      <c r="J112" s="33">
        <v>3.0133299999999998</v>
      </c>
      <c r="K112" s="33">
        <v>0</v>
      </c>
      <c r="L112" s="90" t="s">
        <v>870</v>
      </c>
      <c r="M112" s="31">
        <v>118395</v>
      </c>
      <c r="N112" s="32">
        <v>3.7548761536265896</v>
      </c>
      <c r="O112" s="31">
        <v>30</v>
      </c>
      <c r="P112" s="114">
        <v>229</v>
      </c>
      <c r="Q112" s="31">
        <v>89155</v>
      </c>
      <c r="R112" s="32">
        <v>2.8275348070153181</v>
      </c>
      <c r="S112" s="32">
        <v>0.75303011106887963</v>
      </c>
      <c r="T112" s="31">
        <v>8403</v>
      </c>
      <c r="U112" s="31">
        <v>10552</v>
      </c>
      <c r="V112" s="31">
        <v>18</v>
      </c>
      <c r="W112" s="90" t="s">
        <v>870</v>
      </c>
      <c r="X112" s="31">
        <v>31531</v>
      </c>
      <c r="Y112" s="31">
        <v>882697</v>
      </c>
      <c r="Z112" s="31">
        <v>431828</v>
      </c>
      <c r="AA112" s="31">
        <v>0</v>
      </c>
      <c r="AB112" s="31">
        <v>53509</v>
      </c>
      <c r="AC112" s="31">
        <v>1368034</v>
      </c>
      <c r="AD112" s="31">
        <v>0</v>
      </c>
      <c r="AE112" s="31">
        <v>0</v>
      </c>
      <c r="AF112" s="90" t="s">
        <v>870</v>
      </c>
      <c r="AG112" s="31">
        <v>764140</v>
      </c>
      <c r="AH112" s="31">
        <v>97363</v>
      </c>
      <c r="AI112" s="31">
        <v>139372</v>
      </c>
      <c r="AJ112" s="31">
        <v>1000875</v>
      </c>
      <c r="AK112" s="31">
        <v>61846</v>
      </c>
      <c r="AL112" s="36">
        <v>31.742570803336399</v>
      </c>
      <c r="AM112" s="31">
        <v>902380</v>
      </c>
      <c r="AN112" s="31">
        <v>98495</v>
      </c>
      <c r="AO112" s="31">
        <v>0</v>
      </c>
    </row>
    <row r="113" spans="1:41" hidden="1" outlineLevel="2" x14ac:dyDescent="0.2">
      <c r="A113" s="35">
        <v>925230785</v>
      </c>
      <c r="B113" s="35" t="s">
        <v>870</v>
      </c>
      <c r="C113" s="31" t="s">
        <v>870</v>
      </c>
      <c r="D113" s="6" t="s">
        <v>330</v>
      </c>
      <c r="E113" s="90" t="s">
        <v>870</v>
      </c>
      <c r="F113" s="31">
        <v>15807</v>
      </c>
      <c r="G113" s="31">
        <v>6554</v>
      </c>
      <c r="H113" s="33">
        <v>1</v>
      </c>
      <c r="I113" s="33">
        <v>2</v>
      </c>
      <c r="J113" s="33">
        <v>4.8421099999999999</v>
      </c>
      <c r="K113" s="33">
        <v>0.39473999999999998</v>
      </c>
      <c r="L113" s="90" t="s">
        <v>870</v>
      </c>
      <c r="M113" s="31">
        <v>53846</v>
      </c>
      <c r="N113" s="32">
        <v>3.4064654899727969</v>
      </c>
      <c r="O113" s="31">
        <v>50</v>
      </c>
      <c r="P113" s="114">
        <v>229</v>
      </c>
      <c r="Q113" s="31">
        <v>122319</v>
      </c>
      <c r="R113" s="32">
        <v>7.7382805086354143</v>
      </c>
      <c r="S113" s="32">
        <v>2.2716450618430337</v>
      </c>
      <c r="T113" s="31">
        <v>12088</v>
      </c>
      <c r="U113" s="31">
        <v>11017</v>
      </c>
      <c r="V113" s="31">
        <v>10</v>
      </c>
      <c r="W113" s="90" t="s">
        <v>870</v>
      </c>
      <c r="X113" s="31">
        <v>15807</v>
      </c>
      <c r="Y113" s="31">
        <v>348674</v>
      </c>
      <c r="Z113" s="31">
        <v>52275</v>
      </c>
      <c r="AA113" s="31">
        <v>13079</v>
      </c>
      <c r="AB113" s="31">
        <v>132143</v>
      </c>
      <c r="AC113" s="31">
        <v>546171</v>
      </c>
      <c r="AD113" s="31">
        <v>8000</v>
      </c>
      <c r="AE113" s="31">
        <v>0</v>
      </c>
      <c r="AF113" s="90" t="s">
        <v>870</v>
      </c>
      <c r="AG113" s="31">
        <v>292869</v>
      </c>
      <c r="AH113" s="31">
        <v>57165</v>
      </c>
      <c r="AI113" s="31">
        <v>157553</v>
      </c>
      <c r="AJ113" s="31">
        <v>507587</v>
      </c>
      <c r="AK113" s="31">
        <v>0</v>
      </c>
      <c r="AL113" s="36">
        <v>32.111532865186312</v>
      </c>
      <c r="AM113" s="31">
        <v>441470</v>
      </c>
      <c r="AN113" s="31">
        <v>52275</v>
      </c>
      <c r="AO113" s="31">
        <v>13842</v>
      </c>
    </row>
    <row r="114" spans="1:41" hidden="1" outlineLevel="2" x14ac:dyDescent="0.2">
      <c r="A114" s="35">
        <v>925230905</v>
      </c>
      <c r="B114" s="35" t="s">
        <v>870</v>
      </c>
      <c r="C114" s="31" t="s">
        <v>870</v>
      </c>
      <c r="D114" s="6" t="s">
        <v>330</v>
      </c>
      <c r="E114" s="90" t="s">
        <v>870</v>
      </c>
      <c r="F114" s="31">
        <v>12216</v>
      </c>
      <c r="G114" s="31">
        <v>4061</v>
      </c>
      <c r="H114" s="33">
        <v>1.8</v>
      </c>
      <c r="I114" s="33">
        <v>0</v>
      </c>
      <c r="J114" s="33">
        <v>2.5750000000000002</v>
      </c>
      <c r="K114" s="33">
        <v>1.925</v>
      </c>
      <c r="L114" s="90" t="s">
        <v>870</v>
      </c>
      <c r="M114" s="31">
        <v>75745</v>
      </c>
      <c r="N114" s="32">
        <v>6.2004747871643744</v>
      </c>
      <c r="O114" s="31">
        <v>63</v>
      </c>
      <c r="P114" s="114">
        <v>229</v>
      </c>
      <c r="Q114" s="31">
        <v>93638</v>
      </c>
      <c r="R114" s="32">
        <v>7.6651931892599867</v>
      </c>
      <c r="S114" s="32">
        <v>1.2362268136510661</v>
      </c>
      <c r="T114" s="31">
        <v>8246</v>
      </c>
      <c r="U114" s="31">
        <v>4356</v>
      </c>
      <c r="V114" s="31">
        <v>10</v>
      </c>
      <c r="W114" s="90" t="s">
        <v>870</v>
      </c>
      <c r="X114" s="31">
        <v>12216</v>
      </c>
      <c r="Y114" s="31">
        <v>173953</v>
      </c>
      <c r="Z114" s="31">
        <v>38925</v>
      </c>
      <c r="AA114" s="31">
        <v>0</v>
      </c>
      <c r="AB114" s="31">
        <v>45832</v>
      </c>
      <c r="AC114" s="31">
        <v>258710</v>
      </c>
      <c r="AD114" s="31">
        <v>0</v>
      </c>
      <c r="AE114" s="31">
        <v>0</v>
      </c>
      <c r="AF114" s="90" t="s">
        <v>870</v>
      </c>
      <c r="AG114" s="31">
        <v>190069</v>
      </c>
      <c r="AH114" s="31">
        <v>41728</v>
      </c>
      <c r="AI114" s="31">
        <v>38664</v>
      </c>
      <c r="AJ114" s="31">
        <v>270461</v>
      </c>
      <c r="AK114" s="31">
        <v>0</v>
      </c>
      <c r="AL114" s="36">
        <v>22.139898493778652</v>
      </c>
      <c r="AM114" s="31">
        <v>231536</v>
      </c>
      <c r="AN114" s="31">
        <v>38925</v>
      </c>
      <c r="AO114" s="31">
        <v>0</v>
      </c>
    </row>
    <row r="115" spans="1:41" hidden="1" outlineLevel="2" x14ac:dyDescent="0.2">
      <c r="A115" s="35">
        <v>925230933</v>
      </c>
      <c r="B115" s="35" t="s">
        <v>870</v>
      </c>
      <c r="C115" s="31" t="s">
        <v>870</v>
      </c>
      <c r="D115" s="6" t="s">
        <v>330</v>
      </c>
      <c r="E115" s="90" t="s">
        <v>870</v>
      </c>
      <c r="F115" s="31">
        <v>5890</v>
      </c>
      <c r="G115" s="31">
        <v>1749</v>
      </c>
      <c r="H115" s="33">
        <v>0</v>
      </c>
      <c r="I115" s="33">
        <v>0</v>
      </c>
      <c r="J115" s="33">
        <v>3.8571399999999998</v>
      </c>
      <c r="K115" s="33">
        <v>0</v>
      </c>
      <c r="L115" s="90" t="s">
        <v>870</v>
      </c>
      <c r="M115" s="31">
        <v>48740</v>
      </c>
      <c r="N115" s="32">
        <v>8.2750424448217323</v>
      </c>
      <c r="O115" s="31">
        <v>30</v>
      </c>
      <c r="P115" s="114">
        <v>229</v>
      </c>
      <c r="Q115" s="31">
        <v>23929</v>
      </c>
      <c r="R115" s="32">
        <v>4.0626485568760611</v>
      </c>
      <c r="S115" s="32">
        <v>0.490951990151826</v>
      </c>
      <c r="T115" s="31">
        <v>3612</v>
      </c>
      <c r="U115" s="31">
        <v>2283</v>
      </c>
      <c r="V115" s="31">
        <v>6</v>
      </c>
      <c r="W115" s="90" t="s">
        <v>870</v>
      </c>
      <c r="X115" s="31">
        <v>5890</v>
      </c>
      <c r="Y115" s="31">
        <v>9144</v>
      </c>
      <c r="Z115" s="31">
        <v>20837</v>
      </c>
      <c r="AA115" s="31">
        <v>0</v>
      </c>
      <c r="AB115" s="31">
        <v>15026</v>
      </c>
      <c r="AC115" s="31">
        <v>45007</v>
      </c>
      <c r="AD115" s="31">
        <v>0</v>
      </c>
      <c r="AE115" s="31">
        <v>0</v>
      </c>
      <c r="AF115" s="90" t="s">
        <v>870</v>
      </c>
      <c r="AG115" s="31">
        <v>100591</v>
      </c>
      <c r="AH115" s="31">
        <v>18946</v>
      </c>
      <c r="AI115" s="31">
        <v>24097</v>
      </c>
      <c r="AJ115" s="31">
        <v>143634</v>
      </c>
      <c r="AK115" s="31">
        <v>0</v>
      </c>
      <c r="AL115" s="36">
        <v>24.386078098471987</v>
      </c>
      <c r="AM115" s="31">
        <v>122797</v>
      </c>
      <c r="AN115" s="31">
        <v>20837</v>
      </c>
      <c r="AO115" s="31">
        <v>0</v>
      </c>
    </row>
    <row r="116" spans="1:41" hidden="1" outlineLevel="2" x14ac:dyDescent="0.2">
      <c r="A116" s="35">
        <v>925230993</v>
      </c>
      <c r="B116" s="35" t="s">
        <v>870</v>
      </c>
      <c r="C116" s="31" t="s">
        <v>870</v>
      </c>
      <c r="D116" s="6" t="s">
        <v>330</v>
      </c>
      <c r="E116" s="90" t="s">
        <v>870</v>
      </c>
      <c r="F116" s="31">
        <v>6454</v>
      </c>
      <c r="G116" s="31">
        <v>1989</v>
      </c>
      <c r="H116" s="33">
        <v>0</v>
      </c>
      <c r="I116" s="33">
        <v>0.85714000000000001</v>
      </c>
      <c r="J116" s="33">
        <v>1.14286</v>
      </c>
      <c r="K116" s="33">
        <v>0</v>
      </c>
      <c r="L116" s="90" t="s">
        <v>870</v>
      </c>
      <c r="M116" s="31">
        <v>38930</v>
      </c>
      <c r="N116" s="32">
        <v>6.0319181902696002</v>
      </c>
      <c r="O116" s="31">
        <v>13</v>
      </c>
      <c r="P116" s="114">
        <v>229</v>
      </c>
      <c r="Q116" s="31">
        <v>14804</v>
      </c>
      <c r="R116" s="32">
        <v>2.2937713046172914</v>
      </c>
      <c r="S116" s="32">
        <v>0.38027228358592347</v>
      </c>
      <c r="T116" s="31">
        <v>2314</v>
      </c>
      <c r="U116" s="31">
        <v>1410</v>
      </c>
      <c r="V116" s="31">
        <v>4</v>
      </c>
      <c r="W116" s="90" t="s">
        <v>870</v>
      </c>
      <c r="X116" s="31">
        <v>6454</v>
      </c>
      <c r="Y116" s="31">
        <v>32047</v>
      </c>
      <c r="Z116" s="31">
        <v>14754</v>
      </c>
      <c r="AA116" s="31">
        <v>0</v>
      </c>
      <c r="AB116" s="31">
        <v>23027</v>
      </c>
      <c r="AC116" s="31">
        <v>69828</v>
      </c>
      <c r="AD116" s="31">
        <v>0</v>
      </c>
      <c r="AE116" s="31">
        <v>0</v>
      </c>
      <c r="AF116" s="90" t="s">
        <v>870</v>
      </c>
      <c r="AG116" s="31">
        <v>45804</v>
      </c>
      <c r="AH116" s="31">
        <v>9226</v>
      </c>
      <c r="AI116" s="31">
        <v>8135</v>
      </c>
      <c r="AJ116" s="31">
        <v>63165</v>
      </c>
      <c r="AK116" s="31">
        <v>0</v>
      </c>
      <c r="AL116" s="36">
        <v>9.7869538270839787</v>
      </c>
      <c r="AM116" s="31">
        <v>48411</v>
      </c>
      <c r="AN116" s="31">
        <v>14754</v>
      </c>
      <c r="AO116" s="31">
        <v>0</v>
      </c>
    </row>
    <row r="117" spans="1:41" hidden="1" outlineLevel="2" x14ac:dyDescent="0.2">
      <c r="A117" s="35">
        <v>925230365</v>
      </c>
      <c r="B117" s="35" t="s">
        <v>870</v>
      </c>
      <c r="C117" s="31" t="s">
        <v>870</v>
      </c>
      <c r="D117" s="6" t="s">
        <v>330</v>
      </c>
      <c r="E117" s="90" t="s">
        <v>870</v>
      </c>
      <c r="F117" s="31">
        <v>19762</v>
      </c>
      <c r="G117" s="31">
        <v>8408</v>
      </c>
      <c r="H117" s="33">
        <v>2</v>
      </c>
      <c r="I117" s="33">
        <v>0</v>
      </c>
      <c r="J117" s="33">
        <v>3</v>
      </c>
      <c r="K117" s="33">
        <v>0.9</v>
      </c>
      <c r="L117" s="90" t="s">
        <v>870</v>
      </c>
      <c r="M117" s="31">
        <v>34802</v>
      </c>
      <c r="N117" s="32">
        <v>1.7610565732213339</v>
      </c>
      <c r="O117" s="31">
        <v>49</v>
      </c>
      <c r="P117" s="114">
        <v>229</v>
      </c>
      <c r="Q117" s="31">
        <v>152066</v>
      </c>
      <c r="R117" s="32">
        <v>7.6948689403906485</v>
      </c>
      <c r="S117" s="32">
        <v>4.3694615251997009</v>
      </c>
      <c r="T117" s="31">
        <v>4764</v>
      </c>
      <c r="U117" s="31">
        <v>16960</v>
      </c>
      <c r="V117" s="31">
        <v>6</v>
      </c>
      <c r="W117" s="90" t="s">
        <v>870</v>
      </c>
      <c r="X117" s="31">
        <v>19762</v>
      </c>
      <c r="Y117" s="31">
        <v>250764</v>
      </c>
      <c r="Z117" s="31">
        <v>66718</v>
      </c>
      <c r="AA117" s="31">
        <v>0</v>
      </c>
      <c r="AB117" s="31">
        <v>106459</v>
      </c>
      <c r="AC117" s="31">
        <v>423941</v>
      </c>
      <c r="AD117" s="31">
        <v>0</v>
      </c>
      <c r="AE117" s="31">
        <v>0</v>
      </c>
      <c r="AF117" s="90" t="s">
        <v>870</v>
      </c>
      <c r="AG117" s="31">
        <v>223029</v>
      </c>
      <c r="AH117" s="31">
        <v>27524</v>
      </c>
      <c r="AI117" s="31">
        <v>240007</v>
      </c>
      <c r="AJ117" s="31">
        <v>490560</v>
      </c>
      <c r="AK117" s="31">
        <v>34531</v>
      </c>
      <c r="AL117" s="36">
        <v>24.823398441453293</v>
      </c>
      <c r="AM117" s="31">
        <v>423842</v>
      </c>
      <c r="AN117" s="31">
        <v>66718</v>
      </c>
      <c r="AO117" s="31">
        <v>0</v>
      </c>
    </row>
    <row r="118" spans="1:41" hidden="1" outlineLevel="2" x14ac:dyDescent="0.2">
      <c r="A118" s="35">
        <v>925231053</v>
      </c>
      <c r="B118" s="35" t="s">
        <v>870</v>
      </c>
      <c r="C118" s="31" t="s">
        <v>870</v>
      </c>
      <c r="D118" s="6" t="s">
        <v>330</v>
      </c>
      <c r="E118" s="90" t="s">
        <v>870</v>
      </c>
      <c r="F118" s="31">
        <v>7002</v>
      </c>
      <c r="G118" s="31">
        <v>2985</v>
      </c>
      <c r="H118" s="33">
        <v>0</v>
      </c>
      <c r="I118" s="33">
        <v>0.85714000000000001</v>
      </c>
      <c r="J118" s="33">
        <v>2.6</v>
      </c>
      <c r="K118" s="33">
        <v>0</v>
      </c>
      <c r="L118" s="90" t="s">
        <v>870</v>
      </c>
      <c r="M118" s="31">
        <v>51291</v>
      </c>
      <c r="N118" s="32">
        <v>7.3251928020565549</v>
      </c>
      <c r="O118" s="31">
        <v>39</v>
      </c>
      <c r="P118" s="114">
        <v>229</v>
      </c>
      <c r="Q118" s="31">
        <v>24853</v>
      </c>
      <c r="R118" s="32">
        <v>3.5494144530134246</v>
      </c>
      <c r="S118" s="32">
        <v>0.48454894620888656</v>
      </c>
      <c r="T118" s="31">
        <v>3671</v>
      </c>
      <c r="U118" s="31">
        <v>3124</v>
      </c>
      <c r="V118" s="31">
        <v>7</v>
      </c>
      <c r="W118" s="90" t="s">
        <v>870</v>
      </c>
      <c r="X118" s="31">
        <v>7002</v>
      </c>
      <c r="Y118" s="31">
        <v>123888</v>
      </c>
      <c r="Z118" s="31">
        <v>23511</v>
      </c>
      <c r="AA118" s="31">
        <v>0</v>
      </c>
      <c r="AB118" s="31">
        <v>3524</v>
      </c>
      <c r="AC118" s="31">
        <v>150923</v>
      </c>
      <c r="AD118" s="31">
        <v>0</v>
      </c>
      <c r="AE118" s="31">
        <v>0</v>
      </c>
      <c r="AF118" s="90" t="s">
        <v>870</v>
      </c>
      <c r="AG118" s="31">
        <v>111612</v>
      </c>
      <c r="AH118" s="31">
        <v>15924</v>
      </c>
      <c r="AI118" s="31">
        <v>9126</v>
      </c>
      <c r="AJ118" s="31">
        <v>136662</v>
      </c>
      <c r="AK118" s="31">
        <v>0</v>
      </c>
      <c r="AL118" s="36">
        <v>19.517566409597258</v>
      </c>
      <c r="AM118" s="31">
        <v>113151</v>
      </c>
      <c r="AN118" s="31">
        <v>23511</v>
      </c>
      <c r="AO118" s="31">
        <v>0</v>
      </c>
    </row>
    <row r="119" spans="1:41" hidden="1" outlineLevel="2" x14ac:dyDescent="0.2">
      <c r="A119" s="35">
        <v>925231084</v>
      </c>
      <c r="B119" s="35" t="s">
        <v>870</v>
      </c>
      <c r="C119" s="31" t="s">
        <v>870</v>
      </c>
      <c r="D119" s="6" t="s">
        <v>330</v>
      </c>
      <c r="E119" s="90" t="s">
        <v>870</v>
      </c>
      <c r="F119" s="31">
        <v>30768</v>
      </c>
      <c r="G119" s="31">
        <v>11580</v>
      </c>
      <c r="H119" s="33">
        <v>4.3428599999999999</v>
      </c>
      <c r="I119" s="33">
        <v>0</v>
      </c>
      <c r="J119" s="33">
        <v>7.0285700000000002</v>
      </c>
      <c r="K119" s="33">
        <v>0</v>
      </c>
      <c r="L119" s="90" t="s">
        <v>870</v>
      </c>
      <c r="M119" s="31">
        <v>59013</v>
      </c>
      <c r="N119" s="32">
        <v>1.9179992199687987</v>
      </c>
      <c r="O119" s="31">
        <v>104</v>
      </c>
      <c r="P119" s="114">
        <v>229</v>
      </c>
      <c r="Q119" s="31">
        <v>111172</v>
      </c>
      <c r="R119" s="32">
        <v>3.6132345293811752</v>
      </c>
      <c r="S119" s="32">
        <v>1.8838560995034992</v>
      </c>
      <c r="T119" s="31">
        <v>12499</v>
      </c>
      <c r="U119" s="31">
        <v>10698</v>
      </c>
      <c r="V119" s="31">
        <v>13</v>
      </c>
      <c r="W119" s="90" t="s">
        <v>870</v>
      </c>
      <c r="X119" s="31">
        <v>30768</v>
      </c>
      <c r="Y119" s="31">
        <v>482184</v>
      </c>
      <c r="Z119" s="31">
        <v>99952</v>
      </c>
      <c r="AA119" s="31">
        <v>0</v>
      </c>
      <c r="AB119" s="31">
        <v>70641</v>
      </c>
      <c r="AC119" s="31">
        <v>652777</v>
      </c>
      <c r="AD119" s="31">
        <v>0</v>
      </c>
      <c r="AE119" s="31">
        <v>0</v>
      </c>
      <c r="AF119" s="90" t="s">
        <v>870</v>
      </c>
      <c r="AG119" s="31">
        <v>474793</v>
      </c>
      <c r="AH119" s="31">
        <v>90166</v>
      </c>
      <c r="AI119" s="31">
        <v>64205</v>
      </c>
      <c r="AJ119" s="31">
        <v>629164</v>
      </c>
      <c r="AK119" s="31">
        <v>0</v>
      </c>
      <c r="AL119" s="36">
        <v>20.448647945917838</v>
      </c>
      <c r="AM119" s="31">
        <v>529212</v>
      </c>
      <c r="AN119" s="31">
        <v>99952</v>
      </c>
      <c r="AO119" s="31">
        <v>0</v>
      </c>
    </row>
    <row r="120" spans="1:41" hidden="1" outlineLevel="2" x14ac:dyDescent="0.2">
      <c r="A120" s="35">
        <v>925231173</v>
      </c>
      <c r="B120" s="35" t="s">
        <v>870</v>
      </c>
      <c r="C120" s="31" t="s">
        <v>870</v>
      </c>
      <c r="D120" s="6" t="s">
        <v>330</v>
      </c>
      <c r="E120" s="90" t="s">
        <v>870</v>
      </c>
      <c r="F120" s="31">
        <v>5697</v>
      </c>
      <c r="G120" s="31">
        <v>2575</v>
      </c>
      <c r="H120" s="33">
        <v>0</v>
      </c>
      <c r="I120" s="33">
        <v>1.14286</v>
      </c>
      <c r="J120" s="33">
        <v>1.8</v>
      </c>
      <c r="K120" s="33">
        <v>0</v>
      </c>
      <c r="L120" s="90" t="s">
        <v>870</v>
      </c>
      <c r="M120" s="31">
        <v>19216</v>
      </c>
      <c r="N120" s="32">
        <v>3.3730033350886433</v>
      </c>
      <c r="O120" s="31">
        <v>15</v>
      </c>
      <c r="P120" s="114">
        <v>229</v>
      </c>
      <c r="Q120" s="31">
        <v>20066</v>
      </c>
      <c r="R120" s="32">
        <v>3.5222046691241005</v>
      </c>
      <c r="S120" s="32">
        <v>1.0442339716902582</v>
      </c>
      <c r="T120" s="31">
        <v>5128</v>
      </c>
      <c r="U120" s="31">
        <v>4703</v>
      </c>
      <c r="V120" s="31">
        <v>8</v>
      </c>
      <c r="W120" s="90" t="s">
        <v>870</v>
      </c>
      <c r="X120" s="31">
        <v>5697</v>
      </c>
      <c r="Y120" s="31">
        <v>128714</v>
      </c>
      <c r="Z120" s="31">
        <v>18406</v>
      </c>
      <c r="AA120" s="31">
        <v>0</v>
      </c>
      <c r="AB120" s="31">
        <v>6238</v>
      </c>
      <c r="AC120" s="31">
        <v>153358</v>
      </c>
      <c r="AD120" s="31">
        <v>0</v>
      </c>
      <c r="AE120" s="31">
        <v>0</v>
      </c>
      <c r="AF120" s="90" t="s">
        <v>870</v>
      </c>
      <c r="AG120" s="31">
        <v>115377</v>
      </c>
      <c r="AH120" s="31">
        <v>9467</v>
      </c>
      <c r="AI120" s="31">
        <v>6238</v>
      </c>
      <c r="AJ120" s="31">
        <v>131082</v>
      </c>
      <c r="AK120" s="31">
        <v>0</v>
      </c>
      <c r="AL120" s="36">
        <v>23.008952080042128</v>
      </c>
      <c r="AM120" s="31">
        <v>112676</v>
      </c>
      <c r="AN120" s="31">
        <v>18406</v>
      </c>
      <c r="AO120" s="31">
        <v>0</v>
      </c>
    </row>
    <row r="121" spans="1:41" hidden="1" outlineLevel="2" x14ac:dyDescent="0.2">
      <c r="A121" s="35">
        <v>925231204</v>
      </c>
      <c r="B121" s="35" t="s">
        <v>870</v>
      </c>
      <c r="C121" s="31" t="s">
        <v>870</v>
      </c>
      <c r="D121" s="6" t="s">
        <v>330</v>
      </c>
      <c r="E121" s="90" t="s">
        <v>870</v>
      </c>
      <c r="F121" s="31">
        <v>24211</v>
      </c>
      <c r="G121" s="31">
        <v>13028</v>
      </c>
      <c r="H121" s="33">
        <v>4</v>
      </c>
      <c r="I121" s="33">
        <v>0</v>
      </c>
      <c r="J121" s="33">
        <v>6.6571400000000001</v>
      </c>
      <c r="K121" s="33">
        <v>8.5709999999999995E-2</v>
      </c>
      <c r="L121" s="90" t="s">
        <v>870</v>
      </c>
      <c r="M121" s="31">
        <v>139671</v>
      </c>
      <c r="N121" s="32">
        <v>5.7689066953037873</v>
      </c>
      <c r="O121" s="31">
        <v>78</v>
      </c>
      <c r="P121" s="114">
        <v>229</v>
      </c>
      <c r="Q121" s="31">
        <v>142805</v>
      </c>
      <c r="R121" s="32">
        <v>5.8983519887654374</v>
      </c>
      <c r="S121" s="32">
        <v>1.0224384446305961</v>
      </c>
      <c r="T121" s="31">
        <v>12279</v>
      </c>
      <c r="U121" s="31">
        <v>11889</v>
      </c>
      <c r="V121" s="31">
        <v>10</v>
      </c>
      <c r="W121" s="90" t="s">
        <v>870</v>
      </c>
      <c r="X121" s="31">
        <v>24211</v>
      </c>
      <c r="Y121" s="31">
        <v>722575</v>
      </c>
      <c r="Z121" s="31">
        <v>75452</v>
      </c>
      <c r="AA121" s="31">
        <v>0</v>
      </c>
      <c r="AB121" s="31">
        <v>86742</v>
      </c>
      <c r="AC121" s="31">
        <v>884769</v>
      </c>
      <c r="AD121" s="31">
        <v>0</v>
      </c>
      <c r="AE121" s="31">
        <v>0</v>
      </c>
      <c r="AF121" s="90" t="s">
        <v>870</v>
      </c>
      <c r="AG121" s="31">
        <v>704147</v>
      </c>
      <c r="AH121" s="31">
        <v>96915</v>
      </c>
      <c r="AI121" s="31">
        <v>70430</v>
      </c>
      <c r="AJ121" s="31">
        <v>871492</v>
      </c>
      <c r="AK121" s="31">
        <v>0</v>
      </c>
      <c r="AL121" s="36">
        <v>35.995704431869811</v>
      </c>
      <c r="AM121" s="31">
        <v>796040</v>
      </c>
      <c r="AN121" s="31">
        <v>75452</v>
      </c>
      <c r="AO121" s="31">
        <v>0</v>
      </c>
    </row>
    <row r="122" spans="1:41" hidden="1" outlineLevel="2" x14ac:dyDescent="0.2">
      <c r="A122" s="35">
        <v>925231233</v>
      </c>
      <c r="B122" s="35" t="s">
        <v>870</v>
      </c>
      <c r="C122" s="31" t="s">
        <v>870</v>
      </c>
      <c r="D122" s="6" t="s">
        <v>330</v>
      </c>
      <c r="E122" s="90" t="s">
        <v>870</v>
      </c>
      <c r="F122" s="31">
        <v>6194</v>
      </c>
      <c r="G122" s="31">
        <v>3105</v>
      </c>
      <c r="H122" s="33">
        <v>2</v>
      </c>
      <c r="I122" s="33">
        <v>0</v>
      </c>
      <c r="J122" s="33">
        <v>2.7714300000000001</v>
      </c>
      <c r="K122" s="33">
        <v>1.68571</v>
      </c>
      <c r="L122" s="90" t="s">
        <v>870</v>
      </c>
      <c r="M122" s="31">
        <v>84350</v>
      </c>
      <c r="N122" s="32">
        <v>13.618017436228609</v>
      </c>
      <c r="O122" s="31">
        <v>64</v>
      </c>
      <c r="P122" s="114">
        <v>229</v>
      </c>
      <c r="Q122" s="31">
        <v>102428</v>
      </c>
      <c r="R122" s="32">
        <v>16.536648369389731</v>
      </c>
      <c r="S122" s="32">
        <v>1.2143212803793717</v>
      </c>
      <c r="T122" s="31">
        <v>8573</v>
      </c>
      <c r="U122" s="31">
        <v>10323</v>
      </c>
      <c r="V122" s="31">
        <v>5</v>
      </c>
      <c r="W122" s="90" t="s">
        <v>870</v>
      </c>
      <c r="X122" s="31">
        <v>6194</v>
      </c>
      <c r="Y122" s="31">
        <v>164702</v>
      </c>
      <c r="Z122" s="31">
        <v>23520</v>
      </c>
      <c r="AA122" s="31">
        <v>0</v>
      </c>
      <c r="AB122" s="31">
        <v>87015</v>
      </c>
      <c r="AC122" s="31">
        <v>275237</v>
      </c>
      <c r="AD122" s="31">
        <v>0</v>
      </c>
      <c r="AE122" s="31">
        <v>0</v>
      </c>
      <c r="AF122" s="90" t="s">
        <v>870</v>
      </c>
      <c r="AG122" s="31">
        <v>211353</v>
      </c>
      <c r="AH122" s="31">
        <v>43154</v>
      </c>
      <c r="AI122" s="31">
        <v>23511</v>
      </c>
      <c r="AJ122" s="31">
        <v>278018</v>
      </c>
      <c r="AK122" s="31">
        <v>0</v>
      </c>
      <c r="AL122" s="36">
        <v>44.885050048433968</v>
      </c>
      <c r="AM122" s="31">
        <v>254498</v>
      </c>
      <c r="AN122" s="31">
        <v>23520</v>
      </c>
      <c r="AO122" s="31">
        <v>0</v>
      </c>
    </row>
    <row r="123" spans="1:41" hidden="1" outlineLevel="2" x14ac:dyDescent="0.2">
      <c r="A123" s="35">
        <v>925231294</v>
      </c>
      <c r="B123" s="35" t="s">
        <v>870</v>
      </c>
      <c r="C123" s="31" t="s">
        <v>870</v>
      </c>
      <c r="D123" s="6" t="s">
        <v>330</v>
      </c>
      <c r="E123" s="90" t="s">
        <v>870</v>
      </c>
      <c r="F123" s="31">
        <v>4091</v>
      </c>
      <c r="G123" s="31">
        <v>874</v>
      </c>
      <c r="H123" s="33">
        <v>0</v>
      </c>
      <c r="I123" s="33">
        <v>0.8</v>
      </c>
      <c r="J123" s="33">
        <v>2.5428600000000001</v>
      </c>
      <c r="K123" s="33">
        <v>0</v>
      </c>
      <c r="L123" s="90" t="s">
        <v>870</v>
      </c>
      <c r="M123" s="31">
        <v>48672</v>
      </c>
      <c r="N123" s="32">
        <v>11.897335614764117</v>
      </c>
      <c r="O123" s="31">
        <v>17</v>
      </c>
      <c r="P123" s="114">
        <v>229</v>
      </c>
      <c r="Q123" s="31">
        <v>10612</v>
      </c>
      <c r="R123" s="32">
        <v>2.5939868002933268</v>
      </c>
      <c r="S123" s="32">
        <v>0.21803090072320841</v>
      </c>
      <c r="T123" s="31">
        <v>1020</v>
      </c>
      <c r="U123" s="31">
        <v>657</v>
      </c>
      <c r="V123" s="31">
        <v>6</v>
      </c>
      <c r="W123" s="90" t="s">
        <v>870</v>
      </c>
      <c r="X123" s="31">
        <v>4091</v>
      </c>
      <c r="Y123" s="31">
        <v>109061</v>
      </c>
      <c r="Z123" s="31">
        <v>15937</v>
      </c>
      <c r="AA123" s="31">
        <v>0</v>
      </c>
      <c r="AB123" s="31">
        <v>24273</v>
      </c>
      <c r="AC123" s="31">
        <v>149271</v>
      </c>
      <c r="AD123" s="31">
        <v>0</v>
      </c>
      <c r="AE123" s="31">
        <v>0</v>
      </c>
      <c r="AF123" s="90" t="s">
        <v>870</v>
      </c>
      <c r="AG123" s="31">
        <v>99657</v>
      </c>
      <c r="AH123" s="31">
        <v>14559</v>
      </c>
      <c r="AI123" s="31">
        <v>16527</v>
      </c>
      <c r="AJ123" s="31">
        <v>130743</v>
      </c>
      <c r="AK123" s="31">
        <v>0</v>
      </c>
      <c r="AL123" s="36">
        <v>31.95868980689318</v>
      </c>
      <c r="AM123" s="31">
        <v>114806</v>
      </c>
      <c r="AN123" s="31">
        <v>15937</v>
      </c>
      <c r="AO123" s="31">
        <v>0</v>
      </c>
    </row>
    <row r="124" spans="1:41" hidden="1" outlineLevel="2" x14ac:dyDescent="0.2">
      <c r="A124" s="35">
        <v>925231414</v>
      </c>
      <c r="B124" s="35" t="s">
        <v>870</v>
      </c>
      <c r="C124" s="31" t="s">
        <v>870</v>
      </c>
      <c r="D124" s="6" t="s">
        <v>330</v>
      </c>
      <c r="E124" s="90" t="s">
        <v>870</v>
      </c>
      <c r="F124" s="31">
        <v>82795</v>
      </c>
      <c r="G124" s="31">
        <v>40460</v>
      </c>
      <c r="H124" s="33">
        <v>11.16216</v>
      </c>
      <c r="I124" s="33">
        <v>1</v>
      </c>
      <c r="J124" s="33">
        <v>16.40541</v>
      </c>
      <c r="K124" s="33">
        <v>0</v>
      </c>
      <c r="L124" s="90" t="s">
        <v>870</v>
      </c>
      <c r="M124" s="31">
        <v>154837</v>
      </c>
      <c r="N124" s="32">
        <v>1.870125007548765</v>
      </c>
      <c r="O124" s="31">
        <v>128</v>
      </c>
      <c r="P124" s="114">
        <v>229</v>
      </c>
      <c r="Q124" s="31">
        <v>207889</v>
      </c>
      <c r="R124" s="32">
        <v>2.5108883386677938</v>
      </c>
      <c r="S124" s="32">
        <v>1.3426312832204188</v>
      </c>
      <c r="T124" s="31">
        <v>10183</v>
      </c>
      <c r="U124" s="31">
        <v>23565</v>
      </c>
      <c r="V124" s="31">
        <v>40</v>
      </c>
      <c r="W124" s="90" t="s">
        <v>870</v>
      </c>
      <c r="X124" s="31">
        <v>82795</v>
      </c>
      <c r="Y124" s="31">
        <v>1326482</v>
      </c>
      <c r="Z124" s="31">
        <v>245296</v>
      </c>
      <c r="AA124" s="31">
        <v>0</v>
      </c>
      <c r="AB124" s="31">
        <v>95262</v>
      </c>
      <c r="AC124" s="31">
        <v>1667040</v>
      </c>
      <c r="AD124" s="31">
        <v>0</v>
      </c>
      <c r="AE124" s="31">
        <v>0</v>
      </c>
      <c r="AF124" s="90" t="s">
        <v>870</v>
      </c>
      <c r="AG124" s="31">
        <v>1386414</v>
      </c>
      <c r="AH124" s="31">
        <v>119943</v>
      </c>
      <c r="AI124" s="31">
        <v>256195</v>
      </c>
      <c r="AJ124" s="31">
        <v>1762552</v>
      </c>
      <c r="AK124" s="31">
        <v>0</v>
      </c>
      <c r="AL124" s="36">
        <v>21.288145419409386</v>
      </c>
      <c r="AM124" s="31">
        <v>1517256</v>
      </c>
      <c r="AN124" s="31">
        <v>245296</v>
      </c>
      <c r="AO124" s="31">
        <v>0</v>
      </c>
    </row>
    <row r="125" spans="1:41" hidden="1" outlineLevel="2" x14ac:dyDescent="0.2">
      <c r="A125" s="35">
        <v>925231473</v>
      </c>
      <c r="B125" s="35" t="s">
        <v>870</v>
      </c>
      <c r="C125" s="31" t="s">
        <v>870</v>
      </c>
      <c r="D125" s="6" t="s">
        <v>330</v>
      </c>
      <c r="E125" s="90" t="s">
        <v>870</v>
      </c>
      <c r="F125" s="31">
        <v>11443</v>
      </c>
      <c r="G125" s="31">
        <v>3890</v>
      </c>
      <c r="H125" s="33">
        <v>1</v>
      </c>
      <c r="I125" s="33">
        <v>1</v>
      </c>
      <c r="J125" s="33">
        <v>5.15</v>
      </c>
      <c r="K125" s="33">
        <v>0</v>
      </c>
      <c r="L125" s="90" t="s">
        <v>870</v>
      </c>
      <c r="M125" s="31">
        <v>47318</v>
      </c>
      <c r="N125" s="32">
        <v>4.1351044306562965</v>
      </c>
      <c r="O125" s="31">
        <v>64</v>
      </c>
      <c r="P125" s="114">
        <v>229</v>
      </c>
      <c r="Q125" s="31">
        <v>27699</v>
      </c>
      <c r="R125" s="32">
        <v>2.420606484313554</v>
      </c>
      <c r="S125" s="32">
        <v>0.58537977091170379</v>
      </c>
      <c r="T125" s="31">
        <v>5410</v>
      </c>
      <c r="U125" s="31">
        <v>1284</v>
      </c>
      <c r="V125" s="31">
        <v>6</v>
      </c>
      <c r="W125" s="90" t="s">
        <v>870</v>
      </c>
      <c r="X125" s="31">
        <v>11443</v>
      </c>
      <c r="Y125" s="31">
        <v>460767</v>
      </c>
      <c r="Z125" s="31">
        <v>38180</v>
      </c>
      <c r="AA125" s="31">
        <v>0</v>
      </c>
      <c r="AB125" s="31">
        <v>19076</v>
      </c>
      <c r="AC125" s="31">
        <v>518023</v>
      </c>
      <c r="AD125" s="31">
        <v>0</v>
      </c>
      <c r="AE125" s="31">
        <v>0</v>
      </c>
      <c r="AF125" s="90" t="s">
        <v>870</v>
      </c>
      <c r="AG125" s="31">
        <v>332534</v>
      </c>
      <c r="AH125" s="31">
        <v>45894</v>
      </c>
      <c r="AI125" s="31">
        <v>131121</v>
      </c>
      <c r="AJ125" s="31">
        <v>509549</v>
      </c>
      <c r="AK125" s="31">
        <v>0</v>
      </c>
      <c r="AL125" s="36">
        <v>44.529319234466485</v>
      </c>
      <c r="AM125" s="31">
        <v>471369</v>
      </c>
      <c r="AN125" s="31">
        <v>38180</v>
      </c>
      <c r="AO125" s="31">
        <v>0</v>
      </c>
    </row>
    <row r="126" spans="1:41" outlineLevel="1" collapsed="1" x14ac:dyDescent="0.2">
      <c r="C126" s="31"/>
      <c r="D126" s="113"/>
      <c r="E126" s="90" t="s">
        <v>870</v>
      </c>
      <c r="F126" s="31">
        <v>558972</v>
      </c>
      <c r="G126" s="31">
        <v>228018</v>
      </c>
      <c r="H126" s="33">
        <v>63.601439999999997</v>
      </c>
      <c r="I126" s="33">
        <v>12.8</v>
      </c>
      <c r="J126" s="33">
        <v>129.53586000000001</v>
      </c>
      <c r="K126" s="33">
        <v>10.65902</v>
      </c>
      <c r="L126" s="90" t="s">
        <v>870</v>
      </c>
      <c r="M126" s="31">
        <v>1651141</v>
      </c>
      <c r="N126" s="32">
        <v>126.93300437681143</v>
      </c>
      <c r="O126" s="31">
        <v>1380</v>
      </c>
      <c r="P126" s="114">
        <v>6183</v>
      </c>
      <c r="Q126" s="31">
        <v>2416241</v>
      </c>
      <c r="R126" s="32">
        <v>4.3226512240326889</v>
      </c>
      <c r="S126" s="32">
        <v>1.4633765378002241</v>
      </c>
      <c r="T126" s="31">
        <v>183708</v>
      </c>
      <c r="U126" s="31">
        <v>185899</v>
      </c>
      <c r="V126" s="31">
        <v>276</v>
      </c>
      <c r="W126" s="90" t="s">
        <v>870</v>
      </c>
      <c r="X126" s="31">
        <v>558972</v>
      </c>
      <c r="Y126" s="31">
        <v>10077501</v>
      </c>
      <c r="Z126" s="31">
        <v>2763709</v>
      </c>
      <c r="AA126" s="31">
        <v>59370</v>
      </c>
      <c r="AB126" s="31">
        <v>1902123</v>
      </c>
      <c r="AC126" s="31">
        <v>14802703</v>
      </c>
      <c r="AD126" s="31">
        <v>18000</v>
      </c>
      <c r="AE126" s="31">
        <v>45504</v>
      </c>
      <c r="AF126" s="90" t="s">
        <v>870</v>
      </c>
      <c r="AG126" s="31">
        <v>9451273</v>
      </c>
      <c r="AH126" s="31">
        <v>2018138</v>
      </c>
      <c r="AI126" s="31">
        <v>3204701</v>
      </c>
      <c r="AJ126" s="31">
        <v>14674112</v>
      </c>
      <c r="AK126" s="31">
        <v>3547511</v>
      </c>
      <c r="AL126" s="36">
        <v>26.251962531218023</v>
      </c>
      <c r="AM126" s="31">
        <v>12153761</v>
      </c>
      <c r="AN126" s="31">
        <v>2460218</v>
      </c>
      <c r="AO126" s="31">
        <v>60133</v>
      </c>
    </row>
    <row r="127" spans="1:41" hidden="1" outlineLevel="2" x14ac:dyDescent="0.2">
      <c r="A127" s="35">
        <v>922090154</v>
      </c>
      <c r="B127" s="35" t="s">
        <v>78</v>
      </c>
      <c r="C127" s="31" t="s">
        <v>181</v>
      </c>
      <c r="D127" s="6" t="s">
        <v>328</v>
      </c>
      <c r="E127" s="90" t="s">
        <v>181</v>
      </c>
      <c r="F127" s="31">
        <v>490577</v>
      </c>
      <c r="G127" s="31">
        <v>188405</v>
      </c>
      <c r="H127" s="33">
        <v>20.293339999999997</v>
      </c>
      <c r="I127" s="33">
        <v>0</v>
      </c>
      <c r="J127" s="33">
        <v>61.866669999999999</v>
      </c>
      <c r="K127" s="33">
        <v>5.3333300000000001</v>
      </c>
      <c r="L127" s="90" t="s">
        <v>181</v>
      </c>
      <c r="M127" s="31">
        <v>462216</v>
      </c>
      <c r="N127" s="32">
        <v>0.94218848417271905</v>
      </c>
      <c r="O127" s="31">
        <v>523</v>
      </c>
      <c r="P127" s="114">
        <v>130</v>
      </c>
      <c r="Q127" s="31">
        <v>2747452</v>
      </c>
      <c r="R127" s="32">
        <v>5.6004500822500853</v>
      </c>
      <c r="S127" s="32">
        <v>5.9440867473215988</v>
      </c>
      <c r="T127" s="31">
        <v>51468</v>
      </c>
      <c r="U127" s="31">
        <v>20613</v>
      </c>
      <c r="V127" s="31">
        <v>137</v>
      </c>
      <c r="W127" s="90" t="s">
        <v>181</v>
      </c>
      <c r="X127" s="31">
        <v>490577</v>
      </c>
      <c r="Y127" s="31">
        <v>6003000</v>
      </c>
      <c r="Z127" s="31">
        <v>2370457</v>
      </c>
      <c r="AA127" s="31">
        <v>0</v>
      </c>
      <c r="AB127" s="31">
        <v>910338</v>
      </c>
      <c r="AC127" s="31">
        <v>9283795</v>
      </c>
      <c r="AD127" s="31">
        <v>0</v>
      </c>
      <c r="AE127" s="31">
        <v>0</v>
      </c>
      <c r="AF127" s="90" t="s">
        <v>181</v>
      </c>
      <c r="AG127" s="31">
        <v>5061924</v>
      </c>
      <c r="AH127" s="31">
        <v>1999221</v>
      </c>
      <c r="AI127" s="31">
        <v>3083407</v>
      </c>
      <c r="AJ127" s="31">
        <v>10144552</v>
      </c>
      <c r="AK127" s="31">
        <v>0</v>
      </c>
      <c r="AL127" s="36">
        <v>20.678816984897377</v>
      </c>
      <c r="AM127" s="31">
        <v>10144552</v>
      </c>
      <c r="AN127" s="31">
        <v>0</v>
      </c>
      <c r="AO127" s="31">
        <v>0</v>
      </c>
    </row>
    <row r="128" spans="1:41" hidden="1" outlineLevel="2" x14ac:dyDescent="0.2">
      <c r="A128" s="35">
        <v>922090813</v>
      </c>
      <c r="B128" s="35" t="s">
        <v>78</v>
      </c>
      <c r="C128" s="31" t="s">
        <v>181</v>
      </c>
      <c r="D128" s="6" t="s">
        <v>330</v>
      </c>
      <c r="E128" s="90" t="s">
        <v>181</v>
      </c>
      <c r="F128" s="31">
        <v>11220</v>
      </c>
      <c r="G128" s="31">
        <v>4734</v>
      </c>
      <c r="H128" s="33">
        <v>1.5789500000000001</v>
      </c>
      <c r="I128" s="33">
        <v>0</v>
      </c>
      <c r="J128" s="33">
        <v>2</v>
      </c>
      <c r="K128" s="33">
        <v>0.68420999999999998</v>
      </c>
      <c r="L128" s="90" t="s">
        <v>181</v>
      </c>
      <c r="M128" s="31">
        <v>21072</v>
      </c>
      <c r="N128" s="32">
        <v>1.8780748663101605</v>
      </c>
      <c r="O128" s="31">
        <v>49</v>
      </c>
      <c r="P128" s="114">
        <v>130</v>
      </c>
      <c r="Q128" s="31">
        <v>58234</v>
      </c>
      <c r="R128" s="32">
        <v>5.1901960784313728</v>
      </c>
      <c r="S128" s="32">
        <v>2.7635725132877753</v>
      </c>
      <c r="T128" s="31">
        <v>9679</v>
      </c>
      <c r="U128" s="31">
        <v>11589</v>
      </c>
      <c r="V128" s="31">
        <v>4</v>
      </c>
      <c r="W128" s="90" t="s">
        <v>181</v>
      </c>
      <c r="X128" s="31">
        <v>11220</v>
      </c>
      <c r="Y128" s="31">
        <v>130652</v>
      </c>
      <c r="Z128" s="31">
        <v>29232</v>
      </c>
      <c r="AA128" s="31">
        <v>0</v>
      </c>
      <c r="AB128" s="31">
        <v>253209</v>
      </c>
      <c r="AC128" s="31">
        <v>413093</v>
      </c>
      <c r="AD128" s="31">
        <v>0</v>
      </c>
      <c r="AE128" s="31">
        <v>0</v>
      </c>
      <c r="AF128" s="90" t="s">
        <v>181</v>
      </c>
      <c r="AG128" s="31">
        <v>150614</v>
      </c>
      <c r="AH128" s="31">
        <v>36421</v>
      </c>
      <c r="AI128" s="31">
        <v>92067</v>
      </c>
      <c r="AJ128" s="31">
        <v>279102</v>
      </c>
      <c r="AK128" s="31">
        <v>0</v>
      </c>
      <c r="AL128" s="36">
        <v>24.875401069518716</v>
      </c>
      <c r="AM128" s="31">
        <v>249779</v>
      </c>
      <c r="AN128" s="31">
        <v>29323</v>
      </c>
      <c r="AO128" s="31">
        <v>0</v>
      </c>
    </row>
    <row r="129" spans="1:41" hidden="1" outlineLevel="2" x14ac:dyDescent="0.2">
      <c r="A129" s="35">
        <v>922090935</v>
      </c>
      <c r="B129" s="35" t="s">
        <v>78</v>
      </c>
      <c r="C129" s="31" t="s">
        <v>181</v>
      </c>
      <c r="D129" s="6" t="s">
        <v>330</v>
      </c>
      <c r="E129" s="90" t="s">
        <v>181</v>
      </c>
      <c r="F129" s="31">
        <v>39726</v>
      </c>
      <c r="G129" s="31">
        <v>21505</v>
      </c>
      <c r="H129" s="33">
        <v>5.3333300000000001</v>
      </c>
      <c r="I129" s="33">
        <v>1.06667</v>
      </c>
      <c r="J129" s="33">
        <v>6.32</v>
      </c>
      <c r="K129" s="33">
        <v>2.2400000000000002</v>
      </c>
      <c r="L129" s="90" t="s">
        <v>181</v>
      </c>
      <c r="M129" s="31">
        <v>122895</v>
      </c>
      <c r="N129" s="32">
        <v>3.0935659265971909</v>
      </c>
      <c r="O129" s="31">
        <v>153</v>
      </c>
      <c r="P129" s="114">
        <v>130</v>
      </c>
      <c r="Q129" s="31">
        <v>276674</v>
      </c>
      <c r="R129" s="32">
        <v>6.9645572169360115</v>
      </c>
      <c r="S129" s="32">
        <v>2.2513039586638999</v>
      </c>
      <c r="T129" s="31">
        <v>32104</v>
      </c>
      <c r="U129" s="31">
        <v>22383</v>
      </c>
      <c r="V129" s="31">
        <v>27</v>
      </c>
      <c r="W129" s="90" t="s">
        <v>181</v>
      </c>
      <c r="X129" s="31">
        <v>39726</v>
      </c>
      <c r="Y129" s="31">
        <v>920073</v>
      </c>
      <c r="Z129" s="31">
        <v>118000</v>
      </c>
      <c r="AA129" s="31">
        <v>0</v>
      </c>
      <c r="AB129" s="31">
        <v>67797</v>
      </c>
      <c r="AC129" s="31">
        <v>1105870</v>
      </c>
      <c r="AD129" s="31">
        <v>0</v>
      </c>
      <c r="AE129" s="31">
        <v>0</v>
      </c>
      <c r="AF129" s="90" t="s">
        <v>181</v>
      </c>
      <c r="AG129" s="31">
        <v>709617</v>
      </c>
      <c r="AH129" s="31">
        <v>121448</v>
      </c>
      <c r="AI129" s="31">
        <v>113993</v>
      </c>
      <c r="AJ129" s="31">
        <v>945058</v>
      </c>
      <c r="AK129" s="31">
        <v>0</v>
      </c>
      <c r="AL129" s="36">
        <v>23.789407440970649</v>
      </c>
      <c r="AM129" s="31">
        <v>827058</v>
      </c>
      <c r="AN129" s="31">
        <v>118000</v>
      </c>
      <c r="AO129" s="31">
        <v>0</v>
      </c>
    </row>
    <row r="130" spans="1:41" hidden="1" outlineLevel="2" x14ac:dyDescent="0.2">
      <c r="A130" s="35">
        <v>922090635</v>
      </c>
      <c r="B130" s="35" t="s">
        <v>78</v>
      </c>
      <c r="C130" s="31" t="s">
        <v>181</v>
      </c>
      <c r="D130" s="6" t="s">
        <v>330</v>
      </c>
      <c r="E130" s="90" t="s">
        <v>181</v>
      </c>
      <c r="F130" s="31">
        <v>18909</v>
      </c>
      <c r="G130" s="31">
        <v>10782</v>
      </c>
      <c r="H130" s="33">
        <v>3.4</v>
      </c>
      <c r="I130" s="33">
        <v>0</v>
      </c>
      <c r="J130" s="33">
        <v>5.6857100000000003</v>
      </c>
      <c r="K130" s="33">
        <v>0.48570999999999998</v>
      </c>
      <c r="L130" s="90" t="s">
        <v>181</v>
      </c>
      <c r="M130" s="31">
        <v>70333</v>
      </c>
      <c r="N130" s="32">
        <v>3.7195515363054632</v>
      </c>
      <c r="O130" s="31">
        <v>66</v>
      </c>
      <c r="P130" s="114">
        <v>130</v>
      </c>
      <c r="Q130" s="31">
        <v>139478</v>
      </c>
      <c r="R130" s="32">
        <v>7.3762758474800361</v>
      </c>
      <c r="S130" s="32">
        <v>1.983108924686847</v>
      </c>
      <c r="T130" s="31">
        <v>21789</v>
      </c>
      <c r="U130" s="31">
        <v>11359</v>
      </c>
      <c r="V130" s="31">
        <v>11</v>
      </c>
      <c r="W130" s="90" t="s">
        <v>181</v>
      </c>
      <c r="X130" s="31">
        <v>18909</v>
      </c>
      <c r="Y130" s="31">
        <v>585000</v>
      </c>
      <c r="Z130" s="31">
        <v>58438</v>
      </c>
      <c r="AA130" s="31">
        <v>0</v>
      </c>
      <c r="AB130" s="31">
        <v>25079</v>
      </c>
      <c r="AC130" s="31">
        <v>668517</v>
      </c>
      <c r="AD130" s="31">
        <v>0</v>
      </c>
      <c r="AE130" s="31">
        <v>0</v>
      </c>
      <c r="AF130" s="90" t="s">
        <v>181</v>
      </c>
      <c r="AG130" s="31">
        <v>458545</v>
      </c>
      <c r="AH130" s="31">
        <v>87438</v>
      </c>
      <c r="AI130" s="31">
        <v>128427</v>
      </c>
      <c r="AJ130" s="31">
        <v>674410</v>
      </c>
      <c r="AK130" s="31">
        <v>0</v>
      </c>
      <c r="AL130" s="36">
        <v>35.666084933100642</v>
      </c>
      <c r="AM130" s="31">
        <v>615972</v>
      </c>
      <c r="AN130" s="31">
        <v>58438</v>
      </c>
      <c r="AO130" s="31">
        <v>0</v>
      </c>
    </row>
    <row r="131" spans="1:41" hidden="1" outlineLevel="2" x14ac:dyDescent="0.2">
      <c r="A131" s="35">
        <v>922091565</v>
      </c>
      <c r="B131" s="35" t="s">
        <v>78</v>
      </c>
      <c r="C131" s="31" t="s">
        <v>181</v>
      </c>
      <c r="D131" s="6" t="s">
        <v>330</v>
      </c>
      <c r="E131" s="90" t="s">
        <v>181</v>
      </c>
      <c r="F131" s="31">
        <v>2995</v>
      </c>
      <c r="G131" s="31">
        <v>1169</v>
      </c>
      <c r="H131" s="33">
        <v>0</v>
      </c>
      <c r="I131" s="33">
        <v>0.62856999999999996</v>
      </c>
      <c r="J131" s="33">
        <v>1.05714</v>
      </c>
      <c r="K131" s="33">
        <v>0.22857</v>
      </c>
      <c r="L131" s="90" t="s">
        <v>181</v>
      </c>
      <c r="M131" s="31">
        <v>23070</v>
      </c>
      <c r="N131" s="32">
        <v>7.7028380634390654</v>
      </c>
      <c r="O131" s="31">
        <v>29</v>
      </c>
      <c r="P131" s="114">
        <v>130</v>
      </c>
      <c r="Q131" s="31">
        <v>47103</v>
      </c>
      <c r="R131" s="32">
        <v>15.72721202003339</v>
      </c>
      <c r="S131" s="32">
        <v>2.0417425227568269</v>
      </c>
      <c r="T131" s="31">
        <v>6667</v>
      </c>
      <c r="U131" s="31">
        <v>8860</v>
      </c>
      <c r="V131" s="31">
        <v>4</v>
      </c>
      <c r="W131" s="90" t="s">
        <v>181</v>
      </c>
      <c r="X131" s="31">
        <v>2995</v>
      </c>
      <c r="Y131" s="31">
        <v>40804</v>
      </c>
      <c r="Z131" s="31">
        <v>9881</v>
      </c>
      <c r="AA131" s="31">
        <v>0</v>
      </c>
      <c r="AB131" s="31">
        <v>85457</v>
      </c>
      <c r="AC131" s="31">
        <v>136142</v>
      </c>
      <c r="AD131" s="31">
        <v>0</v>
      </c>
      <c r="AE131" s="31">
        <v>0</v>
      </c>
      <c r="AF131" s="90" t="s">
        <v>181</v>
      </c>
      <c r="AG131" s="31">
        <v>56374</v>
      </c>
      <c r="AH131" s="31">
        <v>15981</v>
      </c>
      <c r="AI131" s="31">
        <v>37377</v>
      </c>
      <c r="AJ131" s="31">
        <v>109732</v>
      </c>
      <c r="AK131" s="31">
        <v>0</v>
      </c>
      <c r="AL131" s="36">
        <v>36.638397328881467</v>
      </c>
      <c r="AM131" s="31">
        <v>99851</v>
      </c>
      <c r="AN131" s="31">
        <v>9881</v>
      </c>
      <c r="AO131" s="31">
        <v>0</v>
      </c>
    </row>
    <row r="132" spans="1:41" hidden="1" outlineLevel="2" x14ac:dyDescent="0.2">
      <c r="A132" s="35">
        <v>922091445</v>
      </c>
      <c r="B132" s="35" t="s">
        <v>78</v>
      </c>
      <c r="C132" s="31" t="s">
        <v>181</v>
      </c>
      <c r="D132" s="6" t="s">
        <v>330</v>
      </c>
      <c r="E132" s="90" t="s">
        <v>181</v>
      </c>
      <c r="F132" s="31">
        <v>33723</v>
      </c>
      <c r="G132" s="31">
        <v>16670</v>
      </c>
      <c r="H132" s="33">
        <v>3.68</v>
      </c>
      <c r="I132" s="33">
        <v>0</v>
      </c>
      <c r="J132" s="33">
        <v>8.2133299999999991</v>
      </c>
      <c r="K132" s="33">
        <v>0.72</v>
      </c>
      <c r="L132" s="90" t="s">
        <v>181</v>
      </c>
      <c r="M132" s="31">
        <v>23070</v>
      </c>
      <c r="N132" s="32">
        <v>0.68410283782581616</v>
      </c>
      <c r="O132" s="31">
        <v>35</v>
      </c>
      <c r="P132" s="114">
        <v>130</v>
      </c>
      <c r="Q132" s="31">
        <v>205715</v>
      </c>
      <c r="R132" s="32">
        <v>6.1001393707558638</v>
      </c>
      <c r="S132" s="32">
        <v>8.9169917641959255</v>
      </c>
      <c r="T132" s="31">
        <v>19878</v>
      </c>
      <c r="U132" s="31">
        <v>24252</v>
      </c>
      <c r="V132" s="31">
        <v>12</v>
      </c>
      <c r="W132" s="90" t="s">
        <v>181</v>
      </c>
      <c r="X132" s="31">
        <v>33723</v>
      </c>
      <c r="Y132" s="31">
        <v>587652</v>
      </c>
      <c r="Z132" s="31">
        <v>163298</v>
      </c>
      <c r="AA132" s="31">
        <v>0</v>
      </c>
      <c r="AB132" s="31">
        <v>50842</v>
      </c>
      <c r="AC132" s="31">
        <v>801792</v>
      </c>
      <c r="AD132" s="31" t="s">
        <v>1032</v>
      </c>
      <c r="AE132" s="31">
        <v>0</v>
      </c>
      <c r="AF132" s="90" t="s">
        <v>181</v>
      </c>
      <c r="AG132" s="31">
        <v>502389</v>
      </c>
      <c r="AH132" s="31">
        <v>98109</v>
      </c>
      <c r="AI132" s="31">
        <v>103473</v>
      </c>
      <c r="AJ132" s="31">
        <v>703971</v>
      </c>
      <c r="AK132" s="31">
        <v>1698</v>
      </c>
      <c r="AL132" s="36">
        <v>20.875100080064051</v>
      </c>
      <c r="AM132" s="31">
        <v>540673</v>
      </c>
      <c r="AN132" s="31">
        <v>163298</v>
      </c>
      <c r="AO132" s="31">
        <v>0</v>
      </c>
    </row>
    <row r="133" spans="1:41" hidden="1" outlineLevel="2" x14ac:dyDescent="0.2">
      <c r="A133" s="35">
        <v>922090723</v>
      </c>
      <c r="B133" s="35" t="s">
        <v>78</v>
      </c>
      <c r="C133" s="31" t="s">
        <v>181</v>
      </c>
      <c r="E133" s="90" t="s">
        <v>181</v>
      </c>
      <c r="F133" s="31">
        <v>8728</v>
      </c>
      <c r="G133" s="31">
        <v>5079</v>
      </c>
      <c r="H133" s="33">
        <v>0</v>
      </c>
      <c r="I133" s="33">
        <v>0.71111000000000002</v>
      </c>
      <c r="J133" s="33">
        <v>3.7111100000000001</v>
      </c>
      <c r="K133" s="33">
        <v>6.6669999999999993E-2</v>
      </c>
      <c r="L133" s="90" t="s">
        <v>181</v>
      </c>
      <c r="M133" s="31">
        <v>20862</v>
      </c>
      <c r="N133" s="32">
        <v>2.3902383134738772</v>
      </c>
      <c r="O133" s="31">
        <v>57</v>
      </c>
      <c r="P133" s="114">
        <v>130</v>
      </c>
      <c r="Q133" s="31">
        <v>35209</v>
      </c>
      <c r="R133" s="32">
        <v>4.0340284142988088</v>
      </c>
      <c r="S133" s="32">
        <v>1.6877097114370625</v>
      </c>
      <c r="T133" s="31">
        <v>7006</v>
      </c>
      <c r="U133" s="31">
        <v>5884</v>
      </c>
      <c r="V133" s="31">
        <v>7</v>
      </c>
      <c r="W133" s="90" t="s">
        <v>181</v>
      </c>
      <c r="X133" s="31">
        <v>8728</v>
      </c>
      <c r="Y133" s="31">
        <v>186431</v>
      </c>
      <c r="Z133" s="31">
        <v>30725</v>
      </c>
      <c r="AA133" s="31">
        <v>0</v>
      </c>
      <c r="AB133" s="31">
        <v>9989</v>
      </c>
      <c r="AC133" s="31">
        <v>227145</v>
      </c>
      <c r="AD133" s="31">
        <v>0</v>
      </c>
      <c r="AE133" s="31">
        <v>0</v>
      </c>
      <c r="AF133" s="90" t="s">
        <v>181</v>
      </c>
      <c r="AG133" s="31">
        <v>157417</v>
      </c>
      <c r="AH133" s="31">
        <v>26646</v>
      </c>
      <c r="AI133" s="31">
        <v>28560</v>
      </c>
      <c r="AJ133" s="31">
        <v>212623</v>
      </c>
      <c r="AK133" s="31">
        <v>0</v>
      </c>
      <c r="AL133" s="36">
        <v>24.361021998166819</v>
      </c>
      <c r="AM133" s="31">
        <v>181898</v>
      </c>
      <c r="AN133" s="31">
        <v>30725</v>
      </c>
      <c r="AO133" s="31">
        <v>0</v>
      </c>
    </row>
    <row r="134" spans="1:41" hidden="1" outlineLevel="2" x14ac:dyDescent="0.2">
      <c r="A134" s="35">
        <v>922091143</v>
      </c>
      <c r="B134" s="35" t="s">
        <v>78</v>
      </c>
      <c r="C134" s="31" t="s">
        <v>181</v>
      </c>
      <c r="E134" s="90" t="s">
        <v>181</v>
      </c>
      <c r="F134" s="31">
        <v>2012</v>
      </c>
      <c r="G134" s="31">
        <v>1078</v>
      </c>
      <c r="H134" s="33">
        <v>0.71428999999999998</v>
      </c>
      <c r="I134" s="33">
        <v>0.71428999999999998</v>
      </c>
      <c r="J134" s="33">
        <v>0</v>
      </c>
      <c r="K134" s="33">
        <v>0.22857</v>
      </c>
      <c r="L134" s="90" t="s">
        <v>181</v>
      </c>
      <c r="M134" s="31">
        <v>15749</v>
      </c>
      <c r="N134" s="32">
        <v>7.8275347912524849</v>
      </c>
      <c r="O134" s="31">
        <v>29</v>
      </c>
      <c r="P134" s="114">
        <v>130</v>
      </c>
      <c r="Q134" s="31">
        <v>15679</v>
      </c>
      <c r="R134" s="32">
        <v>7.7927435387673958</v>
      </c>
      <c r="S134" s="32">
        <v>0.99555527335068894</v>
      </c>
      <c r="T134" s="31">
        <v>5344</v>
      </c>
      <c r="U134" s="31">
        <v>3233</v>
      </c>
      <c r="V134" s="31">
        <v>1</v>
      </c>
      <c r="W134" s="90" t="s">
        <v>181</v>
      </c>
      <c r="X134" s="31">
        <v>2012</v>
      </c>
      <c r="Y134" s="31">
        <v>7000</v>
      </c>
      <c r="Z134" s="31">
        <v>4761</v>
      </c>
      <c r="AA134" s="31">
        <v>0</v>
      </c>
      <c r="AB134" s="31">
        <v>105740</v>
      </c>
      <c r="AC134" s="31">
        <v>117501</v>
      </c>
      <c r="AD134" s="31">
        <v>0</v>
      </c>
      <c r="AE134" s="31">
        <v>0</v>
      </c>
      <c r="AF134" s="90" t="s">
        <v>181</v>
      </c>
      <c r="AG134" s="31">
        <v>43474</v>
      </c>
      <c r="AH134" s="31">
        <v>10484</v>
      </c>
      <c r="AI134" s="31">
        <v>16190</v>
      </c>
      <c r="AJ134" s="31">
        <v>70148</v>
      </c>
      <c r="AK134" s="31">
        <v>0</v>
      </c>
      <c r="AL134" s="36">
        <v>34.864811133200796</v>
      </c>
      <c r="AM134" s="31">
        <v>65387</v>
      </c>
      <c r="AN134" s="31">
        <v>4761</v>
      </c>
      <c r="AO134" s="31">
        <v>0</v>
      </c>
    </row>
    <row r="135" spans="1:41" hidden="1" outlineLevel="2" x14ac:dyDescent="0.2">
      <c r="A135" s="35">
        <v>922091415</v>
      </c>
      <c r="B135" s="35" t="s">
        <v>78</v>
      </c>
      <c r="C135" s="31" t="s">
        <v>181</v>
      </c>
      <c r="E135" s="90" t="s">
        <v>181</v>
      </c>
      <c r="F135" s="31">
        <v>15152</v>
      </c>
      <c r="G135" s="31">
        <v>8203</v>
      </c>
      <c r="H135" s="33">
        <v>4.5428600000000001</v>
      </c>
      <c r="I135" s="33">
        <v>0</v>
      </c>
      <c r="J135" s="33">
        <v>4.5428600000000001</v>
      </c>
      <c r="K135" s="33">
        <v>1.7142900000000001</v>
      </c>
      <c r="L135" s="90" t="s">
        <v>181</v>
      </c>
      <c r="M135" s="31">
        <v>60375</v>
      </c>
      <c r="N135" s="32">
        <v>3.9846224920802533</v>
      </c>
      <c r="O135" s="31">
        <v>85</v>
      </c>
      <c r="P135" s="114">
        <v>130</v>
      </c>
      <c r="Q135" s="31">
        <v>120800</v>
      </c>
      <c r="R135" s="32">
        <v>7.9725448785638857</v>
      </c>
      <c r="S135" s="32">
        <v>2.0008281573498965</v>
      </c>
      <c r="T135" s="31">
        <v>19096</v>
      </c>
      <c r="U135" s="31">
        <v>11215</v>
      </c>
      <c r="V135" s="31">
        <v>8</v>
      </c>
      <c r="W135" s="90" t="s">
        <v>181</v>
      </c>
      <c r="X135" s="31">
        <v>15152</v>
      </c>
      <c r="Y135" s="31">
        <v>540000</v>
      </c>
      <c r="Z135" s="31">
        <v>50759</v>
      </c>
      <c r="AA135" s="31">
        <v>0</v>
      </c>
      <c r="AB135" s="31">
        <v>67510</v>
      </c>
      <c r="AC135" s="31">
        <v>658269</v>
      </c>
      <c r="AD135" s="31" t="s">
        <v>1032</v>
      </c>
      <c r="AE135" s="31">
        <v>0</v>
      </c>
      <c r="AF135" s="90" t="s">
        <v>181</v>
      </c>
      <c r="AG135" s="31">
        <v>445973</v>
      </c>
      <c r="AH135" s="31">
        <v>75213</v>
      </c>
      <c r="AI135" s="31">
        <v>108880</v>
      </c>
      <c r="AJ135" s="31">
        <v>630066</v>
      </c>
      <c r="AK135" s="31">
        <v>0</v>
      </c>
      <c r="AL135" s="36">
        <v>41.583025343189021</v>
      </c>
      <c r="AM135" s="31">
        <v>579307</v>
      </c>
      <c r="AN135" s="31">
        <v>50759</v>
      </c>
      <c r="AO135" s="31">
        <v>0</v>
      </c>
    </row>
    <row r="136" spans="1:41" outlineLevel="1" collapsed="1" x14ac:dyDescent="0.2">
      <c r="C136" s="31"/>
      <c r="D136" s="113"/>
      <c r="E136" s="90" t="s">
        <v>181</v>
      </c>
      <c r="F136" s="31">
        <v>623042</v>
      </c>
      <c r="G136" s="31">
        <v>257625</v>
      </c>
      <c r="H136" s="33">
        <v>39.54276999999999</v>
      </c>
      <c r="I136" s="33">
        <v>3.1206400000000003</v>
      </c>
      <c r="J136" s="33">
        <v>93.396820000000005</v>
      </c>
      <c r="K136" s="33">
        <v>11.70135</v>
      </c>
      <c r="L136" s="90" t="s">
        <v>181</v>
      </c>
      <c r="M136" s="31">
        <v>819642</v>
      </c>
      <c r="N136" s="32">
        <v>32.222717311457032</v>
      </c>
      <c r="O136" s="31">
        <v>1026</v>
      </c>
      <c r="P136" s="114">
        <v>1170</v>
      </c>
      <c r="Q136" s="31">
        <v>3646344</v>
      </c>
      <c r="R136" s="32">
        <v>5.8524850652122975</v>
      </c>
      <c r="S136" s="32">
        <v>4.448703214330159</v>
      </c>
      <c r="T136" s="31">
        <v>173031</v>
      </c>
      <c r="U136" s="31">
        <v>119388</v>
      </c>
      <c r="V136" s="31">
        <v>211</v>
      </c>
      <c r="W136" s="90" t="s">
        <v>181</v>
      </c>
      <c r="X136" s="31">
        <v>623042</v>
      </c>
      <c r="Y136" s="31">
        <v>9000612</v>
      </c>
      <c r="Z136" s="31">
        <v>2835551</v>
      </c>
      <c r="AA136" s="31">
        <v>0</v>
      </c>
      <c r="AB136" s="31">
        <v>1575961</v>
      </c>
      <c r="AC136" s="31">
        <v>13412124</v>
      </c>
      <c r="AD136" s="31">
        <v>0</v>
      </c>
      <c r="AE136" s="31">
        <v>0</v>
      </c>
      <c r="AF136" s="90" t="s">
        <v>181</v>
      </c>
      <c r="AG136" s="31">
        <v>7586327</v>
      </c>
      <c r="AH136" s="31">
        <v>2470961</v>
      </c>
      <c r="AI136" s="31">
        <v>3712374</v>
      </c>
      <c r="AJ136" s="31">
        <v>13769662</v>
      </c>
      <c r="AK136" s="31">
        <v>1698</v>
      </c>
      <c r="AL136" s="36">
        <v>22.100696261247236</v>
      </c>
      <c r="AM136" s="31">
        <v>13304477</v>
      </c>
      <c r="AN136" s="31">
        <v>465185</v>
      </c>
      <c r="AO136" s="31">
        <v>0</v>
      </c>
    </row>
    <row r="137" spans="1:41" hidden="1" outlineLevel="2" x14ac:dyDescent="0.2">
      <c r="A137" s="35">
        <v>920450035</v>
      </c>
      <c r="B137" s="35" t="s">
        <v>685</v>
      </c>
      <c r="C137" s="31" t="s">
        <v>633</v>
      </c>
      <c r="E137" s="90" t="s">
        <v>633</v>
      </c>
      <c r="F137" s="31">
        <v>7411</v>
      </c>
      <c r="G137" s="31">
        <v>2945</v>
      </c>
      <c r="H137" s="33">
        <v>0.75</v>
      </c>
      <c r="I137" s="33">
        <v>1</v>
      </c>
      <c r="J137" s="33">
        <v>1.5</v>
      </c>
      <c r="K137" s="33">
        <v>1.85</v>
      </c>
      <c r="L137" s="90" t="s">
        <v>633</v>
      </c>
      <c r="M137" s="31">
        <v>26467</v>
      </c>
      <c r="N137" s="32">
        <v>3.57131291323708</v>
      </c>
      <c r="O137" s="31">
        <v>72</v>
      </c>
      <c r="P137" s="114">
        <v>77</v>
      </c>
      <c r="Q137" s="31">
        <v>45386</v>
      </c>
      <c r="R137" s="32">
        <v>6.1241397922007828</v>
      </c>
      <c r="S137" s="32">
        <v>1.7148146748781501</v>
      </c>
      <c r="T137" s="31">
        <v>0</v>
      </c>
      <c r="U137" s="31">
        <v>1145</v>
      </c>
      <c r="V137" s="31">
        <v>25</v>
      </c>
      <c r="W137" s="90" t="s">
        <v>633</v>
      </c>
      <c r="X137" s="31">
        <v>7411</v>
      </c>
      <c r="Y137" s="31">
        <v>181131</v>
      </c>
      <c r="Z137" s="31">
        <v>22212</v>
      </c>
      <c r="AA137" s="31">
        <v>0</v>
      </c>
      <c r="AB137" s="31">
        <v>153688</v>
      </c>
      <c r="AC137" s="31">
        <v>357031</v>
      </c>
      <c r="AD137" s="31">
        <v>0</v>
      </c>
      <c r="AE137" s="31">
        <v>0</v>
      </c>
      <c r="AF137" s="90" t="s">
        <v>633</v>
      </c>
      <c r="AG137" s="31">
        <v>190843</v>
      </c>
      <c r="AH137" s="31">
        <v>56073</v>
      </c>
      <c r="AI137" s="31">
        <v>97362</v>
      </c>
      <c r="AJ137" s="31">
        <v>344278</v>
      </c>
      <c r="AK137" s="31">
        <v>0</v>
      </c>
      <c r="AL137" s="36">
        <v>46.454999325327215</v>
      </c>
      <c r="AM137" s="31">
        <v>274956</v>
      </c>
      <c r="AN137" s="31">
        <v>69322</v>
      </c>
      <c r="AO137" s="31">
        <v>0</v>
      </c>
    </row>
    <row r="138" spans="1:41" hidden="1" outlineLevel="2" x14ac:dyDescent="0.2">
      <c r="A138" s="35">
        <v>920450575</v>
      </c>
      <c r="B138" s="35" t="s">
        <v>685</v>
      </c>
      <c r="C138" s="31" t="s">
        <v>633</v>
      </c>
      <c r="E138" s="90" t="s">
        <v>633</v>
      </c>
      <c r="F138" s="31">
        <v>15343</v>
      </c>
      <c r="G138" s="31">
        <v>10730</v>
      </c>
      <c r="H138" s="33">
        <v>1.06667</v>
      </c>
      <c r="I138" s="33">
        <v>0</v>
      </c>
      <c r="J138" s="33">
        <v>4</v>
      </c>
      <c r="K138" s="33">
        <v>2.2400000000000002</v>
      </c>
      <c r="L138" s="90" t="s">
        <v>633</v>
      </c>
      <c r="M138" s="31">
        <v>44219</v>
      </c>
      <c r="N138" s="32">
        <v>2.8820308935670989</v>
      </c>
      <c r="O138" s="31">
        <v>40</v>
      </c>
      <c r="P138" s="114">
        <v>77</v>
      </c>
      <c r="Q138" s="31">
        <v>40184</v>
      </c>
      <c r="R138" s="32">
        <v>2.6190445154141955</v>
      </c>
      <c r="S138" s="32">
        <v>0.90874963251091156</v>
      </c>
      <c r="T138" s="31">
        <v>286</v>
      </c>
      <c r="U138" s="31">
        <v>338</v>
      </c>
      <c r="V138" s="31">
        <v>15</v>
      </c>
      <c r="W138" s="90" t="s">
        <v>633</v>
      </c>
      <c r="X138" s="31">
        <v>15343</v>
      </c>
      <c r="Y138" s="31">
        <v>217284</v>
      </c>
      <c r="Z138" s="31">
        <v>36416</v>
      </c>
      <c r="AA138" s="31">
        <v>0</v>
      </c>
      <c r="AB138" s="31">
        <v>127238</v>
      </c>
      <c r="AC138" s="31">
        <v>380938</v>
      </c>
      <c r="AD138" s="31">
        <v>0</v>
      </c>
      <c r="AE138" s="31">
        <v>0</v>
      </c>
      <c r="AF138" s="90" t="s">
        <v>633</v>
      </c>
      <c r="AG138" s="31">
        <v>159641</v>
      </c>
      <c r="AH138" s="31">
        <v>39504</v>
      </c>
      <c r="AI138" s="31">
        <v>187415</v>
      </c>
      <c r="AJ138" s="31">
        <v>386560</v>
      </c>
      <c r="AK138" s="31">
        <v>0</v>
      </c>
      <c r="AL138" s="36">
        <v>25.194551261161443</v>
      </c>
      <c r="AM138" s="31">
        <v>350144</v>
      </c>
      <c r="AN138" s="31">
        <v>36416</v>
      </c>
      <c r="AO138" s="31">
        <v>0</v>
      </c>
    </row>
    <row r="139" spans="1:41" hidden="1" outlineLevel="2" x14ac:dyDescent="0.2">
      <c r="A139" s="35">
        <v>920450543</v>
      </c>
      <c r="B139" s="35" t="s">
        <v>685</v>
      </c>
      <c r="C139" s="31" t="s">
        <v>633</v>
      </c>
      <c r="E139" s="90" t="s">
        <v>633</v>
      </c>
      <c r="F139" s="31">
        <v>89474</v>
      </c>
      <c r="G139" s="31">
        <v>36952</v>
      </c>
      <c r="H139" s="33">
        <v>10.98667</v>
      </c>
      <c r="I139" s="33">
        <v>0.98667000000000005</v>
      </c>
      <c r="J139" s="33">
        <v>20.34667</v>
      </c>
      <c r="K139" s="33">
        <v>1.3333299999999999</v>
      </c>
      <c r="L139" s="90" t="s">
        <v>633</v>
      </c>
      <c r="M139" s="31">
        <v>218392</v>
      </c>
      <c r="N139" s="32">
        <v>2.4408431499653531</v>
      </c>
      <c r="O139" s="31">
        <v>247</v>
      </c>
      <c r="P139" s="114">
        <v>77</v>
      </c>
      <c r="Q139" s="31">
        <v>363371</v>
      </c>
      <c r="R139" s="32">
        <v>4.0611909605024925</v>
      </c>
      <c r="S139" s="32">
        <v>1.6638475768343162</v>
      </c>
      <c r="T139" s="31">
        <v>967</v>
      </c>
      <c r="U139" s="31">
        <v>448</v>
      </c>
      <c r="V139" s="31">
        <v>40</v>
      </c>
      <c r="W139" s="90" t="s">
        <v>633</v>
      </c>
      <c r="X139" s="31">
        <v>89474</v>
      </c>
      <c r="Y139" s="31">
        <v>1271032</v>
      </c>
      <c r="Z139" s="31">
        <v>407404</v>
      </c>
      <c r="AA139" s="31">
        <v>5625</v>
      </c>
      <c r="AB139" s="31">
        <v>224769</v>
      </c>
      <c r="AC139" s="31">
        <v>1908830</v>
      </c>
      <c r="AD139" s="31">
        <v>0</v>
      </c>
      <c r="AE139" s="31">
        <v>0</v>
      </c>
      <c r="AF139" s="90" t="s">
        <v>633</v>
      </c>
      <c r="AG139" s="31">
        <v>1381503</v>
      </c>
      <c r="AH139" s="31">
        <v>256813</v>
      </c>
      <c r="AI139" s="31">
        <v>902237</v>
      </c>
      <c r="AJ139" s="31">
        <v>2540553</v>
      </c>
      <c r="AK139" s="31">
        <v>0</v>
      </c>
      <c r="AL139" s="36">
        <v>28.394315667121173</v>
      </c>
      <c r="AM139" s="31">
        <v>2122268</v>
      </c>
      <c r="AN139" s="31">
        <v>407404</v>
      </c>
      <c r="AO139" s="31">
        <v>10881</v>
      </c>
    </row>
    <row r="140" spans="1:41" hidden="1" outlineLevel="2" x14ac:dyDescent="0.2">
      <c r="A140" s="35">
        <v>920450303</v>
      </c>
      <c r="B140" s="35" t="s">
        <v>685</v>
      </c>
      <c r="C140" s="31" t="s">
        <v>633</v>
      </c>
      <c r="E140" s="90" t="s">
        <v>633</v>
      </c>
      <c r="F140" s="31">
        <v>23734</v>
      </c>
      <c r="G140" s="31">
        <v>16702</v>
      </c>
      <c r="H140" s="33">
        <v>1</v>
      </c>
      <c r="I140" s="33">
        <v>3</v>
      </c>
      <c r="J140" s="33">
        <v>6.4857100000000001</v>
      </c>
      <c r="K140" s="33">
        <v>0.42857000000000001</v>
      </c>
      <c r="L140" s="90" t="s">
        <v>633</v>
      </c>
      <c r="M140" s="31">
        <v>56920</v>
      </c>
      <c r="N140" s="32">
        <v>2.3982472402460604</v>
      </c>
      <c r="O140" s="31">
        <v>49</v>
      </c>
      <c r="P140" s="114">
        <v>77</v>
      </c>
      <c r="Q140" s="31">
        <v>55159</v>
      </c>
      <c r="R140" s="32">
        <v>2.3240498862391505</v>
      </c>
      <c r="S140" s="32">
        <v>0.96906184118060434</v>
      </c>
      <c r="T140" s="31">
        <v>261</v>
      </c>
      <c r="U140" s="31">
        <v>849</v>
      </c>
      <c r="V140" s="31">
        <v>31</v>
      </c>
      <c r="W140" s="90" t="s">
        <v>633</v>
      </c>
      <c r="X140" s="31">
        <v>23734</v>
      </c>
      <c r="Y140" s="31">
        <v>300147</v>
      </c>
      <c r="Z140" s="31">
        <v>57524</v>
      </c>
      <c r="AA140" s="31">
        <v>0</v>
      </c>
      <c r="AB140" s="31">
        <v>103506</v>
      </c>
      <c r="AC140" s="31">
        <v>461177</v>
      </c>
      <c r="AD140" s="31" t="s">
        <v>1032</v>
      </c>
      <c r="AE140" s="31">
        <v>0</v>
      </c>
      <c r="AF140" s="90" t="s">
        <v>633</v>
      </c>
      <c r="AG140" s="31">
        <v>283512</v>
      </c>
      <c r="AH140" s="31">
        <v>26361</v>
      </c>
      <c r="AI140" s="31">
        <v>112461</v>
      </c>
      <c r="AJ140" s="31">
        <v>422334</v>
      </c>
      <c r="AK140" s="31">
        <v>264168</v>
      </c>
      <c r="AL140" s="36">
        <v>17.794472065391421</v>
      </c>
      <c r="AM140" s="31">
        <v>364810</v>
      </c>
      <c r="AN140" s="31">
        <v>57524</v>
      </c>
      <c r="AO140" s="31">
        <v>0</v>
      </c>
    </row>
    <row r="141" spans="1:41" hidden="1" outlineLevel="2" x14ac:dyDescent="0.2">
      <c r="A141" s="35">
        <v>920450065</v>
      </c>
      <c r="B141" s="35" t="s">
        <v>685</v>
      </c>
      <c r="C141" s="31" t="s">
        <v>633</v>
      </c>
      <c r="E141" s="90" t="s">
        <v>633</v>
      </c>
      <c r="F141" s="31">
        <v>33880</v>
      </c>
      <c r="G141" s="31">
        <v>24519</v>
      </c>
      <c r="H141" s="33">
        <v>0</v>
      </c>
      <c r="I141" s="33">
        <v>1.2857099999999999</v>
      </c>
      <c r="J141" s="33">
        <v>8.6571400000000001</v>
      </c>
      <c r="K141" s="33">
        <v>0.4</v>
      </c>
      <c r="L141" s="90" t="s">
        <v>633</v>
      </c>
      <c r="M141" s="31">
        <v>84432</v>
      </c>
      <c r="N141" s="32">
        <v>2.4920897284533647</v>
      </c>
      <c r="O141" s="31">
        <v>152</v>
      </c>
      <c r="P141" s="114">
        <v>77</v>
      </c>
      <c r="Q141" s="31">
        <v>116659</v>
      </c>
      <c r="R141" s="32">
        <v>3.4432998819362455</v>
      </c>
      <c r="S141" s="32">
        <v>1.3816917756300928</v>
      </c>
      <c r="T141" s="31">
        <v>310</v>
      </c>
      <c r="U141" s="31">
        <v>737</v>
      </c>
      <c r="V141" s="31">
        <v>40</v>
      </c>
      <c r="W141" s="90" t="s">
        <v>633</v>
      </c>
      <c r="X141" s="31">
        <v>33880</v>
      </c>
      <c r="Y141" s="31">
        <v>548887</v>
      </c>
      <c r="Z141" s="31">
        <v>91931</v>
      </c>
      <c r="AA141" s="31">
        <v>0</v>
      </c>
      <c r="AB141" s="31">
        <v>203124</v>
      </c>
      <c r="AC141" s="31">
        <v>843942</v>
      </c>
      <c r="AD141" s="31">
        <v>548887</v>
      </c>
      <c r="AE141" s="31">
        <v>0</v>
      </c>
      <c r="AF141" s="90" t="s">
        <v>633</v>
      </c>
      <c r="AG141" s="31">
        <v>416070</v>
      </c>
      <c r="AH141" s="31">
        <v>139480</v>
      </c>
      <c r="AI141" s="31">
        <v>128761</v>
      </c>
      <c r="AJ141" s="31">
        <v>684311</v>
      </c>
      <c r="AK141" s="31">
        <v>0</v>
      </c>
      <c r="AL141" s="36">
        <v>20.198081463990555</v>
      </c>
      <c r="AM141" s="31">
        <v>500449</v>
      </c>
      <c r="AN141" s="31">
        <v>183862</v>
      </c>
      <c r="AO141" s="31">
        <v>0</v>
      </c>
    </row>
    <row r="142" spans="1:41" hidden="1" outlineLevel="2" x14ac:dyDescent="0.2">
      <c r="A142" s="35">
        <v>920480063</v>
      </c>
      <c r="B142" s="35" t="s">
        <v>890</v>
      </c>
      <c r="C142" s="31" t="s">
        <v>633</v>
      </c>
      <c r="E142" s="90" t="s">
        <v>633</v>
      </c>
      <c r="F142" s="31">
        <v>20359</v>
      </c>
      <c r="G142" s="31">
        <v>12146</v>
      </c>
      <c r="H142" s="33">
        <v>0</v>
      </c>
      <c r="I142" s="33">
        <v>0.85714000000000001</v>
      </c>
      <c r="J142" s="33">
        <v>2.8571399999999998</v>
      </c>
      <c r="K142" s="33">
        <v>0.34286</v>
      </c>
      <c r="L142" s="90" t="s">
        <v>633</v>
      </c>
      <c r="M142" s="31">
        <v>28024</v>
      </c>
      <c r="N142" s="32">
        <v>1.3764919691536912</v>
      </c>
      <c r="O142" s="31">
        <v>29</v>
      </c>
      <c r="P142" s="114">
        <v>2</v>
      </c>
      <c r="Q142" s="31">
        <v>52532</v>
      </c>
      <c r="R142" s="32">
        <v>2.5802839039245544</v>
      </c>
      <c r="S142" s="32">
        <v>1.8745361119040822</v>
      </c>
      <c r="T142" s="31">
        <v>830</v>
      </c>
      <c r="U142" s="31">
        <v>1200</v>
      </c>
      <c r="V142" s="31">
        <v>3</v>
      </c>
      <c r="W142" s="90" t="s">
        <v>633</v>
      </c>
      <c r="X142" s="31">
        <v>20359</v>
      </c>
      <c r="Y142" s="31">
        <v>33850</v>
      </c>
      <c r="Z142" s="31">
        <v>26445</v>
      </c>
      <c r="AA142" s="31">
        <v>0</v>
      </c>
      <c r="AB142" s="31">
        <v>40520</v>
      </c>
      <c r="AC142" s="31">
        <v>100815</v>
      </c>
      <c r="AD142" s="31">
        <v>10000</v>
      </c>
      <c r="AE142" s="31">
        <v>0</v>
      </c>
      <c r="AF142" s="90" t="s">
        <v>633</v>
      </c>
      <c r="AG142" s="31">
        <v>97032</v>
      </c>
      <c r="AH142" s="31">
        <v>21241</v>
      </c>
      <c r="AI142" s="31">
        <v>18069</v>
      </c>
      <c r="AJ142" s="31">
        <v>136342</v>
      </c>
      <c r="AK142" s="31">
        <v>0</v>
      </c>
      <c r="AL142" s="36">
        <v>6.6968908099611966</v>
      </c>
      <c r="AM142" s="31">
        <v>109897</v>
      </c>
      <c r="AN142" s="31">
        <v>26445</v>
      </c>
      <c r="AO142" s="31">
        <v>0</v>
      </c>
    </row>
    <row r="143" spans="1:41" hidden="1" outlineLevel="2" x14ac:dyDescent="0.2">
      <c r="A143" s="35">
        <v>920480302</v>
      </c>
      <c r="B143" s="35" t="s">
        <v>890</v>
      </c>
      <c r="C143" s="31" t="s">
        <v>633</v>
      </c>
      <c r="E143" s="90" t="s">
        <v>633</v>
      </c>
      <c r="F143" s="31">
        <v>65313</v>
      </c>
      <c r="G143" s="31">
        <v>30299</v>
      </c>
      <c r="H143" s="33">
        <v>6.32</v>
      </c>
      <c r="I143" s="33">
        <v>0</v>
      </c>
      <c r="J143" s="33">
        <v>28.48</v>
      </c>
      <c r="K143" s="33">
        <v>0</v>
      </c>
      <c r="L143" s="90" t="s">
        <v>633</v>
      </c>
      <c r="M143" s="31">
        <v>185636</v>
      </c>
      <c r="N143" s="32">
        <v>2.8422519253441121</v>
      </c>
      <c r="O143" s="31">
        <v>180</v>
      </c>
      <c r="P143" s="114">
        <v>107</v>
      </c>
      <c r="Q143" s="31">
        <v>301887</v>
      </c>
      <c r="R143" s="32">
        <v>4.6221579164944195</v>
      </c>
      <c r="S143" s="32">
        <v>1.6262309034885474</v>
      </c>
      <c r="T143" s="31">
        <v>1819</v>
      </c>
      <c r="U143" s="31">
        <v>1912</v>
      </c>
      <c r="V143" s="31">
        <v>60</v>
      </c>
      <c r="W143" s="90" t="s">
        <v>633</v>
      </c>
      <c r="X143" s="31">
        <v>65313</v>
      </c>
      <c r="Y143" s="31">
        <v>1467924</v>
      </c>
      <c r="Z143" s="31">
        <v>359646</v>
      </c>
      <c r="AA143" s="31">
        <v>3000</v>
      </c>
      <c r="AB143" s="31">
        <v>118673</v>
      </c>
      <c r="AC143" s="31">
        <v>1949243</v>
      </c>
      <c r="AD143" s="31">
        <v>1467924</v>
      </c>
      <c r="AE143" s="31">
        <v>0</v>
      </c>
      <c r="AF143" s="90" t="s">
        <v>633</v>
      </c>
      <c r="AG143" s="31">
        <v>1404414</v>
      </c>
      <c r="AH143" s="31">
        <v>276979</v>
      </c>
      <c r="AI143" s="31">
        <v>311517</v>
      </c>
      <c r="AJ143" s="31">
        <v>1992910</v>
      </c>
      <c r="AK143" s="31">
        <v>0</v>
      </c>
      <c r="AL143" s="36">
        <v>30.513220951418553</v>
      </c>
      <c r="AM143" s="31">
        <v>1630264</v>
      </c>
      <c r="AN143" s="31">
        <v>359646</v>
      </c>
      <c r="AO143" s="31">
        <v>3000</v>
      </c>
    </row>
    <row r="144" spans="1:41" hidden="1" outlineLevel="2" x14ac:dyDescent="0.2">
      <c r="A144" s="35">
        <v>920481113</v>
      </c>
      <c r="B144" s="35" t="s">
        <v>890</v>
      </c>
      <c r="C144" s="31" t="s">
        <v>633</v>
      </c>
      <c r="E144" s="90" t="s">
        <v>633</v>
      </c>
      <c r="F144" s="31">
        <v>15477</v>
      </c>
      <c r="G144" s="31">
        <v>7939</v>
      </c>
      <c r="H144" s="33">
        <v>0</v>
      </c>
      <c r="I144" s="33">
        <v>1.0133300000000001</v>
      </c>
      <c r="J144" s="33">
        <v>3.4666700000000001</v>
      </c>
      <c r="K144" s="33">
        <v>0</v>
      </c>
      <c r="L144" s="90" t="s">
        <v>633</v>
      </c>
      <c r="M144" s="31">
        <v>51675</v>
      </c>
      <c r="N144" s="32">
        <v>3.3388253537507269</v>
      </c>
      <c r="O144" s="31">
        <v>63</v>
      </c>
      <c r="P144" s="114">
        <v>0</v>
      </c>
      <c r="Q144" s="31">
        <v>56453</v>
      </c>
      <c r="R144" s="32">
        <v>3.647541513213155</v>
      </c>
      <c r="S144" s="32">
        <v>1.0924625060474118</v>
      </c>
      <c r="T144" s="31">
        <v>284</v>
      </c>
      <c r="U144" s="31">
        <v>532</v>
      </c>
      <c r="V144" s="31">
        <v>7</v>
      </c>
      <c r="W144" s="90" t="s">
        <v>633</v>
      </c>
      <c r="X144" s="31">
        <v>15477</v>
      </c>
      <c r="Y144" s="31">
        <v>159738</v>
      </c>
      <c r="Z144" s="31">
        <v>41746</v>
      </c>
      <c r="AA144" s="31">
        <v>0</v>
      </c>
      <c r="AB144" s="31">
        <v>42209</v>
      </c>
      <c r="AC144" s="31">
        <v>243693</v>
      </c>
      <c r="AD144" s="31">
        <v>64838</v>
      </c>
      <c r="AE144" s="31">
        <v>0</v>
      </c>
      <c r="AF144" s="90" t="s">
        <v>633</v>
      </c>
      <c r="AG144" s="31">
        <v>195449</v>
      </c>
      <c r="AH144" s="31">
        <v>31178</v>
      </c>
      <c r="AI144" s="31">
        <v>42274</v>
      </c>
      <c r="AJ144" s="31">
        <v>268901</v>
      </c>
      <c r="AK144" s="31">
        <v>0</v>
      </c>
      <c r="AL144" s="36">
        <v>17.374232732441687</v>
      </c>
      <c r="AM144" s="31">
        <v>227155</v>
      </c>
      <c r="AN144" s="31">
        <v>41746</v>
      </c>
      <c r="AO144" s="31">
        <v>0</v>
      </c>
    </row>
    <row r="145" spans="1:41" outlineLevel="1" collapsed="1" x14ac:dyDescent="0.2">
      <c r="C145" s="31"/>
      <c r="D145" s="113"/>
      <c r="E145" s="90" t="s">
        <v>633</v>
      </c>
      <c r="F145" s="31">
        <v>270991</v>
      </c>
      <c r="G145" s="31">
        <v>142232</v>
      </c>
      <c r="H145" s="33">
        <v>20.123339999999999</v>
      </c>
      <c r="I145" s="33">
        <v>8.142850000000001</v>
      </c>
      <c r="J145" s="33">
        <v>75.793329999999997</v>
      </c>
      <c r="K145" s="33">
        <v>6.59476</v>
      </c>
      <c r="L145" s="90" t="s">
        <v>633</v>
      </c>
      <c r="M145" s="31">
        <v>695765</v>
      </c>
      <c r="N145" s="32">
        <v>21.34209317371749</v>
      </c>
      <c r="O145" s="31">
        <v>832</v>
      </c>
      <c r="P145" s="114">
        <v>494</v>
      </c>
      <c r="Q145" s="31">
        <v>1031631</v>
      </c>
      <c r="R145" s="32">
        <v>3.8068828854094785</v>
      </c>
      <c r="S145" s="32">
        <v>1.4827290823769519</v>
      </c>
      <c r="T145" s="31">
        <v>4757</v>
      </c>
      <c r="U145" s="31">
        <v>7161</v>
      </c>
      <c r="V145" s="31">
        <v>221</v>
      </c>
      <c r="W145" s="90" t="s">
        <v>633</v>
      </c>
      <c r="X145" s="31">
        <v>270991</v>
      </c>
      <c r="Y145" s="31">
        <v>4179993</v>
      </c>
      <c r="Z145" s="31">
        <v>1043324</v>
      </c>
      <c r="AA145" s="31">
        <v>8625</v>
      </c>
      <c r="AB145" s="31">
        <v>1013727</v>
      </c>
      <c r="AC145" s="31">
        <v>6245669</v>
      </c>
      <c r="AD145" s="31">
        <v>2091649</v>
      </c>
      <c r="AE145" s="31">
        <v>0</v>
      </c>
      <c r="AF145" s="90" t="s">
        <v>633</v>
      </c>
      <c r="AG145" s="31">
        <v>4128464</v>
      </c>
      <c r="AH145" s="31">
        <v>847629</v>
      </c>
      <c r="AI145" s="31">
        <v>1800096</v>
      </c>
      <c r="AJ145" s="31">
        <v>6776189</v>
      </c>
      <c r="AK145" s="31">
        <v>264168</v>
      </c>
      <c r="AL145" s="36">
        <v>25.00521788546483</v>
      </c>
      <c r="AM145" s="31">
        <v>5579943</v>
      </c>
      <c r="AN145" s="31">
        <v>1182365</v>
      </c>
      <c r="AO145" s="31">
        <v>13881</v>
      </c>
    </row>
    <row r="146" spans="1:41" hidden="1" outlineLevel="2" x14ac:dyDescent="0.2">
      <c r="A146" s="35">
        <v>905200365</v>
      </c>
      <c r="B146" s="35" t="s">
        <v>807</v>
      </c>
      <c r="C146" s="31" t="s">
        <v>177</v>
      </c>
      <c r="D146" s="6" t="s">
        <v>328</v>
      </c>
      <c r="E146" s="90" t="s">
        <v>177</v>
      </c>
      <c r="F146" s="31">
        <v>0</v>
      </c>
      <c r="G146" s="31">
        <v>36291</v>
      </c>
      <c r="H146" s="33">
        <v>0</v>
      </c>
      <c r="I146" s="33">
        <v>0</v>
      </c>
      <c r="J146" s="33">
        <v>0</v>
      </c>
      <c r="K146" s="33">
        <v>0</v>
      </c>
      <c r="L146" s="90" t="s">
        <v>177</v>
      </c>
      <c r="M146" s="31">
        <v>2687</v>
      </c>
      <c r="N146" s="32">
        <v>0</v>
      </c>
      <c r="O146" s="31">
        <v>0</v>
      </c>
      <c r="P146" s="114">
        <v>0</v>
      </c>
      <c r="Q146" s="31">
        <v>8921</v>
      </c>
      <c r="R146" s="32">
        <v>0</v>
      </c>
      <c r="S146" s="32">
        <v>3.3200595459620397</v>
      </c>
      <c r="T146" s="31">
        <v>0</v>
      </c>
      <c r="U146" s="31">
        <v>0</v>
      </c>
      <c r="V146" s="31">
        <v>0</v>
      </c>
      <c r="W146" s="90" t="s">
        <v>177</v>
      </c>
      <c r="X146" s="31">
        <v>0</v>
      </c>
      <c r="Y146" s="31">
        <v>44716</v>
      </c>
      <c r="Z146" s="31">
        <v>13890</v>
      </c>
      <c r="AA146" s="31">
        <v>0</v>
      </c>
      <c r="AB146" s="31">
        <v>8424</v>
      </c>
      <c r="AC146" s="31">
        <v>67030</v>
      </c>
      <c r="AD146" s="31">
        <v>0</v>
      </c>
      <c r="AE146" s="31">
        <v>0</v>
      </c>
      <c r="AF146" s="90" t="s">
        <v>177</v>
      </c>
      <c r="AG146" s="31">
        <v>0</v>
      </c>
      <c r="AH146" s="31">
        <v>15888</v>
      </c>
      <c r="AI146" s="31">
        <v>60324</v>
      </c>
      <c r="AJ146" s="31">
        <v>76212</v>
      </c>
      <c r="AK146" s="31">
        <v>0</v>
      </c>
      <c r="AL146" s="36">
        <v>0</v>
      </c>
      <c r="AM146" s="31">
        <v>62322</v>
      </c>
      <c r="AN146" s="31">
        <v>13890</v>
      </c>
      <c r="AO146" s="31">
        <v>0</v>
      </c>
    </row>
    <row r="147" spans="1:41" hidden="1" outlineLevel="2" x14ac:dyDescent="0.2">
      <c r="A147" s="35">
        <v>905201172</v>
      </c>
      <c r="B147" s="35" t="s">
        <v>807</v>
      </c>
      <c r="C147" s="31" t="s">
        <v>177</v>
      </c>
      <c r="D147" s="6" t="s">
        <v>330</v>
      </c>
      <c r="E147" s="90" t="s">
        <v>177</v>
      </c>
      <c r="F147" s="31">
        <v>14050</v>
      </c>
      <c r="G147" s="31">
        <v>5553</v>
      </c>
      <c r="H147" s="33">
        <v>2</v>
      </c>
      <c r="I147" s="33">
        <v>0</v>
      </c>
      <c r="J147" s="33">
        <v>3.2749999999999999</v>
      </c>
      <c r="K147" s="33">
        <v>0</v>
      </c>
      <c r="L147" s="90" t="s">
        <v>177</v>
      </c>
      <c r="M147" s="31">
        <v>47835</v>
      </c>
      <c r="N147" s="32">
        <v>3.4046263345195729</v>
      </c>
      <c r="O147" s="31">
        <v>135</v>
      </c>
      <c r="P147" s="114">
        <v>0</v>
      </c>
      <c r="Q147" s="31">
        <v>66871</v>
      </c>
      <c r="R147" s="32">
        <v>4.7595017793594305</v>
      </c>
      <c r="S147" s="32">
        <v>1.3979512908957876</v>
      </c>
      <c r="T147" s="31">
        <v>189</v>
      </c>
      <c r="U147" s="31">
        <v>97</v>
      </c>
      <c r="V147" s="31">
        <v>9</v>
      </c>
      <c r="W147" s="90" t="s">
        <v>177</v>
      </c>
      <c r="X147" s="31">
        <v>14050</v>
      </c>
      <c r="Y147" s="31">
        <v>140673</v>
      </c>
      <c r="Z147" s="31">
        <v>135143</v>
      </c>
      <c r="AA147" s="31">
        <v>0</v>
      </c>
      <c r="AB147" s="31">
        <v>89898</v>
      </c>
      <c r="AC147" s="31">
        <v>365714</v>
      </c>
      <c r="AD147" s="31">
        <v>0</v>
      </c>
      <c r="AE147" s="31">
        <v>0</v>
      </c>
      <c r="AF147" s="90" t="s">
        <v>177</v>
      </c>
      <c r="AG147" s="31">
        <v>271159</v>
      </c>
      <c r="AH147" s="31">
        <v>42694</v>
      </c>
      <c r="AI147" s="31">
        <v>55807</v>
      </c>
      <c r="AJ147" s="31">
        <v>369660</v>
      </c>
      <c r="AK147" s="31">
        <v>0</v>
      </c>
      <c r="AL147" s="36">
        <v>26.310320284697507</v>
      </c>
      <c r="AM147" s="31">
        <v>234517</v>
      </c>
      <c r="AN147" s="31">
        <v>135143</v>
      </c>
      <c r="AO147" s="31">
        <v>0</v>
      </c>
    </row>
    <row r="148" spans="1:41" hidden="1" outlineLevel="2" x14ac:dyDescent="0.2">
      <c r="A148" s="35">
        <v>905200153</v>
      </c>
      <c r="B148" s="35" t="s">
        <v>807</v>
      </c>
      <c r="C148" s="31" t="s">
        <v>177</v>
      </c>
      <c r="D148" s="6" t="s">
        <v>330</v>
      </c>
      <c r="E148" s="90" t="s">
        <v>177</v>
      </c>
      <c r="F148" s="31">
        <v>8459</v>
      </c>
      <c r="G148" s="31">
        <v>2526</v>
      </c>
      <c r="H148" s="33">
        <v>0.8</v>
      </c>
      <c r="I148" s="33">
        <v>0</v>
      </c>
      <c r="J148" s="33">
        <v>0.85714000000000001</v>
      </c>
      <c r="K148" s="33">
        <v>0</v>
      </c>
      <c r="L148" s="90" t="s">
        <v>177</v>
      </c>
      <c r="M148" s="31">
        <v>19303</v>
      </c>
      <c r="N148" s="32">
        <v>2.2819482208298854</v>
      </c>
      <c r="O148" s="31">
        <v>41</v>
      </c>
      <c r="P148" s="114">
        <v>0</v>
      </c>
      <c r="Q148" s="31">
        <v>14920</v>
      </c>
      <c r="R148" s="32">
        <v>1.7638018678330771</v>
      </c>
      <c r="S148" s="32">
        <v>0.77293684919442573</v>
      </c>
      <c r="T148" s="31">
        <v>187</v>
      </c>
      <c r="U148" s="31">
        <v>374</v>
      </c>
      <c r="V148" s="31">
        <v>4</v>
      </c>
      <c r="W148" s="90" t="s">
        <v>177</v>
      </c>
      <c r="X148" s="31">
        <v>8459</v>
      </c>
      <c r="Y148" s="31">
        <v>44082</v>
      </c>
      <c r="Z148" s="31">
        <v>16334</v>
      </c>
      <c r="AA148" s="31">
        <v>0</v>
      </c>
      <c r="AB148" s="31">
        <v>14128</v>
      </c>
      <c r="AC148" s="31">
        <v>74544</v>
      </c>
      <c r="AD148" s="31">
        <v>0</v>
      </c>
      <c r="AE148" s="31">
        <v>0</v>
      </c>
      <c r="AF148" s="90" t="s">
        <v>177</v>
      </c>
      <c r="AG148" s="31">
        <v>55505</v>
      </c>
      <c r="AH148" s="31">
        <v>17430</v>
      </c>
      <c r="AI148" s="31">
        <v>13313</v>
      </c>
      <c r="AJ148" s="31">
        <v>86248</v>
      </c>
      <c r="AK148" s="31">
        <v>0</v>
      </c>
      <c r="AL148" s="36">
        <v>10.196004255822201</v>
      </c>
      <c r="AM148" s="31">
        <v>69914</v>
      </c>
      <c r="AN148" s="31">
        <v>16334</v>
      </c>
      <c r="AO148" s="31">
        <v>0</v>
      </c>
    </row>
    <row r="149" spans="1:41" hidden="1" outlineLevel="2" x14ac:dyDescent="0.2">
      <c r="A149" s="35">
        <v>905200243</v>
      </c>
      <c r="B149" s="35" t="s">
        <v>807</v>
      </c>
      <c r="C149" s="31" t="s">
        <v>177</v>
      </c>
      <c r="D149" s="6" t="s">
        <v>330</v>
      </c>
      <c r="E149" s="90" t="s">
        <v>177</v>
      </c>
      <c r="F149" s="31">
        <v>5391</v>
      </c>
      <c r="G149" s="31">
        <v>2425</v>
      </c>
      <c r="H149" s="33">
        <v>0.58333000000000002</v>
      </c>
      <c r="I149" s="33">
        <v>0.55556000000000005</v>
      </c>
      <c r="J149" s="33">
        <v>0</v>
      </c>
      <c r="K149" s="33">
        <v>1.4722200000000001</v>
      </c>
      <c r="L149" s="90" t="s">
        <v>177</v>
      </c>
      <c r="M149" s="31">
        <v>7537</v>
      </c>
      <c r="N149" s="32">
        <v>1.3980708588388053</v>
      </c>
      <c r="O149" s="31">
        <v>13</v>
      </c>
      <c r="P149" s="114">
        <v>0</v>
      </c>
      <c r="Q149" s="31">
        <v>8893</v>
      </c>
      <c r="R149" s="32">
        <v>1.6496011871637914</v>
      </c>
      <c r="S149" s="32">
        <v>1.1799124320021228</v>
      </c>
      <c r="T149" s="31">
        <v>107</v>
      </c>
      <c r="U149" s="31">
        <v>396</v>
      </c>
      <c r="V149" s="31">
        <v>5</v>
      </c>
      <c r="W149" s="90" t="s">
        <v>177</v>
      </c>
      <c r="X149" s="31">
        <v>5391</v>
      </c>
      <c r="Y149" s="31">
        <v>39946</v>
      </c>
      <c r="Z149" s="31">
        <v>16334</v>
      </c>
      <c r="AA149" s="31">
        <v>0</v>
      </c>
      <c r="AB149" s="31">
        <v>7184</v>
      </c>
      <c r="AC149" s="31">
        <v>63464</v>
      </c>
      <c r="AD149" s="31" t="s">
        <v>1032</v>
      </c>
      <c r="AE149" s="31">
        <v>0</v>
      </c>
      <c r="AF149" s="90" t="s">
        <v>177</v>
      </c>
      <c r="AG149" s="31">
        <v>34590</v>
      </c>
      <c r="AH149" s="31">
        <v>9827</v>
      </c>
      <c r="AI149" s="31">
        <v>15530</v>
      </c>
      <c r="AJ149" s="31">
        <v>59947</v>
      </c>
      <c r="AK149" s="31">
        <v>18742</v>
      </c>
      <c r="AL149" s="36">
        <v>11.119829345204971</v>
      </c>
      <c r="AM149" s="31">
        <v>43613</v>
      </c>
      <c r="AN149" s="31">
        <v>16334</v>
      </c>
      <c r="AO149" s="31">
        <v>0</v>
      </c>
    </row>
    <row r="150" spans="1:41" hidden="1" outlineLevel="2" x14ac:dyDescent="0.2">
      <c r="A150" s="35">
        <v>905200333</v>
      </c>
      <c r="B150" s="35" t="s">
        <v>807</v>
      </c>
      <c r="C150" s="31" t="s">
        <v>177</v>
      </c>
      <c r="D150" s="6" t="s">
        <v>330</v>
      </c>
      <c r="E150" s="90" t="s">
        <v>177</v>
      </c>
      <c r="F150" s="31">
        <v>3486</v>
      </c>
      <c r="G150" s="31">
        <v>1323</v>
      </c>
      <c r="H150" s="33">
        <v>0</v>
      </c>
      <c r="I150" s="33">
        <v>0.71428999999999998</v>
      </c>
      <c r="J150" s="33">
        <v>0.34286</v>
      </c>
      <c r="K150" s="33">
        <v>0</v>
      </c>
      <c r="L150" s="90" t="s">
        <v>177</v>
      </c>
      <c r="M150" s="31">
        <v>22388</v>
      </c>
      <c r="N150" s="32">
        <v>6.4222604704532413</v>
      </c>
      <c r="O150" s="31">
        <v>27</v>
      </c>
      <c r="P150" s="114">
        <v>0</v>
      </c>
      <c r="Q150" s="31">
        <v>16090</v>
      </c>
      <c r="R150" s="32">
        <v>4.615605278255881</v>
      </c>
      <c r="S150" s="32">
        <v>0.71868858316955508</v>
      </c>
      <c r="T150" s="31">
        <v>145</v>
      </c>
      <c r="U150" s="31">
        <v>164</v>
      </c>
      <c r="V150" s="31">
        <v>6</v>
      </c>
      <c r="W150" s="90" t="s">
        <v>177</v>
      </c>
      <c r="X150" s="31">
        <v>3486</v>
      </c>
      <c r="Y150" s="31">
        <v>38210</v>
      </c>
      <c r="Z150" s="31">
        <v>16334</v>
      </c>
      <c r="AA150" s="31">
        <v>0</v>
      </c>
      <c r="AB150" s="31">
        <v>17411</v>
      </c>
      <c r="AC150" s="31">
        <v>71955</v>
      </c>
      <c r="AD150" s="31">
        <v>0</v>
      </c>
      <c r="AE150" s="31">
        <v>0</v>
      </c>
      <c r="AF150" s="90" t="s">
        <v>177</v>
      </c>
      <c r="AG150" s="31">
        <v>28514</v>
      </c>
      <c r="AH150" s="31">
        <v>8485</v>
      </c>
      <c r="AI150" s="31">
        <v>37431</v>
      </c>
      <c r="AJ150" s="31">
        <v>74430</v>
      </c>
      <c r="AK150" s="31">
        <v>0</v>
      </c>
      <c r="AL150" s="36">
        <v>21.351118760757316</v>
      </c>
      <c r="AM150" s="31">
        <v>58096</v>
      </c>
      <c r="AN150" s="31">
        <v>16334</v>
      </c>
      <c r="AO150" s="31">
        <v>0</v>
      </c>
    </row>
    <row r="151" spans="1:41" hidden="1" outlineLevel="2" x14ac:dyDescent="0.2">
      <c r="A151" s="35">
        <v>905200603</v>
      </c>
      <c r="B151" s="35" t="s">
        <v>807</v>
      </c>
      <c r="C151" s="31" t="s">
        <v>177</v>
      </c>
      <c r="D151" s="6" t="s">
        <v>330</v>
      </c>
      <c r="E151" s="90" t="s">
        <v>177</v>
      </c>
      <c r="F151" s="31">
        <v>5453</v>
      </c>
      <c r="G151" s="31">
        <v>1538</v>
      </c>
      <c r="H151" s="33">
        <v>0</v>
      </c>
      <c r="I151" s="33">
        <v>0.77142999999999995</v>
      </c>
      <c r="J151" s="33">
        <v>0.34286</v>
      </c>
      <c r="K151" s="33">
        <v>0</v>
      </c>
      <c r="L151" s="90" t="s">
        <v>177</v>
      </c>
      <c r="M151" s="31">
        <v>19235</v>
      </c>
      <c r="N151" s="32">
        <v>3.5274161012286815</v>
      </c>
      <c r="O151" s="31">
        <v>36</v>
      </c>
      <c r="P151" s="114">
        <v>0</v>
      </c>
      <c r="Q151" s="31">
        <v>25293</v>
      </c>
      <c r="R151" s="32">
        <v>4.6383642031909043</v>
      </c>
      <c r="S151" s="32">
        <v>1.3149467117234208</v>
      </c>
      <c r="T151" s="31">
        <v>182</v>
      </c>
      <c r="U151" s="31">
        <v>296</v>
      </c>
      <c r="V151" s="31">
        <v>4</v>
      </c>
      <c r="W151" s="90" t="s">
        <v>177</v>
      </c>
      <c r="X151" s="31">
        <v>5453</v>
      </c>
      <c r="Y151" s="31">
        <v>38168</v>
      </c>
      <c r="Z151" s="31">
        <v>16334</v>
      </c>
      <c r="AA151" s="31">
        <v>0</v>
      </c>
      <c r="AB151" s="31">
        <v>12562</v>
      </c>
      <c r="AC151" s="31">
        <v>67064</v>
      </c>
      <c r="AD151" s="31">
        <v>0</v>
      </c>
      <c r="AE151" s="31">
        <v>0</v>
      </c>
      <c r="AF151" s="90" t="s">
        <v>177</v>
      </c>
      <c r="AG151" s="31">
        <v>28907</v>
      </c>
      <c r="AH151" s="31">
        <v>13794</v>
      </c>
      <c r="AI151" s="31">
        <v>14170</v>
      </c>
      <c r="AJ151" s="31">
        <v>56871</v>
      </c>
      <c r="AK151" s="31">
        <v>0</v>
      </c>
      <c r="AL151" s="36">
        <v>10.429304969741427</v>
      </c>
      <c r="AM151" s="31">
        <v>40537</v>
      </c>
      <c r="AN151" s="31">
        <v>16334</v>
      </c>
      <c r="AO151" s="31">
        <v>0</v>
      </c>
    </row>
    <row r="152" spans="1:41" hidden="1" outlineLevel="2" x14ac:dyDescent="0.2">
      <c r="A152" s="35">
        <v>905200273</v>
      </c>
      <c r="B152" s="35" t="s">
        <v>807</v>
      </c>
      <c r="C152" s="31" t="s">
        <v>177</v>
      </c>
      <c r="D152" s="6" t="s">
        <v>330</v>
      </c>
      <c r="E152" s="90" t="s">
        <v>177</v>
      </c>
      <c r="F152" s="31">
        <v>4191</v>
      </c>
      <c r="G152" s="31">
        <v>2100</v>
      </c>
      <c r="H152" s="33">
        <v>0</v>
      </c>
      <c r="I152" s="33">
        <v>1</v>
      </c>
      <c r="J152" s="33">
        <v>1</v>
      </c>
      <c r="K152" s="33">
        <v>2.8570000000000002E-2</v>
      </c>
      <c r="L152" s="90" t="s">
        <v>177</v>
      </c>
      <c r="M152" s="31">
        <v>15090</v>
      </c>
      <c r="N152" s="32">
        <v>3.6005726556907658</v>
      </c>
      <c r="O152" s="31">
        <v>20</v>
      </c>
      <c r="P152" s="114">
        <v>0</v>
      </c>
      <c r="Q152" s="31">
        <v>13558</v>
      </c>
      <c r="R152" s="32">
        <v>3.2350274397518493</v>
      </c>
      <c r="S152" s="32">
        <v>0.89847581179589131</v>
      </c>
      <c r="T152" s="31">
        <v>285</v>
      </c>
      <c r="U152" s="31">
        <v>160</v>
      </c>
      <c r="V152" s="31">
        <v>4</v>
      </c>
      <c r="W152" s="90" t="s">
        <v>177</v>
      </c>
      <c r="X152" s="31">
        <v>4191</v>
      </c>
      <c r="Y152" s="31">
        <v>39350</v>
      </c>
      <c r="Z152" s="31">
        <v>16334</v>
      </c>
      <c r="AA152" s="31">
        <v>0</v>
      </c>
      <c r="AB152" s="31">
        <v>8664</v>
      </c>
      <c r="AC152" s="31">
        <v>64348</v>
      </c>
      <c r="AD152" s="31">
        <v>0</v>
      </c>
      <c r="AE152" s="31">
        <v>0</v>
      </c>
      <c r="AF152" s="90" t="s">
        <v>177</v>
      </c>
      <c r="AG152" s="31">
        <v>36284</v>
      </c>
      <c r="AH152" s="31">
        <v>11840</v>
      </c>
      <c r="AI152" s="31">
        <v>13804</v>
      </c>
      <c r="AJ152" s="31">
        <v>61928</v>
      </c>
      <c r="AK152" s="31">
        <v>0</v>
      </c>
      <c r="AL152" s="36">
        <v>14.77642567406347</v>
      </c>
      <c r="AM152" s="31">
        <v>45594</v>
      </c>
      <c r="AN152" s="31">
        <v>16334</v>
      </c>
      <c r="AO152" s="31">
        <v>0</v>
      </c>
    </row>
    <row r="153" spans="1:41" hidden="1" outlineLevel="2" x14ac:dyDescent="0.2">
      <c r="A153" s="35">
        <v>905200632</v>
      </c>
      <c r="B153" s="35" t="s">
        <v>807</v>
      </c>
      <c r="C153" s="31" t="s">
        <v>177</v>
      </c>
      <c r="D153" s="6" t="s">
        <v>330</v>
      </c>
      <c r="E153" s="90" t="s">
        <v>177</v>
      </c>
      <c r="F153" s="31">
        <v>38405</v>
      </c>
      <c r="G153" s="31">
        <v>18029</v>
      </c>
      <c r="H153" s="33">
        <v>4</v>
      </c>
      <c r="I153" s="33">
        <v>0</v>
      </c>
      <c r="J153" s="33">
        <v>15.71429</v>
      </c>
      <c r="K153" s="33">
        <v>0.14285999999999999</v>
      </c>
      <c r="L153" s="90" t="s">
        <v>177</v>
      </c>
      <c r="M153" s="31">
        <v>78541</v>
      </c>
      <c r="N153" s="32">
        <v>2.0450722562166384</v>
      </c>
      <c r="O153" s="31">
        <v>301</v>
      </c>
      <c r="P153" s="114">
        <v>0</v>
      </c>
      <c r="Q153" s="31">
        <v>203426</v>
      </c>
      <c r="R153" s="32">
        <v>5.2968623877099335</v>
      </c>
      <c r="S153" s="32">
        <v>2.5900612418991353</v>
      </c>
      <c r="T153" s="31">
        <v>175</v>
      </c>
      <c r="U153" s="31">
        <v>129</v>
      </c>
      <c r="V153" s="31">
        <v>24</v>
      </c>
      <c r="W153" s="90" t="s">
        <v>177</v>
      </c>
      <c r="X153" s="31">
        <v>38405</v>
      </c>
      <c r="Y153" s="31">
        <v>268496</v>
      </c>
      <c r="Z153" s="31">
        <v>278208</v>
      </c>
      <c r="AA153" s="31">
        <v>0</v>
      </c>
      <c r="AB153" s="31">
        <v>205160</v>
      </c>
      <c r="AC153" s="31">
        <v>751864</v>
      </c>
      <c r="AD153" s="31">
        <v>0</v>
      </c>
      <c r="AE153" s="31">
        <v>0</v>
      </c>
      <c r="AF153" s="90" t="s">
        <v>177</v>
      </c>
      <c r="AG153" s="31">
        <v>701569</v>
      </c>
      <c r="AH153" s="31">
        <v>65307</v>
      </c>
      <c r="AI153" s="31">
        <v>122295</v>
      </c>
      <c r="AJ153" s="31">
        <v>889171</v>
      </c>
      <c r="AK153" s="31">
        <v>0</v>
      </c>
      <c r="AL153" s="36">
        <v>23.152480145814348</v>
      </c>
      <c r="AM153" s="31">
        <v>610963</v>
      </c>
      <c r="AN153" s="31">
        <v>278208</v>
      </c>
      <c r="AO153" s="31">
        <v>0</v>
      </c>
    </row>
    <row r="154" spans="1:41" hidden="1" outlineLevel="2" x14ac:dyDescent="0.2">
      <c r="A154" s="35">
        <v>905200903</v>
      </c>
      <c r="B154" s="35" t="s">
        <v>807</v>
      </c>
      <c r="C154" s="31" t="s">
        <v>177</v>
      </c>
      <c r="D154" s="6" t="s">
        <v>330</v>
      </c>
      <c r="E154" s="90" t="s">
        <v>177</v>
      </c>
      <c r="F154" s="31">
        <v>4010</v>
      </c>
      <c r="G154" s="31">
        <v>2138</v>
      </c>
      <c r="H154" s="33">
        <v>1.05714</v>
      </c>
      <c r="I154" s="33">
        <v>0.28571000000000002</v>
      </c>
      <c r="J154" s="33">
        <v>0.4</v>
      </c>
      <c r="K154" s="33">
        <v>0.2</v>
      </c>
      <c r="L154" s="90" t="s">
        <v>177</v>
      </c>
      <c r="M154" s="31">
        <v>23503</v>
      </c>
      <c r="N154" s="32">
        <v>5.861097256857855</v>
      </c>
      <c r="O154" s="31">
        <v>25</v>
      </c>
      <c r="P154" s="114" t="s">
        <v>1032</v>
      </c>
      <c r="Q154" s="31">
        <v>21431</v>
      </c>
      <c r="R154" s="32">
        <v>5.3443890274314212</v>
      </c>
      <c r="S154" s="32">
        <v>0.91184104156916135</v>
      </c>
      <c r="T154" s="31">
        <v>174</v>
      </c>
      <c r="U154" s="31">
        <v>121</v>
      </c>
      <c r="V154" s="31">
        <v>8</v>
      </c>
      <c r="W154" s="90" t="s">
        <v>177</v>
      </c>
      <c r="X154" s="31">
        <v>4010</v>
      </c>
      <c r="Y154" s="31">
        <v>29150</v>
      </c>
      <c r="Z154" s="31">
        <v>16334</v>
      </c>
      <c r="AA154" s="31">
        <v>0</v>
      </c>
      <c r="AB154" s="31">
        <v>33672</v>
      </c>
      <c r="AC154" s="31">
        <v>79156</v>
      </c>
      <c r="AD154" s="31">
        <v>0</v>
      </c>
      <c r="AE154" s="31">
        <v>0</v>
      </c>
      <c r="AF154" s="90" t="s">
        <v>177</v>
      </c>
      <c r="AG154" s="31">
        <v>51255</v>
      </c>
      <c r="AH154" s="31">
        <v>13147</v>
      </c>
      <c r="AI154" s="31">
        <v>17837</v>
      </c>
      <c r="AJ154" s="31">
        <v>82239</v>
      </c>
      <c r="AK154" s="31">
        <v>0</v>
      </c>
      <c r="AL154" s="36">
        <v>20.508478802992517</v>
      </c>
      <c r="AM154" s="31">
        <v>65905</v>
      </c>
      <c r="AN154" s="31">
        <v>16334</v>
      </c>
      <c r="AO154" s="31">
        <v>0</v>
      </c>
    </row>
    <row r="155" spans="1:41" hidden="1" outlineLevel="2" x14ac:dyDescent="0.2">
      <c r="A155" s="35">
        <v>905201053</v>
      </c>
      <c r="B155" s="35" t="s">
        <v>807</v>
      </c>
      <c r="C155" s="31" t="s">
        <v>177</v>
      </c>
      <c r="D155" s="6" t="s">
        <v>330</v>
      </c>
      <c r="E155" s="90" t="s">
        <v>177</v>
      </c>
      <c r="F155" s="31">
        <v>2927</v>
      </c>
      <c r="G155" s="31">
        <v>1367</v>
      </c>
      <c r="H155" s="33">
        <v>0</v>
      </c>
      <c r="I155" s="33">
        <v>0.62856999999999996</v>
      </c>
      <c r="J155" s="33">
        <v>0.57142999999999999</v>
      </c>
      <c r="K155" s="33">
        <v>0</v>
      </c>
      <c r="L155" s="90" t="s">
        <v>177</v>
      </c>
      <c r="M155" s="31">
        <v>10682</v>
      </c>
      <c r="N155" s="32">
        <v>3.6494704475572259</v>
      </c>
      <c r="O155" s="31">
        <v>26</v>
      </c>
      <c r="P155" s="114">
        <v>0</v>
      </c>
      <c r="Q155" s="31">
        <v>11930</v>
      </c>
      <c r="R155" s="32">
        <v>4.0758455756747525</v>
      </c>
      <c r="S155" s="32">
        <v>1.1168320539224865</v>
      </c>
      <c r="T155" s="31">
        <v>88</v>
      </c>
      <c r="U155" s="31">
        <v>120</v>
      </c>
      <c r="V155" s="31">
        <v>4</v>
      </c>
      <c r="W155" s="90" t="s">
        <v>177</v>
      </c>
      <c r="X155" s="31">
        <v>2927</v>
      </c>
      <c r="Y155" s="31">
        <v>29150</v>
      </c>
      <c r="Z155" s="31">
        <v>16334</v>
      </c>
      <c r="AA155" s="31">
        <v>0</v>
      </c>
      <c r="AB155" s="31">
        <v>8175</v>
      </c>
      <c r="AC155" s="31">
        <v>53659</v>
      </c>
      <c r="AD155" s="31" t="s">
        <v>1032</v>
      </c>
      <c r="AE155" s="31">
        <v>0</v>
      </c>
      <c r="AF155" s="90" t="s">
        <v>177</v>
      </c>
      <c r="AG155" s="31">
        <v>29602</v>
      </c>
      <c r="AH155" s="31">
        <v>10633</v>
      </c>
      <c r="AI155" s="31">
        <v>10823</v>
      </c>
      <c r="AJ155" s="31">
        <v>51058</v>
      </c>
      <c r="AK155" s="31">
        <v>0</v>
      </c>
      <c r="AL155" s="36">
        <v>17.443799111718484</v>
      </c>
      <c r="AM155" s="31">
        <v>34724</v>
      </c>
      <c r="AN155" s="31">
        <v>16334</v>
      </c>
      <c r="AO155" s="31">
        <v>0</v>
      </c>
    </row>
    <row r="156" spans="1:41" hidden="1" outlineLevel="2" x14ac:dyDescent="0.2">
      <c r="A156" s="35">
        <v>905250033</v>
      </c>
      <c r="B156" s="35" t="s">
        <v>177</v>
      </c>
      <c r="C156" s="31" t="s">
        <v>177</v>
      </c>
      <c r="E156" s="90" t="s">
        <v>177</v>
      </c>
      <c r="F156" s="31">
        <v>1516</v>
      </c>
      <c r="G156" s="31">
        <v>2908</v>
      </c>
      <c r="H156" s="33">
        <v>0</v>
      </c>
      <c r="I156" s="33">
        <v>0.74285999999999996</v>
      </c>
      <c r="J156" s="33">
        <v>0.74285999999999996</v>
      </c>
      <c r="K156" s="33">
        <v>2.8570000000000002E-2</v>
      </c>
      <c r="L156" s="90" t="s">
        <v>177</v>
      </c>
      <c r="M156" s="31">
        <v>17815</v>
      </c>
      <c r="N156" s="32">
        <v>11.75131926121372</v>
      </c>
      <c r="O156" s="31">
        <v>12</v>
      </c>
      <c r="P156" s="114">
        <v>0</v>
      </c>
      <c r="Q156" s="31">
        <v>14972</v>
      </c>
      <c r="R156" s="32">
        <v>9.8759894459102906</v>
      </c>
      <c r="S156" s="32">
        <v>0.84041538029750207</v>
      </c>
      <c r="T156" s="31">
        <v>4217</v>
      </c>
      <c r="U156" s="31">
        <v>3820</v>
      </c>
      <c r="V156" s="31">
        <v>4</v>
      </c>
      <c r="W156" s="90" t="s">
        <v>177</v>
      </c>
      <c r="X156" s="31">
        <v>1516</v>
      </c>
      <c r="Y156" s="31">
        <v>11732</v>
      </c>
      <c r="Z156" s="31">
        <v>4016</v>
      </c>
      <c r="AA156" s="31">
        <v>0</v>
      </c>
      <c r="AB156" s="31">
        <v>27326</v>
      </c>
      <c r="AC156" s="31">
        <v>43074</v>
      </c>
      <c r="AD156" s="31" t="s">
        <v>1032</v>
      </c>
      <c r="AE156" s="31">
        <v>0</v>
      </c>
      <c r="AF156" s="90" t="s">
        <v>177</v>
      </c>
      <c r="AG156" s="31">
        <v>28868</v>
      </c>
      <c r="AH156" s="31">
        <v>7681</v>
      </c>
      <c r="AI156" s="31">
        <v>7014</v>
      </c>
      <c r="AJ156" s="31">
        <v>43563</v>
      </c>
      <c r="AK156" s="31">
        <v>0</v>
      </c>
      <c r="AL156" s="36">
        <v>28.735488126649077</v>
      </c>
      <c r="AM156" s="31">
        <v>39547</v>
      </c>
      <c r="AN156" s="31">
        <v>4016</v>
      </c>
      <c r="AO156" s="31">
        <v>0</v>
      </c>
    </row>
    <row r="157" spans="1:41" hidden="1" outlineLevel="2" x14ac:dyDescent="0.2">
      <c r="A157" s="35">
        <v>905250152</v>
      </c>
      <c r="B157" s="35" t="s">
        <v>177</v>
      </c>
      <c r="C157" s="31" t="s">
        <v>177</v>
      </c>
      <c r="E157" s="90" t="s">
        <v>177</v>
      </c>
      <c r="F157" s="31">
        <v>11963</v>
      </c>
      <c r="G157" s="31">
        <v>8553</v>
      </c>
      <c r="H157" s="33">
        <v>1</v>
      </c>
      <c r="I157" s="33">
        <v>0</v>
      </c>
      <c r="J157" s="33">
        <v>6.0526299999999997</v>
      </c>
      <c r="K157" s="33">
        <v>0.13158</v>
      </c>
      <c r="L157" s="90" t="s">
        <v>177</v>
      </c>
      <c r="M157" s="31">
        <v>74303</v>
      </c>
      <c r="N157" s="32">
        <v>6.2110674579954859</v>
      </c>
      <c r="O157" s="31">
        <v>94</v>
      </c>
      <c r="P157" s="114">
        <v>0</v>
      </c>
      <c r="Q157" s="31">
        <v>75847</v>
      </c>
      <c r="R157" s="32">
        <v>6.3401320738945079</v>
      </c>
      <c r="S157" s="32">
        <v>1.020779780089633</v>
      </c>
      <c r="T157" s="31">
        <v>8073</v>
      </c>
      <c r="U157" s="31">
        <v>6443</v>
      </c>
      <c r="V157" s="31">
        <v>13</v>
      </c>
      <c r="W157" s="90" t="s">
        <v>177</v>
      </c>
      <c r="X157" s="31">
        <v>11963</v>
      </c>
      <c r="Y157" s="31">
        <v>242867</v>
      </c>
      <c r="Z157" s="31">
        <v>39933</v>
      </c>
      <c r="AA157" s="31">
        <v>0</v>
      </c>
      <c r="AB157" s="31">
        <v>41090</v>
      </c>
      <c r="AC157" s="31">
        <v>323890</v>
      </c>
      <c r="AD157" s="31">
        <v>197225</v>
      </c>
      <c r="AE157" s="31">
        <v>0</v>
      </c>
      <c r="AF157" s="90" t="s">
        <v>177</v>
      </c>
      <c r="AG157" s="31">
        <v>189708</v>
      </c>
      <c r="AH157" s="31">
        <v>47678</v>
      </c>
      <c r="AI157" s="31">
        <v>80460</v>
      </c>
      <c r="AJ157" s="31">
        <v>317846</v>
      </c>
      <c r="AK157" s="31">
        <v>0</v>
      </c>
      <c r="AL157" s="36">
        <v>26.569088021399313</v>
      </c>
      <c r="AM157" s="31">
        <v>277913</v>
      </c>
      <c r="AN157" s="31">
        <v>39933</v>
      </c>
      <c r="AO157" s="31">
        <v>0</v>
      </c>
    </row>
    <row r="158" spans="1:41" hidden="1" outlineLevel="2" x14ac:dyDescent="0.2">
      <c r="A158" s="35">
        <v>905250332</v>
      </c>
      <c r="B158" s="35" t="s">
        <v>177</v>
      </c>
      <c r="C158" s="31" t="s">
        <v>177</v>
      </c>
      <c r="E158" s="90" t="s">
        <v>177</v>
      </c>
      <c r="F158" s="31">
        <v>245988</v>
      </c>
      <c r="G158" s="31">
        <v>100822</v>
      </c>
      <c r="H158" s="33">
        <v>15.06667</v>
      </c>
      <c r="I158" s="33">
        <v>1.0133300000000001</v>
      </c>
      <c r="J158" s="33">
        <v>60.72</v>
      </c>
      <c r="K158" s="33">
        <v>0</v>
      </c>
      <c r="L158" s="90" t="s">
        <v>177</v>
      </c>
      <c r="M158" s="31">
        <v>348525</v>
      </c>
      <c r="N158" s="32">
        <v>1.416837406702766</v>
      </c>
      <c r="O158" s="31">
        <v>370</v>
      </c>
      <c r="P158" s="114">
        <v>0</v>
      </c>
      <c r="Q158" s="31">
        <v>1275973</v>
      </c>
      <c r="R158" s="32">
        <v>5.1871351448038112</v>
      </c>
      <c r="S158" s="32">
        <v>3.6610659206656626</v>
      </c>
      <c r="T158" s="31">
        <v>33682</v>
      </c>
      <c r="U158" s="31">
        <v>28673</v>
      </c>
      <c r="V158" s="31">
        <v>83</v>
      </c>
      <c r="W158" s="90" t="s">
        <v>177</v>
      </c>
      <c r="X158" s="31">
        <v>245988</v>
      </c>
      <c r="Y158" s="31">
        <v>5091026</v>
      </c>
      <c r="Z158" s="31">
        <v>1393963</v>
      </c>
      <c r="AA158" s="31">
        <v>0</v>
      </c>
      <c r="AB158" s="31">
        <v>239727</v>
      </c>
      <c r="AC158" s="31">
        <v>6724716</v>
      </c>
      <c r="AD158" s="31">
        <v>2445</v>
      </c>
      <c r="AE158" s="31">
        <v>0</v>
      </c>
      <c r="AF158" s="90" t="s">
        <v>177</v>
      </c>
      <c r="AG158" s="31">
        <v>4300581</v>
      </c>
      <c r="AH158" s="31">
        <v>797706</v>
      </c>
      <c r="AI158" s="31">
        <v>1686090</v>
      </c>
      <c r="AJ158" s="31">
        <v>6784377</v>
      </c>
      <c r="AK158" s="31">
        <v>0</v>
      </c>
      <c r="AL158" s="36">
        <v>27.580113664081175</v>
      </c>
      <c r="AM158" s="31">
        <v>5332670</v>
      </c>
      <c r="AN158" s="31">
        <v>1451707</v>
      </c>
      <c r="AO158" s="31">
        <v>0</v>
      </c>
    </row>
    <row r="159" spans="1:41" hidden="1" outlineLevel="2" x14ac:dyDescent="0.2">
      <c r="A159" s="35">
        <v>905250845</v>
      </c>
      <c r="B159" s="35" t="s">
        <v>177</v>
      </c>
      <c r="C159" s="31" t="s">
        <v>177</v>
      </c>
      <c r="E159" s="90" t="s">
        <v>177</v>
      </c>
      <c r="F159" s="31">
        <v>10609</v>
      </c>
      <c r="G159" s="31">
        <v>8357</v>
      </c>
      <c r="H159" s="33">
        <v>1</v>
      </c>
      <c r="I159" s="33">
        <v>0</v>
      </c>
      <c r="J159" s="33">
        <v>3.61111</v>
      </c>
      <c r="K159" s="33">
        <v>0</v>
      </c>
      <c r="L159" s="90" t="s">
        <v>177</v>
      </c>
      <c r="M159" s="31">
        <v>40291</v>
      </c>
      <c r="N159" s="32">
        <v>3.7978131774908097</v>
      </c>
      <c r="O159" s="31">
        <v>62</v>
      </c>
      <c r="P159" s="114">
        <v>7</v>
      </c>
      <c r="Q159" s="31">
        <v>67528</v>
      </c>
      <c r="R159" s="32">
        <v>6.365161655198416</v>
      </c>
      <c r="S159" s="32">
        <v>1.6760070487205578</v>
      </c>
      <c r="T159" s="31">
        <v>9200</v>
      </c>
      <c r="U159" s="31">
        <v>6425</v>
      </c>
      <c r="V159" s="31">
        <v>8</v>
      </c>
      <c r="W159" s="90" t="s">
        <v>177</v>
      </c>
      <c r="X159" s="31">
        <v>10609</v>
      </c>
      <c r="Y159" s="31">
        <v>85405</v>
      </c>
      <c r="Z159" s="31">
        <v>38802</v>
      </c>
      <c r="AA159" s="31">
        <v>0</v>
      </c>
      <c r="AB159" s="31">
        <v>71968</v>
      </c>
      <c r="AC159" s="31">
        <v>196175</v>
      </c>
      <c r="AD159" s="31" t="s">
        <v>1032</v>
      </c>
      <c r="AE159" s="31">
        <v>0</v>
      </c>
      <c r="AF159" s="90" t="s">
        <v>177</v>
      </c>
      <c r="AG159" s="31">
        <v>150332</v>
      </c>
      <c r="AH159" s="31">
        <v>28755</v>
      </c>
      <c r="AI159" s="31">
        <v>55709</v>
      </c>
      <c r="AJ159" s="31">
        <v>234796</v>
      </c>
      <c r="AK159" s="31">
        <v>0</v>
      </c>
      <c r="AL159" s="36">
        <v>22.131774908096897</v>
      </c>
      <c r="AM159" s="31">
        <v>195994</v>
      </c>
      <c r="AN159" s="31">
        <v>38802</v>
      </c>
      <c r="AO159" s="31">
        <v>0</v>
      </c>
    </row>
    <row r="160" spans="1:41" hidden="1" outlineLevel="2" x14ac:dyDescent="0.2">
      <c r="A160" s="35">
        <v>905250473</v>
      </c>
      <c r="B160" s="35" t="s">
        <v>177</v>
      </c>
      <c r="C160" s="31" t="s">
        <v>177</v>
      </c>
      <c r="E160" s="90" t="s">
        <v>177</v>
      </c>
      <c r="F160" s="31">
        <v>6135</v>
      </c>
      <c r="G160" s="31">
        <v>3443</v>
      </c>
      <c r="H160" s="33">
        <v>0</v>
      </c>
      <c r="I160" s="33">
        <v>1</v>
      </c>
      <c r="J160" s="33">
        <v>0.6</v>
      </c>
      <c r="K160" s="33">
        <v>0.125</v>
      </c>
      <c r="L160" s="90" t="s">
        <v>177</v>
      </c>
      <c r="M160" s="31">
        <v>18036</v>
      </c>
      <c r="N160" s="32">
        <v>2.9398533007334962</v>
      </c>
      <c r="O160" s="31">
        <v>22</v>
      </c>
      <c r="P160" s="114">
        <v>0</v>
      </c>
      <c r="Q160" s="31">
        <v>25029</v>
      </c>
      <c r="R160" s="32">
        <v>4.0797066014669925</v>
      </c>
      <c r="S160" s="32">
        <v>1.3877245508982037</v>
      </c>
      <c r="T160" s="31">
        <v>3653</v>
      </c>
      <c r="U160" s="31">
        <v>7739</v>
      </c>
      <c r="V160" s="31">
        <v>6</v>
      </c>
      <c r="W160" s="90" t="s">
        <v>177</v>
      </c>
      <c r="X160" s="31">
        <v>6135</v>
      </c>
      <c r="Y160" s="31">
        <v>30873</v>
      </c>
      <c r="Z160" s="31">
        <v>9732</v>
      </c>
      <c r="AA160" s="31">
        <v>0</v>
      </c>
      <c r="AB160" s="31">
        <v>26673</v>
      </c>
      <c r="AC160" s="31">
        <v>67278</v>
      </c>
      <c r="AD160" s="31">
        <v>0</v>
      </c>
      <c r="AE160" s="31">
        <v>0</v>
      </c>
      <c r="AF160" s="90" t="s">
        <v>177</v>
      </c>
      <c r="AG160" s="31">
        <v>26555</v>
      </c>
      <c r="AH160" s="31">
        <v>10260</v>
      </c>
      <c r="AI160" s="31">
        <v>15555</v>
      </c>
      <c r="AJ160" s="31">
        <v>52370</v>
      </c>
      <c r="AK160" s="31">
        <v>0</v>
      </c>
      <c r="AL160" s="36">
        <v>8.5362673186634073</v>
      </c>
      <c r="AM160" s="31">
        <v>42638</v>
      </c>
      <c r="AN160" s="31">
        <v>9732</v>
      </c>
      <c r="AO160" s="31">
        <v>0</v>
      </c>
    </row>
    <row r="161" spans="1:41" hidden="1" outlineLevel="2" x14ac:dyDescent="0.2">
      <c r="A161" s="35">
        <v>905250963</v>
      </c>
      <c r="B161" s="35" t="s">
        <v>177</v>
      </c>
      <c r="C161" s="31" t="s">
        <v>177</v>
      </c>
      <c r="E161" s="90" t="s">
        <v>177</v>
      </c>
      <c r="F161" s="31">
        <v>6894</v>
      </c>
      <c r="G161" s="31">
        <v>3273</v>
      </c>
      <c r="H161" s="33">
        <v>0</v>
      </c>
      <c r="I161" s="33">
        <v>1</v>
      </c>
      <c r="J161" s="33">
        <v>1.05263</v>
      </c>
      <c r="K161" s="33">
        <v>0.18421000000000001</v>
      </c>
      <c r="L161" s="90" t="s">
        <v>177</v>
      </c>
      <c r="M161" s="31">
        <v>26900</v>
      </c>
      <c r="N161" s="32">
        <v>3.9019437191760953</v>
      </c>
      <c r="O161" s="31">
        <v>44</v>
      </c>
      <c r="P161" s="114">
        <v>0</v>
      </c>
      <c r="Q161" s="31">
        <v>15242</v>
      </c>
      <c r="R161" s="32">
        <v>2.21090803597331</v>
      </c>
      <c r="S161" s="32">
        <v>0.56661710037174717</v>
      </c>
      <c r="T161" s="31">
        <v>3500</v>
      </c>
      <c r="U161" s="31">
        <v>3510</v>
      </c>
      <c r="V161" s="31">
        <v>10</v>
      </c>
      <c r="W161" s="90" t="s">
        <v>177</v>
      </c>
      <c r="X161" s="31">
        <v>6894</v>
      </c>
      <c r="Y161" s="31">
        <v>32984</v>
      </c>
      <c r="Z161" s="31">
        <v>23252</v>
      </c>
      <c r="AA161" s="31">
        <v>2374</v>
      </c>
      <c r="AB161" s="31">
        <v>32034</v>
      </c>
      <c r="AC161" s="31">
        <v>90644</v>
      </c>
      <c r="AD161" s="31">
        <v>0</v>
      </c>
      <c r="AE161" s="31">
        <v>2374</v>
      </c>
      <c r="AF161" s="90" t="s">
        <v>177</v>
      </c>
      <c r="AG161" s="31">
        <v>55093</v>
      </c>
      <c r="AH161" s="31">
        <v>11128</v>
      </c>
      <c r="AI161" s="31">
        <v>22118</v>
      </c>
      <c r="AJ161" s="31">
        <v>88339</v>
      </c>
      <c r="AK161" s="31">
        <v>0</v>
      </c>
      <c r="AL161" s="36">
        <v>12.813896141572382</v>
      </c>
      <c r="AM161" s="31">
        <v>62713</v>
      </c>
      <c r="AN161" s="31">
        <v>23252</v>
      </c>
      <c r="AO161" s="31">
        <v>2374</v>
      </c>
    </row>
    <row r="162" spans="1:41" hidden="1" outlineLevel="2" x14ac:dyDescent="0.2">
      <c r="A162" s="35">
        <v>905251083</v>
      </c>
      <c r="B162" s="35" t="s">
        <v>177</v>
      </c>
      <c r="C162" s="31" t="s">
        <v>177</v>
      </c>
      <c r="E162" s="90" t="s">
        <v>177</v>
      </c>
      <c r="F162" s="31">
        <v>1517</v>
      </c>
      <c r="G162" s="31">
        <v>1543</v>
      </c>
      <c r="H162" s="33">
        <v>0</v>
      </c>
      <c r="I162" s="33">
        <v>0.6</v>
      </c>
      <c r="J162" s="33">
        <v>0.28571000000000002</v>
      </c>
      <c r="K162" s="33">
        <v>0.45713999999999999</v>
      </c>
      <c r="L162" s="90" t="s">
        <v>177</v>
      </c>
      <c r="M162" s="31">
        <v>16719</v>
      </c>
      <c r="N162" s="32">
        <v>11.021094264996703</v>
      </c>
      <c r="O162" s="31">
        <v>18</v>
      </c>
      <c r="P162" s="114">
        <v>0</v>
      </c>
      <c r="Q162" s="31">
        <v>11351</v>
      </c>
      <c r="R162" s="32">
        <v>7.4825313117996046</v>
      </c>
      <c r="S162" s="32">
        <v>0.67892816556014113</v>
      </c>
      <c r="T162" s="31">
        <v>739</v>
      </c>
      <c r="U162" s="31">
        <v>1250</v>
      </c>
      <c r="V162" s="31">
        <v>2</v>
      </c>
      <c r="W162" s="90" t="s">
        <v>177</v>
      </c>
      <c r="X162" s="31">
        <v>1517</v>
      </c>
      <c r="Y162" s="31">
        <v>23359</v>
      </c>
      <c r="Z162" s="31">
        <v>3809</v>
      </c>
      <c r="AA162" s="31">
        <v>0</v>
      </c>
      <c r="AB162" s="31">
        <v>8733</v>
      </c>
      <c r="AC162" s="31">
        <v>35901</v>
      </c>
      <c r="AD162" s="31">
        <v>0</v>
      </c>
      <c r="AE162" s="31">
        <v>0</v>
      </c>
      <c r="AF162" s="90" t="s">
        <v>177</v>
      </c>
      <c r="AG162" s="31">
        <v>19548</v>
      </c>
      <c r="AH162" s="31">
        <v>4095</v>
      </c>
      <c r="AI162" s="31">
        <v>9473</v>
      </c>
      <c r="AJ162" s="31">
        <v>33116</v>
      </c>
      <c r="AK162" s="31">
        <v>0</v>
      </c>
      <c r="AL162" s="36">
        <v>21.829927488464072</v>
      </c>
      <c r="AM162" s="31">
        <v>29307</v>
      </c>
      <c r="AN162" s="31">
        <v>3809</v>
      </c>
      <c r="AO162" s="31">
        <v>0</v>
      </c>
    </row>
    <row r="163" spans="1:41" outlineLevel="1" collapsed="1" x14ac:dyDescent="0.2">
      <c r="C163" s="31"/>
      <c r="D163" s="113"/>
      <c r="E163" s="90" t="s">
        <v>177</v>
      </c>
      <c r="F163" s="31">
        <v>370994</v>
      </c>
      <c r="G163" s="31">
        <v>202189</v>
      </c>
      <c r="H163" s="33">
        <v>25.50714</v>
      </c>
      <c r="I163" s="33">
        <v>8.31175</v>
      </c>
      <c r="J163" s="33">
        <v>95.568519999999978</v>
      </c>
      <c r="K163" s="33">
        <v>2.7701500000000001</v>
      </c>
      <c r="L163" s="90" t="s">
        <v>177</v>
      </c>
      <c r="M163" s="31">
        <v>789390</v>
      </c>
      <c r="N163" s="32">
        <v>73.230463190501752</v>
      </c>
      <c r="O163" s="31">
        <v>1246</v>
      </c>
      <c r="P163" s="114">
        <v>7</v>
      </c>
      <c r="Q163" s="31">
        <v>1877275</v>
      </c>
      <c r="R163" s="32">
        <v>5.0601222661282934</v>
      </c>
      <c r="S163" s="32">
        <v>2.3781337488440442</v>
      </c>
      <c r="T163" s="31">
        <v>64596</v>
      </c>
      <c r="U163" s="31">
        <v>59717</v>
      </c>
      <c r="V163" s="31">
        <v>194</v>
      </c>
      <c r="W163" s="90" t="s">
        <v>177</v>
      </c>
      <c r="X163" s="31">
        <v>370994</v>
      </c>
      <c r="Y163" s="31">
        <v>6230187</v>
      </c>
      <c r="Z163" s="31">
        <v>2055086</v>
      </c>
      <c r="AA163" s="31">
        <v>2374</v>
      </c>
      <c r="AB163" s="31">
        <v>852829</v>
      </c>
      <c r="AC163" s="31">
        <v>9140476</v>
      </c>
      <c r="AD163" s="31">
        <v>199670</v>
      </c>
      <c r="AE163" s="31">
        <v>2374</v>
      </c>
      <c r="AF163" s="90" t="s">
        <v>177</v>
      </c>
      <c r="AG163" s="31">
        <v>6008070</v>
      </c>
      <c r="AH163" s="31">
        <v>1116348</v>
      </c>
      <c r="AI163" s="31">
        <v>2237753</v>
      </c>
      <c r="AJ163" s="31">
        <v>9362171</v>
      </c>
      <c r="AK163" s="31">
        <v>18742</v>
      </c>
      <c r="AL163" s="36">
        <v>25.235370383348517</v>
      </c>
      <c r="AM163" s="31">
        <v>7246967</v>
      </c>
      <c r="AN163" s="31">
        <v>2112830</v>
      </c>
      <c r="AO163" s="31">
        <v>2374</v>
      </c>
    </row>
    <row r="164" spans="1:41" hidden="1" outlineLevel="2" x14ac:dyDescent="0.2">
      <c r="A164" s="35">
        <v>908111022</v>
      </c>
      <c r="B164" s="35" t="s">
        <v>536</v>
      </c>
      <c r="C164" s="31" t="s">
        <v>126</v>
      </c>
      <c r="D164" s="6" t="s">
        <v>328</v>
      </c>
      <c r="E164" s="90" t="s">
        <v>126</v>
      </c>
      <c r="F164" s="31">
        <v>104316</v>
      </c>
      <c r="G164" s="31">
        <v>14450</v>
      </c>
      <c r="H164" s="33">
        <v>7.4133300000000002</v>
      </c>
      <c r="I164" s="33">
        <v>0</v>
      </c>
      <c r="J164" s="33">
        <v>12.72</v>
      </c>
      <c r="K164" s="33">
        <v>0.96</v>
      </c>
      <c r="L164" s="90" t="s">
        <v>126</v>
      </c>
      <c r="M164" s="31">
        <v>144767</v>
      </c>
      <c r="N164" s="32">
        <v>1.3877736876413973</v>
      </c>
      <c r="O164" s="31">
        <v>133</v>
      </c>
      <c r="P164" s="114">
        <v>0</v>
      </c>
      <c r="Q164" s="31">
        <v>156056</v>
      </c>
      <c r="R164" s="32">
        <v>1.4959929445147437</v>
      </c>
      <c r="S164" s="32">
        <v>1.0779804789765624</v>
      </c>
      <c r="T164" s="31">
        <v>4153</v>
      </c>
      <c r="U164" s="31">
        <v>1118</v>
      </c>
      <c r="V164" s="31">
        <v>51</v>
      </c>
      <c r="W164" s="90" t="s">
        <v>126</v>
      </c>
      <c r="X164" s="31">
        <v>104316</v>
      </c>
      <c r="Y164" s="31">
        <v>475425</v>
      </c>
      <c r="Z164" s="31">
        <v>627872</v>
      </c>
      <c r="AA164" s="31">
        <v>33650</v>
      </c>
      <c r="AB164" s="31">
        <v>127349</v>
      </c>
      <c r="AC164" s="31">
        <v>1264296</v>
      </c>
      <c r="AD164" s="31">
        <v>0</v>
      </c>
      <c r="AE164" s="31">
        <v>33115</v>
      </c>
      <c r="AF164" s="90" t="s">
        <v>126</v>
      </c>
      <c r="AG164" s="31">
        <v>849446</v>
      </c>
      <c r="AH164" s="31">
        <v>165634</v>
      </c>
      <c r="AI164" s="31">
        <v>290004</v>
      </c>
      <c r="AJ164" s="31">
        <v>1305084</v>
      </c>
      <c r="AK164" s="31">
        <v>0</v>
      </c>
      <c r="AL164" s="36">
        <v>12.510870815598757</v>
      </c>
      <c r="AM164" s="31">
        <v>643562</v>
      </c>
      <c r="AN164" s="31">
        <v>627872</v>
      </c>
      <c r="AO164" s="31">
        <v>33650</v>
      </c>
    </row>
    <row r="165" spans="1:41" hidden="1" outlineLevel="2" x14ac:dyDescent="0.2">
      <c r="A165" s="35">
        <v>908111625</v>
      </c>
      <c r="B165" s="35" t="s">
        <v>536</v>
      </c>
      <c r="C165" s="31" t="s">
        <v>126</v>
      </c>
      <c r="D165" s="6" t="s">
        <v>330</v>
      </c>
      <c r="E165" s="90" t="s">
        <v>126</v>
      </c>
      <c r="F165" s="31">
        <v>2467</v>
      </c>
      <c r="G165" s="31">
        <v>784</v>
      </c>
      <c r="H165" s="33">
        <v>0.17143</v>
      </c>
      <c r="I165" s="33">
        <v>0.62856999999999996</v>
      </c>
      <c r="J165" s="33">
        <v>0.37142999999999998</v>
      </c>
      <c r="K165" s="33">
        <v>0</v>
      </c>
      <c r="L165" s="90" t="s">
        <v>126</v>
      </c>
      <c r="M165" s="31">
        <v>14932</v>
      </c>
      <c r="N165" s="32">
        <v>6.0526955816781518</v>
      </c>
      <c r="O165" s="31">
        <v>24</v>
      </c>
      <c r="P165" s="114">
        <v>0</v>
      </c>
      <c r="Q165" s="31">
        <v>6598</v>
      </c>
      <c r="R165" s="32">
        <v>2.6745034454803407</v>
      </c>
      <c r="S165" s="32">
        <v>0.44186980980444684</v>
      </c>
      <c r="T165" s="31">
        <v>288</v>
      </c>
      <c r="U165" s="31">
        <v>215</v>
      </c>
      <c r="V165" s="31">
        <v>8</v>
      </c>
      <c r="W165" s="90" t="s">
        <v>126</v>
      </c>
      <c r="X165" s="31">
        <v>2467</v>
      </c>
      <c r="Y165" s="31">
        <v>18284</v>
      </c>
      <c r="Z165" s="31">
        <v>16669</v>
      </c>
      <c r="AA165" s="31">
        <v>0</v>
      </c>
      <c r="AB165" s="31">
        <v>21193</v>
      </c>
      <c r="AC165" s="31">
        <v>56146</v>
      </c>
      <c r="AD165" s="31">
        <v>1500</v>
      </c>
      <c r="AE165" s="31">
        <v>0</v>
      </c>
      <c r="AF165" s="90" t="s">
        <v>126</v>
      </c>
      <c r="AG165" s="31">
        <v>23261</v>
      </c>
      <c r="AH165" s="31">
        <v>8626</v>
      </c>
      <c r="AI165" s="31">
        <v>26130</v>
      </c>
      <c r="AJ165" s="31">
        <v>58017</v>
      </c>
      <c r="AK165" s="31">
        <v>0</v>
      </c>
      <c r="AL165" s="36">
        <v>23.517227401702474</v>
      </c>
      <c r="AM165" s="31">
        <v>41348</v>
      </c>
      <c r="AN165" s="31">
        <v>16669</v>
      </c>
      <c r="AO165" s="31">
        <v>0</v>
      </c>
    </row>
    <row r="166" spans="1:41" hidden="1" outlineLevel="2" x14ac:dyDescent="0.2">
      <c r="A166" s="35">
        <v>908110273</v>
      </c>
      <c r="B166" s="35" t="s">
        <v>536</v>
      </c>
      <c r="C166" s="31" t="s">
        <v>126</v>
      </c>
      <c r="D166" s="6" t="s">
        <v>330</v>
      </c>
      <c r="E166" s="90" t="s">
        <v>126</v>
      </c>
      <c r="F166" s="31">
        <v>853</v>
      </c>
      <c r="G166" s="31">
        <v>819</v>
      </c>
      <c r="H166" s="33">
        <v>0</v>
      </c>
      <c r="I166" s="33">
        <v>0.68571000000000004</v>
      </c>
      <c r="J166" s="33">
        <v>0.31429000000000001</v>
      </c>
      <c r="K166" s="33">
        <v>0</v>
      </c>
      <c r="L166" s="90" t="s">
        <v>126</v>
      </c>
      <c r="M166" s="31">
        <v>8116</v>
      </c>
      <c r="N166" s="32">
        <v>9.5146541617819462</v>
      </c>
      <c r="O166" s="31">
        <v>34</v>
      </c>
      <c r="P166" s="114">
        <v>0</v>
      </c>
      <c r="Q166" s="31">
        <v>13544</v>
      </c>
      <c r="R166" s="32">
        <v>15.878077373974209</v>
      </c>
      <c r="S166" s="32">
        <v>1.6688023656973878</v>
      </c>
      <c r="T166" s="31">
        <v>90</v>
      </c>
      <c r="U166" s="31">
        <v>14</v>
      </c>
      <c r="V166" s="31">
        <v>6</v>
      </c>
      <c r="W166" s="90" t="s">
        <v>126</v>
      </c>
      <c r="X166" s="31">
        <v>853</v>
      </c>
      <c r="Y166" s="31">
        <v>14284</v>
      </c>
      <c r="Z166" s="31">
        <v>8379</v>
      </c>
      <c r="AA166" s="31">
        <v>6101</v>
      </c>
      <c r="AB166" s="31">
        <v>28301</v>
      </c>
      <c r="AC166" s="31">
        <v>57065</v>
      </c>
      <c r="AD166" s="31">
        <v>500</v>
      </c>
      <c r="AE166" s="31">
        <v>6101</v>
      </c>
      <c r="AF166" s="90" t="s">
        <v>126</v>
      </c>
      <c r="AG166" s="31">
        <v>27279</v>
      </c>
      <c r="AH166" s="31">
        <v>6178</v>
      </c>
      <c r="AI166" s="31">
        <v>18154</v>
      </c>
      <c r="AJ166" s="31">
        <v>51611</v>
      </c>
      <c r="AK166" s="31">
        <v>0</v>
      </c>
      <c r="AL166" s="36">
        <v>60.505275498241502</v>
      </c>
      <c r="AM166" s="31">
        <v>37131</v>
      </c>
      <c r="AN166" s="31">
        <v>8379</v>
      </c>
      <c r="AO166" s="31">
        <v>6101</v>
      </c>
    </row>
    <row r="167" spans="1:41" hidden="1" outlineLevel="2" x14ac:dyDescent="0.2">
      <c r="A167" s="35">
        <v>908110453</v>
      </c>
      <c r="B167" s="35" t="s">
        <v>536</v>
      </c>
      <c r="C167" s="31" t="s">
        <v>126</v>
      </c>
      <c r="D167" s="6" t="s">
        <v>330</v>
      </c>
      <c r="E167" s="90" t="s">
        <v>126</v>
      </c>
      <c r="F167" s="31">
        <v>1711</v>
      </c>
      <c r="G167" s="31">
        <v>1943</v>
      </c>
      <c r="H167" s="33">
        <v>0</v>
      </c>
      <c r="I167" s="33">
        <v>0.88571</v>
      </c>
      <c r="J167" s="33">
        <v>0</v>
      </c>
      <c r="K167" s="33">
        <v>0.28571000000000002</v>
      </c>
      <c r="L167" s="90" t="s">
        <v>126</v>
      </c>
      <c r="M167" s="31">
        <v>11693</v>
      </c>
      <c r="N167" s="32">
        <v>6.8340151957919346</v>
      </c>
      <c r="O167" s="31">
        <v>36</v>
      </c>
      <c r="P167" s="114">
        <v>0</v>
      </c>
      <c r="Q167" s="31">
        <v>10293</v>
      </c>
      <c r="R167" s="32">
        <v>6.0157802454704852</v>
      </c>
      <c r="S167" s="32">
        <v>0.88027024715641833</v>
      </c>
      <c r="T167" s="31">
        <v>148</v>
      </c>
      <c r="U167" s="31">
        <v>86</v>
      </c>
      <c r="V167" s="31">
        <v>5</v>
      </c>
      <c r="W167" s="90" t="s">
        <v>126</v>
      </c>
      <c r="X167" s="31">
        <v>1711</v>
      </c>
      <c r="Y167" s="31">
        <v>17834</v>
      </c>
      <c r="Z167" s="31">
        <v>8897</v>
      </c>
      <c r="AA167" s="31">
        <v>0</v>
      </c>
      <c r="AB167" s="31">
        <v>16428</v>
      </c>
      <c r="AC167" s="31">
        <v>43159</v>
      </c>
      <c r="AD167" s="31">
        <v>1000</v>
      </c>
      <c r="AE167" s="31">
        <v>0</v>
      </c>
      <c r="AF167" s="90" t="s">
        <v>126</v>
      </c>
      <c r="AG167" s="31">
        <v>22432</v>
      </c>
      <c r="AH167" s="31">
        <v>10633</v>
      </c>
      <c r="AI167" s="31">
        <v>15533</v>
      </c>
      <c r="AJ167" s="31">
        <v>48598</v>
      </c>
      <c r="AK167" s="31">
        <v>0</v>
      </c>
      <c r="AL167" s="36">
        <v>28.403272939801287</v>
      </c>
      <c r="AM167" s="31">
        <v>39701</v>
      </c>
      <c r="AN167" s="31">
        <v>8897</v>
      </c>
      <c r="AO167" s="31">
        <v>0</v>
      </c>
    </row>
    <row r="168" spans="1:41" hidden="1" outlineLevel="2" x14ac:dyDescent="0.2">
      <c r="A168" s="35">
        <v>908110723</v>
      </c>
      <c r="B168" s="35" t="s">
        <v>536</v>
      </c>
      <c r="C168" s="31" t="s">
        <v>126</v>
      </c>
      <c r="D168" s="6" t="s">
        <v>330</v>
      </c>
      <c r="E168" s="90" t="s">
        <v>126</v>
      </c>
      <c r="F168" s="31">
        <v>3351</v>
      </c>
      <c r="G168" s="31">
        <v>2415</v>
      </c>
      <c r="H168" s="33">
        <v>0</v>
      </c>
      <c r="I168" s="33">
        <v>0.88571</v>
      </c>
      <c r="J168" s="33">
        <v>0.6</v>
      </c>
      <c r="K168" s="33">
        <v>0.42857000000000001</v>
      </c>
      <c r="L168" s="90" t="s">
        <v>126</v>
      </c>
      <c r="M168" s="31">
        <v>27517</v>
      </c>
      <c r="N168" s="32">
        <v>8.211578633243807</v>
      </c>
      <c r="O168" s="31">
        <v>60</v>
      </c>
      <c r="P168" s="114">
        <v>0</v>
      </c>
      <c r="Q168" s="31">
        <v>27339</v>
      </c>
      <c r="R168" s="32">
        <v>8.1584601611459266</v>
      </c>
      <c r="S168" s="32">
        <v>0.99353127157757026</v>
      </c>
      <c r="T168" s="31">
        <v>250</v>
      </c>
      <c r="U168" s="31">
        <v>116</v>
      </c>
      <c r="V168" s="31">
        <v>9</v>
      </c>
      <c r="W168" s="90" t="s">
        <v>126</v>
      </c>
      <c r="X168" s="31">
        <v>3351</v>
      </c>
      <c r="Y168" s="31">
        <v>19184</v>
      </c>
      <c r="Z168" s="31">
        <v>13844</v>
      </c>
      <c r="AA168" s="31">
        <v>0</v>
      </c>
      <c r="AB168" s="31">
        <v>55307</v>
      </c>
      <c r="AC168" s="31">
        <v>88335</v>
      </c>
      <c r="AD168" s="31">
        <v>0</v>
      </c>
      <c r="AE168" s="31">
        <v>0</v>
      </c>
      <c r="AF168" s="90" t="s">
        <v>126</v>
      </c>
      <c r="AG168" s="31">
        <v>32949</v>
      </c>
      <c r="AH168" s="31">
        <v>12890</v>
      </c>
      <c r="AI168" s="31">
        <v>34113</v>
      </c>
      <c r="AJ168" s="31">
        <v>79952</v>
      </c>
      <c r="AK168" s="31">
        <v>0</v>
      </c>
      <c r="AL168" s="36">
        <v>23.859146523425842</v>
      </c>
      <c r="AM168" s="31">
        <v>66108</v>
      </c>
      <c r="AN168" s="31">
        <v>13844</v>
      </c>
      <c r="AO168" s="31">
        <v>0</v>
      </c>
    </row>
    <row r="169" spans="1:41" hidden="1" outlineLevel="2" x14ac:dyDescent="0.2">
      <c r="A169" s="35">
        <v>908110873</v>
      </c>
      <c r="B169" s="35" t="s">
        <v>536</v>
      </c>
      <c r="C169" s="31" t="s">
        <v>126</v>
      </c>
      <c r="D169" s="6" t="s">
        <v>330</v>
      </c>
      <c r="E169" s="90" t="s">
        <v>126</v>
      </c>
      <c r="F169" s="31">
        <v>1668</v>
      </c>
      <c r="G169" s="31">
        <v>1269</v>
      </c>
      <c r="H169" s="33">
        <v>0</v>
      </c>
      <c r="I169" s="33">
        <v>0.57142999999999999</v>
      </c>
      <c r="J169" s="33">
        <v>0.57142999999999999</v>
      </c>
      <c r="K169" s="33">
        <v>0</v>
      </c>
      <c r="L169" s="90" t="s">
        <v>126</v>
      </c>
      <c r="M169" s="31">
        <v>10676</v>
      </c>
      <c r="N169" s="32">
        <v>6.4004796163069546</v>
      </c>
      <c r="O169" s="31">
        <v>43</v>
      </c>
      <c r="P169" s="114">
        <v>0</v>
      </c>
      <c r="Q169" s="31">
        <v>4965</v>
      </c>
      <c r="R169" s="32">
        <v>2.9766187050359711</v>
      </c>
      <c r="S169" s="32">
        <v>0.46506182090670661</v>
      </c>
      <c r="T169" s="31">
        <v>133</v>
      </c>
      <c r="U169" s="31">
        <v>55</v>
      </c>
      <c r="V169" s="31">
        <v>4</v>
      </c>
      <c r="W169" s="90" t="s">
        <v>126</v>
      </c>
      <c r="X169" s="31">
        <v>1668</v>
      </c>
      <c r="Y169" s="31">
        <v>15484</v>
      </c>
      <c r="Z169" s="31">
        <v>10480</v>
      </c>
      <c r="AA169" s="31">
        <v>0</v>
      </c>
      <c r="AB169" s="31">
        <v>15012</v>
      </c>
      <c r="AC169" s="31">
        <v>40976</v>
      </c>
      <c r="AD169" s="31">
        <v>1000</v>
      </c>
      <c r="AE169" s="31">
        <v>0</v>
      </c>
      <c r="AF169" s="90" t="s">
        <v>126</v>
      </c>
      <c r="AG169" s="31">
        <v>22729</v>
      </c>
      <c r="AH169" s="31">
        <v>8848</v>
      </c>
      <c r="AI169" s="31">
        <v>18418</v>
      </c>
      <c r="AJ169" s="31">
        <v>49995</v>
      </c>
      <c r="AK169" s="31">
        <v>0</v>
      </c>
      <c r="AL169" s="36">
        <v>29.973021582733814</v>
      </c>
      <c r="AM169" s="31">
        <v>39515</v>
      </c>
      <c r="AN169" s="31">
        <v>10480</v>
      </c>
      <c r="AO169" s="31">
        <v>0</v>
      </c>
    </row>
    <row r="170" spans="1:41" hidden="1" outlineLevel="2" x14ac:dyDescent="0.2">
      <c r="A170" s="35">
        <v>908110963</v>
      </c>
      <c r="B170" s="35" t="s">
        <v>536</v>
      </c>
      <c r="C170" s="31" t="s">
        <v>126</v>
      </c>
      <c r="D170" s="6" t="s">
        <v>330</v>
      </c>
      <c r="E170" s="90" t="s">
        <v>126</v>
      </c>
      <c r="F170" s="31">
        <v>1278</v>
      </c>
      <c r="G170" s="31">
        <v>788</v>
      </c>
      <c r="H170" s="33">
        <v>0.2</v>
      </c>
      <c r="I170" s="33">
        <v>0.71428999999999998</v>
      </c>
      <c r="J170" s="33">
        <v>0.37142999999999998</v>
      </c>
      <c r="K170" s="33">
        <v>0</v>
      </c>
      <c r="L170" s="90" t="s">
        <v>126</v>
      </c>
      <c r="M170" s="31">
        <v>16006</v>
      </c>
      <c r="N170" s="32">
        <v>12.524256651017215</v>
      </c>
      <c r="O170" s="31">
        <v>30</v>
      </c>
      <c r="P170" s="114">
        <v>0</v>
      </c>
      <c r="Q170" s="31">
        <v>4030</v>
      </c>
      <c r="R170" s="32">
        <v>3.1533646322378717</v>
      </c>
      <c r="S170" s="32">
        <v>0.25178058228164441</v>
      </c>
      <c r="T170" s="31">
        <v>178</v>
      </c>
      <c r="U170" s="31">
        <v>44</v>
      </c>
      <c r="V170" s="31">
        <v>8</v>
      </c>
      <c r="W170" s="90" t="s">
        <v>126</v>
      </c>
      <c r="X170" s="31">
        <v>1278</v>
      </c>
      <c r="Y170" s="31">
        <v>14934</v>
      </c>
      <c r="Z170" s="31">
        <v>10413</v>
      </c>
      <c r="AA170" s="31">
        <v>0</v>
      </c>
      <c r="AB170" s="31">
        <v>68313</v>
      </c>
      <c r="AC170" s="31">
        <v>93660</v>
      </c>
      <c r="AD170" s="31">
        <v>500</v>
      </c>
      <c r="AE170" s="31">
        <v>0</v>
      </c>
      <c r="AF170" s="90" t="s">
        <v>126</v>
      </c>
      <c r="AG170" s="31">
        <v>23227</v>
      </c>
      <c r="AH170" s="31">
        <v>7504</v>
      </c>
      <c r="AI170" s="31">
        <v>19184</v>
      </c>
      <c r="AJ170" s="31">
        <v>49915</v>
      </c>
      <c r="AK170" s="31">
        <v>0</v>
      </c>
      <c r="AL170" s="36">
        <v>39.057120500782474</v>
      </c>
      <c r="AM170" s="31">
        <v>39502</v>
      </c>
      <c r="AN170" s="31">
        <v>10413</v>
      </c>
      <c r="AO170" s="31">
        <v>0</v>
      </c>
    </row>
    <row r="171" spans="1:41" hidden="1" outlineLevel="2" x14ac:dyDescent="0.2">
      <c r="A171" s="35">
        <v>908111385</v>
      </c>
      <c r="B171" s="35" t="s">
        <v>536</v>
      </c>
      <c r="C171" s="31" t="s">
        <v>126</v>
      </c>
      <c r="D171" s="6" t="s">
        <v>330</v>
      </c>
      <c r="E171" s="90" t="s">
        <v>126</v>
      </c>
      <c r="F171" s="31">
        <v>15281</v>
      </c>
      <c r="G171" s="31">
        <v>3999</v>
      </c>
      <c r="H171" s="33">
        <v>1</v>
      </c>
      <c r="I171" s="33">
        <v>0</v>
      </c>
      <c r="J171" s="33">
        <v>2.1</v>
      </c>
      <c r="K171" s="33">
        <v>0</v>
      </c>
      <c r="L171" s="90" t="s">
        <v>126</v>
      </c>
      <c r="M171" s="31">
        <v>25914</v>
      </c>
      <c r="N171" s="32">
        <v>1.6958314246449839</v>
      </c>
      <c r="O171" s="31">
        <v>53</v>
      </c>
      <c r="P171" s="114">
        <v>0</v>
      </c>
      <c r="Q171" s="31">
        <v>42087</v>
      </c>
      <c r="R171" s="32">
        <v>2.7542045677638898</v>
      </c>
      <c r="S171" s="32">
        <v>1.6241028015744385</v>
      </c>
      <c r="T171" s="31">
        <v>347</v>
      </c>
      <c r="U171" s="31">
        <v>342</v>
      </c>
      <c r="V171" s="31">
        <v>10</v>
      </c>
      <c r="W171" s="90" t="s">
        <v>126</v>
      </c>
      <c r="X171" s="31">
        <v>15281</v>
      </c>
      <c r="Y171" s="31">
        <v>111296</v>
      </c>
      <c r="Z171" s="31">
        <v>48363</v>
      </c>
      <c r="AA171" s="31">
        <v>0</v>
      </c>
      <c r="AB171" s="31">
        <v>30129</v>
      </c>
      <c r="AC171" s="31">
        <v>189788</v>
      </c>
      <c r="AD171" s="31">
        <v>7500</v>
      </c>
      <c r="AE171" s="31">
        <v>0</v>
      </c>
      <c r="AF171" s="90" t="s">
        <v>126</v>
      </c>
      <c r="AG171" s="31">
        <v>80783</v>
      </c>
      <c r="AH171" s="31">
        <v>30161</v>
      </c>
      <c r="AI171" s="31">
        <v>50504</v>
      </c>
      <c r="AJ171" s="31">
        <v>161448</v>
      </c>
      <c r="AK171" s="31">
        <v>0</v>
      </c>
      <c r="AL171" s="36">
        <v>10.565277141548329</v>
      </c>
      <c r="AM171" s="31">
        <v>113085</v>
      </c>
      <c r="AN171" s="31">
        <v>48363</v>
      </c>
      <c r="AO171" s="31">
        <v>0</v>
      </c>
    </row>
    <row r="172" spans="1:41" hidden="1" outlineLevel="2" x14ac:dyDescent="0.2">
      <c r="A172" s="35">
        <v>908111053</v>
      </c>
      <c r="B172" s="35" t="s">
        <v>536</v>
      </c>
      <c r="C172" s="31" t="s">
        <v>126</v>
      </c>
      <c r="D172" s="6" t="s">
        <v>330</v>
      </c>
      <c r="E172" s="90" t="s">
        <v>126</v>
      </c>
      <c r="F172" s="31">
        <v>968</v>
      </c>
      <c r="G172" s="31">
        <v>766</v>
      </c>
      <c r="H172" s="33">
        <v>0</v>
      </c>
      <c r="I172" s="33">
        <v>0.8</v>
      </c>
      <c r="J172" s="33">
        <v>0.2</v>
      </c>
      <c r="K172" s="33">
        <v>0</v>
      </c>
      <c r="L172" s="90" t="s">
        <v>126</v>
      </c>
      <c r="M172" s="31">
        <v>9991</v>
      </c>
      <c r="N172" s="32">
        <v>10.321280991735538</v>
      </c>
      <c r="O172" s="31">
        <v>25</v>
      </c>
      <c r="P172" s="114">
        <v>0</v>
      </c>
      <c r="Q172" s="31">
        <v>22191</v>
      </c>
      <c r="R172" s="32">
        <v>22.924586776859503</v>
      </c>
      <c r="S172" s="32">
        <v>2.2210989890901813</v>
      </c>
      <c r="T172" s="31">
        <v>94</v>
      </c>
      <c r="U172" s="31">
        <v>75</v>
      </c>
      <c r="V172" s="31">
        <v>5</v>
      </c>
      <c r="W172" s="90" t="s">
        <v>126</v>
      </c>
      <c r="X172" s="31">
        <v>968</v>
      </c>
      <c r="Y172" s="31">
        <v>14784</v>
      </c>
      <c r="Z172" s="31">
        <v>8508</v>
      </c>
      <c r="AA172" s="31">
        <v>11214</v>
      </c>
      <c r="AB172" s="31">
        <v>14093</v>
      </c>
      <c r="AC172" s="31">
        <v>48599</v>
      </c>
      <c r="AD172" s="31">
        <v>1000</v>
      </c>
      <c r="AE172" s="31">
        <v>11214</v>
      </c>
      <c r="AF172" s="90" t="s">
        <v>126</v>
      </c>
      <c r="AG172" s="31">
        <v>32989</v>
      </c>
      <c r="AH172" s="31">
        <v>5746</v>
      </c>
      <c r="AI172" s="31">
        <v>14338</v>
      </c>
      <c r="AJ172" s="31">
        <v>53073</v>
      </c>
      <c r="AK172" s="31">
        <v>0</v>
      </c>
      <c r="AL172" s="36">
        <v>54.827479338842977</v>
      </c>
      <c r="AM172" s="31">
        <v>33932</v>
      </c>
      <c r="AN172" s="31">
        <v>8508</v>
      </c>
      <c r="AO172" s="31">
        <v>10633</v>
      </c>
    </row>
    <row r="173" spans="1:41" hidden="1" outlineLevel="2" x14ac:dyDescent="0.2">
      <c r="A173" s="35">
        <v>908111233</v>
      </c>
      <c r="B173" s="35" t="s">
        <v>536</v>
      </c>
      <c r="C173" s="31" t="s">
        <v>126</v>
      </c>
      <c r="D173" s="6" t="s">
        <v>330</v>
      </c>
      <c r="E173" s="90" t="s">
        <v>126</v>
      </c>
      <c r="F173" s="31">
        <v>2734</v>
      </c>
      <c r="G173" s="31">
        <v>2270</v>
      </c>
      <c r="H173" s="33">
        <v>0</v>
      </c>
      <c r="I173" s="33">
        <v>0.74285999999999996</v>
      </c>
      <c r="J173" s="33">
        <v>0.57142999999999999</v>
      </c>
      <c r="K173" s="33">
        <v>0.22857</v>
      </c>
      <c r="L173" s="90" t="s">
        <v>126</v>
      </c>
      <c r="M173" s="31">
        <v>28751</v>
      </c>
      <c r="N173" s="32">
        <v>10.51609363569861</v>
      </c>
      <c r="O173" s="31">
        <v>31</v>
      </c>
      <c r="P173" s="114">
        <v>0</v>
      </c>
      <c r="Q173" s="31">
        <v>18438</v>
      </c>
      <c r="R173" s="32">
        <v>6.7439648866130213</v>
      </c>
      <c r="S173" s="32">
        <v>0.64129943306319781</v>
      </c>
      <c r="T173" s="31">
        <v>175</v>
      </c>
      <c r="U173" s="31">
        <v>109</v>
      </c>
      <c r="V173" s="31">
        <v>7</v>
      </c>
      <c r="W173" s="90" t="s">
        <v>126</v>
      </c>
      <c r="X173" s="31">
        <v>2734</v>
      </c>
      <c r="Y173" s="31">
        <v>19806</v>
      </c>
      <c r="Z173" s="31">
        <v>14076</v>
      </c>
      <c r="AA173" s="31">
        <v>1680</v>
      </c>
      <c r="AB173" s="31">
        <v>28582</v>
      </c>
      <c r="AC173" s="31">
        <v>64144</v>
      </c>
      <c r="AD173" s="31">
        <v>4097</v>
      </c>
      <c r="AE173" s="31">
        <v>689</v>
      </c>
      <c r="AF173" s="90" t="s">
        <v>126</v>
      </c>
      <c r="AG173" s="31">
        <v>31282</v>
      </c>
      <c r="AH173" s="31">
        <v>7295</v>
      </c>
      <c r="AI173" s="31">
        <v>14944</v>
      </c>
      <c r="AJ173" s="31">
        <v>53521</v>
      </c>
      <c r="AK173" s="31">
        <v>0</v>
      </c>
      <c r="AL173" s="36">
        <v>19.576079005120704</v>
      </c>
      <c r="AM173" s="31">
        <v>37765</v>
      </c>
      <c r="AN173" s="31">
        <v>14076</v>
      </c>
      <c r="AO173" s="31">
        <v>1680</v>
      </c>
    </row>
    <row r="174" spans="1:41" hidden="1" outlineLevel="2" x14ac:dyDescent="0.2">
      <c r="A174" s="35">
        <v>908111533</v>
      </c>
      <c r="B174" s="35" t="s">
        <v>536</v>
      </c>
      <c r="C174" s="31" t="s">
        <v>126</v>
      </c>
      <c r="D174" s="6" t="s">
        <v>330</v>
      </c>
      <c r="E174" s="90" t="s">
        <v>126</v>
      </c>
      <c r="F174" s="31">
        <v>3835</v>
      </c>
      <c r="G174" s="31">
        <v>2779</v>
      </c>
      <c r="H174" s="33">
        <v>0</v>
      </c>
      <c r="I174" s="33">
        <v>0.77142999999999995</v>
      </c>
      <c r="J174" s="33">
        <v>0.91429000000000005</v>
      </c>
      <c r="K174" s="33">
        <v>0</v>
      </c>
      <c r="L174" s="90" t="s">
        <v>126</v>
      </c>
      <c r="M174" s="31">
        <v>20156</v>
      </c>
      <c r="N174" s="32">
        <v>5.2558018252933509</v>
      </c>
      <c r="O174" s="31">
        <v>27</v>
      </c>
      <c r="P174" s="114">
        <v>0</v>
      </c>
      <c r="Q174" s="31">
        <v>15805</v>
      </c>
      <c r="R174" s="32">
        <v>4.1212516297262063</v>
      </c>
      <c r="S174" s="32">
        <v>0.78413375669775753</v>
      </c>
      <c r="T174" s="31">
        <v>319</v>
      </c>
      <c r="U174" s="31">
        <v>393</v>
      </c>
      <c r="V174" s="31">
        <v>8</v>
      </c>
      <c r="W174" s="90" t="s">
        <v>126</v>
      </c>
      <c r="X174" s="31">
        <v>3835</v>
      </c>
      <c r="Y174" s="31">
        <v>31178</v>
      </c>
      <c r="Z174" s="31">
        <v>20131</v>
      </c>
      <c r="AA174" s="31">
        <v>0</v>
      </c>
      <c r="AB174" s="31">
        <v>34576</v>
      </c>
      <c r="AC174" s="31">
        <v>85885</v>
      </c>
      <c r="AD174" s="31">
        <v>4800</v>
      </c>
      <c r="AE174" s="31">
        <v>0</v>
      </c>
      <c r="AF174" s="90" t="s">
        <v>126</v>
      </c>
      <c r="AG174" s="31">
        <v>36022</v>
      </c>
      <c r="AH174" s="31">
        <v>12314</v>
      </c>
      <c r="AI174" s="31">
        <v>35745</v>
      </c>
      <c r="AJ174" s="31">
        <v>84081</v>
      </c>
      <c r="AK174" s="31">
        <v>0</v>
      </c>
      <c r="AL174" s="36">
        <v>21.924641460234682</v>
      </c>
      <c r="AM174" s="31">
        <v>63950</v>
      </c>
      <c r="AN174" s="31">
        <v>20131</v>
      </c>
      <c r="AO174" s="31">
        <v>0</v>
      </c>
    </row>
    <row r="175" spans="1:41" hidden="1" outlineLevel="2" x14ac:dyDescent="0.2">
      <c r="A175" s="35">
        <v>908111263</v>
      </c>
      <c r="B175" s="35" t="s">
        <v>536</v>
      </c>
      <c r="C175" s="31" t="s">
        <v>126</v>
      </c>
      <c r="D175" s="6" t="s">
        <v>330</v>
      </c>
      <c r="E175" s="90" t="s">
        <v>126</v>
      </c>
      <c r="F175" s="31">
        <v>1769</v>
      </c>
      <c r="G175" s="31">
        <v>2666</v>
      </c>
      <c r="H175" s="33">
        <v>0</v>
      </c>
      <c r="I175" s="33">
        <v>0.82857000000000003</v>
      </c>
      <c r="J175" s="33">
        <v>0.6</v>
      </c>
      <c r="K175" s="33">
        <v>0</v>
      </c>
      <c r="L175" s="90" t="s">
        <v>126</v>
      </c>
      <c r="M175" s="31">
        <v>17582</v>
      </c>
      <c r="N175" s="32">
        <v>9.9389485585076311</v>
      </c>
      <c r="O175" s="31">
        <v>27</v>
      </c>
      <c r="P175" s="114">
        <v>0</v>
      </c>
      <c r="Q175" s="31">
        <v>22282</v>
      </c>
      <c r="R175" s="32">
        <v>12.595816845675524</v>
      </c>
      <c r="S175" s="32">
        <v>1.2673188488226594</v>
      </c>
      <c r="T175" s="31">
        <v>153</v>
      </c>
      <c r="U175" s="31">
        <v>37</v>
      </c>
      <c r="V175" s="31">
        <v>11</v>
      </c>
      <c r="W175" s="90" t="s">
        <v>126</v>
      </c>
      <c r="X175" s="31">
        <v>1769</v>
      </c>
      <c r="Y175" s="31">
        <v>16384</v>
      </c>
      <c r="Z175" s="31">
        <v>11581</v>
      </c>
      <c r="AA175" s="31">
        <v>10479</v>
      </c>
      <c r="AB175" s="31">
        <v>37696</v>
      </c>
      <c r="AC175" s="31">
        <v>76140</v>
      </c>
      <c r="AD175" s="31">
        <v>500</v>
      </c>
      <c r="AE175" s="31">
        <v>10479</v>
      </c>
      <c r="AF175" s="90" t="s">
        <v>126</v>
      </c>
      <c r="AG175" s="31">
        <v>38950</v>
      </c>
      <c r="AH175" s="31">
        <v>9405</v>
      </c>
      <c r="AI175" s="31">
        <v>26876</v>
      </c>
      <c r="AJ175" s="31">
        <v>75231</v>
      </c>
      <c r="AK175" s="31">
        <v>0</v>
      </c>
      <c r="AL175" s="36">
        <v>42.527416619559069</v>
      </c>
      <c r="AM175" s="31">
        <v>53171</v>
      </c>
      <c r="AN175" s="31">
        <v>11581</v>
      </c>
      <c r="AO175" s="31">
        <v>10479</v>
      </c>
    </row>
    <row r="176" spans="1:41" hidden="1" outlineLevel="2" x14ac:dyDescent="0.2">
      <c r="A176" s="35">
        <v>908111325</v>
      </c>
      <c r="B176" s="35" t="s">
        <v>536</v>
      </c>
      <c r="C176" s="31" t="s">
        <v>126</v>
      </c>
      <c r="D176" s="6" t="s">
        <v>330</v>
      </c>
      <c r="E176" s="90" t="s">
        <v>126</v>
      </c>
      <c r="F176" s="31">
        <v>2638</v>
      </c>
      <c r="G176" s="31">
        <v>1693</v>
      </c>
      <c r="H176" s="33">
        <v>0.94286000000000003</v>
      </c>
      <c r="I176" s="33">
        <v>0</v>
      </c>
      <c r="J176" s="33">
        <v>0.65713999999999995</v>
      </c>
      <c r="K176" s="33">
        <v>0</v>
      </c>
      <c r="L176" s="90" t="s">
        <v>126</v>
      </c>
      <c r="M176" s="31">
        <v>12913</v>
      </c>
      <c r="N176" s="32">
        <v>4.894996209249431</v>
      </c>
      <c r="O176" s="31">
        <v>20</v>
      </c>
      <c r="P176" s="114">
        <v>0</v>
      </c>
      <c r="Q176" s="31">
        <v>9150</v>
      </c>
      <c r="R176" s="32">
        <v>3.4685367702805157</v>
      </c>
      <c r="S176" s="32">
        <v>0.70858824440486334</v>
      </c>
      <c r="T176" s="31">
        <v>74</v>
      </c>
      <c r="U176" s="31">
        <v>5</v>
      </c>
      <c r="V176" s="31">
        <v>9</v>
      </c>
      <c r="W176" s="90" t="s">
        <v>126</v>
      </c>
      <c r="X176" s="31">
        <v>2638</v>
      </c>
      <c r="Y176" s="31">
        <v>16484</v>
      </c>
      <c r="Z176" s="31">
        <v>13127</v>
      </c>
      <c r="AA176" s="31">
        <v>0</v>
      </c>
      <c r="AB176" s="31">
        <v>55585</v>
      </c>
      <c r="AC176" s="31">
        <v>85196</v>
      </c>
      <c r="AD176" s="31">
        <v>1200</v>
      </c>
      <c r="AE176" s="31">
        <v>0</v>
      </c>
      <c r="AF176" s="90" t="s">
        <v>126</v>
      </c>
      <c r="AG176" s="31">
        <v>35775</v>
      </c>
      <c r="AH176" s="31">
        <v>9750</v>
      </c>
      <c r="AI176" s="31">
        <v>32427</v>
      </c>
      <c r="AJ176" s="31">
        <v>77952</v>
      </c>
      <c r="AK176" s="31">
        <v>0</v>
      </c>
      <c r="AL176" s="36">
        <v>29.549658832448824</v>
      </c>
      <c r="AM176" s="31">
        <v>64825</v>
      </c>
      <c r="AN176" s="31">
        <v>13127</v>
      </c>
      <c r="AO176" s="31">
        <v>0</v>
      </c>
    </row>
    <row r="177" spans="1:41" hidden="1" outlineLevel="2" x14ac:dyDescent="0.2">
      <c r="A177" s="35">
        <v>908111473</v>
      </c>
      <c r="B177" s="35" t="s">
        <v>536</v>
      </c>
      <c r="C177" s="31" t="s">
        <v>126</v>
      </c>
      <c r="D177" s="6" t="s">
        <v>330</v>
      </c>
      <c r="E177" s="90" t="s">
        <v>126</v>
      </c>
      <c r="F177" s="31">
        <v>928</v>
      </c>
      <c r="G177" s="31">
        <v>871</v>
      </c>
      <c r="H177" s="33">
        <v>0</v>
      </c>
      <c r="I177" s="33">
        <v>0.85714000000000001</v>
      </c>
      <c r="J177" s="33">
        <v>0.2</v>
      </c>
      <c r="K177" s="33">
        <v>0</v>
      </c>
      <c r="L177" s="90" t="s">
        <v>126</v>
      </c>
      <c r="M177" s="31">
        <v>13282</v>
      </c>
      <c r="N177" s="32">
        <v>14.3125</v>
      </c>
      <c r="O177" s="31">
        <v>15</v>
      </c>
      <c r="P177" s="114">
        <v>0</v>
      </c>
      <c r="Q177" s="31">
        <v>3980</v>
      </c>
      <c r="R177" s="32">
        <v>4.2887931034482758</v>
      </c>
      <c r="S177" s="32">
        <v>0.29965366661647341</v>
      </c>
      <c r="T177" s="31">
        <v>88</v>
      </c>
      <c r="U177" s="31">
        <v>6</v>
      </c>
      <c r="V177" s="31">
        <v>4</v>
      </c>
      <c r="W177" s="90" t="s">
        <v>126</v>
      </c>
      <c r="X177" s="31">
        <v>928</v>
      </c>
      <c r="Y177" s="31">
        <v>15709</v>
      </c>
      <c r="Z177" s="31">
        <v>8395</v>
      </c>
      <c r="AA177" s="31">
        <v>0</v>
      </c>
      <c r="AB177" s="31">
        <v>19372</v>
      </c>
      <c r="AC177" s="31">
        <v>43476</v>
      </c>
      <c r="AD177" s="31">
        <v>1500</v>
      </c>
      <c r="AE177" s="31">
        <v>0</v>
      </c>
      <c r="AF177" s="90" t="s">
        <v>126</v>
      </c>
      <c r="AG177" s="31">
        <v>20017</v>
      </c>
      <c r="AH177" s="31">
        <v>8827</v>
      </c>
      <c r="AI177" s="31">
        <v>13615</v>
      </c>
      <c r="AJ177" s="31">
        <v>42459</v>
      </c>
      <c r="AK177" s="31">
        <v>0</v>
      </c>
      <c r="AL177" s="36">
        <v>45.75323275862069</v>
      </c>
      <c r="AM177" s="31">
        <v>34064</v>
      </c>
      <c r="AN177" s="31">
        <v>8395</v>
      </c>
      <c r="AO177" s="31">
        <v>0</v>
      </c>
    </row>
    <row r="178" spans="1:41" hidden="1" outlineLevel="2" x14ac:dyDescent="0.2">
      <c r="A178" s="35">
        <v>928320153</v>
      </c>
      <c r="B178" s="35" t="s">
        <v>503</v>
      </c>
      <c r="C178" s="31" t="s">
        <v>126</v>
      </c>
      <c r="E178" s="90" t="s">
        <v>126</v>
      </c>
      <c r="F178" s="31">
        <v>3412</v>
      </c>
      <c r="G178" s="31">
        <v>2621</v>
      </c>
      <c r="H178" s="33">
        <v>0</v>
      </c>
      <c r="I178" s="33">
        <v>2.17143</v>
      </c>
      <c r="J178" s="33">
        <v>0</v>
      </c>
      <c r="K178" s="33">
        <v>0.11429</v>
      </c>
      <c r="L178" s="90" t="s">
        <v>126</v>
      </c>
      <c r="M178" s="31">
        <v>38657</v>
      </c>
      <c r="N178" s="32">
        <v>11.329718640093787</v>
      </c>
      <c r="O178" s="31">
        <v>32</v>
      </c>
      <c r="P178" s="114">
        <v>0</v>
      </c>
      <c r="Q178" s="31">
        <v>40390</v>
      </c>
      <c r="R178" s="32">
        <v>11.837631887456038</v>
      </c>
      <c r="S178" s="32">
        <v>1.0448301730605065</v>
      </c>
      <c r="T178" s="31">
        <v>185</v>
      </c>
      <c r="U178" s="31">
        <v>176</v>
      </c>
      <c r="V178" s="31">
        <v>10</v>
      </c>
      <c r="W178" s="90" t="s">
        <v>126</v>
      </c>
      <c r="X178" s="31">
        <v>3412</v>
      </c>
      <c r="Y178" s="31">
        <v>22665</v>
      </c>
      <c r="Z178" s="31">
        <v>13090</v>
      </c>
      <c r="AA178" s="31">
        <v>8811</v>
      </c>
      <c r="AB178" s="31">
        <v>31279</v>
      </c>
      <c r="AC178" s="31">
        <v>75845</v>
      </c>
      <c r="AD178" s="31">
        <v>0</v>
      </c>
      <c r="AE178" s="31">
        <v>8811</v>
      </c>
      <c r="AF178" s="90" t="s">
        <v>126</v>
      </c>
      <c r="AG178" s="31">
        <v>48541</v>
      </c>
      <c r="AH178" s="31">
        <v>27433</v>
      </c>
      <c r="AI178" s="31">
        <v>35882</v>
      </c>
      <c r="AJ178" s="31">
        <v>111856</v>
      </c>
      <c r="AK178" s="31">
        <v>0</v>
      </c>
      <c r="AL178" s="36">
        <v>32.783118405627199</v>
      </c>
      <c r="AM178" s="31">
        <v>89955</v>
      </c>
      <c r="AN178" s="31">
        <v>13090</v>
      </c>
      <c r="AO178" s="31">
        <v>8811</v>
      </c>
    </row>
    <row r="179" spans="1:41" hidden="1" outlineLevel="2" x14ac:dyDescent="0.2">
      <c r="A179" s="35">
        <v>928320125</v>
      </c>
      <c r="B179" s="35" t="s">
        <v>503</v>
      </c>
      <c r="C179" s="31" t="s">
        <v>126</v>
      </c>
      <c r="E179" s="90" t="s">
        <v>126</v>
      </c>
      <c r="F179" s="31">
        <v>4393</v>
      </c>
      <c r="G179" s="31">
        <v>1307</v>
      </c>
      <c r="H179" s="33">
        <v>0</v>
      </c>
      <c r="I179" s="33">
        <v>1</v>
      </c>
      <c r="J179" s="33">
        <v>0.27778000000000003</v>
      </c>
      <c r="K179" s="33">
        <v>0.13889000000000001</v>
      </c>
      <c r="L179" s="90" t="s">
        <v>126</v>
      </c>
      <c r="M179" s="31">
        <v>16802</v>
      </c>
      <c r="N179" s="32">
        <v>3.8247211472797633</v>
      </c>
      <c r="O179" s="31">
        <v>16</v>
      </c>
      <c r="P179" s="114">
        <v>0</v>
      </c>
      <c r="Q179" s="31">
        <v>6223</v>
      </c>
      <c r="R179" s="32">
        <v>1.4165718188026406</v>
      </c>
      <c r="S179" s="32">
        <v>0.37037257469348889</v>
      </c>
      <c r="T179" s="31">
        <v>10</v>
      </c>
      <c r="U179" s="31">
        <v>28</v>
      </c>
      <c r="V179" s="31">
        <v>8</v>
      </c>
      <c r="W179" s="90" t="s">
        <v>126</v>
      </c>
      <c r="X179" s="31">
        <v>4393</v>
      </c>
      <c r="Y179" s="31">
        <v>11000</v>
      </c>
      <c r="Z179" s="31">
        <v>6815</v>
      </c>
      <c r="AA179" s="31">
        <v>0</v>
      </c>
      <c r="AB179" s="31">
        <v>27947</v>
      </c>
      <c r="AC179" s="31">
        <v>45762</v>
      </c>
      <c r="AD179" s="31">
        <v>0</v>
      </c>
      <c r="AE179" s="31">
        <v>0</v>
      </c>
      <c r="AF179" s="90" t="s">
        <v>126</v>
      </c>
      <c r="AG179" s="31">
        <v>19952</v>
      </c>
      <c r="AH179" s="31">
        <v>5822</v>
      </c>
      <c r="AI179" s="31">
        <v>18710</v>
      </c>
      <c r="AJ179" s="31">
        <v>44484</v>
      </c>
      <c r="AK179" s="31">
        <v>0</v>
      </c>
      <c r="AL179" s="36">
        <v>10.126109720009106</v>
      </c>
      <c r="AM179" s="31">
        <v>37669</v>
      </c>
      <c r="AN179" s="31">
        <v>6815</v>
      </c>
      <c r="AO179" s="31">
        <v>0</v>
      </c>
    </row>
    <row r="180" spans="1:41" hidden="1" outlineLevel="2" x14ac:dyDescent="0.2">
      <c r="A180" s="35">
        <v>928320663</v>
      </c>
      <c r="B180" s="35" t="s">
        <v>503</v>
      </c>
      <c r="C180" s="31" t="s">
        <v>126</v>
      </c>
      <c r="E180" s="90" t="s">
        <v>126</v>
      </c>
      <c r="F180" s="31">
        <v>32924</v>
      </c>
      <c r="G180" s="31">
        <v>14545</v>
      </c>
      <c r="H180" s="33">
        <v>5.0857099999999997</v>
      </c>
      <c r="I180" s="33">
        <v>0</v>
      </c>
      <c r="J180" s="33">
        <v>3.94286</v>
      </c>
      <c r="K180" s="33">
        <v>0.45713999999999999</v>
      </c>
      <c r="L180" s="90" t="s">
        <v>126</v>
      </c>
      <c r="M180" s="31">
        <v>76244</v>
      </c>
      <c r="N180" s="32">
        <v>2.3157575021261088</v>
      </c>
      <c r="O180" s="31">
        <v>82</v>
      </c>
      <c r="P180" s="114">
        <v>56</v>
      </c>
      <c r="Q180" s="31">
        <v>100500</v>
      </c>
      <c r="R180" s="32">
        <v>3.0524845097800997</v>
      </c>
      <c r="S180" s="32">
        <v>1.3181365091023556</v>
      </c>
      <c r="T180" s="31">
        <v>173</v>
      </c>
      <c r="U180" s="31">
        <v>1110</v>
      </c>
      <c r="V180" s="31">
        <v>13</v>
      </c>
      <c r="W180" s="90" t="s">
        <v>126</v>
      </c>
      <c r="X180" s="31">
        <v>32924</v>
      </c>
      <c r="Y180" s="31">
        <v>161700</v>
      </c>
      <c r="Z180" s="31">
        <v>94710</v>
      </c>
      <c r="AA180" s="31">
        <v>0</v>
      </c>
      <c r="AB180" s="31">
        <v>130231</v>
      </c>
      <c r="AC180" s="31">
        <v>386641</v>
      </c>
      <c r="AD180" s="31">
        <v>11000</v>
      </c>
      <c r="AE180" s="31">
        <v>4064</v>
      </c>
      <c r="AF180" s="90" t="s">
        <v>126</v>
      </c>
      <c r="AG180" s="31">
        <v>288426</v>
      </c>
      <c r="AH180" s="31">
        <v>57836</v>
      </c>
      <c r="AI180" s="31">
        <v>77704</v>
      </c>
      <c r="AJ180" s="31">
        <v>423966</v>
      </c>
      <c r="AK180" s="31">
        <v>0</v>
      </c>
      <c r="AL180" s="36">
        <v>12.877110922123679</v>
      </c>
      <c r="AM180" s="31">
        <v>329256</v>
      </c>
      <c r="AN180" s="31">
        <v>94710</v>
      </c>
      <c r="AO180" s="31">
        <v>0</v>
      </c>
    </row>
    <row r="181" spans="1:41" hidden="1" outlineLevel="2" x14ac:dyDescent="0.2">
      <c r="A181" s="35">
        <v>908560105</v>
      </c>
      <c r="B181" s="35" t="s">
        <v>874</v>
      </c>
      <c r="C181" s="31" t="s">
        <v>126</v>
      </c>
      <c r="D181" s="6" t="s">
        <v>328</v>
      </c>
      <c r="E181" s="90" t="s">
        <v>126</v>
      </c>
      <c r="F181" s="31">
        <v>0</v>
      </c>
      <c r="G181" s="31">
        <v>1007</v>
      </c>
      <c r="H181" s="33">
        <v>0.2</v>
      </c>
      <c r="I181" s="33">
        <v>0</v>
      </c>
      <c r="J181" s="33">
        <v>3.2285699999999999</v>
      </c>
      <c r="K181" s="33">
        <v>0</v>
      </c>
      <c r="L181" s="90" t="s">
        <v>126</v>
      </c>
      <c r="M181" s="31">
        <v>0</v>
      </c>
      <c r="N181" s="32">
        <v>0</v>
      </c>
      <c r="O181" s="31">
        <v>0</v>
      </c>
      <c r="P181" s="114">
        <v>0</v>
      </c>
      <c r="Q181" s="31">
        <v>19344</v>
      </c>
      <c r="R181" s="32">
        <v>0</v>
      </c>
      <c r="S181" s="32">
        <v>0</v>
      </c>
      <c r="T181" s="31">
        <v>0</v>
      </c>
      <c r="U181" s="31">
        <v>0</v>
      </c>
      <c r="V181" s="31">
        <v>0</v>
      </c>
      <c r="W181" s="90" t="s">
        <v>126</v>
      </c>
      <c r="X181" s="31">
        <v>0</v>
      </c>
      <c r="Y181" s="31">
        <v>122132</v>
      </c>
      <c r="Z181" s="31">
        <v>58571</v>
      </c>
      <c r="AA181" s="31">
        <v>0</v>
      </c>
      <c r="AB181" s="31">
        <v>7058</v>
      </c>
      <c r="AC181" s="31">
        <v>187761</v>
      </c>
      <c r="AD181" s="31">
        <v>0</v>
      </c>
      <c r="AE181" s="31">
        <v>0</v>
      </c>
      <c r="AF181" s="90" t="s">
        <v>126</v>
      </c>
      <c r="AG181" s="31">
        <v>104595</v>
      </c>
      <c r="AH181" s="31">
        <v>18689</v>
      </c>
      <c r="AI181" s="31">
        <v>53890</v>
      </c>
      <c r="AJ181" s="31">
        <v>177174</v>
      </c>
      <c r="AK181" s="31">
        <v>0</v>
      </c>
      <c r="AL181" s="36">
        <v>0</v>
      </c>
      <c r="AM181" s="31">
        <v>118603</v>
      </c>
      <c r="AN181" s="31">
        <v>58571</v>
      </c>
      <c r="AO181" s="31">
        <v>0</v>
      </c>
    </row>
    <row r="182" spans="1:41" hidden="1" outlineLevel="2" x14ac:dyDescent="0.2">
      <c r="A182" s="35">
        <v>908560783</v>
      </c>
      <c r="B182" s="35" t="s">
        <v>874</v>
      </c>
      <c r="C182" s="31" t="s">
        <v>126</v>
      </c>
      <c r="D182" s="6" t="s">
        <v>330</v>
      </c>
      <c r="E182" s="90" t="s">
        <v>126</v>
      </c>
      <c r="F182" s="31">
        <v>19008</v>
      </c>
      <c r="G182" s="31">
        <v>4500</v>
      </c>
      <c r="H182" s="33">
        <v>0.25713999999999998</v>
      </c>
      <c r="I182" s="33">
        <v>0</v>
      </c>
      <c r="J182" s="33">
        <v>3.3714300000000001</v>
      </c>
      <c r="K182" s="33">
        <v>0.28571000000000002</v>
      </c>
      <c r="L182" s="90" t="s">
        <v>126</v>
      </c>
      <c r="M182" s="31">
        <v>30632</v>
      </c>
      <c r="N182" s="32">
        <v>1.6115319865319866</v>
      </c>
      <c r="O182" s="31">
        <v>44</v>
      </c>
      <c r="P182" s="114">
        <v>0</v>
      </c>
      <c r="Q182" s="31">
        <v>19583</v>
      </c>
      <c r="R182" s="32">
        <v>1.0302504208754208</v>
      </c>
      <c r="S182" s="32">
        <v>0.63929877252546352</v>
      </c>
      <c r="T182" s="31">
        <v>131</v>
      </c>
      <c r="U182" s="31">
        <v>262</v>
      </c>
      <c r="V182" s="31">
        <v>9</v>
      </c>
      <c r="W182" s="90" t="s">
        <v>126</v>
      </c>
      <c r="X182" s="31">
        <v>19008</v>
      </c>
      <c r="Y182" s="31">
        <v>15560</v>
      </c>
      <c r="Z182" s="31">
        <v>32812</v>
      </c>
      <c r="AA182" s="31">
        <v>3095</v>
      </c>
      <c r="AB182" s="31">
        <v>74535</v>
      </c>
      <c r="AC182" s="31">
        <v>126002</v>
      </c>
      <c r="AD182" s="31">
        <v>200</v>
      </c>
      <c r="AE182" s="31">
        <v>1895</v>
      </c>
      <c r="AF182" s="90" t="s">
        <v>126</v>
      </c>
      <c r="AG182" s="31">
        <v>96183</v>
      </c>
      <c r="AH182" s="31">
        <v>15887</v>
      </c>
      <c r="AI182" s="31">
        <v>59294</v>
      </c>
      <c r="AJ182" s="31">
        <v>171364</v>
      </c>
      <c r="AK182" s="31">
        <v>0</v>
      </c>
      <c r="AL182" s="36">
        <v>9.0153619528619533</v>
      </c>
      <c r="AM182" s="31">
        <v>135457</v>
      </c>
      <c r="AN182" s="31">
        <v>32812</v>
      </c>
      <c r="AO182" s="31">
        <v>3095</v>
      </c>
    </row>
    <row r="183" spans="1:41" hidden="1" outlineLevel="2" x14ac:dyDescent="0.2">
      <c r="A183" s="35">
        <v>908561233</v>
      </c>
      <c r="B183" s="35" t="s">
        <v>874</v>
      </c>
      <c r="C183" s="31" t="s">
        <v>126</v>
      </c>
      <c r="D183" s="6" t="s">
        <v>330</v>
      </c>
      <c r="E183" s="90" t="s">
        <v>126</v>
      </c>
      <c r="F183" s="31">
        <v>39320</v>
      </c>
      <c r="G183" s="31">
        <v>8149</v>
      </c>
      <c r="H183" s="33">
        <v>1.31429</v>
      </c>
      <c r="I183" s="33">
        <v>0</v>
      </c>
      <c r="J183" s="33">
        <v>6.82857</v>
      </c>
      <c r="K183" s="33">
        <v>0.57142999999999999</v>
      </c>
      <c r="L183" s="90" t="s">
        <v>126</v>
      </c>
      <c r="M183" s="31">
        <v>79897</v>
      </c>
      <c r="N183" s="32">
        <v>2.0319684638860629</v>
      </c>
      <c r="O183" s="31">
        <v>129</v>
      </c>
      <c r="P183" s="114">
        <v>1</v>
      </c>
      <c r="Q183" s="31">
        <v>44833</v>
      </c>
      <c r="R183" s="32">
        <v>1.1402085452695829</v>
      </c>
      <c r="S183" s="32">
        <v>0.56113496126262563</v>
      </c>
      <c r="T183" s="31">
        <v>1149</v>
      </c>
      <c r="U183" s="31">
        <v>695</v>
      </c>
      <c r="V183" s="31">
        <v>24</v>
      </c>
      <c r="W183" s="90" t="s">
        <v>126</v>
      </c>
      <c r="X183" s="31">
        <v>39320</v>
      </c>
      <c r="Y183" s="31">
        <v>78308</v>
      </c>
      <c r="Z183" s="31">
        <v>64787</v>
      </c>
      <c r="AA183" s="31">
        <v>55037</v>
      </c>
      <c r="AB183" s="31">
        <v>12090</v>
      </c>
      <c r="AC183" s="31">
        <v>210222</v>
      </c>
      <c r="AD183" s="31">
        <v>1300</v>
      </c>
      <c r="AE183" s="31">
        <v>55037</v>
      </c>
      <c r="AF183" s="90" t="s">
        <v>126</v>
      </c>
      <c r="AG183" s="31">
        <v>136657</v>
      </c>
      <c r="AH183" s="31">
        <v>23797</v>
      </c>
      <c r="AI183" s="31">
        <v>25951</v>
      </c>
      <c r="AJ183" s="31">
        <v>186405</v>
      </c>
      <c r="AK183" s="31">
        <v>0</v>
      </c>
      <c r="AL183" s="36">
        <v>4.7407171922685656</v>
      </c>
      <c r="AM183" s="31">
        <v>66581</v>
      </c>
      <c r="AN183" s="31">
        <v>64787</v>
      </c>
      <c r="AO183" s="31">
        <v>55037</v>
      </c>
    </row>
    <row r="184" spans="1:41" hidden="1" outlineLevel="2" x14ac:dyDescent="0.2">
      <c r="A184" s="35">
        <v>908561503</v>
      </c>
      <c r="B184" s="35" t="s">
        <v>874</v>
      </c>
      <c r="C184" s="31" t="s">
        <v>126</v>
      </c>
      <c r="D184" s="6" t="s">
        <v>330</v>
      </c>
      <c r="E184" s="90" t="s">
        <v>126</v>
      </c>
      <c r="F184" s="31">
        <v>13137</v>
      </c>
      <c r="G184" s="31">
        <v>2270</v>
      </c>
      <c r="H184" s="33">
        <v>0</v>
      </c>
      <c r="I184" s="33">
        <v>1</v>
      </c>
      <c r="J184" s="33">
        <v>1.94286</v>
      </c>
      <c r="K184" s="33">
        <v>0</v>
      </c>
      <c r="L184" s="90" t="s">
        <v>126</v>
      </c>
      <c r="M184" s="31">
        <v>25790</v>
      </c>
      <c r="N184" s="32">
        <v>1.9631574941006318</v>
      </c>
      <c r="O184" s="31">
        <v>44</v>
      </c>
      <c r="P184" s="114">
        <v>0</v>
      </c>
      <c r="Q184" s="31">
        <v>10951</v>
      </c>
      <c r="R184" s="32">
        <v>0.83359975641318418</v>
      </c>
      <c r="S184" s="32">
        <v>0.42462194649088791</v>
      </c>
      <c r="T184" s="31">
        <v>119</v>
      </c>
      <c r="U184" s="31">
        <v>255</v>
      </c>
      <c r="V184" s="31">
        <v>11</v>
      </c>
      <c r="W184" s="90" t="s">
        <v>126</v>
      </c>
      <c r="X184" s="31">
        <v>13137</v>
      </c>
      <c r="Y184" s="31">
        <v>26882</v>
      </c>
      <c r="Z184" s="31">
        <v>23129</v>
      </c>
      <c r="AA184" s="31">
        <v>0</v>
      </c>
      <c r="AB184" s="31">
        <v>28813</v>
      </c>
      <c r="AC184" s="31">
        <v>78824</v>
      </c>
      <c r="AD184" s="31">
        <v>0</v>
      </c>
      <c r="AE184" s="31">
        <v>0</v>
      </c>
      <c r="AF184" s="90" t="s">
        <v>126</v>
      </c>
      <c r="AG184" s="31">
        <v>61924</v>
      </c>
      <c r="AH184" s="31">
        <v>13634</v>
      </c>
      <c r="AI184" s="31">
        <v>27809</v>
      </c>
      <c r="AJ184" s="31">
        <v>103367</v>
      </c>
      <c r="AK184" s="31">
        <v>0</v>
      </c>
      <c r="AL184" s="36">
        <v>7.8683869985537029</v>
      </c>
      <c r="AM184" s="31">
        <v>80238</v>
      </c>
      <c r="AN184" s="31">
        <v>23129</v>
      </c>
      <c r="AO184" s="31">
        <v>0</v>
      </c>
    </row>
    <row r="185" spans="1:41" hidden="1" outlineLevel="2" x14ac:dyDescent="0.2">
      <c r="A185" s="35">
        <v>908561265</v>
      </c>
      <c r="B185" s="35" t="s">
        <v>874</v>
      </c>
      <c r="C185" s="31" t="s">
        <v>126</v>
      </c>
      <c r="E185" s="90" t="s">
        <v>126</v>
      </c>
      <c r="F185" s="31">
        <v>6277</v>
      </c>
      <c r="G185" s="31">
        <v>2806</v>
      </c>
      <c r="H185" s="33">
        <v>0</v>
      </c>
      <c r="I185" s="33">
        <v>1</v>
      </c>
      <c r="J185" s="33">
        <v>2.5714299999999999</v>
      </c>
      <c r="K185" s="33">
        <v>0.17143</v>
      </c>
      <c r="L185" s="90" t="s">
        <v>126</v>
      </c>
      <c r="M185" s="31">
        <v>31142</v>
      </c>
      <c r="N185" s="32">
        <v>4.9612872391269711</v>
      </c>
      <c r="O185" s="31">
        <v>38</v>
      </c>
      <c r="P185" s="114">
        <v>1</v>
      </c>
      <c r="Q185" s="31">
        <v>28641</v>
      </c>
      <c r="R185" s="32">
        <v>4.5628484945037435</v>
      </c>
      <c r="S185" s="32">
        <v>0.91969045019587692</v>
      </c>
      <c r="T185" s="31">
        <v>34</v>
      </c>
      <c r="U185" s="31">
        <v>158</v>
      </c>
      <c r="V185" s="31">
        <v>15</v>
      </c>
      <c r="W185" s="90" t="s">
        <v>126</v>
      </c>
      <c r="X185" s="31">
        <v>6277</v>
      </c>
      <c r="Y185" s="31">
        <v>83500</v>
      </c>
      <c r="Z185" s="31">
        <v>25228</v>
      </c>
      <c r="AA185" s="31">
        <v>694</v>
      </c>
      <c r="AB185" s="31">
        <v>44192</v>
      </c>
      <c r="AC185" s="31">
        <v>153614</v>
      </c>
      <c r="AD185" s="31">
        <v>0</v>
      </c>
      <c r="AE185" s="31">
        <v>0</v>
      </c>
      <c r="AF185" s="90" t="s">
        <v>126</v>
      </c>
      <c r="AG185" s="31">
        <v>110462</v>
      </c>
      <c r="AH185" s="31">
        <v>23701</v>
      </c>
      <c r="AI185" s="31">
        <v>23746</v>
      </c>
      <c r="AJ185" s="31">
        <v>157909</v>
      </c>
      <c r="AK185" s="31">
        <v>0</v>
      </c>
      <c r="AL185" s="36">
        <v>25.156762784769793</v>
      </c>
      <c r="AM185" s="31">
        <v>132279</v>
      </c>
      <c r="AN185" s="31">
        <v>25228</v>
      </c>
      <c r="AO185" s="31">
        <v>402</v>
      </c>
    </row>
    <row r="186" spans="1:41" outlineLevel="1" collapsed="1" x14ac:dyDescent="0.2">
      <c r="C186" s="31"/>
      <c r="D186" s="113"/>
      <c r="E186" s="90" t="s">
        <v>126</v>
      </c>
      <c r="F186" s="31">
        <v>262268</v>
      </c>
      <c r="G186" s="31">
        <v>74717</v>
      </c>
      <c r="H186" s="33">
        <v>16.584759999999999</v>
      </c>
      <c r="I186" s="33">
        <v>13.542849999999998</v>
      </c>
      <c r="J186" s="33">
        <v>42.354940000000006</v>
      </c>
      <c r="K186" s="33">
        <v>3.6417399999999995</v>
      </c>
      <c r="L186" s="90" t="s">
        <v>126</v>
      </c>
      <c r="M186" s="31">
        <v>661460</v>
      </c>
      <c r="N186" s="32">
        <v>135.89904864573626</v>
      </c>
      <c r="O186" s="31">
        <v>943</v>
      </c>
      <c r="P186" s="114">
        <v>58</v>
      </c>
      <c r="Q186" s="31">
        <v>627223</v>
      </c>
      <c r="R186" s="32">
        <v>2.3915346134488384</v>
      </c>
      <c r="S186" s="32">
        <v>0.94824025640250353</v>
      </c>
      <c r="T186" s="31">
        <v>8291</v>
      </c>
      <c r="U186" s="31">
        <v>5299</v>
      </c>
      <c r="V186" s="31">
        <v>235</v>
      </c>
      <c r="W186" s="90" t="s">
        <v>126</v>
      </c>
      <c r="X186" s="31">
        <v>262268</v>
      </c>
      <c r="Y186" s="31">
        <v>1322817</v>
      </c>
      <c r="Z186" s="31">
        <v>1139877</v>
      </c>
      <c r="AA186" s="31">
        <v>130761</v>
      </c>
      <c r="AB186" s="31">
        <v>908081</v>
      </c>
      <c r="AC186" s="31">
        <v>3501536</v>
      </c>
      <c r="AD186" s="31">
        <v>37597</v>
      </c>
      <c r="AE186" s="31">
        <v>131405</v>
      </c>
      <c r="AF186" s="90" t="s">
        <v>126</v>
      </c>
      <c r="AG186" s="31">
        <v>2143881</v>
      </c>
      <c r="AH186" s="31">
        <v>490610</v>
      </c>
      <c r="AI186" s="31">
        <v>932971</v>
      </c>
      <c r="AJ186" s="31">
        <v>3567462</v>
      </c>
      <c r="AK186" s="31">
        <v>0</v>
      </c>
      <c r="AL186" s="36">
        <v>13.602353317980082</v>
      </c>
      <c r="AM186" s="31">
        <v>2297697</v>
      </c>
      <c r="AN186" s="31">
        <v>1139877</v>
      </c>
      <c r="AO186" s="31">
        <v>129888</v>
      </c>
    </row>
    <row r="187" spans="1:41" hidden="1" outlineLevel="2" x14ac:dyDescent="0.2">
      <c r="A187" s="35">
        <v>913360893</v>
      </c>
      <c r="B187" s="35" t="s">
        <v>645</v>
      </c>
      <c r="C187" s="31" t="s">
        <v>645</v>
      </c>
      <c r="D187" s="6" t="s">
        <v>328</v>
      </c>
      <c r="E187" s="90" t="s">
        <v>645</v>
      </c>
      <c r="F187" s="31">
        <v>0</v>
      </c>
      <c r="G187" s="31">
        <v>1785</v>
      </c>
      <c r="H187" s="33">
        <v>4.7733299999999996</v>
      </c>
      <c r="I187" s="33">
        <v>0</v>
      </c>
      <c r="J187" s="33">
        <v>12.74667</v>
      </c>
      <c r="K187" s="33">
        <v>0</v>
      </c>
      <c r="L187" s="90" t="s">
        <v>645</v>
      </c>
      <c r="M187" s="31">
        <v>21799</v>
      </c>
      <c r="N187" s="32">
        <v>0</v>
      </c>
      <c r="O187" s="31">
        <v>10</v>
      </c>
      <c r="P187" s="114">
        <v>3</v>
      </c>
      <c r="Q187" s="31">
        <v>31934</v>
      </c>
      <c r="R187" s="32">
        <v>0</v>
      </c>
      <c r="S187" s="32">
        <v>1.4649295839258683</v>
      </c>
      <c r="T187" s="31">
        <v>2415</v>
      </c>
      <c r="U187" s="31">
        <v>7692</v>
      </c>
      <c r="V187" s="31">
        <v>0</v>
      </c>
      <c r="W187" s="90" t="s">
        <v>645</v>
      </c>
      <c r="X187" s="31">
        <v>0</v>
      </c>
      <c r="Y187" s="31">
        <v>1818739</v>
      </c>
      <c r="Z187" s="31">
        <v>242395</v>
      </c>
      <c r="AA187" s="31">
        <v>0</v>
      </c>
      <c r="AB187" s="31">
        <v>199376</v>
      </c>
      <c r="AC187" s="31">
        <v>2260510</v>
      </c>
      <c r="AD187" s="31" t="s">
        <v>1032</v>
      </c>
      <c r="AE187" s="31">
        <v>0</v>
      </c>
      <c r="AF187" s="90" t="s">
        <v>645</v>
      </c>
      <c r="AG187" s="31">
        <v>1133891</v>
      </c>
      <c r="AH187" s="31">
        <v>360071</v>
      </c>
      <c r="AI187" s="31">
        <v>639627</v>
      </c>
      <c r="AJ187" s="31">
        <v>2133589</v>
      </c>
      <c r="AK187" s="31">
        <v>0</v>
      </c>
      <c r="AL187" s="36">
        <v>0</v>
      </c>
      <c r="AM187" s="31">
        <v>1891194</v>
      </c>
      <c r="AN187" s="31">
        <v>242395</v>
      </c>
      <c r="AO187" s="31">
        <v>0</v>
      </c>
    </row>
    <row r="188" spans="1:41" hidden="1" outlineLevel="2" x14ac:dyDescent="0.2">
      <c r="A188" s="35">
        <v>913360033</v>
      </c>
      <c r="B188" s="35" t="s">
        <v>645</v>
      </c>
      <c r="C188" s="31" t="s">
        <v>645</v>
      </c>
      <c r="D188" s="6" t="s">
        <v>330</v>
      </c>
      <c r="E188" s="90" t="s">
        <v>645</v>
      </c>
      <c r="F188" s="31">
        <v>30439</v>
      </c>
      <c r="G188" s="31">
        <v>6868</v>
      </c>
      <c r="H188" s="33">
        <v>2</v>
      </c>
      <c r="I188" s="33">
        <v>0</v>
      </c>
      <c r="J188" s="33">
        <v>3.9750000000000001</v>
      </c>
      <c r="K188" s="33">
        <v>0</v>
      </c>
      <c r="L188" s="90" t="s">
        <v>645</v>
      </c>
      <c r="M188" s="31">
        <v>34750</v>
      </c>
      <c r="N188" s="32">
        <v>1.1416275173297414</v>
      </c>
      <c r="O188" s="31">
        <v>34</v>
      </c>
      <c r="P188" s="114">
        <v>0</v>
      </c>
      <c r="Q188" s="31">
        <v>170326</v>
      </c>
      <c r="R188" s="32">
        <v>5.5956503170274976</v>
      </c>
      <c r="S188" s="32">
        <v>4.9014676258992802</v>
      </c>
      <c r="T188" s="31">
        <v>9522</v>
      </c>
      <c r="U188" s="31">
        <v>24340</v>
      </c>
      <c r="V188" s="31">
        <v>13</v>
      </c>
      <c r="W188" s="90" t="s">
        <v>645</v>
      </c>
      <c r="X188" s="31">
        <v>30439</v>
      </c>
      <c r="Y188" s="31">
        <v>119622</v>
      </c>
      <c r="Z188" s="31">
        <v>61571</v>
      </c>
      <c r="AA188" s="31">
        <v>0</v>
      </c>
      <c r="AB188" s="31">
        <v>373375</v>
      </c>
      <c r="AC188" s="31">
        <v>554568</v>
      </c>
      <c r="AD188" s="31" t="s">
        <v>1032</v>
      </c>
      <c r="AE188" s="31">
        <v>0</v>
      </c>
      <c r="AF188" s="90" t="s">
        <v>645</v>
      </c>
      <c r="AG188" s="31">
        <v>250096</v>
      </c>
      <c r="AH188" s="31">
        <v>42451</v>
      </c>
      <c r="AI188" s="31">
        <v>70973</v>
      </c>
      <c r="AJ188" s="31">
        <v>363520</v>
      </c>
      <c r="AK188" s="31">
        <v>0</v>
      </c>
      <c r="AL188" s="36">
        <v>11.942573671934031</v>
      </c>
      <c r="AM188" s="31">
        <v>301949</v>
      </c>
      <c r="AN188" s="31">
        <v>61571</v>
      </c>
      <c r="AO188" s="31">
        <v>0</v>
      </c>
    </row>
    <row r="189" spans="1:41" hidden="1" outlineLevel="2" x14ac:dyDescent="0.2">
      <c r="A189" s="35">
        <v>913360273</v>
      </c>
      <c r="B189" s="35" t="s">
        <v>645</v>
      </c>
      <c r="C189" s="31" t="s">
        <v>645</v>
      </c>
      <c r="D189" s="6" t="s">
        <v>330</v>
      </c>
      <c r="E189" s="90" t="s">
        <v>645</v>
      </c>
      <c r="F189" s="31">
        <v>10400</v>
      </c>
      <c r="G189" s="31">
        <v>4958</v>
      </c>
      <c r="H189" s="33">
        <v>0</v>
      </c>
      <c r="I189" s="33">
        <v>1</v>
      </c>
      <c r="J189" s="33">
        <v>2.8</v>
      </c>
      <c r="K189" s="33">
        <v>1.17143</v>
      </c>
      <c r="L189" s="90" t="s">
        <v>645</v>
      </c>
      <c r="M189" s="31">
        <v>36473</v>
      </c>
      <c r="N189" s="32">
        <v>3.5070192307692309</v>
      </c>
      <c r="O189" s="31">
        <v>40</v>
      </c>
      <c r="P189" s="114">
        <v>0</v>
      </c>
      <c r="Q189" s="31">
        <v>45384</v>
      </c>
      <c r="R189" s="32">
        <v>4.3638461538461542</v>
      </c>
      <c r="S189" s="32">
        <v>1.2443177144737203</v>
      </c>
      <c r="T189" s="31">
        <v>6056</v>
      </c>
      <c r="U189" s="31">
        <v>4829</v>
      </c>
      <c r="V189" s="31">
        <v>10</v>
      </c>
      <c r="W189" s="90" t="s">
        <v>645</v>
      </c>
      <c r="X189" s="31">
        <v>10400</v>
      </c>
      <c r="Y189" s="31">
        <v>14862</v>
      </c>
      <c r="Z189" s="31">
        <v>42027</v>
      </c>
      <c r="AA189" s="31">
        <v>0</v>
      </c>
      <c r="AB189" s="31">
        <v>27600</v>
      </c>
      <c r="AC189" s="31">
        <v>84489</v>
      </c>
      <c r="AD189" s="31">
        <v>0</v>
      </c>
      <c r="AE189" s="31">
        <v>0</v>
      </c>
      <c r="AF189" s="90" t="s">
        <v>645</v>
      </c>
      <c r="AG189" s="31">
        <v>102019</v>
      </c>
      <c r="AH189" s="31">
        <v>17465</v>
      </c>
      <c r="AI189" s="31">
        <v>43029</v>
      </c>
      <c r="AJ189" s="31">
        <v>162513</v>
      </c>
      <c r="AK189" s="31">
        <v>35819</v>
      </c>
      <c r="AL189" s="36">
        <v>15.626250000000001</v>
      </c>
      <c r="AM189" s="31">
        <v>120486</v>
      </c>
      <c r="AN189" s="31">
        <v>42027</v>
      </c>
      <c r="AO189" s="31">
        <v>0</v>
      </c>
    </row>
    <row r="190" spans="1:41" hidden="1" outlineLevel="2" x14ac:dyDescent="0.2">
      <c r="A190" s="35">
        <v>913361263</v>
      </c>
      <c r="B190" s="35" t="s">
        <v>645</v>
      </c>
      <c r="C190" s="31" t="s">
        <v>645</v>
      </c>
      <c r="D190" s="6" t="s">
        <v>330</v>
      </c>
      <c r="E190" s="90" t="s">
        <v>645</v>
      </c>
      <c r="F190" s="31">
        <v>24952</v>
      </c>
      <c r="G190" s="31">
        <v>7324</v>
      </c>
      <c r="H190" s="33">
        <v>1</v>
      </c>
      <c r="I190" s="33">
        <v>0</v>
      </c>
      <c r="J190" s="33">
        <v>2.7250000000000001</v>
      </c>
      <c r="K190" s="33">
        <v>0.625</v>
      </c>
      <c r="L190" s="90" t="s">
        <v>645</v>
      </c>
      <c r="M190" s="31">
        <v>45304</v>
      </c>
      <c r="N190" s="32">
        <v>1.8156460403975634</v>
      </c>
      <c r="O190" s="31">
        <v>50</v>
      </c>
      <c r="P190" s="114">
        <v>0</v>
      </c>
      <c r="Q190" s="31">
        <v>181013</v>
      </c>
      <c r="R190" s="32">
        <v>7.2544485411991024</v>
      </c>
      <c r="S190" s="32">
        <v>3.9955191594561188</v>
      </c>
      <c r="T190" s="31">
        <v>10490</v>
      </c>
      <c r="U190" s="31">
        <v>13335</v>
      </c>
      <c r="V190" s="31">
        <v>11</v>
      </c>
      <c r="W190" s="90" t="s">
        <v>645</v>
      </c>
      <c r="X190" s="31">
        <v>24952</v>
      </c>
      <c r="Y190" s="31">
        <v>44784</v>
      </c>
      <c r="Z190" s="31">
        <v>51475</v>
      </c>
      <c r="AA190" s="31">
        <v>591</v>
      </c>
      <c r="AB190" s="31">
        <v>165786</v>
      </c>
      <c r="AC190" s="31">
        <v>262636</v>
      </c>
      <c r="AD190" s="31" t="s">
        <v>1032</v>
      </c>
      <c r="AE190" s="31">
        <v>591</v>
      </c>
      <c r="AF190" s="90" t="s">
        <v>645</v>
      </c>
      <c r="AG190" s="31">
        <v>168115</v>
      </c>
      <c r="AH190" s="31">
        <v>31336</v>
      </c>
      <c r="AI190" s="31">
        <v>60553</v>
      </c>
      <c r="AJ190" s="31">
        <v>260004</v>
      </c>
      <c r="AK190" s="31">
        <v>0</v>
      </c>
      <c r="AL190" s="36">
        <v>10.420166720102596</v>
      </c>
      <c r="AM190" s="31">
        <v>208529</v>
      </c>
      <c r="AN190" s="31">
        <v>51475</v>
      </c>
      <c r="AO190" s="31">
        <v>0</v>
      </c>
    </row>
    <row r="191" spans="1:41" hidden="1" outlineLevel="2" x14ac:dyDescent="0.2">
      <c r="A191" s="35">
        <v>913360723</v>
      </c>
      <c r="B191" s="35" t="s">
        <v>645</v>
      </c>
      <c r="C191" s="31" t="s">
        <v>645</v>
      </c>
      <c r="D191" s="6" t="s">
        <v>330</v>
      </c>
      <c r="E191" s="90" t="s">
        <v>645</v>
      </c>
      <c r="F191" s="31">
        <v>30404</v>
      </c>
      <c r="G191" s="31">
        <v>15803</v>
      </c>
      <c r="H191" s="33">
        <v>2.625</v>
      </c>
      <c r="I191" s="33">
        <v>1.125</v>
      </c>
      <c r="J191" s="33">
        <v>5.375</v>
      </c>
      <c r="K191" s="33">
        <v>3.95</v>
      </c>
      <c r="L191" s="90" t="s">
        <v>645</v>
      </c>
      <c r="M191" s="31">
        <v>71005</v>
      </c>
      <c r="N191" s="32">
        <v>2.335383502170767</v>
      </c>
      <c r="O191" s="31">
        <v>60</v>
      </c>
      <c r="P191" s="114">
        <v>4</v>
      </c>
      <c r="Q191" s="31">
        <v>228321</v>
      </c>
      <c r="R191" s="32">
        <v>7.5095711090645967</v>
      </c>
      <c r="S191" s="32">
        <v>3.2155622843461726</v>
      </c>
      <c r="T191" s="31">
        <v>25573</v>
      </c>
      <c r="U191" s="31">
        <v>16831</v>
      </c>
      <c r="V191" s="31">
        <v>12</v>
      </c>
      <c r="W191" s="90" t="s">
        <v>645</v>
      </c>
      <c r="X191" s="31">
        <v>30404</v>
      </c>
      <c r="Y191" s="31">
        <v>119178</v>
      </c>
      <c r="Z191" s="31">
        <v>78313</v>
      </c>
      <c r="AA191" s="31">
        <v>0</v>
      </c>
      <c r="AB191" s="31">
        <v>292500</v>
      </c>
      <c r="AC191" s="31">
        <v>489991</v>
      </c>
      <c r="AD191" s="31" t="s">
        <v>1032</v>
      </c>
      <c r="AE191" s="31">
        <v>0</v>
      </c>
      <c r="AF191" s="90" t="s">
        <v>645</v>
      </c>
      <c r="AG191" s="31">
        <v>291405</v>
      </c>
      <c r="AH191" s="31">
        <v>37675</v>
      </c>
      <c r="AI191" s="31">
        <v>145984</v>
      </c>
      <c r="AJ191" s="31">
        <v>475064</v>
      </c>
      <c r="AK191" s="31">
        <v>0</v>
      </c>
      <c r="AL191" s="36">
        <v>15.625049335613735</v>
      </c>
      <c r="AM191" s="31">
        <v>396751</v>
      </c>
      <c r="AN191" s="31">
        <v>78313</v>
      </c>
      <c r="AO191" s="31">
        <v>0</v>
      </c>
    </row>
    <row r="192" spans="1:41" hidden="1" outlineLevel="2" x14ac:dyDescent="0.2">
      <c r="A192" s="35">
        <v>913360753</v>
      </c>
      <c r="B192" s="35" t="s">
        <v>645</v>
      </c>
      <c r="C192" s="31" t="s">
        <v>645</v>
      </c>
      <c r="D192" s="6" t="s">
        <v>330</v>
      </c>
      <c r="E192" s="90" t="s">
        <v>645</v>
      </c>
      <c r="F192" s="31">
        <v>32978</v>
      </c>
      <c r="G192" s="31">
        <v>24921</v>
      </c>
      <c r="H192" s="33">
        <v>4.875</v>
      </c>
      <c r="I192" s="33">
        <v>0</v>
      </c>
      <c r="J192" s="33">
        <v>10.85</v>
      </c>
      <c r="K192" s="33">
        <v>0.97499999999999998</v>
      </c>
      <c r="L192" s="90" t="s">
        <v>645</v>
      </c>
      <c r="M192" s="31">
        <v>115864</v>
      </c>
      <c r="N192" s="32">
        <v>3.5133725513979015</v>
      </c>
      <c r="O192" s="31">
        <v>94</v>
      </c>
      <c r="P192" s="114">
        <v>0</v>
      </c>
      <c r="Q192" s="31">
        <v>560994</v>
      </c>
      <c r="R192" s="32">
        <v>17.011158954454483</v>
      </c>
      <c r="S192" s="32">
        <v>4.841831802803287</v>
      </c>
      <c r="T192" s="31">
        <v>39891</v>
      </c>
      <c r="U192" s="31">
        <v>26948</v>
      </c>
      <c r="V192" s="31">
        <v>16</v>
      </c>
      <c r="W192" s="90" t="s">
        <v>645</v>
      </c>
      <c r="X192" s="31">
        <v>32978</v>
      </c>
      <c r="Y192" s="31">
        <v>141197</v>
      </c>
      <c r="Z192" s="31">
        <v>156157</v>
      </c>
      <c r="AA192" s="31">
        <v>0</v>
      </c>
      <c r="AB192" s="31">
        <v>706660</v>
      </c>
      <c r="AC192" s="31">
        <v>1004014</v>
      </c>
      <c r="AD192" s="31">
        <v>5000</v>
      </c>
      <c r="AE192" s="31">
        <v>870</v>
      </c>
      <c r="AF192" s="90" t="s">
        <v>645</v>
      </c>
      <c r="AG192" s="31">
        <v>665973</v>
      </c>
      <c r="AH192" s="31">
        <v>94167</v>
      </c>
      <c r="AI192" s="31">
        <v>352747</v>
      </c>
      <c r="AJ192" s="31">
        <v>1112887</v>
      </c>
      <c r="AK192" s="31">
        <v>55100</v>
      </c>
      <c r="AL192" s="36">
        <v>33.746346048881072</v>
      </c>
      <c r="AM192" s="31">
        <v>956730</v>
      </c>
      <c r="AN192" s="31">
        <v>156157</v>
      </c>
      <c r="AO192" s="31">
        <v>0</v>
      </c>
    </row>
    <row r="193" spans="1:41" hidden="1" outlineLevel="2" x14ac:dyDescent="0.2">
      <c r="A193" s="35">
        <v>913360842</v>
      </c>
      <c r="B193" s="35" t="s">
        <v>645</v>
      </c>
      <c r="C193" s="31" t="s">
        <v>645</v>
      </c>
      <c r="D193" s="6" t="s">
        <v>330</v>
      </c>
      <c r="E193" s="90" t="s">
        <v>645</v>
      </c>
      <c r="F193" s="31">
        <v>206824</v>
      </c>
      <c r="G193" s="31">
        <v>52740</v>
      </c>
      <c r="H193" s="33">
        <v>8</v>
      </c>
      <c r="I193" s="33">
        <v>0</v>
      </c>
      <c r="J193" s="33">
        <v>16.324999999999999</v>
      </c>
      <c r="K193" s="33">
        <v>4.45</v>
      </c>
      <c r="L193" s="90" t="s">
        <v>645</v>
      </c>
      <c r="M193" s="31">
        <v>261585</v>
      </c>
      <c r="N193" s="32">
        <v>1.2647710130352376</v>
      </c>
      <c r="O193" s="31">
        <v>140</v>
      </c>
      <c r="P193" s="114">
        <v>0</v>
      </c>
      <c r="Q193" s="31">
        <v>701477</v>
      </c>
      <c r="R193" s="32">
        <v>3.3916615093025952</v>
      </c>
      <c r="S193" s="32">
        <v>2.6816407668635436</v>
      </c>
      <c r="T193" s="31">
        <v>67084</v>
      </c>
      <c r="U193" s="31">
        <v>42755</v>
      </c>
      <c r="V193" s="31">
        <v>77</v>
      </c>
      <c r="W193" s="90" t="s">
        <v>645</v>
      </c>
      <c r="X193" s="31">
        <v>206824</v>
      </c>
      <c r="Y193" s="31">
        <v>279571</v>
      </c>
      <c r="Z193" s="31">
        <v>735684</v>
      </c>
      <c r="AA193" s="31">
        <v>23761</v>
      </c>
      <c r="AB193" s="31">
        <v>1740092</v>
      </c>
      <c r="AC193" s="31">
        <v>2779108</v>
      </c>
      <c r="AD193" s="31">
        <v>500</v>
      </c>
      <c r="AE193" s="31">
        <v>12561</v>
      </c>
      <c r="AF193" s="90" t="s">
        <v>645</v>
      </c>
      <c r="AG193" s="31">
        <v>1283046</v>
      </c>
      <c r="AH193" s="31">
        <v>255022</v>
      </c>
      <c r="AI193" s="31">
        <v>1320913</v>
      </c>
      <c r="AJ193" s="31">
        <v>2858981</v>
      </c>
      <c r="AK193" s="31">
        <v>0</v>
      </c>
      <c r="AL193" s="36">
        <v>13.823255521602908</v>
      </c>
      <c r="AM193" s="31">
        <v>2110645</v>
      </c>
      <c r="AN193" s="31">
        <v>724575</v>
      </c>
      <c r="AO193" s="31">
        <v>23761</v>
      </c>
    </row>
    <row r="194" spans="1:41" hidden="1" outlineLevel="2" x14ac:dyDescent="0.2">
      <c r="A194" s="35">
        <v>913360933</v>
      </c>
      <c r="B194" s="35" t="s">
        <v>645</v>
      </c>
      <c r="C194" s="31" t="s">
        <v>645</v>
      </c>
      <c r="D194" s="6" t="s">
        <v>330</v>
      </c>
      <c r="E194" s="90" t="s">
        <v>645</v>
      </c>
      <c r="F194" s="31">
        <v>31038</v>
      </c>
      <c r="G194" s="31">
        <v>15525</v>
      </c>
      <c r="H194" s="33">
        <v>3</v>
      </c>
      <c r="I194" s="33">
        <v>0</v>
      </c>
      <c r="J194" s="33">
        <v>7.85</v>
      </c>
      <c r="K194" s="33">
        <v>1.625</v>
      </c>
      <c r="L194" s="90" t="s">
        <v>645</v>
      </c>
      <c r="M194" s="31">
        <v>71073</v>
      </c>
      <c r="N194" s="32">
        <v>2.2898704813454476</v>
      </c>
      <c r="O194" s="31">
        <v>32</v>
      </c>
      <c r="P194" s="114">
        <v>1</v>
      </c>
      <c r="Q194" s="31">
        <v>411327</v>
      </c>
      <c r="R194" s="32">
        <v>13.252368064952639</v>
      </c>
      <c r="S194" s="32">
        <v>5.7873876155502089</v>
      </c>
      <c r="T194" s="31">
        <v>24755</v>
      </c>
      <c r="U194" s="31">
        <v>25993</v>
      </c>
      <c r="V194" s="31">
        <v>11</v>
      </c>
      <c r="W194" s="90" t="s">
        <v>645</v>
      </c>
      <c r="X194" s="31">
        <v>31038</v>
      </c>
      <c r="Y194" s="31">
        <v>153723</v>
      </c>
      <c r="Z194" s="31">
        <v>107680</v>
      </c>
      <c r="AA194" s="31">
        <v>0</v>
      </c>
      <c r="AB194" s="31">
        <v>390227</v>
      </c>
      <c r="AC194" s="31">
        <v>651630</v>
      </c>
      <c r="AD194" s="31">
        <v>4163</v>
      </c>
      <c r="AE194" s="31">
        <v>0</v>
      </c>
      <c r="AF194" s="90" t="s">
        <v>645</v>
      </c>
      <c r="AG194" s="31">
        <v>423530</v>
      </c>
      <c r="AH194" s="31">
        <v>69871</v>
      </c>
      <c r="AI194" s="31">
        <v>160473</v>
      </c>
      <c r="AJ194" s="31">
        <v>653874</v>
      </c>
      <c r="AK194" s="31">
        <v>0</v>
      </c>
      <c r="AL194" s="36">
        <v>21.066885752948</v>
      </c>
      <c r="AM194" s="31">
        <v>546194</v>
      </c>
      <c r="AN194" s="31">
        <v>107680</v>
      </c>
      <c r="AO194" s="31">
        <v>0</v>
      </c>
    </row>
    <row r="195" spans="1:41" hidden="1" outlineLevel="2" x14ac:dyDescent="0.2">
      <c r="A195" s="35">
        <v>913360993</v>
      </c>
      <c r="B195" s="35" t="s">
        <v>645</v>
      </c>
      <c r="C195" s="31" t="s">
        <v>645</v>
      </c>
      <c r="D195" s="6" t="s">
        <v>330</v>
      </c>
      <c r="E195" s="90" t="s">
        <v>645</v>
      </c>
      <c r="F195" s="31">
        <v>18868</v>
      </c>
      <c r="G195" s="31">
        <v>4995</v>
      </c>
      <c r="H195" s="33">
        <v>1</v>
      </c>
      <c r="I195" s="33">
        <v>0</v>
      </c>
      <c r="J195" s="33">
        <v>2.875</v>
      </c>
      <c r="K195" s="33">
        <v>0.75</v>
      </c>
      <c r="L195" s="90" t="s">
        <v>645</v>
      </c>
      <c r="M195" s="31">
        <v>32615</v>
      </c>
      <c r="N195" s="32">
        <v>1.7285880856476574</v>
      </c>
      <c r="O195" s="31">
        <v>14</v>
      </c>
      <c r="P195" s="114">
        <v>0</v>
      </c>
      <c r="Q195" s="31">
        <v>116990</v>
      </c>
      <c r="R195" s="32">
        <v>6.2004451982192075</v>
      </c>
      <c r="S195" s="32">
        <v>3.5869998466963056</v>
      </c>
      <c r="T195" s="31">
        <v>6719</v>
      </c>
      <c r="U195" s="31">
        <v>11155</v>
      </c>
      <c r="V195" s="31">
        <v>7</v>
      </c>
      <c r="W195" s="90" t="s">
        <v>645</v>
      </c>
      <c r="X195" s="31">
        <v>18868</v>
      </c>
      <c r="Y195" s="31">
        <v>52414</v>
      </c>
      <c r="Z195" s="31">
        <v>39776</v>
      </c>
      <c r="AA195" s="31">
        <v>0</v>
      </c>
      <c r="AB195" s="31">
        <v>74143</v>
      </c>
      <c r="AC195" s="31">
        <v>166333</v>
      </c>
      <c r="AD195" s="31" t="s">
        <v>1032</v>
      </c>
      <c r="AE195" s="31">
        <v>0</v>
      </c>
      <c r="AF195" s="90" t="s">
        <v>645</v>
      </c>
      <c r="AG195" s="31">
        <v>118349</v>
      </c>
      <c r="AH195" s="31">
        <v>19563</v>
      </c>
      <c r="AI195" s="31">
        <v>30729</v>
      </c>
      <c r="AJ195" s="31">
        <v>168641</v>
      </c>
      <c r="AK195" s="31">
        <v>0</v>
      </c>
      <c r="AL195" s="36">
        <v>8.9379372482510071</v>
      </c>
      <c r="AM195" s="31">
        <v>128865</v>
      </c>
      <c r="AN195" s="31">
        <v>39776</v>
      </c>
      <c r="AO195" s="31">
        <v>0</v>
      </c>
    </row>
    <row r="196" spans="1:41" hidden="1" outlineLevel="2" x14ac:dyDescent="0.2">
      <c r="A196">
        <v>913361024</v>
      </c>
      <c r="B196" s="35" t="s">
        <v>645</v>
      </c>
      <c r="C196" s="31" t="s">
        <v>645</v>
      </c>
      <c r="D196" s="6" t="s">
        <v>330</v>
      </c>
      <c r="E196" s="90" t="s">
        <v>645</v>
      </c>
      <c r="F196" s="31">
        <v>38133</v>
      </c>
      <c r="G196" s="31">
        <v>19456</v>
      </c>
      <c r="H196" s="33">
        <v>3.2749999999999999</v>
      </c>
      <c r="I196" s="33">
        <v>0</v>
      </c>
      <c r="J196" s="33">
        <v>10.199999999999999</v>
      </c>
      <c r="K196" s="33">
        <v>2.0249999999999999</v>
      </c>
      <c r="L196" s="90" t="s">
        <v>645</v>
      </c>
      <c r="M196" s="31">
        <v>71238</v>
      </c>
      <c r="N196" s="32">
        <v>1.8681457005743056</v>
      </c>
      <c r="O196" s="31">
        <v>41</v>
      </c>
      <c r="P196" s="114">
        <v>63</v>
      </c>
      <c r="Q196" s="31">
        <v>547182</v>
      </c>
      <c r="R196" s="32">
        <v>14.34930375265518</v>
      </c>
      <c r="S196" s="32">
        <v>7.6810410174345156</v>
      </c>
      <c r="T196" s="31">
        <v>23272</v>
      </c>
      <c r="U196" s="31">
        <v>32108</v>
      </c>
      <c r="V196" s="31">
        <v>50</v>
      </c>
      <c r="W196" s="90" t="s">
        <v>645</v>
      </c>
      <c r="X196" s="31">
        <v>38133</v>
      </c>
      <c r="Y196" s="31">
        <v>587614</v>
      </c>
      <c r="Z196" s="31">
        <v>124121</v>
      </c>
      <c r="AA196" s="31">
        <v>0</v>
      </c>
      <c r="AB196" s="31">
        <v>293997</v>
      </c>
      <c r="AC196" s="31">
        <v>1005732</v>
      </c>
      <c r="AD196" s="31">
        <v>0</v>
      </c>
      <c r="AE196" s="31">
        <v>0</v>
      </c>
      <c r="AF196" s="90" t="s">
        <v>645</v>
      </c>
      <c r="AG196" s="31">
        <v>539102</v>
      </c>
      <c r="AH196" s="31">
        <v>103712</v>
      </c>
      <c r="AI196" s="31">
        <v>362918</v>
      </c>
      <c r="AJ196" s="31">
        <v>1005732</v>
      </c>
      <c r="AK196" s="31">
        <v>0</v>
      </c>
      <c r="AL196" s="36">
        <v>26.374321453858862</v>
      </c>
      <c r="AM196" s="31">
        <v>881611</v>
      </c>
      <c r="AN196" s="31">
        <v>124121</v>
      </c>
      <c r="AO196" s="31">
        <v>0</v>
      </c>
    </row>
    <row r="197" spans="1:41" hidden="1" outlineLevel="2" x14ac:dyDescent="0.2">
      <c r="A197" s="35">
        <v>913361203</v>
      </c>
      <c r="B197" s="35" t="s">
        <v>645</v>
      </c>
      <c r="C197" s="31" t="s">
        <v>645</v>
      </c>
      <c r="D197" s="6" t="s">
        <v>330</v>
      </c>
      <c r="E197" s="90" t="s">
        <v>645</v>
      </c>
      <c r="F197" s="31">
        <v>25442</v>
      </c>
      <c r="G197" s="31">
        <v>11566</v>
      </c>
      <c r="H197" s="33">
        <v>1</v>
      </c>
      <c r="I197" s="33">
        <v>0</v>
      </c>
      <c r="J197" s="33">
        <v>5.45</v>
      </c>
      <c r="K197" s="33">
        <v>1.2</v>
      </c>
      <c r="L197" s="90" t="s">
        <v>645</v>
      </c>
      <c r="M197" s="31">
        <v>47041</v>
      </c>
      <c r="N197" s="32">
        <v>1.8489505542017137</v>
      </c>
      <c r="O197" s="31">
        <v>36</v>
      </c>
      <c r="P197" s="114">
        <v>2</v>
      </c>
      <c r="Q197" s="31">
        <v>196134</v>
      </c>
      <c r="R197" s="32">
        <v>7.7090637528496186</v>
      </c>
      <c r="S197" s="32">
        <v>4.1694266703513954</v>
      </c>
      <c r="T197" s="31">
        <v>9782</v>
      </c>
      <c r="U197" s="31">
        <v>15575</v>
      </c>
      <c r="V197" s="31">
        <v>14</v>
      </c>
      <c r="W197" s="90" t="s">
        <v>645</v>
      </c>
      <c r="X197" s="31">
        <v>25442</v>
      </c>
      <c r="Y197" s="31">
        <v>113161</v>
      </c>
      <c r="Z197" s="31">
        <v>61288</v>
      </c>
      <c r="AA197" s="31">
        <v>0</v>
      </c>
      <c r="AB197" s="31">
        <v>198234</v>
      </c>
      <c r="AC197" s="31">
        <v>372683</v>
      </c>
      <c r="AD197" s="31">
        <v>0</v>
      </c>
      <c r="AE197" s="31">
        <v>0</v>
      </c>
      <c r="AF197" s="90" t="s">
        <v>645</v>
      </c>
      <c r="AG197" s="31">
        <v>229515</v>
      </c>
      <c r="AH197" s="31">
        <v>39936</v>
      </c>
      <c r="AI197" s="31">
        <v>78952</v>
      </c>
      <c r="AJ197" s="31">
        <v>348403</v>
      </c>
      <c r="AK197" s="31">
        <v>0</v>
      </c>
      <c r="AL197" s="36">
        <v>13.694009904881693</v>
      </c>
      <c r="AM197" s="31">
        <v>287115</v>
      </c>
      <c r="AN197" s="31">
        <v>61288</v>
      </c>
      <c r="AO197" s="31">
        <v>0</v>
      </c>
    </row>
    <row r="198" spans="1:41" hidden="1" outlineLevel="2" x14ac:dyDescent="0.2">
      <c r="A198" s="35">
        <v>913360183</v>
      </c>
      <c r="B198" s="35" t="s">
        <v>645</v>
      </c>
      <c r="C198" s="31" t="s">
        <v>645</v>
      </c>
      <c r="D198" s="6" t="s">
        <v>330</v>
      </c>
      <c r="E198" s="90" t="s">
        <v>645</v>
      </c>
      <c r="F198" s="31">
        <v>4563</v>
      </c>
      <c r="G198" s="31">
        <v>2081</v>
      </c>
      <c r="H198" s="33">
        <v>0</v>
      </c>
      <c r="I198" s="33">
        <v>0</v>
      </c>
      <c r="J198" s="33">
        <v>1.8378399999999999</v>
      </c>
      <c r="K198" s="33">
        <v>0.86485999999999996</v>
      </c>
      <c r="L198" s="90" t="s">
        <v>645</v>
      </c>
      <c r="M198" s="31">
        <v>15989</v>
      </c>
      <c r="N198" s="32">
        <v>3.5040543502081962</v>
      </c>
      <c r="O198" s="31">
        <v>54</v>
      </c>
      <c r="P198" s="114">
        <v>0</v>
      </c>
      <c r="Q198" s="31">
        <v>70052</v>
      </c>
      <c r="R198" s="32">
        <v>15.352180582949813</v>
      </c>
      <c r="S198" s="32">
        <v>4.3812621177059228</v>
      </c>
      <c r="T198" s="31">
        <v>10868</v>
      </c>
      <c r="U198" s="31">
        <v>4888</v>
      </c>
      <c r="V198" s="31">
        <v>6</v>
      </c>
      <c r="W198" s="90" t="s">
        <v>645</v>
      </c>
      <c r="X198" s="31">
        <v>4563</v>
      </c>
      <c r="Y198" s="31">
        <v>20788</v>
      </c>
      <c r="Z198" s="31">
        <v>43466</v>
      </c>
      <c r="AA198" s="31">
        <v>0</v>
      </c>
      <c r="AB198" s="31">
        <v>48210</v>
      </c>
      <c r="AC198" s="31">
        <v>112464</v>
      </c>
      <c r="AD198" s="31">
        <v>0</v>
      </c>
      <c r="AE198" s="31">
        <v>0</v>
      </c>
      <c r="AF198" s="90" t="s">
        <v>645</v>
      </c>
      <c r="AG198" s="31">
        <v>58993</v>
      </c>
      <c r="AH198" s="31">
        <v>12664</v>
      </c>
      <c r="AI198" s="31">
        <v>21730</v>
      </c>
      <c r="AJ198" s="31">
        <v>93387</v>
      </c>
      <c r="AK198" s="31">
        <v>0</v>
      </c>
      <c r="AL198" s="36">
        <v>20.466140696909928</v>
      </c>
      <c r="AM198" s="31">
        <v>49921</v>
      </c>
      <c r="AN198" s="31">
        <v>43466</v>
      </c>
      <c r="AO198" s="31">
        <v>0</v>
      </c>
    </row>
    <row r="199" spans="1:41" hidden="1" outlineLevel="2" x14ac:dyDescent="0.2">
      <c r="A199" s="35">
        <v>913360905</v>
      </c>
      <c r="B199" s="35" t="s">
        <v>645</v>
      </c>
      <c r="C199" s="31" t="s">
        <v>645</v>
      </c>
      <c r="D199" s="6" t="s">
        <v>330</v>
      </c>
      <c r="E199" s="90" t="s">
        <v>645</v>
      </c>
      <c r="F199" s="31">
        <v>21413</v>
      </c>
      <c r="G199" s="31">
        <v>7344</v>
      </c>
      <c r="H199" s="33">
        <v>0.375</v>
      </c>
      <c r="I199" s="33">
        <v>1</v>
      </c>
      <c r="J199" s="33">
        <v>2.125</v>
      </c>
      <c r="K199" s="33">
        <v>0.9</v>
      </c>
      <c r="L199" s="90" t="s">
        <v>645</v>
      </c>
      <c r="M199" s="31">
        <v>48432</v>
      </c>
      <c r="N199" s="32">
        <v>2.2618035772661469</v>
      </c>
      <c r="O199" s="31">
        <v>68</v>
      </c>
      <c r="P199" s="114">
        <v>0</v>
      </c>
      <c r="Q199" s="31">
        <v>209536</v>
      </c>
      <c r="R199" s="32">
        <v>9.7854574324008787</v>
      </c>
      <c r="S199" s="32">
        <v>4.3263957713908159</v>
      </c>
      <c r="T199" s="31">
        <v>24948</v>
      </c>
      <c r="U199" s="31">
        <v>16211</v>
      </c>
      <c r="V199" s="31">
        <v>18</v>
      </c>
      <c r="W199" s="90" t="s">
        <v>645</v>
      </c>
      <c r="X199" s="31">
        <v>21413</v>
      </c>
      <c r="Y199" s="31">
        <v>65075</v>
      </c>
      <c r="Z199" s="31">
        <v>83787</v>
      </c>
      <c r="AA199" s="31">
        <v>0</v>
      </c>
      <c r="AB199" s="31">
        <v>178865</v>
      </c>
      <c r="AC199" s="31">
        <v>327727</v>
      </c>
      <c r="AD199" s="31">
        <v>4550</v>
      </c>
      <c r="AE199" s="31">
        <v>0</v>
      </c>
      <c r="AF199" s="90" t="s">
        <v>645</v>
      </c>
      <c r="AG199" s="31">
        <v>134670</v>
      </c>
      <c r="AH199" s="31">
        <v>32595</v>
      </c>
      <c r="AI199" s="31">
        <v>53494</v>
      </c>
      <c r="AJ199" s="31">
        <v>220759</v>
      </c>
      <c r="AK199" s="31">
        <v>0</v>
      </c>
      <c r="AL199" s="36">
        <v>10.309578293559987</v>
      </c>
      <c r="AM199" s="31">
        <v>136972</v>
      </c>
      <c r="AN199" s="31">
        <v>83787</v>
      </c>
      <c r="AO199" s="31">
        <v>0</v>
      </c>
    </row>
    <row r="200" spans="1:41" hidden="1" outlineLevel="2" x14ac:dyDescent="0.2">
      <c r="A200" s="35">
        <v>913361413</v>
      </c>
      <c r="B200" s="35" t="s">
        <v>645</v>
      </c>
      <c r="C200" s="31" t="s">
        <v>645</v>
      </c>
      <c r="D200" s="6" t="s">
        <v>330</v>
      </c>
      <c r="E200" s="90" t="s">
        <v>645</v>
      </c>
      <c r="F200" s="31">
        <v>37017</v>
      </c>
      <c r="G200" s="31">
        <v>9160</v>
      </c>
      <c r="H200" s="33">
        <v>1</v>
      </c>
      <c r="I200" s="33">
        <v>0</v>
      </c>
      <c r="J200" s="33">
        <v>4.5999999999999996</v>
      </c>
      <c r="K200" s="33">
        <v>1.45</v>
      </c>
      <c r="L200" s="90" t="s">
        <v>645</v>
      </c>
      <c r="M200" s="31">
        <v>50228</v>
      </c>
      <c r="N200" s="32">
        <v>1.3568900775319448</v>
      </c>
      <c r="O200" s="31">
        <v>56</v>
      </c>
      <c r="P200" s="114">
        <v>0</v>
      </c>
      <c r="Q200" s="31">
        <v>192857</v>
      </c>
      <c r="R200" s="32">
        <v>5.2099575870545962</v>
      </c>
      <c r="S200" s="32">
        <v>3.8396312813570121</v>
      </c>
      <c r="T200" s="31">
        <v>9165</v>
      </c>
      <c r="U200" s="31">
        <v>16051</v>
      </c>
      <c r="V200" s="31">
        <v>21</v>
      </c>
      <c r="W200" s="90" t="s">
        <v>645</v>
      </c>
      <c r="X200" s="31">
        <v>37017</v>
      </c>
      <c r="Y200" s="31">
        <v>73136</v>
      </c>
      <c r="Z200" s="31">
        <v>56295</v>
      </c>
      <c r="AA200" s="31">
        <v>0</v>
      </c>
      <c r="AB200" s="31">
        <v>195679</v>
      </c>
      <c r="AC200" s="31">
        <v>325110</v>
      </c>
      <c r="AD200" s="31">
        <v>0</v>
      </c>
      <c r="AE200" s="31">
        <v>0</v>
      </c>
      <c r="AF200" s="90" t="s">
        <v>645</v>
      </c>
      <c r="AG200" s="31">
        <v>164440</v>
      </c>
      <c r="AH200" s="31">
        <v>31707</v>
      </c>
      <c r="AI200" s="31">
        <v>68903</v>
      </c>
      <c r="AJ200" s="31">
        <v>265050</v>
      </c>
      <c r="AK200" s="31">
        <v>23695</v>
      </c>
      <c r="AL200" s="36">
        <v>7.160223681011427</v>
      </c>
      <c r="AM200" s="31">
        <v>208755</v>
      </c>
      <c r="AN200" s="31">
        <v>56295</v>
      </c>
      <c r="AO200" s="31">
        <v>0</v>
      </c>
    </row>
    <row r="201" spans="1:41" hidden="1" outlineLevel="2" x14ac:dyDescent="0.2">
      <c r="A201" s="35">
        <v>913361533</v>
      </c>
      <c r="B201" s="35" t="s">
        <v>645</v>
      </c>
      <c r="C201" s="31" t="s">
        <v>645</v>
      </c>
      <c r="D201" s="6" t="s">
        <v>330</v>
      </c>
      <c r="E201" s="90" t="s">
        <v>645</v>
      </c>
      <c r="F201" s="31">
        <v>6991</v>
      </c>
      <c r="G201" s="31">
        <v>4831</v>
      </c>
      <c r="H201" s="33">
        <v>0.55000000000000004</v>
      </c>
      <c r="I201" s="33">
        <v>1.05</v>
      </c>
      <c r="J201" s="33">
        <v>1.575</v>
      </c>
      <c r="K201" s="33">
        <v>0.45</v>
      </c>
      <c r="L201" s="90" t="s">
        <v>645</v>
      </c>
      <c r="M201" s="31">
        <v>20309</v>
      </c>
      <c r="N201" s="32">
        <v>2.9050207409526534</v>
      </c>
      <c r="O201" s="31">
        <v>27</v>
      </c>
      <c r="P201" s="114">
        <v>0</v>
      </c>
      <c r="Q201" s="31">
        <v>119775</v>
      </c>
      <c r="R201" s="32">
        <v>17.132742096981833</v>
      </c>
      <c r="S201" s="32">
        <v>5.8976315919050668</v>
      </c>
      <c r="T201" s="31">
        <v>4721</v>
      </c>
      <c r="U201" s="31">
        <v>14851</v>
      </c>
      <c r="V201" s="31">
        <v>11</v>
      </c>
      <c r="W201" s="90" t="s">
        <v>645</v>
      </c>
      <c r="X201" s="31">
        <v>6991</v>
      </c>
      <c r="Y201" s="31">
        <v>63933</v>
      </c>
      <c r="Z201" s="31">
        <v>47373</v>
      </c>
      <c r="AA201" s="31">
        <v>0</v>
      </c>
      <c r="AB201" s="31">
        <v>51993</v>
      </c>
      <c r="AC201" s="31">
        <v>163299</v>
      </c>
      <c r="AD201" s="31">
        <v>1000</v>
      </c>
      <c r="AE201" s="31">
        <v>0</v>
      </c>
      <c r="AF201" s="90" t="s">
        <v>645</v>
      </c>
      <c r="AG201" s="31">
        <v>100235</v>
      </c>
      <c r="AH201" s="31">
        <v>19790</v>
      </c>
      <c r="AI201" s="31">
        <v>48767</v>
      </c>
      <c r="AJ201" s="31">
        <v>168792</v>
      </c>
      <c r="AK201" s="31">
        <v>0</v>
      </c>
      <c r="AL201" s="36">
        <v>24.144185381204405</v>
      </c>
      <c r="AM201" s="31">
        <v>121419</v>
      </c>
      <c r="AN201" s="31">
        <v>47373</v>
      </c>
      <c r="AO201" s="31">
        <v>0</v>
      </c>
    </row>
    <row r="202" spans="1:41" outlineLevel="1" collapsed="1" x14ac:dyDescent="0.2">
      <c r="C202" s="31"/>
      <c r="D202" s="113"/>
      <c r="E202" s="90" t="s">
        <v>645</v>
      </c>
      <c r="F202" s="31">
        <v>519462</v>
      </c>
      <c r="G202" s="31">
        <v>189357</v>
      </c>
      <c r="H202" s="33">
        <v>33.473329999999997</v>
      </c>
      <c r="I202" s="33">
        <v>4.1749999999999998</v>
      </c>
      <c r="J202" s="33">
        <v>91.309510000000003</v>
      </c>
      <c r="K202" s="33">
        <v>20.43629</v>
      </c>
      <c r="L202" s="90" t="s">
        <v>645</v>
      </c>
      <c r="M202" s="31">
        <v>943705</v>
      </c>
      <c r="N202" s="32">
        <v>31.341143422828509</v>
      </c>
      <c r="O202" s="31">
        <v>756</v>
      </c>
      <c r="P202" s="114">
        <v>73</v>
      </c>
      <c r="Q202" s="31">
        <v>3783302</v>
      </c>
      <c r="R202" s="32">
        <v>7.2831159930851532</v>
      </c>
      <c r="S202" s="32">
        <v>4.0089879782347237</v>
      </c>
      <c r="T202" s="31">
        <v>275261</v>
      </c>
      <c r="U202" s="31">
        <v>273562</v>
      </c>
      <c r="V202" s="31">
        <v>277</v>
      </c>
      <c r="W202" s="90" t="s">
        <v>645</v>
      </c>
      <c r="X202" s="31">
        <v>519462</v>
      </c>
      <c r="Y202" s="31">
        <v>3667797</v>
      </c>
      <c r="Z202" s="31">
        <v>1931408</v>
      </c>
      <c r="AA202" s="31">
        <v>24352</v>
      </c>
      <c r="AB202" s="31">
        <v>4936737</v>
      </c>
      <c r="AC202" s="31">
        <v>10560294</v>
      </c>
      <c r="AD202" s="31">
        <v>15213</v>
      </c>
      <c r="AE202" s="31">
        <v>14022</v>
      </c>
      <c r="AF202" s="90" t="s">
        <v>645</v>
      </c>
      <c r="AG202" s="31">
        <v>5663379</v>
      </c>
      <c r="AH202" s="31">
        <v>1168025</v>
      </c>
      <c r="AI202" s="31">
        <v>3459792</v>
      </c>
      <c r="AJ202" s="31">
        <v>10291196</v>
      </c>
      <c r="AK202" s="31">
        <v>114614</v>
      </c>
      <c r="AL202" s="36">
        <v>19.811258571368068</v>
      </c>
      <c r="AM202" s="31">
        <v>8347136</v>
      </c>
      <c r="AN202" s="31">
        <v>1920299</v>
      </c>
      <c r="AO202" s="31">
        <v>23761</v>
      </c>
    </row>
    <row r="203" spans="1:41" hidden="1" outlineLevel="2" x14ac:dyDescent="0.2">
      <c r="A203" s="35">
        <v>913380335</v>
      </c>
      <c r="B203" s="35" t="s">
        <v>459</v>
      </c>
      <c r="C203" s="31" t="s">
        <v>459</v>
      </c>
      <c r="D203" s="6" t="s">
        <v>328</v>
      </c>
      <c r="E203" s="90" t="s">
        <v>459</v>
      </c>
      <c r="F203" s="31">
        <v>0</v>
      </c>
      <c r="G203" s="31">
        <v>6077</v>
      </c>
      <c r="H203" s="33">
        <v>0.71428999999999998</v>
      </c>
      <c r="I203" s="33">
        <v>0</v>
      </c>
      <c r="J203" s="33">
        <v>0.45713999999999999</v>
      </c>
      <c r="K203" s="33">
        <v>0</v>
      </c>
      <c r="L203" s="90" t="s">
        <v>459</v>
      </c>
      <c r="M203" s="31">
        <v>2904</v>
      </c>
      <c r="N203" s="32">
        <v>0</v>
      </c>
      <c r="O203" s="31">
        <v>0</v>
      </c>
      <c r="P203" s="114">
        <v>0</v>
      </c>
      <c r="Q203" s="31">
        <v>0</v>
      </c>
      <c r="R203" s="32">
        <v>0</v>
      </c>
      <c r="S203" s="32">
        <v>0</v>
      </c>
      <c r="T203" s="31">
        <v>0</v>
      </c>
      <c r="U203" s="31">
        <v>0</v>
      </c>
      <c r="V203" s="31">
        <v>0</v>
      </c>
      <c r="W203" s="90" t="s">
        <v>459</v>
      </c>
      <c r="X203" s="31">
        <v>0</v>
      </c>
      <c r="Y203" s="31">
        <v>90000</v>
      </c>
      <c r="Z203" s="31">
        <v>29554</v>
      </c>
      <c r="AA203" s="31">
        <v>0</v>
      </c>
      <c r="AB203" s="31">
        <v>73655</v>
      </c>
      <c r="AC203" s="31">
        <v>193209</v>
      </c>
      <c r="AD203" s="31">
        <v>0</v>
      </c>
      <c r="AE203" s="31">
        <v>0</v>
      </c>
      <c r="AF203" s="90" t="s">
        <v>459</v>
      </c>
      <c r="AG203" s="31">
        <v>51515</v>
      </c>
      <c r="AH203" s="31">
        <v>48291</v>
      </c>
      <c r="AI203" s="31">
        <v>94274</v>
      </c>
      <c r="AJ203" s="31">
        <v>194080</v>
      </c>
      <c r="AK203" s="31">
        <v>0</v>
      </c>
      <c r="AL203" s="36">
        <v>0</v>
      </c>
      <c r="AM203" s="31">
        <v>164526</v>
      </c>
      <c r="AN203" s="31">
        <v>29554</v>
      </c>
      <c r="AO203" s="31">
        <v>0</v>
      </c>
    </row>
    <row r="204" spans="1:41" hidden="1" outlineLevel="2" x14ac:dyDescent="0.2">
      <c r="A204" s="35">
        <v>913380034</v>
      </c>
      <c r="B204" s="35" t="s">
        <v>459</v>
      </c>
      <c r="C204" s="31" t="s">
        <v>459</v>
      </c>
      <c r="D204" s="6" t="s">
        <v>330</v>
      </c>
      <c r="E204" s="90" t="s">
        <v>459</v>
      </c>
      <c r="F204" s="31">
        <v>12078</v>
      </c>
      <c r="G204" s="31">
        <v>7752</v>
      </c>
      <c r="H204" s="33">
        <v>1</v>
      </c>
      <c r="I204" s="33">
        <v>1.08571</v>
      </c>
      <c r="J204" s="33">
        <v>3.4285700000000001</v>
      </c>
      <c r="K204" s="33">
        <v>1.4</v>
      </c>
      <c r="L204" s="90" t="s">
        <v>459</v>
      </c>
      <c r="M204" s="31">
        <v>52009</v>
      </c>
      <c r="N204" s="32">
        <v>4.3060937241265114</v>
      </c>
      <c r="O204" s="31">
        <v>25</v>
      </c>
      <c r="P204" s="114">
        <v>0</v>
      </c>
      <c r="Q204" s="31">
        <v>120571</v>
      </c>
      <c r="R204" s="32">
        <v>9.9826958105646622</v>
      </c>
      <c r="S204" s="32">
        <v>2.318271837566575</v>
      </c>
      <c r="T204" s="31">
        <v>11356</v>
      </c>
      <c r="U204" s="31">
        <v>7571</v>
      </c>
      <c r="V204" s="31">
        <v>11</v>
      </c>
      <c r="W204" s="90" t="s">
        <v>459</v>
      </c>
      <c r="X204" s="31">
        <v>12078</v>
      </c>
      <c r="Y204" s="31">
        <v>44118</v>
      </c>
      <c r="Z204" s="31">
        <v>35914</v>
      </c>
      <c r="AA204" s="31">
        <v>0</v>
      </c>
      <c r="AB204" s="31">
        <v>251468</v>
      </c>
      <c r="AC204" s="31">
        <v>331500</v>
      </c>
      <c r="AD204" s="31">
        <v>0</v>
      </c>
      <c r="AE204" s="31">
        <v>0</v>
      </c>
      <c r="AF204" s="90" t="s">
        <v>459</v>
      </c>
      <c r="AG204" s="31">
        <v>119757</v>
      </c>
      <c r="AH204" s="31">
        <v>30505</v>
      </c>
      <c r="AI204" s="31">
        <v>89404</v>
      </c>
      <c r="AJ204" s="31">
        <v>239666</v>
      </c>
      <c r="AK204" s="31">
        <v>0</v>
      </c>
      <c r="AL204" s="36">
        <v>19.843185957940058</v>
      </c>
      <c r="AM204" s="31">
        <v>203752</v>
      </c>
      <c r="AN204" s="31">
        <v>35914</v>
      </c>
      <c r="AO204" s="31">
        <v>0</v>
      </c>
    </row>
    <row r="205" spans="1:41" hidden="1" outlineLevel="2" x14ac:dyDescent="0.2">
      <c r="A205" s="35">
        <v>913380302</v>
      </c>
      <c r="B205" s="35" t="s">
        <v>459</v>
      </c>
      <c r="C205" s="31" t="s">
        <v>459</v>
      </c>
      <c r="D205" s="6" t="s">
        <v>330</v>
      </c>
      <c r="E205" s="90" t="s">
        <v>459</v>
      </c>
      <c r="F205" s="31">
        <v>60987</v>
      </c>
      <c r="G205" s="31">
        <v>53675</v>
      </c>
      <c r="H205" s="33">
        <v>2</v>
      </c>
      <c r="I205" s="33">
        <v>0</v>
      </c>
      <c r="J205" s="33">
        <v>10.5</v>
      </c>
      <c r="K205" s="33">
        <v>0.25</v>
      </c>
      <c r="L205" s="90" t="s">
        <v>459</v>
      </c>
      <c r="M205" s="31">
        <v>93213</v>
      </c>
      <c r="N205" s="32">
        <v>1.528407693442865</v>
      </c>
      <c r="O205" s="31">
        <v>126</v>
      </c>
      <c r="P205" s="114">
        <v>2703</v>
      </c>
      <c r="Q205" s="31">
        <v>225988</v>
      </c>
      <c r="R205" s="32">
        <v>3.7055110105432307</v>
      </c>
      <c r="S205" s="32">
        <v>2.4244257775203031</v>
      </c>
      <c r="T205" s="31">
        <v>13785</v>
      </c>
      <c r="U205" s="31">
        <v>17989</v>
      </c>
      <c r="V205" s="31">
        <v>15</v>
      </c>
      <c r="W205" s="90" t="s">
        <v>459</v>
      </c>
      <c r="X205" s="31">
        <v>60987</v>
      </c>
      <c r="Y205" s="31">
        <v>89725</v>
      </c>
      <c r="Z205" s="31">
        <v>248942</v>
      </c>
      <c r="AA205" s="31">
        <v>1272</v>
      </c>
      <c r="AB205" s="31">
        <v>391057</v>
      </c>
      <c r="AC205" s="31">
        <v>730996</v>
      </c>
      <c r="AD205" s="31">
        <v>0</v>
      </c>
      <c r="AE205" s="31">
        <v>0</v>
      </c>
      <c r="AF205" s="90" t="s">
        <v>459</v>
      </c>
      <c r="AG205" s="31">
        <v>444332</v>
      </c>
      <c r="AH205" s="31">
        <v>72726</v>
      </c>
      <c r="AI205" s="31">
        <v>133018</v>
      </c>
      <c r="AJ205" s="31">
        <v>650076</v>
      </c>
      <c r="AK205" s="31">
        <v>0</v>
      </c>
      <c r="AL205" s="36">
        <v>10.659255251119092</v>
      </c>
      <c r="AM205" s="31">
        <v>400062</v>
      </c>
      <c r="AN205" s="31">
        <v>248742</v>
      </c>
      <c r="AO205" s="31">
        <v>1272</v>
      </c>
    </row>
    <row r="206" spans="1:41" hidden="1" outlineLevel="2" x14ac:dyDescent="0.2">
      <c r="A206" s="35">
        <v>913380215</v>
      </c>
      <c r="B206" s="35" t="s">
        <v>459</v>
      </c>
      <c r="C206" s="31" t="s">
        <v>459</v>
      </c>
      <c r="D206" s="6" t="s">
        <v>330</v>
      </c>
      <c r="E206" s="90" t="s">
        <v>459</v>
      </c>
      <c r="F206" s="31">
        <v>17419</v>
      </c>
      <c r="G206" s="31">
        <v>7736</v>
      </c>
      <c r="H206" s="33">
        <v>1</v>
      </c>
      <c r="I206" s="33">
        <v>0</v>
      </c>
      <c r="J206" s="33">
        <v>2.2857099999999999</v>
      </c>
      <c r="K206" s="33">
        <v>1.02857</v>
      </c>
      <c r="L206" s="90" t="s">
        <v>459</v>
      </c>
      <c r="M206" s="31">
        <v>24173</v>
      </c>
      <c r="N206" s="32">
        <v>1.3877375279866813</v>
      </c>
      <c r="O206" s="31">
        <v>35</v>
      </c>
      <c r="P206" s="114">
        <v>0</v>
      </c>
      <c r="Q206" s="31">
        <v>38670</v>
      </c>
      <c r="R206" s="32">
        <v>2.2199896664561685</v>
      </c>
      <c r="S206" s="32">
        <v>1.5997186944111199</v>
      </c>
      <c r="T206" s="31">
        <v>4050</v>
      </c>
      <c r="U206" s="31">
        <v>6116</v>
      </c>
      <c r="V206" s="31">
        <v>8</v>
      </c>
      <c r="W206" s="90" t="s">
        <v>459</v>
      </c>
      <c r="X206" s="31">
        <v>17419</v>
      </c>
      <c r="Y206" s="31">
        <v>24259</v>
      </c>
      <c r="Z206" s="31">
        <v>27193</v>
      </c>
      <c r="AA206" s="31">
        <v>0</v>
      </c>
      <c r="AB206" s="31">
        <v>143573</v>
      </c>
      <c r="AC206" s="31">
        <v>195025</v>
      </c>
      <c r="AD206" s="31">
        <v>0</v>
      </c>
      <c r="AE206" s="31">
        <v>0</v>
      </c>
      <c r="AF206" s="90" t="s">
        <v>459</v>
      </c>
      <c r="AG206" s="31">
        <v>117572</v>
      </c>
      <c r="AH206" s="31">
        <v>33656</v>
      </c>
      <c r="AI206" s="31">
        <v>61984</v>
      </c>
      <c r="AJ206" s="31">
        <v>213212</v>
      </c>
      <c r="AK206" s="31">
        <v>0</v>
      </c>
      <c r="AL206" s="36">
        <v>12.240197485504334</v>
      </c>
      <c r="AM206" s="31">
        <v>186019</v>
      </c>
      <c r="AN206" s="31">
        <v>27193</v>
      </c>
      <c r="AO206" s="31">
        <v>0</v>
      </c>
    </row>
    <row r="207" spans="1:41" hidden="1" outlineLevel="2" x14ac:dyDescent="0.2">
      <c r="A207" s="35">
        <v>913380393</v>
      </c>
      <c r="B207" s="35" t="s">
        <v>459</v>
      </c>
      <c r="C207" s="31" t="s">
        <v>459</v>
      </c>
      <c r="D207" s="6" t="s">
        <v>330</v>
      </c>
      <c r="E207" s="90" t="s">
        <v>459</v>
      </c>
      <c r="F207" s="31">
        <v>15294</v>
      </c>
      <c r="G207" s="31">
        <v>10281</v>
      </c>
      <c r="H207" s="33">
        <v>1.75</v>
      </c>
      <c r="I207" s="33">
        <v>0</v>
      </c>
      <c r="J207" s="33">
        <v>0.9</v>
      </c>
      <c r="K207" s="33">
        <v>0.4</v>
      </c>
      <c r="L207" s="90" t="s">
        <v>459</v>
      </c>
      <c r="M207" s="31">
        <v>44234</v>
      </c>
      <c r="N207" s="32">
        <v>2.8922453249640383</v>
      </c>
      <c r="O207" s="31">
        <v>32</v>
      </c>
      <c r="P207" s="114">
        <v>0</v>
      </c>
      <c r="Q207" s="31">
        <v>63120</v>
      </c>
      <c r="R207" s="32">
        <v>4.1271086700666926</v>
      </c>
      <c r="S207" s="32">
        <v>1.4269566396889271</v>
      </c>
      <c r="T207" s="31">
        <v>5555</v>
      </c>
      <c r="U207" s="31">
        <v>5251</v>
      </c>
      <c r="V207" s="31">
        <v>6</v>
      </c>
      <c r="W207" s="90" t="s">
        <v>459</v>
      </c>
      <c r="X207" s="31">
        <v>15294</v>
      </c>
      <c r="Y207" s="31">
        <v>16977</v>
      </c>
      <c r="Z207" s="31">
        <v>25059</v>
      </c>
      <c r="AA207" s="31">
        <v>0</v>
      </c>
      <c r="AB207" s="31">
        <v>160628</v>
      </c>
      <c r="AC207" s="31">
        <v>202664</v>
      </c>
      <c r="AD207" s="31">
        <v>0</v>
      </c>
      <c r="AE207" s="31">
        <v>0</v>
      </c>
      <c r="AF207" s="90" t="s">
        <v>459</v>
      </c>
      <c r="AG207" s="31">
        <v>91412</v>
      </c>
      <c r="AH207" s="31">
        <v>15839</v>
      </c>
      <c r="AI207" s="31">
        <v>62006</v>
      </c>
      <c r="AJ207" s="31">
        <v>169257</v>
      </c>
      <c r="AK207" s="31">
        <v>0</v>
      </c>
      <c r="AL207" s="36">
        <v>11.066888976069047</v>
      </c>
      <c r="AM207" s="31">
        <v>144198</v>
      </c>
      <c r="AN207" s="31">
        <v>25059</v>
      </c>
      <c r="AO207" s="31">
        <v>0</v>
      </c>
    </row>
    <row r="208" spans="1:41" hidden="1" outlineLevel="2" x14ac:dyDescent="0.2">
      <c r="A208" s="35">
        <v>913380543</v>
      </c>
      <c r="B208" s="35" t="s">
        <v>459</v>
      </c>
      <c r="C208" s="31" t="s">
        <v>459</v>
      </c>
      <c r="D208" s="6" t="s">
        <v>330</v>
      </c>
      <c r="E208" s="90" t="s">
        <v>459</v>
      </c>
      <c r="F208" s="31">
        <v>22379</v>
      </c>
      <c r="G208" s="31">
        <v>19719</v>
      </c>
      <c r="H208" s="33">
        <v>1.14286</v>
      </c>
      <c r="I208" s="33">
        <v>1.14286</v>
      </c>
      <c r="J208" s="33">
        <v>6.1428599999999998</v>
      </c>
      <c r="K208" s="33">
        <v>0.97143000000000002</v>
      </c>
      <c r="L208" s="90" t="s">
        <v>459</v>
      </c>
      <c r="M208" s="31">
        <v>56273</v>
      </c>
      <c r="N208" s="32">
        <v>2.5145448858304662</v>
      </c>
      <c r="O208" s="31">
        <v>48</v>
      </c>
      <c r="P208" s="114">
        <v>4027</v>
      </c>
      <c r="Q208" s="31">
        <v>154100</v>
      </c>
      <c r="R208" s="32">
        <v>6.8859198355601237</v>
      </c>
      <c r="S208" s="32">
        <v>2.738435839567821</v>
      </c>
      <c r="T208" s="31">
        <v>13068</v>
      </c>
      <c r="U208" s="31">
        <v>12624</v>
      </c>
      <c r="V208" s="31">
        <v>15</v>
      </c>
      <c r="W208" s="90" t="s">
        <v>459</v>
      </c>
      <c r="X208" s="31">
        <v>22379</v>
      </c>
      <c r="Y208" s="31">
        <v>107215</v>
      </c>
      <c r="Z208" s="31">
        <v>57666</v>
      </c>
      <c r="AA208" s="31">
        <v>0</v>
      </c>
      <c r="AB208" s="31">
        <v>197106</v>
      </c>
      <c r="AC208" s="31">
        <v>361987</v>
      </c>
      <c r="AD208" s="31">
        <v>2000</v>
      </c>
      <c r="AE208" s="31">
        <v>0</v>
      </c>
      <c r="AF208" s="90" t="s">
        <v>459</v>
      </c>
      <c r="AG208" s="31">
        <v>187617</v>
      </c>
      <c r="AH208" s="31">
        <v>47867</v>
      </c>
      <c r="AI208" s="31">
        <v>160326</v>
      </c>
      <c r="AJ208" s="31">
        <v>395810</v>
      </c>
      <c r="AK208" s="31">
        <v>0</v>
      </c>
      <c r="AL208" s="36">
        <v>17.68667053934492</v>
      </c>
      <c r="AM208" s="31">
        <v>338144</v>
      </c>
      <c r="AN208" s="31">
        <v>57666</v>
      </c>
      <c r="AO208" s="31">
        <v>0</v>
      </c>
    </row>
    <row r="209" spans="1:41" hidden="1" outlineLevel="2" x14ac:dyDescent="0.2">
      <c r="A209" s="35">
        <v>913380573</v>
      </c>
      <c r="B209" s="35" t="s">
        <v>459</v>
      </c>
      <c r="C209" s="31" t="s">
        <v>459</v>
      </c>
      <c r="D209" s="6" t="s">
        <v>330</v>
      </c>
      <c r="E209" s="90" t="s">
        <v>459</v>
      </c>
      <c r="F209" s="31">
        <v>5411</v>
      </c>
      <c r="G209" s="31">
        <v>3294</v>
      </c>
      <c r="H209" s="33">
        <v>0</v>
      </c>
      <c r="I209" s="33">
        <v>0.85714000000000001</v>
      </c>
      <c r="J209" s="33">
        <v>1.2285699999999999</v>
      </c>
      <c r="K209" s="33">
        <v>0.17143</v>
      </c>
      <c r="L209" s="90" t="s">
        <v>459</v>
      </c>
      <c r="M209" s="31">
        <v>19047</v>
      </c>
      <c r="N209" s="32">
        <v>3.5200517464424319</v>
      </c>
      <c r="O209" s="31">
        <v>20</v>
      </c>
      <c r="P209" s="114">
        <v>0</v>
      </c>
      <c r="Q209" s="31">
        <v>27723</v>
      </c>
      <c r="R209" s="32">
        <v>5.1234522269451119</v>
      </c>
      <c r="S209" s="32">
        <v>1.4555048039061269</v>
      </c>
      <c r="T209" s="31">
        <v>3058</v>
      </c>
      <c r="U209" s="31">
        <v>2253</v>
      </c>
      <c r="V209" s="31">
        <v>4</v>
      </c>
      <c r="W209" s="90" t="s">
        <v>459</v>
      </c>
      <c r="X209" s="31">
        <v>5411</v>
      </c>
      <c r="Y209" s="31">
        <v>12361</v>
      </c>
      <c r="Z209" s="31">
        <v>14537</v>
      </c>
      <c r="AA209" s="31">
        <v>0</v>
      </c>
      <c r="AB209" s="31">
        <v>62459</v>
      </c>
      <c r="AC209" s="31">
        <v>89357</v>
      </c>
      <c r="AD209" s="31">
        <v>0</v>
      </c>
      <c r="AE209" s="31">
        <v>0</v>
      </c>
      <c r="AF209" s="90" t="s">
        <v>459</v>
      </c>
      <c r="AG209" s="31">
        <v>52533</v>
      </c>
      <c r="AH209" s="31">
        <v>14263</v>
      </c>
      <c r="AI209" s="31">
        <v>29389</v>
      </c>
      <c r="AJ209" s="31">
        <v>96185</v>
      </c>
      <c r="AK209" s="31">
        <v>0</v>
      </c>
      <c r="AL209" s="36">
        <v>17.775827019035297</v>
      </c>
      <c r="AM209" s="31">
        <v>81648</v>
      </c>
      <c r="AN209" s="31">
        <v>14537</v>
      </c>
      <c r="AO209" s="31">
        <v>0</v>
      </c>
    </row>
    <row r="210" spans="1:41" outlineLevel="1" collapsed="1" x14ac:dyDescent="0.2">
      <c r="C210" s="31"/>
      <c r="D210" s="113"/>
      <c r="E210" s="90" t="s">
        <v>459</v>
      </c>
      <c r="F210" s="31">
        <v>133568</v>
      </c>
      <c r="G210" s="31">
        <v>108534</v>
      </c>
      <c r="H210" s="33">
        <v>7.6071499999999999</v>
      </c>
      <c r="I210" s="33">
        <v>3.0857099999999997</v>
      </c>
      <c r="J210" s="33">
        <v>24.942849999999996</v>
      </c>
      <c r="K210" s="33">
        <v>4.2214299999999998</v>
      </c>
      <c r="L210" s="90" t="s">
        <v>459</v>
      </c>
      <c r="M210" s="31">
        <v>291853</v>
      </c>
      <c r="N210" s="32">
        <v>16.149080902792996</v>
      </c>
      <c r="O210" s="31">
        <v>286</v>
      </c>
      <c r="P210" s="114">
        <v>6730</v>
      </c>
      <c r="Q210" s="31">
        <v>630172</v>
      </c>
      <c r="R210" s="32">
        <v>4.7179863440344993</v>
      </c>
      <c r="S210" s="32">
        <v>2.1592102873706969</v>
      </c>
      <c r="T210" s="31">
        <v>50872</v>
      </c>
      <c r="U210" s="31">
        <v>51804</v>
      </c>
      <c r="V210" s="31">
        <v>59</v>
      </c>
      <c r="W210" s="90" t="s">
        <v>459</v>
      </c>
      <c r="X210" s="31">
        <v>133568</v>
      </c>
      <c r="Y210" s="31">
        <v>384655</v>
      </c>
      <c r="Z210" s="31">
        <v>438865</v>
      </c>
      <c r="AA210" s="31">
        <v>1272</v>
      </c>
      <c r="AB210" s="31">
        <v>1279946</v>
      </c>
      <c r="AC210" s="31">
        <v>2104738</v>
      </c>
      <c r="AD210" s="31">
        <v>2000</v>
      </c>
      <c r="AE210" s="31">
        <v>0</v>
      </c>
      <c r="AF210" s="90" t="s">
        <v>459</v>
      </c>
      <c r="AG210" s="31">
        <v>1064738</v>
      </c>
      <c r="AH210" s="31">
        <v>263147</v>
      </c>
      <c r="AI210" s="31">
        <v>630401</v>
      </c>
      <c r="AJ210" s="31">
        <v>1958286</v>
      </c>
      <c r="AK210" s="31">
        <v>0</v>
      </c>
      <c r="AL210" s="36">
        <v>14.661341039770004</v>
      </c>
      <c r="AM210" s="31">
        <v>1518349</v>
      </c>
      <c r="AN210" s="31">
        <v>438665</v>
      </c>
      <c r="AO210" s="31">
        <v>1272</v>
      </c>
    </row>
    <row r="211" spans="1:41" hidden="1" outlineLevel="2" x14ac:dyDescent="0.2">
      <c r="A211" s="35">
        <v>923460034</v>
      </c>
      <c r="B211" s="35" t="s">
        <v>162</v>
      </c>
      <c r="C211" s="31" t="s">
        <v>12</v>
      </c>
      <c r="E211" s="90" t="s">
        <v>12</v>
      </c>
      <c r="F211" s="31">
        <v>57853</v>
      </c>
      <c r="G211" s="31">
        <v>26237</v>
      </c>
      <c r="H211" s="33">
        <v>12.7</v>
      </c>
      <c r="I211" s="33">
        <v>0</v>
      </c>
      <c r="J211" s="33">
        <v>19.350000000000001</v>
      </c>
      <c r="K211" s="33">
        <v>2.3250000000000002</v>
      </c>
      <c r="L211" s="90" t="s">
        <v>12</v>
      </c>
      <c r="M211" s="31">
        <v>153686</v>
      </c>
      <c r="N211" s="32">
        <v>2.6564914524743748</v>
      </c>
      <c r="O211" s="31">
        <v>246</v>
      </c>
      <c r="P211" s="114">
        <v>109</v>
      </c>
      <c r="Q211" s="31">
        <v>441939</v>
      </c>
      <c r="R211" s="32">
        <v>7.6389988418923824</v>
      </c>
      <c r="S211" s="32">
        <v>2.8755969964733286</v>
      </c>
      <c r="T211" s="31">
        <v>66727</v>
      </c>
      <c r="U211" s="31">
        <v>66749</v>
      </c>
      <c r="V211" s="31">
        <v>23</v>
      </c>
      <c r="W211" s="90" t="s">
        <v>12</v>
      </c>
      <c r="X211" s="31">
        <v>57853</v>
      </c>
      <c r="Y211" s="31">
        <v>2412142</v>
      </c>
      <c r="Z211" s="31">
        <v>185653</v>
      </c>
      <c r="AA211" s="31">
        <v>0</v>
      </c>
      <c r="AB211" s="31">
        <v>156821</v>
      </c>
      <c r="AC211" s="31">
        <v>2754616</v>
      </c>
      <c r="AD211" s="31">
        <v>0</v>
      </c>
      <c r="AE211" s="31">
        <v>0</v>
      </c>
      <c r="AF211" s="90" t="s">
        <v>12</v>
      </c>
      <c r="AG211" s="31">
        <v>2157796</v>
      </c>
      <c r="AH211" s="31">
        <v>309812</v>
      </c>
      <c r="AI211" s="31">
        <v>318691</v>
      </c>
      <c r="AJ211" s="31">
        <v>2786299</v>
      </c>
      <c r="AK211" s="31">
        <v>0</v>
      </c>
      <c r="AL211" s="36">
        <v>48.161702936753493</v>
      </c>
      <c r="AM211" s="31">
        <v>2600646</v>
      </c>
      <c r="AN211" s="31">
        <v>185653</v>
      </c>
      <c r="AO211" s="31">
        <v>0</v>
      </c>
    </row>
    <row r="212" spans="1:41" hidden="1" outlineLevel="2" x14ac:dyDescent="0.2">
      <c r="A212" s="35">
        <v>923460154</v>
      </c>
      <c r="B212" s="35" t="s">
        <v>162</v>
      </c>
      <c r="C212" s="31" t="s">
        <v>12</v>
      </c>
      <c r="E212" s="90" t="s">
        <v>12</v>
      </c>
      <c r="F212" s="31">
        <v>36793</v>
      </c>
      <c r="G212" s="31">
        <v>15650</v>
      </c>
      <c r="H212" s="33">
        <v>8.7733299999999996</v>
      </c>
      <c r="I212" s="33">
        <v>0</v>
      </c>
      <c r="J212" s="33">
        <v>17.36</v>
      </c>
      <c r="K212" s="33">
        <v>0.77332999999999996</v>
      </c>
      <c r="L212" s="90" t="s">
        <v>12</v>
      </c>
      <c r="M212" s="31">
        <v>762449</v>
      </c>
      <c r="N212" s="32">
        <v>20.722664637295139</v>
      </c>
      <c r="O212" s="31">
        <v>160</v>
      </c>
      <c r="P212" s="114">
        <v>109</v>
      </c>
      <c r="Q212" s="31">
        <v>385228</v>
      </c>
      <c r="R212" s="32">
        <v>10.470143777348952</v>
      </c>
      <c r="S212" s="32">
        <v>0.50525084300720446</v>
      </c>
      <c r="T212" s="31">
        <v>45903</v>
      </c>
      <c r="U212" s="31">
        <v>49914</v>
      </c>
      <c r="V212" s="31">
        <v>44</v>
      </c>
      <c r="W212" s="90" t="s">
        <v>12</v>
      </c>
      <c r="X212" s="31">
        <v>36793</v>
      </c>
      <c r="Y212" s="31">
        <v>1633500</v>
      </c>
      <c r="Z212" s="31">
        <v>130413</v>
      </c>
      <c r="AA212" s="31">
        <v>367</v>
      </c>
      <c r="AB212" s="31">
        <v>199416</v>
      </c>
      <c r="AC212" s="31">
        <v>1963696</v>
      </c>
      <c r="AD212" s="31">
        <v>0</v>
      </c>
      <c r="AE212" s="31">
        <v>0</v>
      </c>
      <c r="AF212" s="90" t="s">
        <v>12</v>
      </c>
      <c r="AG212" s="31">
        <v>1343828</v>
      </c>
      <c r="AH212" s="31">
        <v>254530</v>
      </c>
      <c r="AI212" s="31">
        <v>314917</v>
      </c>
      <c r="AJ212" s="31">
        <v>1913275</v>
      </c>
      <c r="AK212" s="31">
        <v>0</v>
      </c>
      <c r="AL212" s="36">
        <v>52.001059984236129</v>
      </c>
      <c r="AM212" s="31">
        <v>1790963</v>
      </c>
      <c r="AN212" s="31">
        <v>121945</v>
      </c>
      <c r="AO212" s="31">
        <v>367</v>
      </c>
    </row>
    <row r="213" spans="1:41" hidden="1" outlineLevel="2" x14ac:dyDescent="0.2">
      <c r="A213" s="35">
        <v>923461324</v>
      </c>
      <c r="B213" s="35" t="s">
        <v>162</v>
      </c>
      <c r="C213" s="31" t="s">
        <v>12</v>
      </c>
      <c r="E213" s="90" t="s">
        <v>12</v>
      </c>
      <c r="F213" s="31">
        <v>19418</v>
      </c>
      <c r="G213" s="31">
        <v>12631</v>
      </c>
      <c r="H213" s="33">
        <v>4.5789499999999999</v>
      </c>
      <c r="I213" s="33">
        <v>4</v>
      </c>
      <c r="J213" s="33">
        <v>4.7368399999999999</v>
      </c>
      <c r="K213" s="33">
        <v>0.5</v>
      </c>
      <c r="L213" s="90" t="s">
        <v>12</v>
      </c>
      <c r="M213" s="31">
        <v>54827</v>
      </c>
      <c r="N213" s="32">
        <v>2.8235142651148419</v>
      </c>
      <c r="O213" s="31">
        <v>63</v>
      </c>
      <c r="P213" s="114">
        <v>109</v>
      </c>
      <c r="Q213" s="31">
        <v>190302</v>
      </c>
      <c r="R213" s="32">
        <v>9.8002883922134103</v>
      </c>
      <c r="S213" s="32">
        <v>3.4709540919619895</v>
      </c>
      <c r="T213" s="31">
        <v>17727</v>
      </c>
      <c r="U213" s="31">
        <v>29583</v>
      </c>
      <c r="V213" s="31">
        <v>11</v>
      </c>
      <c r="W213" s="90" t="s">
        <v>12</v>
      </c>
      <c r="X213" s="31">
        <v>19418</v>
      </c>
      <c r="Y213" s="31">
        <v>869891</v>
      </c>
      <c r="Z213" s="31">
        <v>62439</v>
      </c>
      <c r="AA213" s="31">
        <v>0</v>
      </c>
      <c r="AB213" s="31">
        <v>12596</v>
      </c>
      <c r="AC213" s="31">
        <v>944926</v>
      </c>
      <c r="AD213" s="31">
        <v>0</v>
      </c>
      <c r="AE213" s="31">
        <v>0</v>
      </c>
      <c r="AF213" s="90" t="s">
        <v>12</v>
      </c>
      <c r="AG213" s="31">
        <v>776461</v>
      </c>
      <c r="AH213" s="31">
        <v>127364</v>
      </c>
      <c r="AI213" s="31">
        <v>41101</v>
      </c>
      <c r="AJ213" s="31">
        <v>944926</v>
      </c>
      <c r="AK213" s="31">
        <v>0</v>
      </c>
      <c r="AL213" s="36">
        <v>48.662375115871875</v>
      </c>
      <c r="AM213" s="31">
        <v>882487</v>
      </c>
      <c r="AN213" s="31">
        <v>62439</v>
      </c>
      <c r="AO213" s="31">
        <v>0</v>
      </c>
    </row>
    <row r="214" spans="1:41" hidden="1" outlineLevel="2" x14ac:dyDescent="0.2">
      <c r="A214" s="22">
        <v>923460001</v>
      </c>
      <c r="B214" s="35" t="s">
        <v>162</v>
      </c>
      <c r="C214" s="31" t="s">
        <v>12</v>
      </c>
      <c r="E214" s="90" t="s">
        <v>12</v>
      </c>
      <c r="F214" s="31">
        <v>26147</v>
      </c>
      <c r="G214" s="31">
        <v>21790</v>
      </c>
      <c r="H214" s="33">
        <v>4</v>
      </c>
      <c r="I214" s="33">
        <v>0</v>
      </c>
      <c r="J214" s="33">
        <v>7.2750000000000004</v>
      </c>
      <c r="K214" s="33">
        <v>0.2</v>
      </c>
      <c r="L214" s="90" t="s">
        <v>12</v>
      </c>
      <c r="M214" s="31">
        <v>89935</v>
      </c>
      <c r="N214" s="32">
        <v>3.4395915401384478</v>
      </c>
      <c r="O214" s="31">
        <v>106</v>
      </c>
      <c r="P214" s="114">
        <v>109</v>
      </c>
      <c r="Q214" s="31">
        <v>304237</v>
      </c>
      <c r="R214" s="32">
        <v>11.635636975561249</v>
      </c>
      <c r="S214" s="32">
        <v>3.3828542836493023</v>
      </c>
      <c r="T214" s="31">
        <v>28253</v>
      </c>
      <c r="U214" s="31">
        <v>36389</v>
      </c>
      <c r="V214" s="31">
        <v>26</v>
      </c>
      <c r="W214" s="90" t="s">
        <v>12</v>
      </c>
      <c r="X214" s="31">
        <v>26147</v>
      </c>
      <c r="Y214" s="31">
        <v>1057833</v>
      </c>
      <c r="Z214" s="31">
        <v>74252</v>
      </c>
      <c r="AA214" s="31">
        <v>0</v>
      </c>
      <c r="AB214" s="31">
        <v>55423</v>
      </c>
      <c r="AC214" s="31">
        <v>1187508</v>
      </c>
      <c r="AD214" s="31">
        <v>0</v>
      </c>
      <c r="AE214" s="31">
        <v>0</v>
      </c>
      <c r="AF214" s="90" t="s">
        <v>12</v>
      </c>
      <c r="AG214" s="31">
        <v>551335</v>
      </c>
      <c r="AH214" s="31">
        <v>172302</v>
      </c>
      <c r="AI214" s="31">
        <v>402927</v>
      </c>
      <c r="AJ214" s="31">
        <v>1126564</v>
      </c>
      <c r="AK214" s="31">
        <v>0</v>
      </c>
      <c r="AL214" s="36">
        <v>43.085784219986998</v>
      </c>
      <c r="AM214" s="31">
        <v>1052312</v>
      </c>
      <c r="AN214" s="31">
        <v>74252</v>
      </c>
      <c r="AO214" s="31">
        <v>0</v>
      </c>
    </row>
    <row r="215" spans="1:41" hidden="1" outlineLevel="2" x14ac:dyDescent="0.2">
      <c r="A215" s="35">
        <v>923460694</v>
      </c>
      <c r="B215" s="35" t="s">
        <v>162</v>
      </c>
      <c r="C215" s="31" t="s">
        <v>12</v>
      </c>
      <c r="E215" s="90" t="s">
        <v>12</v>
      </c>
      <c r="F215" s="31">
        <v>12982</v>
      </c>
      <c r="G215" s="31">
        <v>6367</v>
      </c>
      <c r="H215" s="33">
        <v>3.0133299999999998</v>
      </c>
      <c r="I215" s="33">
        <v>0</v>
      </c>
      <c r="J215" s="33">
        <v>6.1333299999999999</v>
      </c>
      <c r="K215" s="33">
        <v>0.98667000000000005</v>
      </c>
      <c r="L215" s="90" t="s">
        <v>12</v>
      </c>
      <c r="M215" s="31">
        <v>72765</v>
      </c>
      <c r="N215" s="32">
        <v>5.6050685564627942</v>
      </c>
      <c r="O215" s="31">
        <v>60</v>
      </c>
      <c r="P215" s="114">
        <v>109</v>
      </c>
      <c r="Q215" s="31">
        <v>157176</v>
      </c>
      <c r="R215" s="32">
        <v>12.107225389000154</v>
      </c>
      <c r="S215" s="32">
        <v>2.1600494743351888</v>
      </c>
      <c r="T215" s="31">
        <v>14123</v>
      </c>
      <c r="U215" s="31">
        <v>16726</v>
      </c>
      <c r="V215" s="31">
        <v>13</v>
      </c>
      <c r="W215" s="90" t="s">
        <v>12</v>
      </c>
      <c r="X215" s="31">
        <v>12982</v>
      </c>
      <c r="Y215" s="31">
        <v>482045</v>
      </c>
      <c r="Z215" s="31">
        <v>36868</v>
      </c>
      <c r="AA215" s="31">
        <v>0</v>
      </c>
      <c r="AB215" s="31">
        <v>89424</v>
      </c>
      <c r="AC215" s="31">
        <v>608337</v>
      </c>
      <c r="AD215" s="31">
        <v>0</v>
      </c>
      <c r="AE215" s="31">
        <v>0</v>
      </c>
      <c r="AF215" s="90" t="s">
        <v>12</v>
      </c>
      <c r="AG215" s="31">
        <v>399070</v>
      </c>
      <c r="AH215" s="31">
        <v>83830</v>
      </c>
      <c r="AI215" s="31">
        <v>145966</v>
      </c>
      <c r="AJ215" s="31">
        <v>628866</v>
      </c>
      <c r="AK215" s="31">
        <v>0</v>
      </c>
      <c r="AL215" s="36">
        <v>48.441380372823907</v>
      </c>
      <c r="AM215" s="31">
        <v>591998</v>
      </c>
      <c r="AN215" s="31">
        <v>36868</v>
      </c>
      <c r="AO215" s="31">
        <v>0</v>
      </c>
    </row>
    <row r="216" spans="1:41" hidden="1" outlineLevel="2" x14ac:dyDescent="0.2">
      <c r="A216" s="35">
        <v>923461353</v>
      </c>
      <c r="B216" s="35" t="s">
        <v>162</v>
      </c>
      <c r="C216" s="31" t="s">
        <v>12</v>
      </c>
      <c r="E216" s="90" t="s">
        <v>12</v>
      </c>
      <c r="F216" s="31">
        <v>45316</v>
      </c>
      <c r="G216" s="31">
        <v>32600</v>
      </c>
      <c r="H216" s="33">
        <v>6.8421099999999999</v>
      </c>
      <c r="I216" s="33">
        <v>6.5</v>
      </c>
      <c r="J216" s="33">
        <v>12.31579</v>
      </c>
      <c r="K216" s="33">
        <v>1.9736800000000001</v>
      </c>
      <c r="L216" s="90" t="s">
        <v>12</v>
      </c>
      <c r="M216" s="31">
        <v>162319</v>
      </c>
      <c r="N216" s="32">
        <v>3.5819357401359344</v>
      </c>
      <c r="O216" s="31">
        <v>174</v>
      </c>
      <c r="P216" s="114">
        <v>171</v>
      </c>
      <c r="Q216" s="31">
        <v>356824</v>
      </c>
      <c r="R216" s="32">
        <v>7.8741283431900433</v>
      </c>
      <c r="S216" s="32">
        <v>2.1982885552523119</v>
      </c>
      <c r="T216" s="31">
        <v>1229</v>
      </c>
      <c r="U216" s="31">
        <v>2505</v>
      </c>
      <c r="V216" s="31">
        <v>19</v>
      </c>
      <c r="W216" s="90" t="s">
        <v>12</v>
      </c>
      <c r="X216" s="31">
        <v>45316</v>
      </c>
      <c r="Y216" s="31">
        <v>833032</v>
      </c>
      <c r="Z216" s="31">
        <v>125452</v>
      </c>
      <c r="AA216" s="31">
        <v>0</v>
      </c>
      <c r="AB216" s="31">
        <v>181421</v>
      </c>
      <c r="AC216" s="31">
        <v>1139905</v>
      </c>
      <c r="AD216" s="31">
        <v>0</v>
      </c>
      <c r="AE216" s="31">
        <v>0</v>
      </c>
      <c r="AF216" s="90" t="s">
        <v>12</v>
      </c>
      <c r="AG216" s="31">
        <v>695655</v>
      </c>
      <c r="AH216" s="31">
        <v>239462</v>
      </c>
      <c r="AI216" s="31">
        <v>198016</v>
      </c>
      <c r="AJ216" s="31">
        <v>1133133</v>
      </c>
      <c r="AK216" s="31">
        <v>0</v>
      </c>
      <c r="AL216" s="36">
        <v>25.005141671815693</v>
      </c>
      <c r="AM216" s="31">
        <v>1007681</v>
      </c>
      <c r="AN216" s="31">
        <v>125452</v>
      </c>
      <c r="AO216" s="31">
        <v>0</v>
      </c>
    </row>
    <row r="217" spans="1:41" hidden="1" outlineLevel="2" x14ac:dyDescent="0.2">
      <c r="A217" s="35">
        <v>923460513</v>
      </c>
      <c r="B217" s="35" t="s">
        <v>162</v>
      </c>
      <c r="C217" s="31" t="s">
        <v>12</v>
      </c>
      <c r="E217" s="90" t="s">
        <v>12</v>
      </c>
      <c r="F217" s="31">
        <v>4422</v>
      </c>
      <c r="G217" s="31">
        <v>2880</v>
      </c>
      <c r="H217" s="33">
        <v>1</v>
      </c>
      <c r="I217" s="33">
        <v>0</v>
      </c>
      <c r="J217" s="33">
        <v>2.4736799999999999</v>
      </c>
      <c r="K217" s="33">
        <v>0</v>
      </c>
      <c r="L217" s="90" t="s">
        <v>12</v>
      </c>
      <c r="M217" s="31">
        <v>37139</v>
      </c>
      <c r="N217" s="32">
        <v>8.3986883763003171</v>
      </c>
      <c r="O217" s="31">
        <v>43</v>
      </c>
      <c r="P217" s="114">
        <v>109</v>
      </c>
      <c r="Q217" s="31">
        <v>51002</v>
      </c>
      <c r="R217" s="32">
        <v>11.533695160560832</v>
      </c>
      <c r="S217" s="32">
        <v>1.3732733783892943</v>
      </c>
      <c r="T217" s="31">
        <v>6828</v>
      </c>
      <c r="U217" s="31">
        <v>6174</v>
      </c>
      <c r="V217" s="31">
        <v>6</v>
      </c>
      <c r="W217" s="90" t="s">
        <v>12</v>
      </c>
      <c r="X217" s="31">
        <v>4422</v>
      </c>
      <c r="Y217" s="31">
        <v>249522</v>
      </c>
      <c r="Z217" s="31">
        <v>15788</v>
      </c>
      <c r="AA217" s="31">
        <v>0</v>
      </c>
      <c r="AB217" s="31">
        <v>71957</v>
      </c>
      <c r="AC217" s="31">
        <v>337267</v>
      </c>
      <c r="AD217" s="31">
        <v>0</v>
      </c>
      <c r="AE217" s="31">
        <v>0</v>
      </c>
      <c r="AF217" s="90" t="s">
        <v>12</v>
      </c>
      <c r="AG217" s="31">
        <v>201764</v>
      </c>
      <c r="AH217" s="31">
        <v>53441</v>
      </c>
      <c r="AI217" s="31">
        <v>99576</v>
      </c>
      <c r="AJ217" s="31">
        <v>354781</v>
      </c>
      <c r="AK217" s="31">
        <v>0</v>
      </c>
      <c r="AL217" s="36">
        <v>80.230890999547711</v>
      </c>
      <c r="AM217" s="31">
        <v>338993</v>
      </c>
      <c r="AN217" s="31">
        <v>15788</v>
      </c>
      <c r="AO217" s="31">
        <v>0</v>
      </c>
    </row>
    <row r="218" spans="1:41" hidden="1" outlineLevel="2" x14ac:dyDescent="0.2">
      <c r="A218" s="35">
        <v>923460664</v>
      </c>
      <c r="B218" s="35" t="s">
        <v>162</v>
      </c>
      <c r="C218" s="31" t="s">
        <v>12</v>
      </c>
      <c r="E218" s="90" t="s">
        <v>12</v>
      </c>
      <c r="F218" s="31">
        <v>57837</v>
      </c>
      <c r="G218" s="31">
        <v>27537</v>
      </c>
      <c r="H218" s="33">
        <v>20.880000000000003</v>
      </c>
      <c r="I218" s="33">
        <v>0</v>
      </c>
      <c r="J218" s="33">
        <v>38.586669999999998</v>
      </c>
      <c r="K218" s="33">
        <v>1.97333</v>
      </c>
      <c r="L218" s="90" t="s">
        <v>12</v>
      </c>
      <c r="M218" s="31">
        <v>461528</v>
      </c>
      <c r="N218" s="32">
        <v>7.9798053149368053</v>
      </c>
      <c r="O218" s="31">
        <v>189</v>
      </c>
      <c r="P218" s="114">
        <v>109</v>
      </c>
      <c r="Q218" s="31">
        <v>972439</v>
      </c>
      <c r="R218" s="32">
        <v>16.813441222746686</v>
      </c>
      <c r="S218" s="32">
        <v>2.1069989253089738</v>
      </c>
      <c r="T218" s="31">
        <v>79622</v>
      </c>
      <c r="U218" s="31">
        <v>39758</v>
      </c>
      <c r="V218" s="31">
        <v>34</v>
      </c>
      <c r="W218" s="90" t="s">
        <v>12</v>
      </c>
      <c r="X218" s="31">
        <v>57837</v>
      </c>
      <c r="Y218" s="31">
        <v>4827163</v>
      </c>
      <c r="Z218" s="31">
        <v>204930</v>
      </c>
      <c r="AA218" s="31">
        <v>1200</v>
      </c>
      <c r="AB218" s="31">
        <v>546693</v>
      </c>
      <c r="AC218" s="31">
        <v>5579986</v>
      </c>
      <c r="AD218" s="31" t="s">
        <v>1032</v>
      </c>
      <c r="AE218" s="31">
        <v>0</v>
      </c>
      <c r="AF218" s="90" t="s">
        <v>12</v>
      </c>
      <c r="AG218" s="31">
        <v>4014060</v>
      </c>
      <c r="AH218" s="31">
        <v>668403</v>
      </c>
      <c r="AI218" s="31">
        <v>933609</v>
      </c>
      <c r="AJ218" s="31">
        <v>5616072</v>
      </c>
      <c r="AK218" s="31">
        <v>1443225</v>
      </c>
      <c r="AL218" s="36">
        <v>97.101716894029778</v>
      </c>
      <c r="AM218" s="31">
        <v>5409942</v>
      </c>
      <c r="AN218" s="31">
        <v>204930</v>
      </c>
      <c r="AO218" s="31">
        <v>1200</v>
      </c>
    </row>
    <row r="219" spans="1:41" hidden="1" outlineLevel="2" x14ac:dyDescent="0.2">
      <c r="A219" s="35">
        <v>923460755</v>
      </c>
      <c r="B219" s="35" t="s">
        <v>162</v>
      </c>
      <c r="C219" s="31" t="s">
        <v>12</v>
      </c>
      <c r="E219" s="90" t="s">
        <v>12</v>
      </c>
      <c r="F219" s="31">
        <v>25436</v>
      </c>
      <c r="G219" s="31">
        <v>7917</v>
      </c>
      <c r="H219" s="33">
        <v>3.25</v>
      </c>
      <c r="I219" s="33">
        <v>0</v>
      </c>
      <c r="J219" s="33">
        <v>6.05</v>
      </c>
      <c r="K219" s="33">
        <v>1.55</v>
      </c>
      <c r="L219" s="90" t="s">
        <v>12</v>
      </c>
      <c r="M219" s="31">
        <v>55388</v>
      </c>
      <c r="N219" s="32">
        <v>2.1775436389369398</v>
      </c>
      <c r="O219" s="31">
        <v>68</v>
      </c>
      <c r="P219" s="114">
        <v>109</v>
      </c>
      <c r="Q219" s="31">
        <v>216808</v>
      </c>
      <c r="R219" s="32">
        <v>8.5236672432772451</v>
      </c>
      <c r="S219" s="32">
        <v>3.9143496786307503</v>
      </c>
      <c r="T219" s="31">
        <v>21905</v>
      </c>
      <c r="U219" s="31">
        <v>32323</v>
      </c>
      <c r="V219" s="31">
        <v>20</v>
      </c>
      <c r="W219" s="90" t="s">
        <v>12</v>
      </c>
      <c r="X219" s="31">
        <v>25436</v>
      </c>
      <c r="Y219" s="31">
        <v>540894</v>
      </c>
      <c r="Z219" s="31">
        <v>71291</v>
      </c>
      <c r="AA219" s="31">
        <v>0</v>
      </c>
      <c r="AB219" s="31">
        <v>150063</v>
      </c>
      <c r="AC219" s="31">
        <v>762248</v>
      </c>
      <c r="AD219" s="31">
        <v>0</v>
      </c>
      <c r="AE219" s="31">
        <v>0</v>
      </c>
      <c r="AF219" s="90" t="s">
        <v>12</v>
      </c>
      <c r="AG219" s="31">
        <v>408681</v>
      </c>
      <c r="AH219" s="31">
        <v>93006</v>
      </c>
      <c r="AI219" s="31">
        <v>258772</v>
      </c>
      <c r="AJ219" s="31">
        <v>760459</v>
      </c>
      <c r="AK219" s="31">
        <v>0</v>
      </c>
      <c r="AL219" s="36">
        <v>29.896957068721498</v>
      </c>
      <c r="AM219" s="31">
        <v>689168</v>
      </c>
      <c r="AN219" s="31">
        <v>71291</v>
      </c>
      <c r="AO219" s="31">
        <v>0</v>
      </c>
    </row>
    <row r="220" spans="1:41" hidden="1" outlineLevel="2" x14ac:dyDescent="0.2">
      <c r="A220" s="35">
        <v>923460933</v>
      </c>
      <c r="B220" s="35" t="s">
        <v>162</v>
      </c>
      <c r="C220" s="31" t="s">
        <v>12</v>
      </c>
      <c r="E220" s="90" t="s">
        <v>12</v>
      </c>
      <c r="F220" s="31">
        <v>313115</v>
      </c>
      <c r="G220" s="31">
        <v>174667</v>
      </c>
      <c r="H220" s="33">
        <v>14.45946</v>
      </c>
      <c r="I220" s="33">
        <v>1</v>
      </c>
      <c r="J220" s="33">
        <v>63.37838</v>
      </c>
      <c r="K220" s="33">
        <v>2.91892</v>
      </c>
      <c r="L220" s="90" t="s">
        <v>12</v>
      </c>
      <c r="M220" s="31">
        <v>510518</v>
      </c>
      <c r="N220" s="32">
        <v>1.6304488766108298</v>
      </c>
      <c r="O220" s="31">
        <v>361</v>
      </c>
      <c r="P220" s="114">
        <v>109</v>
      </c>
      <c r="Q220" s="31">
        <v>687369</v>
      </c>
      <c r="R220" s="32">
        <v>2.1952605272823082</v>
      </c>
      <c r="S220" s="32">
        <v>1.3464148178908482</v>
      </c>
      <c r="T220" s="31">
        <v>84834</v>
      </c>
      <c r="U220" s="31">
        <v>83604</v>
      </c>
      <c r="V220" s="31">
        <v>66</v>
      </c>
      <c r="W220" s="90" t="s">
        <v>12</v>
      </c>
      <c r="X220" s="31">
        <v>313115</v>
      </c>
      <c r="Y220" s="31">
        <v>2944722</v>
      </c>
      <c r="Z220" s="31">
        <v>1659565</v>
      </c>
      <c r="AA220" s="31">
        <v>0</v>
      </c>
      <c r="AB220" s="31">
        <v>556489</v>
      </c>
      <c r="AC220" s="31">
        <v>5160776</v>
      </c>
      <c r="AD220" s="31">
        <v>17150</v>
      </c>
      <c r="AE220" s="31">
        <v>0</v>
      </c>
      <c r="AF220" s="90" t="s">
        <v>12</v>
      </c>
      <c r="AG220" s="31">
        <v>3465845</v>
      </c>
      <c r="AH220" s="31">
        <v>749241</v>
      </c>
      <c r="AI220" s="31">
        <v>738896</v>
      </c>
      <c r="AJ220" s="31">
        <v>4953982</v>
      </c>
      <c r="AK220" s="31">
        <v>0</v>
      </c>
      <c r="AL220" s="36">
        <v>15.821605480414544</v>
      </c>
      <c r="AM220" s="31">
        <v>3294417</v>
      </c>
      <c r="AN220" s="31">
        <v>1659565</v>
      </c>
      <c r="AO220" s="31">
        <v>0</v>
      </c>
    </row>
    <row r="221" spans="1:41" hidden="1" outlineLevel="2" x14ac:dyDescent="0.2">
      <c r="A221" s="35">
        <v>923460873</v>
      </c>
      <c r="B221" s="35" t="s">
        <v>162</v>
      </c>
      <c r="C221" s="31" t="s">
        <v>12</v>
      </c>
      <c r="E221" s="90" t="s">
        <v>12</v>
      </c>
      <c r="F221" s="31">
        <v>4282</v>
      </c>
      <c r="G221" s="31">
        <v>3216</v>
      </c>
      <c r="H221" s="33">
        <v>0.5</v>
      </c>
      <c r="I221" s="33">
        <v>0</v>
      </c>
      <c r="J221" s="33">
        <v>2.25</v>
      </c>
      <c r="K221" s="33">
        <v>0.1</v>
      </c>
      <c r="L221" s="90" t="s">
        <v>12</v>
      </c>
      <c r="M221" s="31">
        <v>36820</v>
      </c>
      <c r="N221" s="32">
        <v>8.598785614198972</v>
      </c>
      <c r="O221" s="31">
        <v>52</v>
      </c>
      <c r="P221" s="114">
        <v>109</v>
      </c>
      <c r="Q221" s="31">
        <v>79042</v>
      </c>
      <c r="R221" s="32">
        <v>18.459131247080805</v>
      </c>
      <c r="S221" s="32">
        <v>2.146713742531233</v>
      </c>
      <c r="T221" s="31">
        <v>7354</v>
      </c>
      <c r="U221" s="31">
        <v>19742</v>
      </c>
      <c r="V221" s="31">
        <v>3</v>
      </c>
      <c r="W221" s="90" t="s">
        <v>12</v>
      </c>
      <c r="X221" s="31">
        <v>4282</v>
      </c>
      <c r="Y221" s="31">
        <v>199746</v>
      </c>
      <c r="Z221" s="31">
        <v>15029</v>
      </c>
      <c r="AA221" s="31">
        <v>0</v>
      </c>
      <c r="AB221" s="31">
        <v>38565</v>
      </c>
      <c r="AC221" s="31">
        <v>253340</v>
      </c>
      <c r="AD221" s="31">
        <v>0</v>
      </c>
      <c r="AE221" s="31">
        <v>0</v>
      </c>
      <c r="AF221" s="90" t="s">
        <v>12</v>
      </c>
      <c r="AG221" s="31">
        <v>139263</v>
      </c>
      <c r="AH221" s="31">
        <v>34598</v>
      </c>
      <c r="AI221" s="31">
        <v>91820</v>
      </c>
      <c r="AJ221" s="31">
        <v>265681</v>
      </c>
      <c r="AK221" s="31">
        <v>0</v>
      </c>
      <c r="AL221" s="36">
        <v>62.046006539000466</v>
      </c>
      <c r="AM221" s="31">
        <v>250652</v>
      </c>
      <c r="AN221" s="31">
        <v>15029</v>
      </c>
      <c r="AO221" s="31">
        <v>0</v>
      </c>
    </row>
    <row r="222" spans="1:41" hidden="1" outlineLevel="2" x14ac:dyDescent="0.2">
      <c r="A222" s="22">
        <v>923460963</v>
      </c>
      <c r="B222" s="35" t="s">
        <v>162</v>
      </c>
      <c r="C222" s="31" t="s">
        <v>12</v>
      </c>
      <c r="E222" s="90" t="s">
        <v>12</v>
      </c>
      <c r="F222" s="31">
        <v>18781</v>
      </c>
      <c r="G222" s="31">
        <v>9535</v>
      </c>
      <c r="H222" s="33">
        <v>1.25</v>
      </c>
      <c r="I222" s="33">
        <v>0</v>
      </c>
      <c r="J222" s="33">
        <v>2.4</v>
      </c>
      <c r="K222" s="33">
        <v>3.0750000000000002</v>
      </c>
      <c r="L222" s="90" t="s">
        <v>12</v>
      </c>
      <c r="M222" s="31">
        <v>48961</v>
      </c>
      <c r="N222" s="32">
        <v>2.6069431872637239</v>
      </c>
      <c r="O222" s="31">
        <v>80</v>
      </c>
      <c r="P222" s="114">
        <v>109</v>
      </c>
      <c r="Q222" s="31">
        <v>102457</v>
      </c>
      <c r="R222" s="32">
        <v>5.4553538150258243</v>
      </c>
      <c r="S222" s="32">
        <v>2.0926247421417048</v>
      </c>
      <c r="T222" s="31">
        <v>360</v>
      </c>
      <c r="U222" s="31">
        <v>2380</v>
      </c>
      <c r="V222" s="31">
        <v>13</v>
      </c>
      <c r="W222" s="90" t="s">
        <v>12</v>
      </c>
      <c r="X222" s="31">
        <v>18781</v>
      </c>
      <c r="Y222" s="31">
        <v>46000</v>
      </c>
      <c r="Z222" s="31">
        <v>28703</v>
      </c>
      <c r="AA222" s="31">
        <v>0</v>
      </c>
      <c r="AB222" s="31">
        <v>284584</v>
      </c>
      <c r="AC222" s="31">
        <v>359287</v>
      </c>
      <c r="AD222" s="31" t="s">
        <v>1032</v>
      </c>
      <c r="AE222" s="31">
        <v>2785</v>
      </c>
      <c r="AF222" s="90" t="s">
        <v>12</v>
      </c>
      <c r="AG222" s="31">
        <v>133117</v>
      </c>
      <c r="AH222" s="31">
        <v>46040</v>
      </c>
      <c r="AI222" s="31">
        <v>221203</v>
      </c>
      <c r="AJ222" s="31">
        <v>400360</v>
      </c>
      <c r="AK222" s="31">
        <v>0</v>
      </c>
      <c r="AL222" s="36">
        <v>21.317288749267878</v>
      </c>
      <c r="AM222" s="31">
        <v>371657</v>
      </c>
      <c r="AN222" s="31">
        <v>28703</v>
      </c>
      <c r="AO222" s="31">
        <v>0</v>
      </c>
    </row>
    <row r="223" spans="1:41" hidden="1" outlineLevel="2" x14ac:dyDescent="0.2">
      <c r="A223" s="35">
        <v>923461083</v>
      </c>
      <c r="B223" s="35" t="s">
        <v>162</v>
      </c>
      <c r="C223" s="31" t="s">
        <v>12</v>
      </c>
      <c r="E223" s="90" t="s">
        <v>12</v>
      </c>
      <c r="F223" s="31">
        <v>43625</v>
      </c>
      <c r="G223" s="31">
        <v>12937</v>
      </c>
      <c r="H223" s="33">
        <v>2.13334</v>
      </c>
      <c r="I223" s="33">
        <v>1.73333</v>
      </c>
      <c r="J223" s="33">
        <v>11.893330000000001</v>
      </c>
      <c r="K223" s="33">
        <v>1.06667</v>
      </c>
      <c r="L223" s="90" t="s">
        <v>12</v>
      </c>
      <c r="M223" s="31">
        <v>58628</v>
      </c>
      <c r="N223" s="32">
        <v>1.3439083094555875</v>
      </c>
      <c r="O223" s="31">
        <v>35</v>
      </c>
      <c r="P223" s="114">
        <v>109</v>
      </c>
      <c r="Q223" s="31">
        <v>123168</v>
      </c>
      <c r="R223" s="32">
        <v>2.8233352435530086</v>
      </c>
      <c r="S223" s="32">
        <v>2.1008391894657841</v>
      </c>
      <c r="T223" s="31">
        <v>14407</v>
      </c>
      <c r="U223" s="31">
        <v>16219</v>
      </c>
      <c r="V223" s="31">
        <v>21</v>
      </c>
      <c r="W223" s="90" t="s">
        <v>12</v>
      </c>
      <c r="X223" s="31">
        <v>43625</v>
      </c>
      <c r="Y223" s="31">
        <v>294039</v>
      </c>
      <c r="Z223" s="31">
        <v>111392</v>
      </c>
      <c r="AA223" s="31">
        <v>0</v>
      </c>
      <c r="AB223" s="31">
        <v>295500</v>
      </c>
      <c r="AC223" s="31">
        <v>700931</v>
      </c>
      <c r="AD223" s="31">
        <v>0</v>
      </c>
      <c r="AE223" s="31">
        <v>0</v>
      </c>
      <c r="AF223" s="90" t="s">
        <v>12</v>
      </c>
      <c r="AG223" s="31">
        <v>463340</v>
      </c>
      <c r="AH223" s="31">
        <v>84067</v>
      </c>
      <c r="AI223" s="31">
        <v>174818</v>
      </c>
      <c r="AJ223" s="31">
        <v>722225</v>
      </c>
      <c r="AK223" s="31">
        <v>0</v>
      </c>
      <c r="AL223" s="36">
        <v>16.555300859598855</v>
      </c>
      <c r="AM223" s="31">
        <v>610833</v>
      </c>
      <c r="AN223" s="31">
        <v>111392</v>
      </c>
      <c r="AO223" s="31">
        <v>0</v>
      </c>
    </row>
    <row r="224" spans="1:41" hidden="1" outlineLevel="2" x14ac:dyDescent="0.2">
      <c r="A224" s="35">
        <v>923460393</v>
      </c>
      <c r="B224" s="35" t="s">
        <v>162</v>
      </c>
      <c r="C224" s="31" t="s">
        <v>12</v>
      </c>
      <c r="E224" s="90" t="s">
        <v>12</v>
      </c>
      <c r="F224" s="31">
        <v>7360</v>
      </c>
      <c r="G224" s="31">
        <v>8173</v>
      </c>
      <c r="H224" s="33">
        <v>1.0133300000000001</v>
      </c>
      <c r="I224" s="33">
        <v>1</v>
      </c>
      <c r="J224" s="33">
        <v>1.41333</v>
      </c>
      <c r="K224" s="33">
        <v>0.8</v>
      </c>
      <c r="L224" s="90" t="s">
        <v>12</v>
      </c>
      <c r="M224" s="31">
        <v>23519</v>
      </c>
      <c r="N224" s="32">
        <v>3.1955163043478261</v>
      </c>
      <c r="O224" s="31">
        <v>19</v>
      </c>
      <c r="P224" s="114">
        <v>109</v>
      </c>
      <c r="Q224" s="31">
        <v>25998</v>
      </c>
      <c r="R224" s="32">
        <v>3.5323369565217391</v>
      </c>
      <c r="S224" s="32">
        <v>1.1054041413325397</v>
      </c>
      <c r="T224" s="31">
        <v>71</v>
      </c>
      <c r="U224" s="31">
        <v>675</v>
      </c>
      <c r="V224" s="31">
        <v>8</v>
      </c>
      <c r="W224" s="90" t="s">
        <v>12</v>
      </c>
      <c r="X224" s="31">
        <v>7360</v>
      </c>
      <c r="Y224" s="31">
        <v>76250</v>
      </c>
      <c r="Z224" s="31">
        <v>23097</v>
      </c>
      <c r="AA224" s="31">
        <v>0</v>
      </c>
      <c r="AB224" s="31">
        <v>52017</v>
      </c>
      <c r="AC224" s="31">
        <v>151364</v>
      </c>
      <c r="AD224" s="31">
        <v>0</v>
      </c>
      <c r="AE224" s="31">
        <v>0</v>
      </c>
      <c r="AF224" s="90" t="s">
        <v>12</v>
      </c>
      <c r="AG224" s="31">
        <v>81971</v>
      </c>
      <c r="AH224" s="31">
        <v>23595</v>
      </c>
      <c r="AI224" s="31">
        <v>103353</v>
      </c>
      <c r="AJ224" s="31">
        <v>208919</v>
      </c>
      <c r="AK224" s="31">
        <v>0</v>
      </c>
      <c r="AL224" s="36">
        <v>28.385733695652174</v>
      </c>
      <c r="AM224" s="31">
        <v>185822</v>
      </c>
      <c r="AN224" s="31">
        <v>23097</v>
      </c>
      <c r="AO224" s="31">
        <v>0</v>
      </c>
    </row>
    <row r="225" spans="1:41" hidden="1" outlineLevel="2" x14ac:dyDescent="0.2">
      <c r="A225" s="35">
        <v>923461444</v>
      </c>
      <c r="B225" s="35" t="s">
        <v>162</v>
      </c>
      <c r="C225" s="31" t="s">
        <v>12</v>
      </c>
      <c r="E225" s="90" t="s">
        <v>12</v>
      </c>
      <c r="F225" s="31">
        <v>25569</v>
      </c>
      <c r="G225" s="31">
        <v>11121</v>
      </c>
      <c r="H225" s="33">
        <v>6.7</v>
      </c>
      <c r="I225" s="33">
        <v>1</v>
      </c>
      <c r="J225" s="33">
        <v>7.05</v>
      </c>
      <c r="K225" s="33">
        <v>2.0499999999999998</v>
      </c>
      <c r="L225" s="90" t="s">
        <v>12</v>
      </c>
      <c r="M225" s="31">
        <v>114643</v>
      </c>
      <c r="N225" s="32">
        <v>4.4836716336188349</v>
      </c>
      <c r="O225" s="31">
        <v>98</v>
      </c>
      <c r="P225" s="114">
        <v>109</v>
      </c>
      <c r="Q225" s="31">
        <v>345120</v>
      </c>
      <c r="R225" s="32">
        <v>13.49759474363487</v>
      </c>
      <c r="S225" s="32">
        <v>3.0103887721012184</v>
      </c>
      <c r="T225" s="31">
        <v>50394</v>
      </c>
      <c r="U225" s="31">
        <v>38258</v>
      </c>
      <c r="V225" s="31">
        <v>21</v>
      </c>
      <c r="W225" s="90" t="s">
        <v>12</v>
      </c>
      <c r="X225" s="31">
        <v>25569</v>
      </c>
      <c r="Y225" s="31">
        <v>1145290</v>
      </c>
      <c r="Z225" s="31">
        <v>84012</v>
      </c>
      <c r="AA225" s="31">
        <v>0</v>
      </c>
      <c r="AB225" s="31">
        <v>39600</v>
      </c>
      <c r="AC225" s="31">
        <v>1268902</v>
      </c>
      <c r="AD225" s="31">
        <v>0</v>
      </c>
      <c r="AE225" s="31">
        <v>0</v>
      </c>
      <c r="AF225" s="90" t="s">
        <v>12</v>
      </c>
      <c r="AG225" s="31">
        <v>963955</v>
      </c>
      <c r="AH225" s="31">
        <v>226140</v>
      </c>
      <c r="AI225" s="31">
        <v>53688</v>
      </c>
      <c r="AJ225" s="31">
        <v>1243783</v>
      </c>
      <c r="AK225" s="31">
        <v>0</v>
      </c>
      <c r="AL225" s="36">
        <v>48.644178497399196</v>
      </c>
      <c r="AM225" s="31">
        <v>1159771</v>
      </c>
      <c r="AN225" s="31">
        <v>84012</v>
      </c>
      <c r="AO225" s="31">
        <v>0</v>
      </c>
    </row>
    <row r="226" spans="1:41" hidden="1" outlineLevel="2" x14ac:dyDescent="0.2">
      <c r="A226" s="35">
        <v>923461565</v>
      </c>
      <c r="B226" s="35" t="s">
        <v>162</v>
      </c>
      <c r="C226" s="31" t="s">
        <v>12</v>
      </c>
      <c r="E226" s="90" t="s">
        <v>12</v>
      </c>
      <c r="F226" s="31">
        <v>28390</v>
      </c>
      <c r="G226" s="31">
        <v>11349</v>
      </c>
      <c r="H226" s="33">
        <v>6.8857100000000004</v>
      </c>
      <c r="I226" s="33">
        <v>0</v>
      </c>
      <c r="J226" s="33">
        <v>13.65714</v>
      </c>
      <c r="K226" s="33">
        <v>0</v>
      </c>
      <c r="L226" s="90" t="s">
        <v>12</v>
      </c>
      <c r="M226" s="31">
        <v>123049</v>
      </c>
      <c r="N226" s="32">
        <v>4.3342374075378656</v>
      </c>
      <c r="O226" s="31">
        <v>161</v>
      </c>
      <c r="P226" s="114">
        <v>109</v>
      </c>
      <c r="Q226" s="31">
        <v>199164</v>
      </c>
      <c r="R226" s="32">
        <v>7.0152870729129972</v>
      </c>
      <c r="S226" s="32">
        <v>1.61857471413827</v>
      </c>
      <c r="T226" s="31">
        <v>36609</v>
      </c>
      <c r="U226" s="31">
        <v>18962</v>
      </c>
      <c r="V226" s="31">
        <v>25</v>
      </c>
      <c r="W226" s="90" t="s">
        <v>12</v>
      </c>
      <c r="X226" s="31">
        <v>28390</v>
      </c>
      <c r="Y226" s="31">
        <v>2009390</v>
      </c>
      <c r="Z226" s="31">
        <v>85151</v>
      </c>
      <c r="AA226" s="31">
        <v>0</v>
      </c>
      <c r="AB226" s="31">
        <v>36243</v>
      </c>
      <c r="AC226" s="31">
        <v>2130784</v>
      </c>
      <c r="AD226" s="31">
        <v>0</v>
      </c>
      <c r="AE226" s="31">
        <v>0</v>
      </c>
      <c r="AF226" s="90" t="s">
        <v>12</v>
      </c>
      <c r="AG226" s="31">
        <v>1419372</v>
      </c>
      <c r="AH226" s="31">
        <v>223643</v>
      </c>
      <c r="AI226" s="31">
        <v>487769</v>
      </c>
      <c r="AJ226" s="31">
        <v>2130784</v>
      </c>
      <c r="AK226" s="31">
        <v>0</v>
      </c>
      <c r="AL226" s="36">
        <v>75.054033110250089</v>
      </c>
      <c r="AM226" s="31">
        <v>2045633</v>
      </c>
      <c r="AN226" s="31">
        <v>85151</v>
      </c>
      <c r="AO226" s="31">
        <v>0</v>
      </c>
    </row>
    <row r="227" spans="1:41" hidden="1" outlineLevel="2" x14ac:dyDescent="0.2">
      <c r="A227" s="35">
        <v>923461594</v>
      </c>
      <c r="B227" s="35" t="s">
        <v>162</v>
      </c>
      <c r="C227" s="31" t="s">
        <v>12</v>
      </c>
      <c r="E227" s="90" t="s">
        <v>12</v>
      </c>
      <c r="F227" s="31">
        <v>24015</v>
      </c>
      <c r="G227" s="31">
        <v>11852</v>
      </c>
      <c r="H227" s="33">
        <v>3.94286</v>
      </c>
      <c r="I227" s="33">
        <v>2</v>
      </c>
      <c r="J227" s="33">
        <v>6.17143</v>
      </c>
      <c r="K227" s="33">
        <v>0</v>
      </c>
      <c r="L227" s="90" t="s">
        <v>12</v>
      </c>
      <c r="M227" s="31">
        <v>84457</v>
      </c>
      <c r="N227" s="32">
        <v>3.5168436393920466</v>
      </c>
      <c r="O227" s="31">
        <v>91</v>
      </c>
      <c r="P227" s="114">
        <v>109</v>
      </c>
      <c r="Q227" s="31">
        <v>195216</v>
      </c>
      <c r="R227" s="32">
        <v>8.1289194253591504</v>
      </c>
      <c r="S227" s="32">
        <v>2.3114247486886819</v>
      </c>
      <c r="T227" s="31">
        <v>33831</v>
      </c>
      <c r="U227" s="31">
        <v>39309</v>
      </c>
      <c r="V227" s="31">
        <v>21</v>
      </c>
      <c r="W227" s="90" t="s">
        <v>12</v>
      </c>
      <c r="X227" s="31">
        <v>24015</v>
      </c>
      <c r="Y227" s="31">
        <v>797158</v>
      </c>
      <c r="Z227" s="31">
        <v>82348</v>
      </c>
      <c r="AA227" s="31">
        <v>0</v>
      </c>
      <c r="AB227" s="31">
        <v>65203</v>
      </c>
      <c r="AC227" s="31">
        <v>944709</v>
      </c>
      <c r="AD227" s="31">
        <v>0</v>
      </c>
      <c r="AE227" s="31">
        <v>0</v>
      </c>
      <c r="AF227" s="90" t="s">
        <v>12</v>
      </c>
      <c r="AG227" s="31">
        <v>678164</v>
      </c>
      <c r="AH227" s="31">
        <v>114735</v>
      </c>
      <c r="AI227" s="31">
        <v>114519</v>
      </c>
      <c r="AJ227" s="31">
        <v>907418</v>
      </c>
      <c r="AK227" s="31">
        <v>0</v>
      </c>
      <c r="AL227" s="36">
        <v>37.785467416198209</v>
      </c>
      <c r="AM227" s="31">
        <v>825898</v>
      </c>
      <c r="AN227" s="31">
        <v>81520</v>
      </c>
      <c r="AO227" s="31">
        <v>0</v>
      </c>
    </row>
    <row r="228" spans="1:41" hidden="1" outlineLevel="2" x14ac:dyDescent="0.2">
      <c r="A228" s="35">
        <v>923461805</v>
      </c>
      <c r="B228" s="35" t="s">
        <v>162</v>
      </c>
      <c r="C228" s="31" t="s">
        <v>12</v>
      </c>
      <c r="E228" s="90" t="s">
        <v>12</v>
      </c>
      <c r="F228" s="31">
        <v>17349</v>
      </c>
      <c r="G228" s="31">
        <v>7164</v>
      </c>
      <c r="H228" s="33">
        <v>3</v>
      </c>
      <c r="I228" s="33">
        <v>2.4571399999999999</v>
      </c>
      <c r="J228" s="33">
        <v>6.4571399999999999</v>
      </c>
      <c r="K228" s="33">
        <v>1.3714299999999999</v>
      </c>
      <c r="L228" s="90" t="s">
        <v>12</v>
      </c>
      <c r="M228" s="31">
        <v>50794</v>
      </c>
      <c r="N228" s="32">
        <v>2.9277768171076142</v>
      </c>
      <c r="O228" s="31">
        <v>72</v>
      </c>
      <c r="P228" s="114">
        <v>109</v>
      </c>
      <c r="Q228" s="31">
        <v>193765</v>
      </c>
      <c r="R228" s="32">
        <v>11.168655253905124</v>
      </c>
      <c r="S228" s="32">
        <v>3.8147222112847974</v>
      </c>
      <c r="T228" s="31">
        <v>18699</v>
      </c>
      <c r="U228" s="31">
        <v>35221</v>
      </c>
      <c r="V228" s="31">
        <v>15</v>
      </c>
      <c r="W228" s="90" t="s">
        <v>12</v>
      </c>
      <c r="X228" s="31">
        <v>17349</v>
      </c>
      <c r="Y228" s="31">
        <v>713346</v>
      </c>
      <c r="Z228" s="31">
        <v>53666</v>
      </c>
      <c r="AA228" s="31">
        <v>0</v>
      </c>
      <c r="AB228" s="31">
        <v>122772</v>
      </c>
      <c r="AC228" s="31">
        <v>889784</v>
      </c>
      <c r="AD228" s="31">
        <v>0</v>
      </c>
      <c r="AE228" s="31">
        <v>0</v>
      </c>
      <c r="AF228" s="90" t="s">
        <v>12</v>
      </c>
      <c r="AG228" s="31">
        <v>463755</v>
      </c>
      <c r="AH228" s="31">
        <v>121326</v>
      </c>
      <c r="AI228" s="31">
        <v>183640</v>
      </c>
      <c r="AJ228" s="31">
        <v>768721</v>
      </c>
      <c r="AK228" s="31">
        <v>0</v>
      </c>
      <c r="AL228" s="36">
        <v>44.309239725632601</v>
      </c>
      <c r="AM228" s="31">
        <v>715055</v>
      </c>
      <c r="AN228" s="31">
        <v>53666</v>
      </c>
      <c r="AO228" s="31">
        <v>0</v>
      </c>
    </row>
    <row r="229" spans="1:41" hidden="1" outlineLevel="2" x14ac:dyDescent="0.2">
      <c r="A229" s="35">
        <v>923460063</v>
      </c>
      <c r="B229" s="35" t="s">
        <v>162</v>
      </c>
      <c r="C229" s="31" t="s">
        <v>12</v>
      </c>
      <c r="E229" s="90" t="s">
        <v>12</v>
      </c>
      <c r="F229" s="31">
        <v>36697</v>
      </c>
      <c r="G229" s="31">
        <v>17474</v>
      </c>
      <c r="H229" s="33">
        <v>5.5733300000000003</v>
      </c>
      <c r="I229" s="33">
        <v>1.0133300000000001</v>
      </c>
      <c r="J229" s="33">
        <v>11.06667</v>
      </c>
      <c r="K229" s="33">
        <v>3.0933299999999999</v>
      </c>
      <c r="L229" s="90" t="s">
        <v>12</v>
      </c>
      <c r="M229" s="31">
        <v>114059</v>
      </c>
      <c r="N229" s="32">
        <v>3.1081287298689264</v>
      </c>
      <c r="O229" s="31">
        <v>123</v>
      </c>
      <c r="P229" s="114">
        <v>109</v>
      </c>
      <c r="Q229" s="31">
        <v>325084</v>
      </c>
      <c r="R229" s="32">
        <v>8.8585987955418695</v>
      </c>
      <c r="S229" s="32">
        <v>2.850138963168185</v>
      </c>
      <c r="T229" s="31">
        <v>26316</v>
      </c>
      <c r="U229" s="31">
        <v>47687</v>
      </c>
      <c r="V229" s="31">
        <v>20</v>
      </c>
      <c r="W229" s="90" t="s">
        <v>12</v>
      </c>
      <c r="X229" s="31">
        <v>36697</v>
      </c>
      <c r="Y229" s="31">
        <v>997980</v>
      </c>
      <c r="Z229" s="31">
        <v>113548</v>
      </c>
      <c r="AA229" s="31">
        <v>0</v>
      </c>
      <c r="AB229" s="31">
        <v>180252</v>
      </c>
      <c r="AC229" s="31">
        <v>1291780</v>
      </c>
      <c r="AD229" s="31">
        <v>997980</v>
      </c>
      <c r="AE229" s="31">
        <v>0</v>
      </c>
      <c r="AF229" s="90" t="s">
        <v>12</v>
      </c>
      <c r="AG229" s="31">
        <v>864360</v>
      </c>
      <c r="AH229" s="31">
        <v>171460</v>
      </c>
      <c r="AI229" s="31">
        <v>282312</v>
      </c>
      <c r="AJ229" s="31">
        <v>1318132</v>
      </c>
      <c r="AK229" s="31">
        <v>0</v>
      </c>
      <c r="AL229" s="36">
        <v>35.919339455541326</v>
      </c>
      <c r="AM229" s="31">
        <v>1204584</v>
      </c>
      <c r="AN229" s="31">
        <v>113548</v>
      </c>
      <c r="AO229" s="31">
        <v>0</v>
      </c>
    </row>
    <row r="230" spans="1:41" outlineLevel="1" collapsed="1" x14ac:dyDescent="0.2">
      <c r="C230" s="31"/>
      <c r="D230" s="113"/>
      <c r="E230" s="90" t="s">
        <v>12</v>
      </c>
      <c r="F230" s="31">
        <v>805387</v>
      </c>
      <c r="G230" s="31">
        <v>421097</v>
      </c>
      <c r="H230" s="33">
        <v>110.49574999999999</v>
      </c>
      <c r="I230" s="33">
        <v>20.703800000000001</v>
      </c>
      <c r="J230" s="33">
        <v>240.01873000000001</v>
      </c>
      <c r="K230" s="33">
        <v>24.757359999999998</v>
      </c>
      <c r="L230" s="90" t="s">
        <v>12</v>
      </c>
      <c r="M230" s="31">
        <v>3015484</v>
      </c>
      <c r="N230" s="32">
        <v>93.131564041197805</v>
      </c>
      <c r="O230" s="31">
        <v>2201</v>
      </c>
      <c r="P230" s="114">
        <v>2133</v>
      </c>
      <c r="Q230" s="31">
        <v>5352338</v>
      </c>
      <c r="R230" s="32">
        <v>6.6456722047909889</v>
      </c>
      <c r="S230" s="32">
        <v>1.774951550066258</v>
      </c>
      <c r="T230" s="31">
        <v>555192</v>
      </c>
      <c r="U230" s="31">
        <v>582178</v>
      </c>
      <c r="V230" s="31">
        <v>409</v>
      </c>
      <c r="W230" s="90" t="s">
        <v>12</v>
      </c>
      <c r="X230" s="31">
        <v>805387</v>
      </c>
      <c r="Y230" s="31">
        <v>22129943</v>
      </c>
      <c r="Z230" s="31">
        <v>3163597</v>
      </c>
      <c r="AA230" s="31">
        <v>1567</v>
      </c>
      <c r="AB230" s="31">
        <v>3135039</v>
      </c>
      <c r="AC230" s="31">
        <v>28430146</v>
      </c>
      <c r="AD230" s="31">
        <v>1015130</v>
      </c>
      <c r="AE230" s="31">
        <v>2785</v>
      </c>
      <c r="AF230" s="90" t="s">
        <v>12</v>
      </c>
      <c r="AG230" s="31">
        <v>19221792</v>
      </c>
      <c r="AH230" s="31">
        <v>3796995</v>
      </c>
      <c r="AI230" s="31">
        <v>5165593</v>
      </c>
      <c r="AJ230" s="31">
        <v>28184380</v>
      </c>
      <c r="AK230" s="31">
        <v>1443225</v>
      </c>
      <c r="AL230" s="36">
        <v>34.994828573095916</v>
      </c>
      <c r="AM230" s="31">
        <v>25028512</v>
      </c>
      <c r="AN230" s="31">
        <v>3154301</v>
      </c>
      <c r="AO230" s="31">
        <v>1567</v>
      </c>
    </row>
    <row r="231" spans="1:41" hidden="1" outlineLevel="2" x14ac:dyDescent="0.2">
      <c r="A231" s="35">
        <v>928030033</v>
      </c>
      <c r="B231" s="35" t="s">
        <v>594</v>
      </c>
      <c r="C231" s="31" t="s">
        <v>405</v>
      </c>
      <c r="E231" s="90" t="s">
        <v>405</v>
      </c>
      <c r="F231" s="31">
        <v>2944</v>
      </c>
      <c r="G231" s="31">
        <v>611</v>
      </c>
      <c r="H231" s="33">
        <v>1.14286</v>
      </c>
      <c r="I231" s="33">
        <v>0</v>
      </c>
      <c r="J231" s="33">
        <v>0.91429000000000005</v>
      </c>
      <c r="K231" s="33">
        <v>1</v>
      </c>
      <c r="L231" s="90" t="s">
        <v>405</v>
      </c>
      <c r="M231" s="31">
        <v>29057</v>
      </c>
      <c r="N231" s="32">
        <v>9.8699048913043477</v>
      </c>
      <c r="O231" s="31">
        <v>36</v>
      </c>
      <c r="P231" s="114">
        <v>0</v>
      </c>
      <c r="Q231" s="31">
        <v>13004</v>
      </c>
      <c r="R231" s="32">
        <v>4.4171195652173916</v>
      </c>
      <c r="S231" s="32">
        <v>0.4475341570017552</v>
      </c>
      <c r="T231" s="31">
        <v>231</v>
      </c>
      <c r="U231" s="31">
        <v>255</v>
      </c>
      <c r="V231" s="31">
        <v>5</v>
      </c>
      <c r="W231" s="90" t="s">
        <v>405</v>
      </c>
      <c r="X231" s="31">
        <v>2944</v>
      </c>
      <c r="Y231" s="31">
        <v>23035</v>
      </c>
      <c r="Z231" s="31">
        <v>13430</v>
      </c>
      <c r="AA231" s="31">
        <v>6453</v>
      </c>
      <c r="AB231" s="31">
        <v>32818</v>
      </c>
      <c r="AC231" s="31">
        <v>75736</v>
      </c>
      <c r="AD231" s="31">
        <v>0</v>
      </c>
      <c r="AE231" s="31">
        <v>6453</v>
      </c>
      <c r="AF231" s="90" t="s">
        <v>405</v>
      </c>
      <c r="AG231" s="31">
        <v>48237</v>
      </c>
      <c r="AH231" s="31">
        <v>14176</v>
      </c>
      <c r="AI231" s="31">
        <v>28855</v>
      </c>
      <c r="AJ231" s="31">
        <v>91268</v>
      </c>
      <c r="AK231" s="31">
        <v>0</v>
      </c>
      <c r="AL231" s="36">
        <v>31.001358695652176</v>
      </c>
      <c r="AM231" s="31">
        <v>71385</v>
      </c>
      <c r="AN231" s="31">
        <v>13430</v>
      </c>
      <c r="AO231" s="31">
        <v>6453</v>
      </c>
    </row>
    <row r="232" spans="1:41" hidden="1" outlineLevel="2" x14ac:dyDescent="0.2">
      <c r="A232" s="35">
        <v>928030393</v>
      </c>
      <c r="B232" s="35" t="s">
        <v>594</v>
      </c>
      <c r="C232" s="31" t="s">
        <v>405</v>
      </c>
      <c r="E232" s="90" t="s">
        <v>405</v>
      </c>
      <c r="F232" s="31">
        <v>2991</v>
      </c>
      <c r="G232" s="31">
        <v>2529</v>
      </c>
      <c r="H232" s="33">
        <v>0</v>
      </c>
      <c r="I232" s="33">
        <v>1</v>
      </c>
      <c r="J232" s="33">
        <v>1.4</v>
      </c>
      <c r="K232" s="33">
        <v>0.34286</v>
      </c>
      <c r="L232" s="90" t="s">
        <v>405</v>
      </c>
      <c r="M232" s="31">
        <v>18737</v>
      </c>
      <c r="N232" s="32">
        <v>6.2644600468070877</v>
      </c>
      <c r="O232" s="31">
        <v>30</v>
      </c>
      <c r="P232" s="114">
        <v>0</v>
      </c>
      <c r="Q232" s="31">
        <v>13357</v>
      </c>
      <c r="R232" s="32">
        <v>4.4657305249080572</v>
      </c>
      <c r="S232" s="32">
        <v>0.71286758819448148</v>
      </c>
      <c r="T232" s="31">
        <v>146</v>
      </c>
      <c r="U232" s="31">
        <v>249</v>
      </c>
      <c r="V232" s="31">
        <v>6</v>
      </c>
      <c r="W232" s="90" t="s">
        <v>405</v>
      </c>
      <c r="X232" s="31">
        <v>2991</v>
      </c>
      <c r="Y232" s="31">
        <v>29871</v>
      </c>
      <c r="Z232" s="31">
        <v>14043</v>
      </c>
      <c r="AA232" s="31">
        <v>0</v>
      </c>
      <c r="AB232" s="31">
        <v>35653</v>
      </c>
      <c r="AC232" s="31">
        <v>79567</v>
      </c>
      <c r="AD232" s="31">
        <v>0</v>
      </c>
      <c r="AE232" s="31">
        <v>0</v>
      </c>
      <c r="AF232" s="90" t="s">
        <v>405</v>
      </c>
      <c r="AG232" s="31">
        <v>52719</v>
      </c>
      <c r="AH232" s="31">
        <v>15202</v>
      </c>
      <c r="AI232" s="31">
        <v>27476</v>
      </c>
      <c r="AJ232" s="31">
        <v>95397</v>
      </c>
      <c r="AK232" s="31">
        <v>0</v>
      </c>
      <c r="AL232" s="36">
        <v>31.894684052156471</v>
      </c>
      <c r="AM232" s="31">
        <v>81354</v>
      </c>
      <c r="AN232" s="31">
        <v>14043</v>
      </c>
      <c r="AO232" s="31">
        <v>0</v>
      </c>
    </row>
    <row r="233" spans="1:41" hidden="1" outlineLevel="2" x14ac:dyDescent="0.2">
      <c r="A233" s="35">
        <v>928030573</v>
      </c>
      <c r="B233" s="35" t="s">
        <v>594</v>
      </c>
      <c r="C233" s="31" t="s">
        <v>405</v>
      </c>
      <c r="E233" s="90" t="s">
        <v>405</v>
      </c>
      <c r="F233" s="31">
        <v>5529</v>
      </c>
      <c r="G233" s="31">
        <v>2713</v>
      </c>
      <c r="H233" s="33">
        <v>0</v>
      </c>
      <c r="I233" s="33">
        <v>1</v>
      </c>
      <c r="J233" s="33">
        <v>2.3714300000000001</v>
      </c>
      <c r="K233" s="33">
        <v>0.85714000000000001</v>
      </c>
      <c r="L233" s="90" t="s">
        <v>405</v>
      </c>
      <c r="M233" s="31">
        <v>29663</v>
      </c>
      <c r="N233" s="32">
        <v>5.3649846265147403</v>
      </c>
      <c r="O233" s="31">
        <v>43</v>
      </c>
      <c r="P233" s="114">
        <v>3</v>
      </c>
      <c r="Q233" s="31">
        <v>21985</v>
      </c>
      <c r="R233" s="32">
        <v>3.9763067462470612</v>
      </c>
      <c r="S233" s="32">
        <v>0.74115901965411457</v>
      </c>
      <c r="T233" s="31">
        <v>266</v>
      </c>
      <c r="U233" s="31">
        <v>1293</v>
      </c>
      <c r="V233" s="31">
        <v>7</v>
      </c>
      <c r="W233" s="90" t="s">
        <v>405</v>
      </c>
      <c r="X233" s="31">
        <v>5529</v>
      </c>
      <c r="Y233" s="31">
        <v>20938</v>
      </c>
      <c r="Z233" s="31">
        <v>22083</v>
      </c>
      <c r="AA233" s="31">
        <v>9838</v>
      </c>
      <c r="AB233" s="31">
        <v>48371</v>
      </c>
      <c r="AC233" s="31">
        <v>101230</v>
      </c>
      <c r="AD233" s="31">
        <v>0</v>
      </c>
      <c r="AE233" s="31">
        <v>9838</v>
      </c>
      <c r="AF233" s="90" t="s">
        <v>405</v>
      </c>
      <c r="AG233" s="31">
        <v>88963</v>
      </c>
      <c r="AH233" s="31">
        <v>15141</v>
      </c>
      <c r="AI233" s="31">
        <v>19297</v>
      </c>
      <c r="AJ233" s="31">
        <v>123401</v>
      </c>
      <c r="AK233" s="31">
        <v>0</v>
      </c>
      <c r="AL233" s="36">
        <v>22.31886417073612</v>
      </c>
      <c r="AM233" s="31">
        <v>91480</v>
      </c>
      <c r="AN233" s="31">
        <v>22083</v>
      </c>
      <c r="AO233" s="31">
        <v>9838</v>
      </c>
    </row>
    <row r="234" spans="1:41" hidden="1" outlineLevel="2" x14ac:dyDescent="0.2">
      <c r="A234" s="35">
        <v>928031353</v>
      </c>
      <c r="B234" s="35" t="s">
        <v>594</v>
      </c>
      <c r="C234" s="31" t="s">
        <v>405</v>
      </c>
      <c r="E234" s="90" t="s">
        <v>405</v>
      </c>
      <c r="F234" s="31">
        <v>2492</v>
      </c>
      <c r="G234" s="31">
        <v>628</v>
      </c>
      <c r="H234" s="33">
        <v>0</v>
      </c>
      <c r="I234" s="33">
        <v>0</v>
      </c>
      <c r="J234" s="33">
        <v>0.28571000000000002</v>
      </c>
      <c r="K234" s="33">
        <v>0.57142999999999999</v>
      </c>
      <c r="L234" s="90" t="s">
        <v>405</v>
      </c>
      <c r="M234" s="31">
        <v>17616</v>
      </c>
      <c r="N234" s="32">
        <v>7.069020866773676</v>
      </c>
      <c r="O234" s="31">
        <v>17</v>
      </c>
      <c r="P234" s="114">
        <v>0</v>
      </c>
      <c r="Q234" s="31">
        <v>3218</v>
      </c>
      <c r="R234" s="32">
        <v>1.2913322632423756</v>
      </c>
      <c r="S234" s="32">
        <v>0.18267484105358764</v>
      </c>
      <c r="T234" s="31">
        <v>57</v>
      </c>
      <c r="U234" s="31">
        <v>150</v>
      </c>
      <c r="V234" s="31">
        <v>4</v>
      </c>
      <c r="W234" s="90" t="s">
        <v>405</v>
      </c>
      <c r="X234" s="31">
        <v>2492</v>
      </c>
      <c r="Y234" s="31">
        <v>5242</v>
      </c>
      <c r="Z234" s="31">
        <v>6994</v>
      </c>
      <c r="AA234" s="31">
        <v>0</v>
      </c>
      <c r="AB234" s="31">
        <v>15752</v>
      </c>
      <c r="AC234" s="31">
        <v>27988</v>
      </c>
      <c r="AD234" s="31">
        <v>0</v>
      </c>
      <c r="AE234" s="31">
        <v>0</v>
      </c>
      <c r="AF234" s="90" t="s">
        <v>405</v>
      </c>
      <c r="AG234" s="31">
        <v>14342</v>
      </c>
      <c r="AH234" s="31">
        <v>1602</v>
      </c>
      <c r="AI234" s="31">
        <v>13562</v>
      </c>
      <c r="AJ234" s="31">
        <v>29506</v>
      </c>
      <c r="AK234" s="31">
        <v>0</v>
      </c>
      <c r="AL234" s="36">
        <v>11.840288924558587</v>
      </c>
      <c r="AM234" s="31">
        <v>22512</v>
      </c>
      <c r="AN234" s="31">
        <v>6994</v>
      </c>
      <c r="AO234" s="31">
        <v>0</v>
      </c>
    </row>
    <row r="235" spans="1:41" hidden="1" outlineLevel="2" x14ac:dyDescent="0.2">
      <c r="A235" s="35">
        <v>904100203</v>
      </c>
      <c r="B235" s="35" t="s">
        <v>288</v>
      </c>
      <c r="C235" s="31" t="s">
        <v>405</v>
      </c>
      <c r="D235" s="6" t="s">
        <v>328</v>
      </c>
      <c r="E235" s="90" t="s">
        <v>405</v>
      </c>
      <c r="F235" s="31">
        <v>75218</v>
      </c>
      <c r="G235" s="31">
        <v>600</v>
      </c>
      <c r="H235" s="33">
        <v>1.0133300000000001</v>
      </c>
      <c r="I235" s="33">
        <v>0.31579000000000002</v>
      </c>
      <c r="J235" s="33">
        <v>0.64</v>
      </c>
      <c r="K235" s="33">
        <v>1.06667</v>
      </c>
      <c r="L235" s="90" t="s">
        <v>405</v>
      </c>
      <c r="M235" s="31">
        <v>19330</v>
      </c>
      <c r="N235" s="32">
        <v>0.25698635964795663</v>
      </c>
      <c r="O235" s="31">
        <v>10</v>
      </c>
      <c r="P235" s="114">
        <v>96</v>
      </c>
      <c r="Q235" s="31">
        <v>15861</v>
      </c>
      <c r="R235" s="32">
        <v>0.21086707968837246</v>
      </c>
      <c r="S235" s="32">
        <v>0.82053802379720642</v>
      </c>
      <c r="T235" s="31">
        <v>370</v>
      </c>
      <c r="U235" s="31">
        <v>222</v>
      </c>
      <c r="V235" s="31">
        <v>3</v>
      </c>
      <c r="W235" s="90" t="s">
        <v>405</v>
      </c>
      <c r="X235" s="31">
        <v>75218</v>
      </c>
      <c r="Y235" s="31">
        <v>163750</v>
      </c>
      <c r="Z235" s="31">
        <v>147651</v>
      </c>
      <c r="AA235" s="31">
        <v>0</v>
      </c>
      <c r="AB235" s="31">
        <v>18979</v>
      </c>
      <c r="AC235" s="31">
        <v>330380</v>
      </c>
      <c r="AD235" s="31">
        <v>0</v>
      </c>
      <c r="AE235" s="31">
        <v>0</v>
      </c>
      <c r="AF235" s="90" t="s">
        <v>405</v>
      </c>
      <c r="AG235" s="31">
        <v>126114</v>
      </c>
      <c r="AH235" s="31">
        <v>106347</v>
      </c>
      <c r="AI235" s="31">
        <v>106898</v>
      </c>
      <c r="AJ235" s="31">
        <v>339359</v>
      </c>
      <c r="AK235" s="31">
        <v>0</v>
      </c>
      <c r="AL235" s="36">
        <v>4.5116727379084791</v>
      </c>
      <c r="AM235" s="31">
        <v>191708</v>
      </c>
      <c r="AN235" s="31">
        <v>147651</v>
      </c>
      <c r="AO235" s="31">
        <v>0</v>
      </c>
    </row>
    <row r="236" spans="1:41" hidden="1" outlineLevel="2" x14ac:dyDescent="0.2">
      <c r="A236" s="35">
        <v>904100182</v>
      </c>
      <c r="B236" s="35" t="s">
        <v>288</v>
      </c>
      <c r="C236" s="31" t="s">
        <v>405</v>
      </c>
      <c r="D236" s="6" t="s">
        <v>330</v>
      </c>
      <c r="E236" s="90" t="s">
        <v>405</v>
      </c>
      <c r="F236" s="31">
        <v>31005</v>
      </c>
      <c r="G236" s="31">
        <v>8815</v>
      </c>
      <c r="H236" s="33">
        <v>4</v>
      </c>
      <c r="I236" s="33">
        <v>1.0133300000000001</v>
      </c>
      <c r="J236" s="33">
        <v>3.2533300000000001</v>
      </c>
      <c r="K236" s="33">
        <v>2.1333299999999999</v>
      </c>
      <c r="L236" s="90" t="s">
        <v>405</v>
      </c>
      <c r="M236" s="31">
        <v>109533</v>
      </c>
      <c r="N236" s="32">
        <v>3.5327527818093856</v>
      </c>
      <c r="O236" s="31">
        <v>66</v>
      </c>
      <c r="P236" s="114">
        <v>96</v>
      </c>
      <c r="Q236" s="31">
        <v>274550</v>
      </c>
      <c r="R236" s="32">
        <v>8.8550233833252694</v>
      </c>
      <c r="S236" s="32">
        <v>2.5065505372810022</v>
      </c>
      <c r="T236" s="31">
        <v>749</v>
      </c>
      <c r="U236" s="31">
        <v>373</v>
      </c>
      <c r="V236" s="31">
        <v>18</v>
      </c>
      <c r="W236" s="90" t="s">
        <v>405</v>
      </c>
      <c r="X236" s="31">
        <v>31005</v>
      </c>
      <c r="Y236" s="31">
        <v>78325</v>
      </c>
      <c r="Z236" s="31">
        <v>171880</v>
      </c>
      <c r="AA236" s="31">
        <v>4521</v>
      </c>
      <c r="AB236" s="31">
        <v>516030</v>
      </c>
      <c r="AC236" s="31">
        <v>770756</v>
      </c>
      <c r="AD236" s="31">
        <v>0</v>
      </c>
      <c r="AE236" s="31">
        <v>4521</v>
      </c>
      <c r="AF236" s="90" t="s">
        <v>405</v>
      </c>
      <c r="AG236" s="31">
        <v>367726</v>
      </c>
      <c r="AH236" s="31">
        <v>102596</v>
      </c>
      <c r="AI236" s="31">
        <v>193708</v>
      </c>
      <c r="AJ236" s="31">
        <v>664030</v>
      </c>
      <c r="AK236" s="31">
        <v>0</v>
      </c>
      <c r="AL236" s="36">
        <v>21.416868247056925</v>
      </c>
      <c r="AM236" s="31">
        <v>487629</v>
      </c>
      <c r="AN236" s="31">
        <v>171880</v>
      </c>
      <c r="AO236" s="31">
        <v>4521</v>
      </c>
    </row>
    <row r="237" spans="1:41" hidden="1" outlineLevel="2" x14ac:dyDescent="0.2">
      <c r="A237" s="35">
        <v>904100575</v>
      </c>
      <c r="B237" s="35" t="s">
        <v>288</v>
      </c>
      <c r="C237" s="31" t="s">
        <v>405</v>
      </c>
      <c r="D237" s="6" t="s">
        <v>330</v>
      </c>
      <c r="E237" s="90" t="s">
        <v>405</v>
      </c>
      <c r="F237" s="31">
        <v>30985</v>
      </c>
      <c r="G237" s="31">
        <v>28370</v>
      </c>
      <c r="H237" s="33">
        <v>5</v>
      </c>
      <c r="I237" s="33">
        <v>0</v>
      </c>
      <c r="J237" s="33">
        <v>6.35</v>
      </c>
      <c r="K237" s="33">
        <v>1.2749999999999999</v>
      </c>
      <c r="L237" s="90" t="s">
        <v>405</v>
      </c>
      <c r="M237" s="31">
        <v>87006</v>
      </c>
      <c r="N237" s="32">
        <v>2.8080038728416974</v>
      </c>
      <c r="O237" s="31">
        <v>75</v>
      </c>
      <c r="P237" s="114">
        <v>96</v>
      </c>
      <c r="Q237" s="31">
        <v>275004</v>
      </c>
      <c r="R237" s="32">
        <v>8.8753913183798616</v>
      </c>
      <c r="S237" s="32">
        <v>3.1607475346527827</v>
      </c>
      <c r="T237" s="31">
        <v>1024</v>
      </c>
      <c r="U237" s="31">
        <v>742</v>
      </c>
      <c r="V237" s="31">
        <v>24</v>
      </c>
      <c r="W237" s="90" t="s">
        <v>405</v>
      </c>
      <c r="X237" s="31">
        <v>30985</v>
      </c>
      <c r="Y237" s="31">
        <v>433624</v>
      </c>
      <c r="Z237" s="31">
        <v>97838</v>
      </c>
      <c r="AA237" s="31">
        <v>5521</v>
      </c>
      <c r="AB237" s="31">
        <v>99757</v>
      </c>
      <c r="AC237" s="31">
        <v>636740</v>
      </c>
      <c r="AD237" s="31">
        <v>0</v>
      </c>
      <c r="AE237" s="31">
        <v>0</v>
      </c>
      <c r="AF237" s="90" t="s">
        <v>405</v>
      </c>
      <c r="AG237" s="31">
        <v>419528</v>
      </c>
      <c r="AH237" s="31">
        <v>68478</v>
      </c>
      <c r="AI237" s="31">
        <v>99902</v>
      </c>
      <c r="AJ237" s="31">
        <v>587908</v>
      </c>
      <c r="AK237" s="31">
        <v>0</v>
      </c>
      <c r="AL237" s="36">
        <v>18.973955139583669</v>
      </c>
      <c r="AM237" s="31">
        <v>486652</v>
      </c>
      <c r="AN237" s="31">
        <v>97838</v>
      </c>
      <c r="AO237" s="31">
        <v>3418</v>
      </c>
    </row>
    <row r="238" spans="1:41" hidden="1" outlineLevel="2" x14ac:dyDescent="0.2">
      <c r="A238" s="35">
        <v>904100693</v>
      </c>
      <c r="B238" s="35" t="s">
        <v>288</v>
      </c>
      <c r="C238" s="31" t="s">
        <v>405</v>
      </c>
      <c r="D238" s="6" t="s">
        <v>330</v>
      </c>
      <c r="E238" s="90" t="s">
        <v>405</v>
      </c>
      <c r="F238" s="31">
        <v>4758</v>
      </c>
      <c r="G238" s="31">
        <v>2779</v>
      </c>
      <c r="H238" s="33">
        <v>0</v>
      </c>
      <c r="I238" s="33">
        <v>1.0256400000000001</v>
      </c>
      <c r="J238" s="33">
        <v>1.5384599999999999</v>
      </c>
      <c r="K238" s="33">
        <v>0.20513000000000001</v>
      </c>
      <c r="L238" s="90" t="s">
        <v>405</v>
      </c>
      <c r="M238" s="31">
        <v>24766</v>
      </c>
      <c r="N238" s="32">
        <v>5.2051282051282053</v>
      </c>
      <c r="O238" s="31">
        <v>37</v>
      </c>
      <c r="P238" s="114">
        <v>96</v>
      </c>
      <c r="Q238" s="31">
        <v>22463</v>
      </c>
      <c r="R238" s="32">
        <v>4.7211013030685161</v>
      </c>
      <c r="S238" s="32">
        <v>0.90700960994912383</v>
      </c>
      <c r="T238" s="31">
        <v>139</v>
      </c>
      <c r="U238" s="31">
        <v>138</v>
      </c>
      <c r="V238" s="31">
        <v>4</v>
      </c>
      <c r="W238" s="90" t="s">
        <v>405</v>
      </c>
      <c r="X238" s="31">
        <v>4758</v>
      </c>
      <c r="Y238" s="31">
        <v>24650</v>
      </c>
      <c r="Z238" s="31">
        <v>20036</v>
      </c>
      <c r="AA238" s="31">
        <v>0</v>
      </c>
      <c r="AB238" s="31">
        <v>51054</v>
      </c>
      <c r="AC238" s="31">
        <v>95740</v>
      </c>
      <c r="AD238" s="31">
        <v>0</v>
      </c>
      <c r="AE238" s="31">
        <v>0</v>
      </c>
      <c r="AF238" s="90" t="s">
        <v>405</v>
      </c>
      <c r="AG238" s="31">
        <v>54791</v>
      </c>
      <c r="AH238" s="31">
        <v>10999</v>
      </c>
      <c r="AI238" s="31">
        <v>49567</v>
      </c>
      <c r="AJ238" s="31">
        <v>115357</v>
      </c>
      <c r="AK238" s="31">
        <v>0</v>
      </c>
      <c r="AL238" s="36">
        <v>24.244850777637662</v>
      </c>
      <c r="AM238" s="31">
        <v>95321</v>
      </c>
      <c r="AN238" s="31">
        <v>20036</v>
      </c>
      <c r="AO238" s="31">
        <v>0</v>
      </c>
    </row>
    <row r="239" spans="1:41" hidden="1" outlineLevel="2" x14ac:dyDescent="0.2">
      <c r="A239" s="35">
        <v>904101053</v>
      </c>
      <c r="B239" s="35" t="s">
        <v>288</v>
      </c>
      <c r="C239" s="31" t="s">
        <v>405</v>
      </c>
      <c r="D239" s="6" t="s">
        <v>330</v>
      </c>
      <c r="E239" s="90" t="s">
        <v>405</v>
      </c>
      <c r="F239" s="31">
        <v>19292</v>
      </c>
      <c r="G239" s="31">
        <v>4416</v>
      </c>
      <c r="H239" s="33">
        <v>1</v>
      </c>
      <c r="I239" s="33">
        <v>0</v>
      </c>
      <c r="J239" s="33">
        <v>1.875</v>
      </c>
      <c r="K239" s="33">
        <v>0.1</v>
      </c>
      <c r="L239" s="90" t="s">
        <v>405</v>
      </c>
      <c r="M239" s="31">
        <v>27742</v>
      </c>
      <c r="N239" s="32">
        <v>1.4380053908355794</v>
      </c>
      <c r="O239" s="31">
        <v>52</v>
      </c>
      <c r="P239" s="114">
        <v>96</v>
      </c>
      <c r="Q239" s="31">
        <v>61277</v>
      </c>
      <c r="R239" s="32">
        <v>3.1762906904416339</v>
      </c>
      <c r="S239" s="32">
        <v>2.2088169562396365</v>
      </c>
      <c r="T239" s="31">
        <v>218</v>
      </c>
      <c r="U239" s="31">
        <v>204</v>
      </c>
      <c r="V239" s="31">
        <v>8</v>
      </c>
      <c r="W239" s="90" t="s">
        <v>405</v>
      </c>
      <c r="X239" s="31">
        <v>19292</v>
      </c>
      <c r="Y239" s="31">
        <v>178944</v>
      </c>
      <c r="Z239" s="31">
        <v>26031</v>
      </c>
      <c r="AA239" s="31">
        <v>0</v>
      </c>
      <c r="AB239" s="31">
        <v>43551</v>
      </c>
      <c r="AC239" s="31">
        <v>248526</v>
      </c>
      <c r="AD239" s="31">
        <v>3600</v>
      </c>
      <c r="AE239" s="31">
        <v>0</v>
      </c>
      <c r="AF239" s="90" t="s">
        <v>405</v>
      </c>
      <c r="AG239" s="31">
        <v>103488</v>
      </c>
      <c r="AH239" s="31">
        <v>26907</v>
      </c>
      <c r="AI239" s="31">
        <v>165349</v>
      </c>
      <c r="AJ239" s="31">
        <v>295744</v>
      </c>
      <c r="AK239" s="31">
        <v>0</v>
      </c>
      <c r="AL239" s="36">
        <v>15.329877669500311</v>
      </c>
      <c r="AM239" s="31">
        <v>269713</v>
      </c>
      <c r="AN239" s="31">
        <v>26031</v>
      </c>
      <c r="AO239" s="31">
        <v>0</v>
      </c>
    </row>
    <row r="240" spans="1:41" hidden="1" outlineLevel="2" x14ac:dyDescent="0.2">
      <c r="A240" s="35">
        <v>904101323</v>
      </c>
      <c r="B240" s="35" t="s">
        <v>288</v>
      </c>
      <c r="C240" s="31" t="s">
        <v>405</v>
      </c>
      <c r="D240" s="6" t="s">
        <v>330</v>
      </c>
      <c r="E240" s="90" t="s">
        <v>405</v>
      </c>
      <c r="F240" s="31">
        <v>3789</v>
      </c>
      <c r="G240" s="31">
        <v>1660</v>
      </c>
      <c r="H240" s="33">
        <v>0</v>
      </c>
      <c r="I240" s="33">
        <v>0.88571</v>
      </c>
      <c r="J240" s="33">
        <v>0.71428999999999998</v>
      </c>
      <c r="K240" s="33">
        <v>0.25713999999999998</v>
      </c>
      <c r="L240" s="90" t="s">
        <v>405</v>
      </c>
      <c r="M240" s="31">
        <v>17630</v>
      </c>
      <c r="N240" s="32">
        <v>4.6529427289522305</v>
      </c>
      <c r="O240" s="31">
        <v>18</v>
      </c>
      <c r="P240" s="114">
        <v>96</v>
      </c>
      <c r="Q240" s="31">
        <v>20928</v>
      </c>
      <c r="R240" s="32">
        <v>5.5233570863024548</v>
      </c>
      <c r="S240" s="32">
        <v>1.1870674985819625</v>
      </c>
      <c r="T240" s="31">
        <v>134</v>
      </c>
      <c r="U240" s="31">
        <v>363</v>
      </c>
      <c r="V240" s="31">
        <v>4</v>
      </c>
      <c r="W240" s="90" t="s">
        <v>405</v>
      </c>
      <c r="X240" s="31">
        <v>3789</v>
      </c>
      <c r="Y240" s="31">
        <v>18322</v>
      </c>
      <c r="Z240" s="31">
        <v>14686</v>
      </c>
      <c r="AA240" s="31">
        <v>0</v>
      </c>
      <c r="AB240" s="31">
        <v>19186</v>
      </c>
      <c r="AC240" s="31">
        <v>52194</v>
      </c>
      <c r="AD240" s="31">
        <v>350</v>
      </c>
      <c r="AE240" s="31">
        <v>0</v>
      </c>
      <c r="AF240" s="90" t="s">
        <v>405</v>
      </c>
      <c r="AG240" s="31">
        <v>38476</v>
      </c>
      <c r="AH240" s="31">
        <v>7129</v>
      </c>
      <c r="AI240" s="31">
        <v>14399</v>
      </c>
      <c r="AJ240" s="31">
        <v>60004</v>
      </c>
      <c r="AK240" s="31">
        <v>0</v>
      </c>
      <c r="AL240" s="36">
        <v>15.836368434943257</v>
      </c>
      <c r="AM240" s="31">
        <v>45318</v>
      </c>
      <c r="AN240" s="31">
        <v>14686</v>
      </c>
      <c r="AO240" s="31">
        <v>0</v>
      </c>
    </row>
    <row r="241" spans="1:41" hidden="1" outlineLevel="2" x14ac:dyDescent="0.2">
      <c r="A241" s="35">
        <v>904101353</v>
      </c>
      <c r="B241" s="35" t="s">
        <v>288</v>
      </c>
      <c r="C241" s="31" t="s">
        <v>405</v>
      </c>
      <c r="D241" s="6" t="s">
        <v>330</v>
      </c>
      <c r="E241" s="90" t="s">
        <v>405</v>
      </c>
      <c r="F241" s="31">
        <v>7924</v>
      </c>
      <c r="G241" s="31">
        <v>6367</v>
      </c>
      <c r="H241" s="33">
        <v>0</v>
      </c>
      <c r="I241" s="33">
        <v>1</v>
      </c>
      <c r="J241" s="33">
        <v>1.925</v>
      </c>
      <c r="K241" s="33">
        <v>0.57499999999999996</v>
      </c>
      <c r="L241" s="90" t="s">
        <v>405</v>
      </c>
      <c r="M241" s="31">
        <v>27273</v>
      </c>
      <c r="N241" s="32">
        <v>3.4418223119636546</v>
      </c>
      <c r="O241" s="31">
        <v>30</v>
      </c>
      <c r="P241" s="114">
        <v>96</v>
      </c>
      <c r="Q241" s="31">
        <v>49717</v>
      </c>
      <c r="R241" s="32">
        <v>6.2742301867743562</v>
      </c>
      <c r="S241" s="32">
        <v>1.8229384372822939</v>
      </c>
      <c r="T241" s="31">
        <v>206</v>
      </c>
      <c r="U241" s="31">
        <v>274</v>
      </c>
      <c r="V241" s="31">
        <v>11</v>
      </c>
      <c r="W241" s="90" t="s">
        <v>405</v>
      </c>
      <c r="X241" s="31">
        <v>7924</v>
      </c>
      <c r="Y241" s="31">
        <v>50876</v>
      </c>
      <c r="Z241" s="31">
        <v>30885</v>
      </c>
      <c r="AA241" s="31">
        <v>0</v>
      </c>
      <c r="AB241" s="31">
        <v>156862</v>
      </c>
      <c r="AC241" s="31">
        <v>238623</v>
      </c>
      <c r="AD241" s="31">
        <v>0</v>
      </c>
      <c r="AE241" s="31">
        <v>0</v>
      </c>
      <c r="AF241" s="90" t="s">
        <v>405</v>
      </c>
      <c r="AG241" s="31">
        <v>81563</v>
      </c>
      <c r="AH241" s="31">
        <v>15480</v>
      </c>
      <c r="AI241" s="31">
        <v>56743</v>
      </c>
      <c r="AJ241" s="31">
        <v>153786</v>
      </c>
      <c r="AK241" s="31">
        <v>0</v>
      </c>
      <c r="AL241" s="36">
        <v>19.407622412922766</v>
      </c>
      <c r="AM241" s="31">
        <v>122901</v>
      </c>
      <c r="AN241" s="31">
        <v>30885</v>
      </c>
      <c r="AO241" s="31">
        <v>0</v>
      </c>
    </row>
    <row r="242" spans="1:41" hidden="1" outlineLevel="2" x14ac:dyDescent="0.2">
      <c r="A242" s="35">
        <v>904101683</v>
      </c>
      <c r="B242" s="35" t="s">
        <v>288</v>
      </c>
      <c r="C242" s="31" t="s">
        <v>405</v>
      </c>
      <c r="D242" s="6" t="s">
        <v>330</v>
      </c>
      <c r="E242" s="90" t="s">
        <v>405</v>
      </c>
      <c r="F242" s="31">
        <v>10891</v>
      </c>
      <c r="G242" s="31">
        <v>5167</v>
      </c>
      <c r="H242" s="33">
        <v>2.1428600000000002</v>
      </c>
      <c r="I242" s="33">
        <v>2.5714299999999999</v>
      </c>
      <c r="J242" s="33">
        <v>1.4285699999999999</v>
      </c>
      <c r="K242" s="33">
        <v>0.57142999999999999</v>
      </c>
      <c r="L242" s="90" t="s">
        <v>405</v>
      </c>
      <c r="M242" s="31">
        <v>39952</v>
      </c>
      <c r="N242" s="32">
        <v>3.66835001377284</v>
      </c>
      <c r="O242" s="31">
        <v>58</v>
      </c>
      <c r="P242" s="114">
        <v>96</v>
      </c>
      <c r="Q242" s="31">
        <v>47104</v>
      </c>
      <c r="R242" s="32">
        <v>4.3250390230465525</v>
      </c>
      <c r="S242" s="32">
        <v>1.1790148177813375</v>
      </c>
      <c r="T242" s="31">
        <v>399</v>
      </c>
      <c r="U242" s="31">
        <v>362</v>
      </c>
      <c r="V242" s="31">
        <v>7</v>
      </c>
      <c r="W242" s="90" t="s">
        <v>405</v>
      </c>
      <c r="X242" s="31">
        <v>10891</v>
      </c>
      <c r="Y242" s="31">
        <v>59441</v>
      </c>
      <c r="Z242" s="31">
        <v>63251</v>
      </c>
      <c r="AA242" s="31">
        <v>0</v>
      </c>
      <c r="AB242" s="31">
        <v>122452</v>
      </c>
      <c r="AC242" s="31">
        <v>245144</v>
      </c>
      <c r="AD242" s="31">
        <v>0</v>
      </c>
      <c r="AE242" s="31">
        <v>0</v>
      </c>
      <c r="AF242" s="90" t="s">
        <v>405</v>
      </c>
      <c r="AG242" s="31">
        <v>127804</v>
      </c>
      <c r="AH242" s="31">
        <v>23409</v>
      </c>
      <c r="AI242" s="31">
        <v>77494</v>
      </c>
      <c r="AJ242" s="31">
        <v>228707</v>
      </c>
      <c r="AK242" s="31">
        <v>0</v>
      </c>
      <c r="AL242" s="36">
        <v>20.999632724267745</v>
      </c>
      <c r="AM242" s="31">
        <v>183886</v>
      </c>
      <c r="AN242" s="31">
        <v>44821</v>
      </c>
      <c r="AO242" s="31">
        <v>0</v>
      </c>
    </row>
    <row r="243" spans="1:41" hidden="1" outlineLevel="2" x14ac:dyDescent="0.2">
      <c r="A243" s="35">
        <v>904370293</v>
      </c>
      <c r="B243" s="35" t="s">
        <v>452</v>
      </c>
      <c r="C243" s="31" t="s">
        <v>405</v>
      </c>
      <c r="D243" s="6" t="s">
        <v>328</v>
      </c>
      <c r="E243" s="90" t="s">
        <v>405</v>
      </c>
      <c r="F243" s="31">
        <v>0</v>
      </c>
      <c r="G243" s="31">
        <v>0</v>
      </c>
      <c r="H243" s="33">
        <v>0</v>
      </c>
      <c r="I243" s="33">
        <v>0</v>
      </c>
      <c r="J243" s="33">
        <v>1.0133300000000001</v>
      </c>
      <c r="K243" s="33">
        <v>0</v>
      </c>
      <c r="L243" s="90" t="s">
        <v>405</v>
      </c>
      <c r="M243" s="31">
        <v>5084</v>
      </c>
      <c r="N243" s="32">
        <v>0</v>
      </c>
      <c r="O243" s="31">
        <v>0</v>
      </c>
      <c r="P243" s="114">
        <v>0</v>
      </c>
      <c r="Q243" s="31">
        <v>10242</v>
      </c>
      <c r="R243" s="32">
        <v>0</v>
      </c>
      <c r="S243" s="32">
        <v>2.0145554681353266</v>
      </c>
      <c r="T243" s="31">
        <v>0</v>
      </c>
      <c r="U243" s="31">
        <v>0</v>
      </c>
      <c r="V243" s="31">
        <v>0</v>
      </c>
      <c r="W243" s="90" t="s">
        <v>405</v>
      </c>
      <c r="X243" s="31">
        <v>0</v>
      </c>
      <c r="Y243" s="31">
        <v>0</v>
      </c>
      <c r="Z243" s="31">
        <v>60545</v>
      </c>
      <c r="AA243" s="31">
        <v>0</v>
      </c>
      <c r="AB243" s="31">
        <v>150</v>
      </c>
      <c r="AC243" s="31">
        <v>60695</v>
      </c>
      <c r="AD243" s="31" t="s">
        <v>1032</v>
      </c>
      <c r="AE243" s="31">
        <v>0</v>
      </c>
      <c r="AF243" s="90" t="s">
        <v>405</v>
      </c>
      <c r="AG243" s="31">
        <v>25595</v>
      </c>
      <c r="AH243" s="31">
        <v>11271</v>
      </c>
      <c r="AI243" s="31">
        <v>23680</v>
      </c>
      <c r="AJ243" s="31">
        <v>60546</v>
      </c>
      <c r="AK243" s="31">
        <v>0</v>
      </c>
      <c r="AL243" s="36">
        <v>0</v>
      </c>
      <c r="AM243" s="31">
        <v>1</v>
      </c>
      <c r="AN243" s="31">
        <v>60545</v>
      </c>
      <c r="AO243" s="31">
        <v>0</v>
      </c>
    </row>
    <row r="244" spans="1:41" hidden="1" outlineLevel="2" x14ac:dyDescent="0.2">
      <c r="A244" s="35">
        <v>904370093</v>
      </c>
      <c r="B244" s="35" t="s">
        <v>452</v>
      </c>
      <c r="C244" s="31" t="s">
        <v>405</v>
      </c>
      <c r="D244" s="6" t="s">
        <v>330</v>
      </c>
      <c r="E244" s="90" t="s">
        <v>405</v>
      </c>
      <c r="F244" s="31">
        <v>17581</v>
      </c>
      <c r="G244" s="31">
        <v>15755</v>
      </c>
      <c r="H244" s="33">
        <v>0</v>
      </c>
      <c r="I244" s="33">
        <v>1.82857</v>
      </c>
      <c r="J244" s="33">
        <v>5.1428599999999998</v>
      </c>
      <c r="K244" s="33">
        <v>0.4</v>
      </c>
      <c r="L244" s="90" t="s">
        <v>405</v>
      </c>
      <c r="M244" s="31">
        <v>67082</v>
      </c>
      <c r="N244" s="32">
        <v>3.8155963824583359</v>
      </c>
      <c r="O244" s="31">
        <v>114</v>
      </c>
      <c r="P244" s="114">
        <v>0</v>
      </c>
      <c r="Q244" s="31">
        <v>175886</v>
      </c>
      <c r="R244" s="32">
        <v>10.004322848529663</v>
      </c>
      <c r="S244" s="32">
        <v>2.6219552189857191</v>
      </c>
      <c r="T244" s="31">
        <v>599</v>
      </c>
      <c r="U244" s="31">
        <v>5275</v>
      </c>
      <c r="V244" s="31">
        <v>16</v>
      </c>
      <c r="W244" s="90" t="s">
        <v>405</v>
      </c>
      <c r="X244" s="31">
        <v>17581</v>
      </c>
      <c r="Y244" s="31">
        <v>53600</v>
      </c>
      <c r="Z244" s="31">
        <v>56718</v>
      </c>
      <c r="AA244" s="31">
        <v>0</v>
      </c>
      <c r="AB244" s="31">
        <v>82588</v>
      </c>
      <c r="AC244" s="31">
        <v>192906</v>
      </c>
      <c r="AD244" s="31">
        <v>27500</v>
      </c>
      <c r="AE244" s="31">
        <v>0</v>
      </c>
      <c r="AF244" s="90" t="s">
        <v>405</v>
      </c>
      <c r="AG244" s="31">
        <v>194787</v>
      </c>
      <c r="AH244" s="31">
        <v>44425</v>
      </c>
      <c r="AI244" s="31">
        <v>82690</v>
      </c>
      <c r="AJ244" s="31">
        <v>321902</v>
      </c>
      <c r="AK244" s="31">
        <v>0</v>
      </c>
      <c r="AL244" s="36">
        <v>18.30965246573005</v>
      </c>
      <c r="AM244" s="31">
        <v>265184</v>
      </c>
      <c r="AN244" s="31">
        <v>56718</v>
      </c>
      <c r="AO244" s="31">
        <v>0</v>
      </c>
    </row>
    <row r="245" spans="1:41" hidden="1" outlineLevel="2" x14ac:dyDescent="0.2">
      <c r="A245" s="35">
        <v>904370033</v>
      </c>
      <c r="B245" s="35" t="s">
        <v>452</v>
      </c>
      <c r="C245" s="31" t="s">
        <v>405</v>
      </c>
      <c r="D245" s="6" t="s">
        <v>330</v>
      </c>
      <c r="E245" s="90" t="s">
        <v>405</v>
      </c>
      <c r="F245" s="31">
        <v>8334</v>
      </c>
      <c r="G245" s="31">
        <v>1002</v>
      </c>
      <c r="H245" s="33">
        <v>0</v>
      </c>
      <c r="I245" s="33">
        <v>1.0133300000000001</v>
      </c>
      <c r="J245" s="33">
        <v>0.8</v>
      </c>
      <c r="K245" s="33">
        <v>0</v>
      </c>
      <c r="L245" s="90" t="s">
        <v>405</v>
      </c>
      <c r="M245" s="31">
        <v>17348</v>
      </c>
      <c r="N245" s="32">
        <v>2.0815934725221981</v>
      </c>
      <c r="O245" s="31">
        <v>22</v>
      </c>
      <c r="P245" s="114">
        <v>0</v>
      </c>
      <c r="Q245" s="31">
        <v>16050</v>
      </c>
      <c r="R245" s="32">
        <v>1.925845932325414</v>
      </c>
      <c r="S245" s="32">
        <v>0.92517869495042659</v>
      </c>
      <c r="T245" s="31">
        <v>233</v>
      </c>
      <c r="U245" s="31">
        <v>568</v>
      </c>
      <c r="V245" s="31">
        <v>6</v>
      </c>
      <c r="W245" s="90" t="s">
        <v>405</v>
      </c>
      <c r="X245" s="31">
        <v>8334</v>
      </c>
      <c r="Y245" s="31">
        <v>40706</v>
      </c>
      <c r="Z245" s="31">
        <v>24579</v>
      </c>
      <c r="AA245" s="31">
        <v>5757</v>
      </c>
      <c r="AB245" s="31">
        <v>5062</v>
      </c>
      <c r="AC245" s="31">
        <v>76104</v>
      </c>
      <c r="AD245" s="31" t="s">
        <v>1032</v>
      </c>
      <c r="AE245" s="31">
        <v>5757</v>
      </c>
      <c r="AF245" s="90" t="s">
        <v>405</v>
      </c>
      <c r="AG245" s="31">
        <v>45270</v>
      </c>
      <c r="AH245" s="31">
        <v>15895</v>
      </c>
      <c r="AI245" s="31">
        <v>12952</v>
      </c>
      <c r="AJ245" s="31">
        <v>74117</v>
      </c>
      <c r="AK245" s="31">
        <v>0</v>
      </c>
      <c r="AL245" s="36">
        <v>8.8933285337173018</v>
      </c>
      <c r="AM245" s="31">
        <v>43781</v>
      </c>
      <c r="AN245" s="31">
        <v>24579</v>
      </c>
      <c r="AO245" s="31">
        <v>5757</v>
      </c>
    </row>
    <row r="246" spans="1:41" hidden="1" outlineLevel="2" x14ac:dyDescent="0.2">
      <c r="A246" s="35">
        <v>904370302</v>
      </c>
      <c r="B246" s="35" t="s">
        <v>452</v>
      </c>
      <c r="C246" s="31" t="s">
        <v>405</v>
      </c>
      <c r="D246" s="6" t="s">
        <v>330</v>
      </c>
      <c r="E246" s="90" t="s">
        <v>405</v>
      </c>
      <c r="F246" s="31">
        <v>65825</v>
      </c>
      <c r="G246" s="31">
        <v>15293</v>
      </c>
      <c r="H246" s="33">
        <v>6</v>
      </c>
      <c r="I246" s="33">
        <v>0</v>
      </c>
      <c r="J246" s="33">
        <v>11.52</v>
      </c>
      <c r="K246" s="33">
        <v>1.92</v>
      </c>
      <c r="L246" s="90" t="s">
        <v>405</v>
      </c>
      <c r="M246" s="31">
        <v>75892</v>
      </c>
      <c r="N246" s="32">
        <v>1.1529358146600837</v>
      </c>
      <c r="O246" s="31">
        <v>101</v>
      </c>
      <c r="P246" s="114">
        <v>11</v>
      </c>
      <c r="Q246" s="31">
        <v>94563</v>
      </c>
      <c r="R246" s="32">
        <v>1.4365818458032662</v>
      </c>
      <c r="S246" s="32">
        <v>1.2460206609392295</v>
      </c>
      <c r="T246" s="31">
        <v>924</v>
      </c>
      <c r="U246" s="31">
        <v>728</v>
      </c>
      <c r="V246" s="31">
        <v>28</v>
      </c>
      <c r="W246" s="90" t="s">
        <v>405</v>
      </c>
      <c r="X246" s="31">
        <v>65825</v>
      </c>
      <c r="Y246" s="31">
        <v>374525</v>
      </c>
      <c r="Z246" s="31">
        <v>484800</v>
      </c>
      <c r="AA246" s="31">
        <v>24212</v>
      </c>
      <c r="AB246" s="31">
        <v>176485</v>
      </c>
      <c r="AC246" s="31">
        <v>1060022</v>
      </c>
      <c r="AD246" s="31" t="s">
        <v>1032</v>
      </c>
      <c r="AE246" s="31">
        <v>20725</v>
      </c>
      <c r="AF246" s="90" t="s">
        <v>405</v>
      </c>
      <c r="AG246" s="31">
        <v>609539</v>
      </c>
      <c r="AH246" s="31">
        <v>150200</v>
      </c>
      <c r="AI246" s="31">
        <v>244709</v>
      </c>
      <c r="AJ246" s="31">
        <v>1004448</v>
      </c>
      <c r="AK246" s="31">
        <v>0</v>
      </c>
      <c r="AL246" s="36">
        <v>15.259369540448159</v>
      </c>
      <c r="AM246" s="31">
        <v>483463</v>
      </c>
      <c r="AN246" s="31">
        <v>496773</v>
      </c>
      <c r="AO246" s="31">
        <v>24212</v>
      </c>
    </row>
    <row r="247" spans="1:41" hidden="1" outlineLevel="2" x14ac:dyDescent="0.2">
      <c r="A247" s="35">
        <v>904430363</v>
      </c>
      <c r="B247" s="35" t="s">
        <v>680</v>
      </c>
      <c r="C247" s="31" t="s">
        <v>405</v>
      </c>
      <c r="E247" s="90" t="s">
        <v>405</v>
      </c>
      <c r="F247" s="31">
        <v>10631</v>
      </c>
      <c r="G247" s="31">
        <v>2901</v>
      </c>
      <c r="H247" s="33">
        <v>2.6052599999999999</v>
      </c>
      <c r="I247" s="33">
        <v>1</v>
      </c>
      <c r="J247" s="33">
        <v>1.81579</v>
      </c>
      <c r="K247" s="33">
        <v>0.21052999999999999</v>
      </c>
      <c r="L247" s="90" t="s">
        <v>405</v>
      </c>
      <c r="M247" s="31">
        <v>48849</v>
      </c>
      <c r="N247" s="32">
        <v>4.5949581412849216</v>
      </c>
      <c r="O247" s="31">
        <v>61</v>
      </c>
      <c r="P247" s="114">
        <v>0</v>
      </c>
      <c r="Q247" s="31">
        <v>49317</v>
      </c>
      <c r="R247" s="32">
        <v>4.6389803405135925</v>
      </c>
      <c r="S247" s="32">
        <v>1.0095805441257752</v>
      </c>
      <c r="T247" s="31">
        <v>197</v>
      </c>
      <c r="U247" s="31">
        <v>590</v>
      </c>
      <c r="V247" s="31">
        <v>4</v>
      </c>
      <c r="W247" s="90" t="s">
        <v>405</v>
      </c>
      <c r="X247" s="31">
        <v>10631</v>
      </c>
      <c r="Y247" s="31">
        <v>13500</v>
      </c>
      <c r="Z247" s="31">
        <v>34415</v>
      </c>
      <c r="AA247" s="31">
        <v>0</v>
      </c>
      <c r="AB247" s="31">
        <v>283448</v>
      </c>
      <c r="AC247" s="31">
        <v>331363</v>
      </c>
      <c r="AD247" s="31">
        <v>0</v>
      </c>
      <c r="AE247" s="31">
        <v>407</v>
      </c>
      <c r="AF247" s="90" t="s">
        <v>405</v>
      </c>
      <c r="AG247" s="31">
        <v>196472</v>
      </c>
      <c r="AH247" s="31">
        <v>39516</v>
      </c>
      <c r="AI247" s="31">
        <v>94791</v>
      </c>
      <c r="AJ247" s="31">
        <v>330779</v>
      </c>
      <c r="AK247" s="31">
        <v>666453</v>
      </c>
      <c r="AL247" s="36">
        <v>31.114570595428464</v>
      </c>
      <c r="AM247" s="31">
        <v>296771</v>
      </c>
      <c r="AN247" s="31">
        <v>34008</v>
      </c>
      <c r="AO247" s="31">
        <v>0</v>
      </c>
    </row>
    <row r="248" spans="1:41" hidden="1" outlineLevel="2" x14ac:dyDescent="0.2">
      <c r="A248" s="35">
        <v>904430393</v>
      </c>
      <c r="B248" s="35" t="s">
        <v>680</v>
      </c>
      <c r="C248" s="31" t="s">
        <v>405</v>
      </c>
      <c r="E248" s="90" t="s">
        <v>405</v>
      </c>
      <c r="F248" s="31">
        <v>15718</v>
      </c>
      <c r="G248" s="31">
        <v>7178</v>
      </c>
      <c r="H248" s="33">
        <v>1.31429</v>
      </c>
      <c r="I248" s="33">
        <v>0</v>
      </c>
      <c r="J248" s="33">
        <v>3.6857099999999998</v>
      </c>
      <c r="K248" s="33">
        <v>1.31429</v>
      </c>
      <c r="L248" s="90" t="s">
        <v>405</v>
      </c>
      <c r="M248" s="31">
        <v>82978</v>
      </c>
      <c r="N248" s="32">
        <v>5.2791703779106758</v>
      </c>
      <c r="O248" s="31">
        <v>64</v>
      </c>
      <c r="P248" s="114">
        <v>0</v>
      </c>
      <c r="Q248" s="31">
        <v>85738</v>
      </c>
      <c r="R248" s="32">
        <v>5.4547652373075453</v>
      </c>
      <c r="S248" s="32">
        <v>1.033261828436453</v>
      </c>
      <c r="T248" s="31">
        <v>299</v>
      </c>
      <c r="U248" s="31">
        <v>2029</v>
      </c>
      <c r="V248" s="31">
        <v>12</v>
      </c>
      <c r="W248" s="90" t="s">
        <v>405</v>
      </c>
      <c r="X248" s="31">
        <v>15718</v>
      </c>
      <c r="Y248" s="31">
        <v>36300</v>
      </c>
      <c r="Z248" s="31">
        <v>29690</v>
      </c>
      <c r="AA248" s="31">
        <v>0</v>
      </c>
      <c r="AB248" s="31">
        <v>82489</v>
      </c>
      <c r="AC248" s="31">
        <v>148479</v>
      </c>
      <c r="AD248" s="31">
        <v>0</v>
      </c>
      <c r="AE248" s="31">
        <v>0</v>
      </c>
      <c r="AF248" s="90" t="s">
        <v>405</v>
      </c>
      <c r="AG248" s="31">
        <v>147704</v>
      </c>
      <c r="AH248" s="31">
        <v>23806</v>
      </c>
      <c r="AI248" s="31">
        <v>43114</v>
      </c>
      <c r="AJ248" s="31">
        <v>214624</v>
      </c>
      <c r="AK248" s="31">
        <v>0</v>
      </c>
      <c r="AL248" s="36">
        <v>13.654663443186156</v>
      </c>
      <c r="AM248" s="31">
        <v>184934</v>
      </c>
      <c r="AN248" s="31">
        <v>29690</v>
      </c>
      <c r="AO248" s="31">
        <v>0</v>
      </c>
    </row>
    <row r="249" spans="1:41" hidden="1" outlineLevel="2" x14ac:dyDescent="0.2">
      <c r="A249" s="35">
        <v>904430693</v>
      </c>
      <c r="B249" s="35" t="s">
        <v>680</v>
      </c>
      <c r="C249" s="31" t="s">
        <v>405</v>
      </c>
      <c r="E249" s="90" t="s">
        <v>405</v>
      </c>
      <c r="F249" s="31">
        <v>10752</v>
      </c>
      <c r="G249" s="31">
        <v>6099</v>
      </c>
      <c r="H249" s="33">
        <v>1</v>
      </c>
      <c r="I249" s="33">
        <v>0</v>
      </c>
      <c r="J249" s="33">
        <v>2.1944400000000002</v>
      </c>
      <c r="K249" s="33">
        <v>0.69443999999999995</v>
      </c>
      <c r="L249" s="90" t="s">
        <v>405</v>
      </c>
      <c r="M249" s="31">
        <v>29559</v>
      </c>
      <c r="N249" s="32">
        <v>2.7491629464285716</v>
      </c>
      <c r="O249" s="31">
        <v>53</v>
      </c>
      <c r="P249" s="114">
        <v>0</v>
      </c>
      <c r="Q249" s="31">
        <v>34763</v>
      </c>
      <c r="R249" s="32">
        <v>3.2331659226190474</v>
      </c>
      <c r="S249" s="32">
        <v>1.1760546703203762</v>
      </c>
      <c r="T249" s="31">
        <v>258</v>
      </c>
      <c r="U249" s="31">
        <v>772</v>
      </c>
      <c r="V249" s="31">
        <v>13</v>
      </c>
      <c r="W249" s="90" t="s">
        <v>405</v>
      </c>
      <c r="X249" s="31">
        <v>10752</v>
      </c>
      <c r="Y249" s="31">
        <v>13687</v>
      </c>
      <c r="Z249" s="31">
        <v>32469</v>
      </c>
      <c r="AA249" s="31">
        <v>0</v>
      </c>
      <c r="AB249" s="31">
        <v>91398</v>
      </c>
      <c r="AC249" s="31">
        <v>137554</v>
      </c>
      <c r="AD249" s="31">
        <v>0</v>
      </c>
      <c r="AE249" s="31">
        <v>0</v>
      </c>
      <c r="AF249" s="90" t="s">
        <v>405</v>
      </c>
      <c r="AG249" s="31">
        <v>76791</v>
      </c>
      <c r="AH249" s="31">
        <v>15230</v>
      </c>
      <c r="AI249" s="31">
        <v>29334</v>
      </c>
      <c r="AJ249" s="31">
        <v>121355</v>
      </c>
      <c r="AK249" s="31">
        <v>0</v>
      </c>
      <c r="AL249" s="36">
        <v>11.286737351190476</v>
      </c>
      <c r="AM249" s="31">
        <v>88886</v>
      </c>
      <c r="AN249" s="31">
        <v>32469</v>
      </c>
      <c r="AO249" s="31">
        <v>0</v>
      </c>
    </row>
    <row r="250" spans="1:41" hidden="1" outlineLevel="2" x14ac:dyDescent="0.2">
      <c r="A250" s="35">
        <v>904431052</v>
      </c>
      <c r="B250" s="35" t="s">
        <v>680</v>
      </c>
      <c r="C250" s="31" t="s">
        <v>405</v>
      </c>
      <c r="E250" s="90" t="s">
        <v>405</v>
      </c>
      <c r="F250" s="31">
        <v>35122</v>
      </c>
      <c r="G250" s="31">
        <v>9977</v>
      </c>
      <c r="H250" s="33">
        <v>3</v>
      </c>
      <c r="I250" s="33">
        <v>0.625</v>
      </c>
      <c r="J250" s="33">
        <v>6.25</v>
      </c>
      <c r="K250" s="33">
        <v>3.3</v>
      </c>
      <c r="L250" s="90" t="s">
        <v>405</v>
      </c>
      <c r="M250" s="31">
        <v>99951</v>
      </c>
      <c r="N250" s="32">
        <v>2.8458231308012074</v>
      </c>
      <c r="O250" s="31">
        <v>80</v>
      </c>
      <c r="P250" s="114">
        <v>0</v>
      </c>
      <c r="Q250" s="31">
        <v>71415</v>
      </c>
      <c r="R250" s="32">
        <v>2.0333409259153807</v>
      </c>
      <c r="S250" s="32">
        <v>0.71450010505147521</v>
      </c>
      <c r="T250" s="31">
        <v>436</v>
      </c>
      <c r="U250" s="31">
        <v>1448</v>
      </c>
      <c r="V250" s="31">
        <v>16</v>
      </c>
      <c r="W250" s="90" t="s">
        <v>405</v>
      </c>
      <c r="X250" s="31">
        <v>35122</v>
      </c>
      <c r="Y250" s="31">
        <v>191903</v>
      </c>
      <c r="Z250" s="31">
        <v>120480</v>
      </c>
      <c r="AA250" s="31">
        <v>6278</v>
      </c>
      <c r="AB250" s="31">
        <v>187104</v>
      </c>
      <c r="AC250" s="31">
        <v>505765</v>
      </c>
      <c r="AD250" s="31">
        <v>0</v>
      </c>
      <c r="AE250" s="31">
        <v>6278</v>
      </c>
      <c r="AF250" s="90" t="s">
        <v>405</v>
      </c>
      <c r="AG250" s="31">
        <v>308060</v>
      </c>
      <c r="AH250" s="31">
        <v>66347</v>
      </c>
      <c r="AI250" s="31">
        <v>114843</v>
      </c>
      <c r="AJ250" s="31">
        <v>489250</v>
      </c>
      <c r="AK250" s="31">
        <v>0</v>
      </c>
      <c r="AL250" s="36">
        <v>13.930015374978646</v>
      </c>
      <c r="AM250" s="31">
        <v>362492</v>
      </c>
      <c r="AN250" s="31">
        <v>120480</v>
      </c>
      <c r="AO250" s="31">
        <v>6278</v>
      </c>
    </row>
    <row r="251" spans="1:41" outlineLevel="1" collapsed="1" x14ac:dyDescent="0.2">
      <c r="C251" s="31"/>
      <c r="D251" s="113"/>
      <c r="E251" s="90" t="s">
        <v>405</v>
      </c>
      <c r="F251" s="31">
        <v>361781</v>
      </c>
      <c r="G251" s="31">
        <v>122860</v>
      </c>
      <c r="H251" s="33">
        <v>28.218600000000002</v>
      </c>
      <c r="I251" s="33">
        <v>13.2788</v>
      </c>
      <c r="J251" s="33">
        <v>55.118209999999998</v>
      </c>
      <c r="K251" s="33">
        <v>16.79439</v>
      </c>
      <c r="L251" s="90" t="s">
        <v>405</v>
      </c>
      <c r="M251" s="31">
        <v>875048</v>
      </c>
      <c r="N251" s="32">
        <v>76.09160236241739</v>
      </c>
      <c r="O251" s="31">
        <v>967</v>
      </c>
      <c r="P251" s="114">
        <v>782</v>
      </c>
      <c r="Q251" s="31">
        <v>1356442</v>
      </c>
      <c r="R251" s="32">
        <v>3.7493455985803568</v>
      </c>
      <c r="S251" s="32">
        <v>1.5501343926276043</v>
      </c>
      <c r="T251" s="31">
        <v>6885</v>
      </c>
      <c r="U251" s="31">
        <v>16035</v>
      </c>
      <c r="V251" s="31">
        <v>196</v>
      </c>
      <c r="W251" s="90" t="s">
        <v>405</v>
      </c>
      <c r="X251" s="31">
        <v>361781</v>
      </c>
      <c r="Y251" s="31">
        <v>1811239</v>
      </c>
      <c r="Z251" s="31">
        <v>1472504</v>
      </c>
      <c r="AA251" s="31">
        <v>62580</v>
      </c>
      <c r="AB251" s="31">
        <v>2069189</v>
      </c>
      <c r="AC251" s="31">
        <v>5415512</v>
      </c>
      <c r="AD251" s="31">
        <v>31450</v>
      </c>
      <c r="AE251" s="31">
        <v>53979</v>
      </c>
      <c r="AF251" s="90" t="s">
        <v>405</v>
      </c>
      <c r="AG251" s="31">
        <v>3127969</v>
      </c>
      <c r="AH251" s="31">
        <v>774156</v>
      </c>
      <c r="AI251" s="31">
        <v>1499363</v>
      </c>
      <c r="AJ251" s="31">
        <v>5401488</v>
      </c>
      <c r="AK251" s="31">
        <v>666453</v>
      </c>
      <c r="AL251" s="36">
        <v>14.9302699699542</v>
      </c>
      <c r="AM251" s="31">
        <v>3875371</v>
      </c>
      <c r="AN251" s="31">
        <v>1465640</v>
      </c>
      <c r="AO251" s="31">
        <v>60477</v>
      </c>
    </row>
    <row r="252" spans="1:41" hidden="1" outlineLevel="2" x14ac:dyDescent="0.2">
      <c r="A252" s="35">
        <v>917081235</v>
      </c>
      <c r="B252" s="35" t="s">
        <v>68</v>
      </c>
      <c r="C252" s="31" t="s">
        <v>13</v>
      </c>
      <c r="D252" s="6" t="s">
        <v>328</v>
      </c>
      <c r="E252" s="90" t="s">
        <v>13</v>
      </c>
      <c r="F252" s="31">
        <v>0</v>
      </c>
      <c r="G252" s="31">
        <v>0</v>
      </c>
      <c r="H252" s="33">
        <v>0</v>
      </c>
      <c r="I252" s="33">
        <v>0</v>
      </c>
      <c r="J252" s="33">
        <v>0</v>
      </c>
      <c r="K252" s="33">
        <v>0</v>
      </c>
      <c r="L252" s="90" t="s">
        <v>13</v>
      </c>
      <c r="M252" s="31">
        <v>0</v>
      </c>
      <c r="N252" s="32">
        <v>0</v>
      </c>
      <c r="O252" s="31">
        <v>0</v>
      </c>
      <c r="P252" s="114">
        <v>0</v>
      </c>
      <c r="Q252" s="31">
        <v>0</v>
      </c>
      <c r="R252" s="32">
        <v>0</v>
      </c>
      <c r="S252" s="32">
        <v>0</v>
      </c>
      <c r="T252" s="31">
        <v>0</v>
      </c>
      <c r="U252" s="31">
        <v>0</v>
      </c>
      <c r="V252" s="31">
        <v>0</v>
      </c>
      <c r="W252" s="90" t="s">
        <v>13</v>
      </c>
      <c r="X252" s="31">
        <v>0</v>
      </c>
      <c r="Y252" s="31">
        <v>0</v>
      </c>
      <c r="Z252" s="31">
        <v>65914</v>
      </c>
      <c r="AA252" s="31">
        <v>0</v>
      </c>
      <c r="AB252" s="31">
        <v>0</v>
      </c>
      <c r="AC252" s="31">
        <v>65914</v>
      </c>
      <c r="AD252" s="31">
        <v>0</v>
      </c>
      <c r="AE252" s="31">
        <v>0</v>
      </c>
      <c r="AF252" s="90" t="s">
        <v>13</v>
      </c>
      <c r="AG252" s="31">
        <v>13866</v>
      </c>
      <c r="AH252" s="31">
        <v>15817</v>
      </c>
      <c r="AI252" s="31">
        <v>36231</v>
      </c>
      <c r="AJ252" s="31">
        <v>65914</v>
      </c>
      <c r="AK252" s="31">
        <v>0</v>
      </c>
      <c r="AL252" s="36">
        <v>0</v>
      </c>
      <c r="AM252" s="31">
        <v>0</v>
      </c>
      <c r="AN252" s="31">
        <v>65914</v>
      </c>
      <c r="AO252" s="31">
        <v>0</v>
      </c>
    </row>
    <row r="253" spans="1:41" hidden="1" outlineLevel="2" x14ac:dyDescent="0.2">
      <c r="A253" s="35">
        <v>917081203</v>
      </c>
      <c r="B253" s="35" t="s">
        <v>68</v>
      </c>
      <c r="C253" s="31" t="s">
        <v>13</v>
      </c>
      <c r="D253" s="6" t="s">
        <v>330</v>
      </c>
      <c r="E253" s="90" t="s">
        <v>13</v>
      </c>
      <c r="F253" s="31">
        <v>1354</v>
      </c>
      <c r="G253" s="31">
        <v>2642</v>
      </c>
      <c r="H253" s="33">
        <v>0</v>
      </c>
      <c r="I253" s="33">
        <v>1</v>
      </c>
      <c r="J253" s="33">
        <v>1</v>
      </c>
      <c r="K253" s="33">
        <v>0</v>
      </c>
      <c r="L253" s="90" t="s">
        <v>13</v>
      </c>
      <c r="M253" s="31">
        <v>21756</v>
      </c>
      <c r="N253" s="32">
        <v>16.067946824224521</v>
      </c>
      <c r="O253" s="31">
        <v>10</v>
      </c>
      <c r="P253" s="114">
        <v>0</v>
      </c>
      <c r="Q253" s="31">
        <v>10799</v>
      </c>
      <c r="R253" s="32">
        <v>7.9756277695716395</v>
      </c>
      <c r="S253" s="32">
        <v>0.49636881779738923</v>
      </c>
      <c r="T253" s="31">
        <v>398</v>
      </c>
      <c r="U253" s="31">
        <v>241</v>
      </c>
      <c r="V253" s="31">
        <v>9</v>
      </c>
      <c r="W253" s="90" t="s">
        <v>13</v>
      </c>
      <c r="X253" s="31">
        <v>1354</v>
      </c>
      <c r="Y253" s="31">
        <v>0</v>
      </c>
      <c r="Z253" s="31">
        <v>9976</v>
      </c>
      <c r="AA253" s="31">
        <v>0</v>
      </c>
      <c r="AB253" s="31">
        <v>62053</v>
      </c>
      <c r="AC253" s="31">
        <v>72029</v>
      </c>
      <c r="AD253" s="31">
        <v>0</v>
      </c>
      <c r="AE253" s="31">
        <v>0</v>
      </c>
      <c r="AF253" s="90" t="s">
        <v>13</v>
      </c>
      <c r="AG253" s="31">
        <v>44994</v>
      </c>
      <c r="AH253" s="31">
        <v>19469</v>
      </c>
      <c r="AI253" s="31">
        <v>11611</v>
      </c>
      <c r="AJ253" s="31">
        <v>76074</v>
      </c>
      <c r="AK253" s="31">
        <v>0</v>
      </c>
      <c r="AL253" s="36">
        <v>56.184638109305759</v>
      </c>
      <c r="AM253" s="31">
        <v>66098</v>
      </c>
      <c r="AN253" s="31">
        <v>9976</v>
      </c>
      <c r="AO253" s="31">
        <v>0</v>
      </c>
    </row>
    <row r="254" spans="1:41" hidden="1" outlineLevel="2" x14ac:dyDescent="0.2">
      <c r="A254" s="35">
        <v>917089106</v>
      </c>
      <c r="B254" s="35" t="s">
        <v>68</v>
      </c>
      <c r="C254" s="31" t="s">
        <v>13</v>
      </c>
      <c r="D254" s="6" t="s">
        <v>330</v>
      </c>
      <c r="E254" s="90" t="s">
        <v>13</v>
      </c>
      <c r="F254" s="31">
        <v>23636</v>
      </c>
      <c r="G254" s="31">
        <v>2052</v>
      </c>
      <c r="H254" s="33">
        <v>2</v>
      </c>
      <c r="I254" s="33">
        <v>0</v>
      </c>
      <c r="J254" s="33">
        <v>5.5789499999999999</v>
      </c>
      <c r="K254" s="33">
        <v>0</v>
      </c>
      <c r="L254" s="90" t="s">
        <v>13</v>
      </c>
      <c r="M254" s="31">
        <v>44812</v>
      </c>
      <c r="N254" s="32">
        <v>1.8959214757150109</v>
      </c>
      <c r="O254" s="31">
        <v>125</v>
      </c>
      <c r="P254" s="114">
        <v>0</v>
      </c>
      <c r="Q254" s="31">
        <v>59651</v>
      </c>
      <c r="R254" s="32">
        <v>2.5237349805381619</v>
      </c>
      <c r="S254" s="32">
        <v>1.3311389806301883</v>
      </c>
      <c r="T254" s="31">
        <v>1087</v>
      </c>
      <c r="U254" s="31">
        <v>1159</v>
      </c>
      <c r="V254" s="31">
        <v>9</v>
      </c>
      <c r="W254" s="90" t="s">
        <v>13</v>
      </c>
      <c r="X254" s="31">
        <v>23636</v>
      </c>
      <c r="Y254" s="31">
        <v>233000</v>
      </c>
      <c r="Z254" s="31">
        <v>46079</v>
      </c>
      <c r="AA254" s="31">
        <v>0</v>
      </c>
      <c r="AB254" s="31">
        <v>12276</v>
      </c>
      <c r="AC254" s="31">
        <v>291355</v>
      </c>
      <c r="AD254" s="31">
        <v>0</v>
      </c>
      <c r="AE254" s="31">
        <v>0</v>
      </c>
      <c r="AF254" s="90" t="s">
        <v>13</v>
      </c>
      <c r="AG254" s="31">
        <v>280539</v>
      </c>
      <c r="AH254" s="31">
        <v>31182</v>
      </c>
      <c r="AI254" s="31">
        <v>32316</v>
      </c>
      <c r="AJ254" s="31">
        <v>344037</v>
      </c>
      <c r="AK254" s="31">
        <v>0</v>
      </c>
      <c r="AL254" s="36">
        <v>14.555635471314943</v>
      </c>
      <c r="AM254" s="31">
        <v>297958</v>
      </c>
      <c r="AN254" s="31">
        <v>46079</v>
      </c>
      <c r="AO254" s="31">
        <v>0</v>
      </c>
    </row>
    <row r="255" spans="1:41" hidden="1" outlineLevel="2" x14ac:dyDescent="0.2">
      <c r="A255" s="35">
        <v>917080305</v>
      </c>
      <c r="B255" s="35" t="s">
        <v>68</v>
      </c>
      <c r="C255" s="31" t="s">
        <v>13</v>
      </c>
      <c r="D255" s="6" t="s">
        <v>330</v>
      </c>
      <c r="E255" s="90" t="s">
        <v>13</v>
      </c>
      <c r="F255" s="31">
        <v>6124</v>
      </c>
      <c r="G255" s="31">
        <v>1889</v>
      </c>
      <c r="H255" s="33">
        <v>0</v>
      </c>
      <c r="I255" s="33">
        <v>1</v>
      </c>
      <c r="J255" s="33">
        <v>0.2</v>
      </c>
      <c r="K255" s="33">
        <v>0</v>
      </c>
      <c r="L255" s="90" t="s">
        <v>13</v>
      </c>
      <c r="M255" s="31">
        <v>13936</v>
      </c>
      <c r="N255" s="32">
        <v>2.2756368386675376</v>
      </c>
      <c r="O255" s="31">
        <v>15</v>
      </c>
      <c r="P255" s="114">
        <v>0</v>
      </c>
      <c r="Q255" s="31">
        <v>16264</v>
      </c>
      <c r="R255" s="32">
        <v>2.6557805355976485</v>
      </c>
      <c r="S255" s="32">
        <v>1.1670493685419059</v>
      </c>
      <c r="T255" s="31">
        <v>224</v>
      </c>
      <c r="U255" s="31">
        <v>77</v>
      </c>
      <c r="V255" s="31">
        <v>4</v>
      </c>
      <c r="W255" s="90" t="s">
        <v>13</v>
      </c>
      <c r="X255" s="31">
        <v>6124</v>
      </c>
      <c r="Y255" s="31">
        <v>0</v>
      </c>
      <c r="Z255" s="31">
        <v>15964</v>
      </c>
      <c r="AA255" s="31">
        <v>0</v>
      </c>
      <c r="AB255" s="31">
        <v>72272</v>
      </c>
      <c r="AC255" s="31">
        <v>88236</v>
      </c>
      <c r="AD255" s="31">
        <v>0</v>
      </c>
      <c r="AE255" s="31">
        <v>0</v>
      </c>
      <c r="AF255" s="90" t="s">
        <v>13</v>
      </c>
      <c r="AG255" s="31">
        <v>23875</v>
      </c>
      <c r="AH255" s="31">
        <v>26692</v>
      </c>
      <c r="AI255" s="31">
        <v>22705</v>
      </c>
      <c r="AJ255" s="31">
        <v>73272</v>
      </c>
      <c r="AK255" s="31">
        <v>0</v>
      </c>
      <c r="AL255" s="36">
        <v>11.964728935336382</v>
      </c>
      <c r="AM255" s="31">
        <v>57308</v>
      </c>
      <c r="AN255" s="31">
        <v>15964</v>
      </c>
      <c r="AO255" s="31">
        <v>0</v>
      </c>
    </row>
    <row r="256" spans="1:41" hidden="1" outlineLevel="2" x14ac:dyDescent="0.2">
      <c r="A256" s="35">
        <v>917081295</v>
      </c>
      <c r="B256" s="35" t="s">
        <v>68</v>
      </c>
      <c r="C256" s="31" t="s">
        <v>13</v>
      </c>
      <c r="D256" s="6" t="s">
        <v>330</v>
      </c>
      <c r="E256" s="90" t="s">
        <v>13</v>
      </c>
      <c r="F256" s="31">
        <v>2685</v>
      </c>
      <c r="G256" s="31">
        <v>660</v>
      </c>
      <c r="H256" s="33">
        <v>0</v>
      </c>
      <c r="I256" s="33">
        <v>0.94286000000000003</v>
      </c>
      <c r="J256" s="33">
        <v>0.54286000000000001</v>
      </c>
      <c r="K256" s="33">
        <v>0.11429</v>
      </c>
      <c r="L256" s="90" t="s">
        <v>13</v>
      </c>
      <c r="M256" s="31">
        <v>13679</v>
      </c>
      <c r="N256" s="32">
        <v>5.0945996275605214</v>
      </c>
      <c r="O256" s="31">
        <v>26</v>
      </c>
      <c r="P256" s="114">
        <v>0</v>
      </c>
      <c r="Q256" s="31">
        <v>11125</v>
      </c>
      <c r="R256" s="32">
        <v>4.1433891992551208</v>
      </c>
      <c r="S256" s="32">
        <v>0.81329044520798299</v>
      </c>
      <c r="T256" s="31">
        <v>295</v>
      </c>
      <c r="U256" s="31">
        <v>132</v>
      </c>
      <c r="V256" s="31">
        <v>8</v>
      </c>
      <c r="W256" s="90" t="s">
        <v>13</v>
      </c>
      <c r="X256" s="31">
        <v>2685</v>
      </c>
      <c r="Y256" s="31">
        <v>14673</v>
      </c>
      <c r="Z256" s="31">
        <v>11556</v>
      </c>
      <c r="AA256" s="31">
        <v>0</v>
      </c>
      <c r="AB256" s="31">
        <v>17613</v>
      </c>
      <c r="AC256" s="31">
        <v>43842</v>
      </c>
      <c r="AD256" s="31">
        <v>0</v>
      </c>
      <c r="AE256" s="31">
        <v>0</v>
      </c>
      <c r="AF256" s="90" t="s">
        <v>13</v>
      </c>
      <c r="AG256" s="31">
        <v>25878</v>
      </c>
      <c r="AH256" s="31">
        <v>5822</v>
      </c>
      <c r="AI256" s="31">
        <v>12526</v>
      </c>
      <c r="AJ256" s="31">
        <v>44226</v>
      </c>
      <c r="AK256" s="31">
        <v>0</v>
      </c>
      <c r="AL256" s="36">
        <v>16.471508379888267</v>
      </c>
      <c r="AM256" s="31">
        <v>32670</v>
      </c>
      <c r="AN256" s="31">
        <v>11556</v>
      </c>
      <c r="AO256" s="31">
        <v>0</v>
      </c>
    </row>
    <row r="257" spans="1:41" hidden="1" outlineLevel="2" x14ac:dyDescent="0.2">
      <c r="A257" s="35">
        <v>917080543</v>
      </c>
      <c r="B257" s="35" t="s">
        <v>68</v>
      </c>
      <c r="C257" s="31" t="s">
        <v>13</v>
      </c>
      <c r="D257" s="6" t="s">
        <v>330</v>
      </c>
      <c r="E257" s="90" t="s">
        <v>13</v>
      </c>
      <c r="F257" s="31">
        <v>1804</v>
      </c>
      <c r="G257" s="31">
        <v>488</v>
      </c>
      <c r="H257" s="33">
        <v>0</v>
      </c>
      <c r="I257" s="33">
        <v>1</v>
      </c>
      <c r="J257" s="33">
        <v>0.2</v>
      </c>
      <c r="K257" s="33">
        <v>0</v>
      </c>
      <c r="L257" s="90" t="s">
        <v>13</v>
      </c>
      <c r="M257" s="31">
        <v>8829</v>
      </c>
      <c r="N257" s="32">
        <v>4.8941241685144128</v>
      </c>
      <c r="O257" s="31">
        <v>20</v>
      </c>
      <c r="P257" s="114">
        <v>0</v>
      </c>
      <c r="Q257" s="31">
        <v>7369</v>
      </c>
      <c r="R257" s="32">
        <v>4.0848115299334813</v>
      </c>
      <c r="S257" s="32">
        <v>0.83463585910069094</v>
      </c>
      <c r="T257" s="31">
        <v>131</v>
      </c>
      <c r="U257" s="31">
        <v>197</v>
      </c>
      <c r="V257" s="31">
        <v>4</v>
      </c>
      <c r="W257" s="90" t="s">
        <v>13</v>
      </c>
      <c r="X257" s="31">
        <v>1804</v>
      </c>
      <c r="Y257" s="31">
        <v>7500</v>
      </c>
      <c r="Z257" s="31">
        <v>11818</v>
      </c>
      <c r="AA257" s="31">
        <v>0</v>
      </c>
      <c r="AB257" s="31">
        <v>14496</v>
      </c>
      <c r="AC257" s="31">
        <v>33814</v>
      </c>
      <c r="AD257" s="31">
        <v>0</v>
      </c>
      <c r="AE257" s="31">
        <v>0</v>
      </c>
      <c r="AF257" s="90" t="s">
        <v>13</v>
      </c>
      <c r="AG257" s="31">
        <v>23024</v>
      </c>
      <c r="AH257" s="31">
        <v>5854</v>
      </c>
      <c r="AI257" s="31">
        <v>7393</v>
      </c>
      <c r="AJ257" s="31">
        <v>36271</v>
      </c>
      <c r="AK257" s="31">
        <v>0</v>
      </c>
      <c r="AL257" s="36">
        <v>20.105875831485587</v>
      </c>
      <c r="AM257" s="31">
        <v>24453</v>
      </c>
      <c r="AN257" s="31">
        <v>11818</v>
      </c>
      <c r="AO257" s="31">
        <v>0</v>
      </c>
    </row>
    <row r="258" spans="1:41" hidden="1" outlineLevel="2" x14ac:dyDescent="0.2">
      <c r="A258" s="35">
        <v>917080843</v>
      </c>
      <c r="B258" s="35" t="s">
        <v>68</v>
      </c>
      <c r="C258" s="31" t="s">
        <v>13</v>
      </c>
      <c r="D258" s="6" t="s">
        <v>330</v>
      </c>
      <c r="E258" s="90" t="s">
        <v>13</v>
      </c>
      <c r="F258" s="31">
        <v>5587</v>
      </c>
      <c r="G258" s="31">
        <v>9063</v>
      </c>
      <c r="H258" s="33">
        <v>0</v>
      </c>
      <c r="I258" s="33">
        <v>1</v>
      </c>
      <c r="J258" s="33">
        <v>2.4285700000000001</v>
      </c>
      <c r="K258" s="33">
        <v>8.5709999999999995E-2</v>
      </c>
      <c r="L258" s="90" t="s">
        <v>13</v>
      </c>
      <c r="M258" s="31">
        <v>23637</v>
      </c>
      <c r="N258" s="32">
        <v>4.2307141578664753</v>
      </c>
      <c r="O258" s="31">
        <v>38</v>
      </c>
      <c r="P258" s="114">
        <v>0</v>
      </c>
      <c r="Q258" s="31">
        <v>24037</v>
      </c>
      <c r="R258" s="32">
        <v>4.3023089314480041</v>
      </c>
      <c r="S258" s="32">
        <v>1.0169226213140417</v>
      </c>
      <c r="T258" s="31">
        <v>270</v>
      </c>
      <c r="U258" s="31">
        <v>743</v>
      </c>
      <c r="V258" s="31">
        <v>15</v>
      </c>
      <c r="W258" s="90" t="s">
        <v>13</v>
      </c>
      <c r="X258" s="31">
        <v>5587</v>
      </c>
      <c r="Y258" s="31">
        <v>30000</v>
      </c>
      <c r="Z258" s="31">
        <v>20561</v>
      </c>
      <c r="AA258" s="31">
        <v>0</v>
      </c>
      <c r="AB258" s="31">
        <v>53601</v>
      </c>
      <c r="AC258" s="31">
        <v>104162</v>
      </c>
      <c r="AD258" s="31">
        <v>0</v>
      </c>
      <c r="AE258" s="31">
        <v>0</v>
      </c>
      <c r="AF258" s="90" t="s">
        <v>13</v>
      </c>
      <c r="AG258" s="31">
        <v>89952</v>
      </c>
      <c r="AH258" s="31">
        <v>10549</v>
      </c>
      <c r="AI258" s="31">
        <v>30060</v>
      </c>
      <c r="AJ258" s="31">
        <v>130561</v>
      </c>
      <c r="AK258" s="31">
        <v>0</v>
      </c>
      <c r="AL258" s="36">
        <v>23.368713083944872</v>
      </c>
      <c r="AM258" s="31">
        <v>110000</v>
      </c>
      <c r="AN258" s="31">
        <v>20561</v>
      </c>
      <c r="AO258" s="31">
        <v>0</v>
      </c>
    </row>
    <row r="259" spans="1:41" hidden="1" outlineLevel="2" x14ac:dyDescent="0.2">
      <c r="A259" s="35">
        <v>917080153</v>
      </c>
      <c r="B259" s="35" t="s">
        <v>68</v>
      </c>
      <c r="C259" s="31" t="s">
        <v>13</v>
      </c>
      <c r="D259" s="6" t="s">
        <v>330</v>
      </c>
      <c r="E259" s="90" t="s">
        <v>13</v>
      </c>
      <c r="F259" s="31">
        <v>8618</v>
      </c>
      <c r="G259" s="31">
        <v>3138</v>
      </c>
      <c r="H259" s="33">
        <v>1.3428599999999999</v>
      </c>
      <c r="I259" s="33">
        <v>3</v>
      </c>
      <c r="J259" s="33">
        <v>1.2857099999999999</v>
      </c>
      <c r="K259" s="33">
        <v>0</v>
      </c>
      <c r="L259" s="90" t="s">
        <v>13</v>
      </c>
      <c r="M259" s="31">
        <v>29429</v>
      </c>
      <c r="N259" s="32">
        <v>3.4148294267811559</v>
      </c>
      <c r="O259" s="31">
        <v>58</v>
      </c>
      <c r="P259" s="114">
        <v>0</v>
      </c>
      <c r="Q259" s="31">
        <v>40101</v>
      </c>
      <c r="R259" s="32">
        <v>4.6531677883499656</v>
      </c>
      <c r="S259" s="32">
        <v>1.3626354955995787</v>
      </c>
      <c r="T259" s="31">
        <v>517</v>
      </c>
      <c r="U259" s="31">
        <v>680</v>
      </c>
      <c r="V259" s="31">
        <v>8</v>
      </c>
      <c r="W259" s="90" t="s">
        <v>13</v>
      </c>
      <c r="X259" s="31">
        <v>8618</v>
      </c>
      <c r="Y259" s="31">
        <v>25874</v>
      </c>
      <c r="Z259" s="31">
        <v>29969</v>
      </c>
      <c r="AA259" s="31">
        <v>11059</v>
      </c>
      <c r="AB259" s="31">
        <v>108687</v>
      </c>
      <c r="AC259" s="31">
        <v>175589</v>
      </c>
      <c r="AD259" s="31">
        <v>0</v>
      </c>
      <c r="AE259" s="31">
        <v>0</v>
      </c>
      <c r="AF259" s="90" t="s">
        <v>13</v>
      </c>
      <c r="AG259" s="31">
        <v>134805</v>
      </c>
      <c r="AH259" s="31">
        <v>29968</v>
      </c>
      <c r="AI259" s="31">
        <v>48246</v>
      </c>
      <c r="AJ259" s="31">
        <v>213019</v>
      </c>
      <c r="AK259" s="31">
        <v>0</v>
      </c>
      <c r="AL259" s="36">
        <v>24.717915989788814</v>
      </c>
      <c r="AM259" s="31">
        <v>182426</v>
      </c>
      <c r="AN259" s="31">
        <v>29969</v>
      </c>
      <c r="AO259" s="31">
        <v>624</v>
      </c>
    </row>
    <row r="260" spans="1:41" hidden="1" outlineLevel="2" x14ac:dyDescent="0.2">
      <c r="A260" s="35">
        <v>917081143</v>
      </c>
      <c r="B260" s="35" t="s">
        <v>68</v>
      </c>
      <c r="C260" s="31" t="s">
        <v>13</v>
      </c>
      <c r="D260" s="6" t="s">
        <v>330</v>
      </c>
      <c r="E260" s="90" t="s">
        <v>13</v>
      </c>
      <c r="F260" s="31">
        <v>10976</v>
      </c>
      <c r="G260" s="31">
        <v>5627</v>
      </c>
      <c r="H260" s="33">
        <v>0</v>
      </c>
      <c r="I260" s="33">
        <v>1.8</v>
      </c>
      <c r="J260" s="33">
        <v>2</v>
      </c>
      <c r="K260" s="33">
        <v>5.7140000000000003E-2</v>
      </c>
      <c r="L260" s="90" t="s">
        <v>13</v>
      </c>
      <c r="M260" s="31">
        <v>25847</v>
      </c>
      <c r="N260" s="32">
        <v>2.354865160349854</v>
      </c>
      <c r="O260" s="31">
        <v>61</v>
      </c>
      <c r="P260" s="114">
        <v>1</v>
      </c>
      <c r="Q260" s="31">
        <v>28362</v>
      </c>
      <c r="R260" s="32">
        <v>2.5840014577259476</v>
      </c>
      <c r="S260" s="32">
        <v>1.0973033620923125</v>
      </c>
      <c r="T260" s="31">
        <v>392</v>
      </c>
      <c r="U260" s="31">
        <v>497</v>
      </c>
      <c r="V260" s="31">
        <v>13</v>
      </c>
      <c r="W260" s="90" t="s">
        <v>13</v>
      </c>
      <c r="X260" s="31">
        <v>10976</v>
      </c>
      <c r="Y260" s="31">
        <v>17000</v>
      </c>
      <c r="Z260" s="31">
        <v>27261</v>
      </c>
      <c r="AA260" s="31">
        <v>0</v>
      </c>
      <c r="AB260" s="31">
        <v>84076</v>
      </c>
      <c r="AC260" s="31">
        <v>128337</v>
      </c>
      <c r="AD260" s="31">
        <v>0</v>
      </c>
      <c r="AE260" s="31">
        <v>0</v>
      </c>
      <c r="AF260" s="90" t="s">
        <v>13</v>
      </c>
      <c r="AG260" s="31">
        <v>90241</v>
      </c>
      <c r="AH260" s="31">
        <v>15885</v>
      </c>
      <c r="AI260" s="31">
        <v>35854</v>
      </c>
      <c r="AJ260" s="31">
        <v>141980</v>
      </c>
      <c r="AK260" s="31">
        <v>0</v>
      </c>
      <c r="AL260" s="36">
        <v>12.935495626822158</v>
      </c>
      <c r="AM260" s="31">
        <v>114719</v>
      </c>
      <c r="AN260" s="31">
        <v>27261</v>
      </c>
      <c r="AO260" s="31">
        <v>0</v>
      </c>
    </row>
    <row r="261" spans="1:41" hidden="1" outlineLevel="2" x14ac:dyDescent="0.2">
      <c r="A261" s="35">
        <v>917081505</v>
      </c>
      <c r="B261" s="35" t="s">
        <v>68</v>
      </c>
      <c r="C261" s="31" t="s">
        <v>13</v>
      </c>
      <c r="D261" s="6" t="s">
        <v>330</v>
      </c>
      <c r="E261" s="90" t="s">
        <v>13</v>
      </c>
      <c r="F261" s="31">
        <v>1838</v>
      </c>
      <c r="G261" s="31">
        <v>2282</v>
      </c>
      <c r="H261" s="33">
        <v>0</v>
      </c>
      <c r="I261" s="33">
        <v>1</v>
      </c>
      <c r="J261" s="33">
        <v>0.82857000000000003</v>
      </c>
      <c r="K261" s="33">
        <v>0</v>
      </c>
      <c r="L261" s="90" t="s">
        <v>13</v>
      </c>
      <c r="M261" s="31">
        <v>11957</v>
      </c>
      <c r="N261" s="32">
        <v>6.5054406964091402</v>
      </c>
      <c r="O261" s="31">
        <v>23</v>
      </c>
      <c r="P261" s="114">
        <v>0</v>
      </c>
      <c r="Q261" s="31">
        <v>23562</v>
      </c>
      <c r="R261" s="32">
        <v>12.81936887921654</v>
      </c>
      <c r="S261" s="32">
        <v>1.9705611775528979</v>
      </c>
      <c r="T261" s="31">
        <v>310</v>
      </c>
      <c r="U261" s="31">
        <v>810</v>
      </c>
      <c r="V261" s="31">
        <v>8</v>
      </c>
      <c r="W261" s="90" t="s">
        <v>13</v>
      </c>
      <c r="X261" s="31">
        <v>1838</v>
      </c>
      <c r="Y261" s="31">
        <v>7733</v>
      </c>
      <c r="Z261" s="31">
        <v>28638</v>
      </c>
      <c r="AA261" s="31">
        <v>0</v>
      </c>
      <c r="AB261" s="31">
        <v>63655</v>
      </c>
      <c r="AC261" s="31">
        <v>100026</v>
      </c>
      <c r="AD261" s="31">
        <v>0</v>
      </c>
      <c r="AE261" s="31">
        <v>0</v>
      </c>
      <c r="AF261" s="90" t="s">
        <v>13</v>
      </c>
      <c r="AG261" s="31">
        <v>48552</v>
      </c>
      <c r="AH261" s="31">
        <v>14630</v>
      </c>
      <c r="AI261" s="31">
        <v>17071</v>
      </c>
      <c r="AJ261" s="31">
        <v>80253</v>
      </c>
      <c r="AK261" s="31">
        <v>0</v>
      </c>
      <c r="AL261" s="36">
        <v>43.663220892274211</v>
      </c>
      <c r="AM261" s="31">
        <v>51615</v>
      </c>
      <c r="AN261" s="31">
        <v>28638</v>
      </c>
      <c r="AO261" s="31">
        <v>0</v>
      </c>
    </row>
    <row r="262" spans="1:41" hidden="1" outlineLevel="2" x14ac:dyDescent="0.2">
      <c r="A262" s="35">
        <v>910180542</v>
      </c>
      <c r="B262" s="35" t="s">
        <v>519</v>
      </c>
      <c r="C262" s="31" t="s">
        <v>13</v>
      </c>
      <c r="E262" s="90" t="s">
        <v>13</v>
      </c>
      <c r="F262" s="31">
        <v>39238</v>
      </c>
      <c r="G262" s="31">
        <v>17448</v>
      </c>
      <c r="H262" s="33">
        <v>1.06667</v>
      </c>
      <c r="I262" s="33">
        <v>4</v>
      </c>
      <c r="J262" s="33">
        <v>4.6933299999999996</v>
      </c>
      <c r="K262" s="33">
        <v>1.84</v>
      </c>
      <c r="L262" s="90" t="s">
        <v>13</v>
      </c>
      <c r="M262" s="31">
        <v>77386</v>
      </c>
      <c r="N262" s="32">
        <v>1.9722208063611806</v>
      </c>
      <c r="O262" s="31">
        <v>94</v>
      </c>
      <c r="P262" s="114">
        <v>3</v>
      </c>
      <c r="Q262" s="31">
        <v>109727</v>
      </c>
      <c r="R262" s="32">
        <v>2.7964473214740813</v>
      </c>
      <c r="S262" s="32">
        <v>1.4179179696585946</v>
      </c>
      <c r="T262" s="31">
        <v>54</v>
      </c>
      <c r="U262" s="31">
        <v>140</v>
      </c>
      <c r="V262" s="31">
        <v>25</v>
      </c>
      <c r="W262" s="90" t="s">
        <v>13</v>
      </c>
      <c r="X262" s="31">
        <v>39238</v>
      </c>
      <c r="Y262" s="31">
        <v>123100</v>
      </c>
      <c r="Z262" s="31">
        <v>147853</v>
      </c>
      <c r="AA262" s="31">
        <v>7540</v>
      </c>
      <c r="AB262" s="31">
        <v>200105</v>
      </c>
      <c r="AC262" s="31">
        <v>478598</v>
      </c>
      <c r="AD262" s="31">
        <v>0</v>
      </c>
      <c r="AE262" s="31">
        <v>7540</v>
      </c>
      <c r="AF262" s="90" t="s">
        <v>13</v>
      </c>
      <c r="AG262" s="31">
        <v>346247</v>
      </c>
      <c r="AH262" s="31">
        <v>77033</v>
      </c>
      <c r="AI262" s="31">
        <v>98521</v>
      </c>
      <c r="AJ262" s="31">
        <v>521801</v>
      </c>
      <c r="AK262" s="31">
        <v>0</v>
      </c>
      <c r="AL262" s="36">
        <v>13.298358733880422</v>
      </c>
      <c r="AM262" s="31">
        <v>366408</v>
      </c>
      <c r="AN262" s="31">
        <v>147853</v>
      </c>
      <c r="AO262" s="31">
        <v>7540</v>
      </c>
    </row>
    <row r="263" spans="1:41" hidden="1" outlineLevel="2" x14ac:dyDescent="0.2">
      <c r="A263" s="35">
        <v>916190123</v>
      </c>
      <c r="B263" s="35" t="s">
        <v>521</v>
      </c>
      <c r="C263" s="31" t="s">
        <v>13</v>
      </c>
      <c r="E263" s="90" t="s">
        <v>13</v>
      </c>
      <c r="F263" s="31">
        <v>14153</v>
      </c>
      <c r="G263" s="31">
        <v>9202</v>
      </c>
      <c r="H263" s="33">
        <v>2</v>
      </c>
      <c r="I263" s="33">
        <v>0</v>
      </c>
      <c r="J263" s="33">
        <v>9.2857099999999999</v>
      </c>
      <c r="K263" s="33">
        <v>0.54286000000000001</v>
      </c>
      <c r="L263" s="90" t="s">
        <v>13</v>
      </c>
      <c r="M263" s="31">
        <v>34021</v>
      </c>
      <c r="N263" s="32">
        <v>2.4038013142090016</v>
      </c>
      <c r="O263" s="31">
        <v>66</v>
      </c>
      <c r="P263" s="114">
        <v>4</v>
      </c>
      <c r="Q263" s="31">
        <v>61860</v>
      </c>
      <c r="R263" s="32">
        <v>4.3708047763725002</v>
      </c>
      <c r="S263" s="32">
        <v>1.8182887040357427</v>
      </c>
      <c r="T263" s="31">
        <v>205</v>
      </c>
      <c r="U263" s="31">
        <v>347</v>
      </c>
      <c r="V263" s="31">
        <v>23</v>
      </c>
      <c r="W263" s="90" t="s">
        <v>13</v>
      </c>
      <c r="X263" s="31">
        <v>14153</v>
      </c>
      <c r="Y263" s="31">
        <v>19550</v>
      </c>
      <c r="Z263" s="31">
        <v>43906</v>
      </c>
      <c r="AA263" s="31">
        <v>1200</v>
      </c>
      <c r="AB263" s="31">
        <v>310693</v>
      </c>
      <c r="AC263" s="31">
        <v>375349</v>
      </c>
      <c r="AD263" s="31">
        <v>0</v>
      </c>
      <c r="AE263" s="31">
        <v>0</v>
      </c>
      <c r="AF263" s="90" t="s">
        <v>13</v>
      </c>
      <c r="AG263" s="31">
        <v>208124</v>
      </c>
      <c r="AH263" s="31">
        <v>38385</v>
      </c>
      <c r="AI263" s="31">
        <v>115323</v>
      </c>
      <c r="AJ263" s="31">
        <v>361832</v>
      </c>
      <c r="AK263" s="31">
        <v>0</v>
      </c>
      <c r="AL263" s="36">
        <v>25.565745778280224</v>
      </c>
      <c r="AM263" s="31">
        <v>316726</v>
      </c>
      <c r="AN263" s="31">
        <v>43906</v>
      </c>
      <c r="AO263" s="31">
        <v>1200</v>
      </c>
    </row>
    <row r="264" spans="1:41" hidden="1" outlineLevel="2" x14ac:dyDescent="0.2">
      <c r="A264" s="35">
        <v>916190153</v>
      </c>
      <c r="B264" s="35" t="s">
        <v>521</v>
      </c>
      <c r="C264" s="31" t="s">
        <v>13</v>
      </c>
      <c r="E264" s="90" t="s">
        <v>13</v>
      </c>
      <c r="F264" s="31">
        <v>22217</v>
      </c>
      <c r="G264" s="31">
        <v>4130</v>
      </c>
      <c r="H264" s="33">
        <v>1.14286</v>
      </c>
      <c r="I264" s="33">
        <v>0</v>
      </c>
      <c r="J264" s="33">
        <v>6.8571400000000002</v>
      </c>
      <c r="K264" s="33">
        <v>0.28571000000000002</v>
      </c>
      <c r="L264" s="90" t="s">
        <v>13</v>
      </c>
      <c r="M264" s="31">
        <v>46644</v>
      </c>
      <c r="N264" s="32">
        <v>2.099473376243417</v>
      </c>
      <c r="O264" s="31">
        <v>50</v>
      </c>
      <c r="P264" s="114">
        <v>0</v>
      </c>
      <c r="Q264" s="31">
        <v>103725</v>
      </c>
      <c r="R264" s="32">
        <v>4.6687221497051805</v>
      </c>
      <c r="S264" s="32">
        <v>2.223758682788783</v>
      </c>
      <c r="T264" s="31">
        <v>11</v>
      </c>
      <c r="U264" s="31">
        <v>174</v>
      </c>
      <c r="V264" s="31">
        <v>5</v>
      </c>
      <c r="W264" s="90" t="s">
        <v>13</v>
      </c>
      <c r="X264" s="31">
        <v>22217</v>
      </c>
      <c r="Y264" s="31">
        <v>34083.15</v>
      </c>
      <c r="Z264" s="31">
        <v>57746</v>
      </c>
      <c r="AA264" s="31">
        <v>6813</v>
      </c>
      <c r="AB264" s="31">
        <v>217710</v>
      </c>
      <c r="AC264" s="31">
        <v>316352.15000000002</v>
      </c>
      <c r="AD264" s="31">
        <v>0</v>
      </c>
      <c r="AE264" s="31">
        <v>6813</v>
      </c>
      <c r="AF264" s="90" t="s">
        <v>13</v>
      </c>
      <c r="AG264" s="31">
        <v>206132</v>
      </c>
      <c r="AH264" s="31">
        <v>40096</v>
      </c>
      <c r="AI264" s="31">
        <v>61631</v>
      </c>
      <c r="AJ264" s="31">
        <v>307859</v>
      </c>
      <c r="AK264" s="31">
        <v>0</v>
      </c>
      <c r="AL264" s="36">
        <v>13.856911374172931</v>
      </c>
      <c r="AM264" s="31">
        <v>243300</v>
      </c>
      <c r="AN264" s="31">
        <v>57746</v>
      </c>
      <c r="AO264" s="31">
        <v>6813</v>
      </c>
    </row>
    <row r="265" spans="1:41" hidden="1" outlineLevel="2" x14ac:dyDescent="0.2">
      <c r="A265" s="35">
        <v>916190485</v>
      </c>
      <c r="B265" s="35" t="s">
        <v>521</v>
      </c>
      <c r="C265" s="31" t="s">
        <v>13</v>
      </c>
      <c r="E265" s="90" t="s">
        <v>13</v>
      </c>
      <c r="F265" s="31">
        <v>30157</v>
      </c>
      <c r="G265" s="31">
        <v>2744</v>
      </c>
      <c r="H265" s="33">
        <v>1</v>
      </c>
      <c r="I265" s="33">
        <v>0</v>
      </c>
      <c r="J265" s="33">
        <v>1.55</v>
      </c>
      <c r="K265" s="33">
        <v>7.4999999999999997E-2</v>
      </c>
      <c r="L265" s="90" t="s">
        <v>13</v>
      </c>
      <c r="M265" s="31">
        <v>28138</v>
      </c>
      <c r="N265" s="32">
        <v>0.93305036973173727</v>
      </c>
      <c r="O265" s="31">
        <v>10</v>
      </c>
      <c r="P265" s="114">
        <v>0</v>
      </c>
      <c r="Q265" s="31">
        <v>41917</v>
      </c>
      <c r="R265" s="32">
        <v>1.3899592134496137</v>
      </c>
      <c r="S265" s="32">
        <v>1.4896936527116356</v>
      </c>
      <c r="T265" s="31">
        <v>0</v>
      </c>
      <c r="U265" s="31">
        <v>44</v>
      </c>
      <c r="V265" s="31">
        <v>1</v>
      </c>
      <c r="W265" s="90" t="s">
        <v>13</v>
      </c>
      <c r="X265" s="31">
        <v>30157</v>
      </c>
      <c r="Y265" s="31">
        <v>70052</v>
      </c>
      <c r="Z265" s="31">
        <v>21919</v>
      </c>
      <c r="AA265" s="31">
        <v>15000</v>
      </c>
      <c r="AB265" s="31">
        <v>50409</v>
      </c>
      <c r="AC265" s="31">
        <v>157380</v>
      </c>
      <c r="AD265" s="31">
        <v>0</v>
      </c>
      <c r="AE265" s="31">
        <v>0</v>
      </c>
      <c r="AF265" s="90" t="s">
        <v>13</v>
      </c>
      <c r="AG265" s="31">
        <v>76015</v>
      </c>
      <c r="AH265" s="31">
        <v>36134</v>
      </c>
      <c r="AI265" s="31">
        <v>69566</v>
      </c>
      <c r="AJ265" s="31">
        <v>181715</v>
      </c>
      <c r="AK265" s="31">
        <v>0</v>
      </c>
      <c r="AL265" s="36">
        <v>6.0256325231289587</v>
      </c>
      <c r="AM265" s="31">
        <v>144796</v>
      </c>
      <c r="AN265" s="31">
        <v>21919</v>
      </c>
      <c r="AO265" s="31">
        <v>15000</v>
      </c>
    </row>
    <row r="266" spans="1:41" hidden="1" outlineLevel="2" x14ac:dyDescent="0.2">
      <c r="A266" s="35">
        <v>917411502</v>
      </c>
      <c r="B266" s="35" t="s">
        <v>532</v>
      </c>
      <c r="C266" s="31" t="s">
        <v>13</v>
      </c>
      <c r="D266" s="6" t="s">
        <v>328</v>
      </c>
      <c r="E266" s="90" t="s">
        <v>13</v>
      </c>
      <c r="F266" s="31">
        <v>0</v>
      </c>
      <c r="G266" s="31">
        <v>0</v>
      </c>
      <c r="H266" s="33">
        <v>0.53332999999999997</v>
      </c>
      <c r="I266" s="33">
        <v>0</v>
      </c>
      <c r="J266" s="33">
        <v>1.73333</v>
      </c>
      <c r="K266" s="33">
        <v>0.26667000000000002</v>
      </c>
      <c r="L266" s="90" t="s">
        <v>13</v>
      </c>
      <c r="M266" s="31">
        <v>0</v>
      </c>
      <c r="N266" s="32">
        <v>0</v>
      </c>
      <c r="O266" s="31">
        <v>0</v>
      </c>
      <c r="P266" s="114">
        <v>0</v>
      </c>
      <c r="Q266" s="31">
        <v>0</v>
      </c>
      <c r="R266" s="32">
        <v>0</v>
      </c>
      <c r="S266" s="32">
        <v>0</v>
      </c>
      <c r="T266" s="31" t="s">
        <v>1032</v>
      </c>
      <c r="U266" s="31" t="s">
        <v>1032</v>
      </c>
      <c r="V266" s="31">
        <v>0</v>
      </c>
      <c r="W266" s="90" t="s">
        <v>13</v>
      </c>
      <c r="X266" s="31">
        <v>0</v>
      </c>
      <c r="Y266" s="31">
        <v>133145</v>
      </c>
      <c r="Z266" s="31">
        <v>0</v>
      </c>
      <c r="AA266" s="31">
        <v>0</v>
      </c>
      <c r="AB266" s="31">
        <v>89697</v>
      </c>
      <c r="AC266" s="31">
        <v>222842</v>
      </c>
      <c r="AD266" s="31" t="s">
        <v>1032</v>
      </c>
      <c r="AE266" s="31">
        <v>0</v>
      </c>
      <c r="AF266" s="90" t="s">
        <v>13</v>
      </c>
      <c r="AG266" s="31">
        <v>79720</v>
      </c>
      <c r="AH266" s="31">
        <v>70674</v>
      </c>
      <c r="AI266" s="31">
        <v>62710</v>
      </c>
      <c r="AJ266" s="31">
        <v>213104</v>
      </c>
      <c r="AK266" s="31">
        <v>0</v>
      </c>
      <c r="AL266" s="36">
        <v>0</v>
      </c>
      <c r="AM266" s="31">
        <v>213104</v>
      </c>
      <c r="AN266" s="31">
        <v>0</v>
      </c>
      <c r="AO266" s="31">
        <v>0</v>
      </c>
    </row>
    <row r="267" spans="1:41" hidden="1" outlineLevel="2" x14ac:dyDescent="0.2">
      <c r="A267" s="35">
        <v>917410903</v>
      </c>
      <c r="B267" s="35" t="s">
        <v>532</v>
      </c>
      <c r="C267" s="31" t="s">
        <v>13</v>
      </c>
      <c r="D267" s="6" t="s">
        <v>330</v>
      </c>
      <c r="E267" s="90" t="s">
        <v>13</v>
      </c>
      <c r="F267" s="31">
        <v>7407</v>
      </c>
      <c r="G267" s="31">
        <v>3130</v>
      </c>
      <c r="H267" s="33">
        <v>0</v>
      </c>
      <c r="I267" s="33">
        <v>1.08571</v>
      </c>
      <c r="J267" s="33">
        <v>2.2571400000000001</v>
      </c>
      <c r="K267" s="33">
        <v>0</v>
      </c>
      <c r="L267" s="90" t="s">
        <v>13</v>
      </c>
      <c r="M267" s="31">
        <v>22915</v>
      </c>
      <c r="N267" s="32">
        <v>3.093695153233428</v>
      </c>
      <c r="O267" s="31">
        <v>55</v>
      </c>
      <c r="P267" s="114">
        <v>0</v>
      </c>
      <c r="Q267" s="31">
        <v>41951</v>
      </c>
      <c r="R267" s="32">
        <v>5.6636965033076816</v>
      </c>
      <c r="S267" s="32">
        <v>1.8307222343443159</v>
      </c>
      <c r="T267" s="31">
        <v>44</v>
      </c>
      <c r="U267" s="31">
        <v>88</v>
      </c>
      <c r="V267" s="31">
        <v>10</v>
      </c>
      <c r="W267" s="90" t="s">
        <v>13</v>
      </c>
      <c r="X267" s="31">
        <v>7407</v>
      </c>
      <c r="Y267" s="31">
        <v>56097</v>
      </c>
      <c r="Z267" s="31">
        <v>25642</v>
      </c>
      <c r="AA267" s="31">
        <v>0</v>
      </c>
      <c r="AB267" s="31">
        <v>23493</v>
      </c>
      <c r="AC267" s="31">
        <v>105232</v>
      </c>
      <c r="AD267" s="31">
        <v>0</v>
      </c>
      <c r="AE267" s="31">
        <v>0</v>
      </c>
      <c r="AF267" s="90" t="s">
        <v>13</v>
      </c>
      <c r="AG267" s="31">
        <v>79243</v>
      </c>
      <c r="AH267" s="31">
        <v>17219</v>
      </c>
      <c r="AI267" s="31">
        <v>16337</v>
      </c>
      <c r="AJ267" s="31">
        <v>112799</v>
      </c>
      <c r="AK267" s="31">
        <v>0</v>
      </c>
      <c r="AL267" s="36">
        <v>15.228702578641824</v>
      </c>
      <c r="AM267" s="31">
        <v>87157</v>
      </c>
      <c r="AN267" s="31">
        <v>25642</v>
      </c>
      <c r="AO267" s="31">
        <v>0</v>
      </c>
    </row>
    <row r="268" spans="1:41" hidden="1" outlineLevel="2" x14ac:dyDescent="0.2">
      <c r="A268" s="35">
        <v>917410483</v>
      </c>
      <c r="B268" s="35" t="s">
        <v>532</v>
      </c>
      <c r="C268" s="31" t="s">
        <v>13</v>
      </c>
      <c r="D268" s="6" t="s">
        <v>330</v>
      </c>
      <c r="E268" s="90" t="s">
        <v>13</v>
      </c>
      <c r="F268" s="31">
        <v>5713</v>
      </c>
      <c r="G268" s="31">
        <v>2989</v>
      </c>
      <c r="H268" s="33">
        <v>0</v>
      </c>
      <c r="I268" s="33">
        <v>0</v>
      </c>
      <c r="J268" s="33">
        <v>2.2857099999999999</v>
      </c>
      <c r="K268" s="33">
        <v>0.22857</v>
      </c>
      <c r="L268" s="90" t="s">
        <v>13</v>
      </c>
      <c r="M268" s="31">
        <v>27249</v>
      </c>
      <c r="N268" s="32">
        <v>4.7696481708384386</v>
      </c>
      <c r="O268" s="31">
        <v>50</v>
      </c>
      <c r="P268" s="114">
        <v>1</v>
      </c>
      <c r="Q268" s="31">
        <v>33635</v>
      </c>
      <c r="R268" s="32">
        <v>5.8874496761771402</v>
      </c>
      <c r="S268" s="32">
        <v>1.2343572241183163</v>
      </c>
      <c r="T268" s="31">
        <v>36</v>
      </c>
      <c r="U268" s="31">
        <v>110</v>
      </c>
      <c r="V268" s="31">
        <v>10</v>
      </c>
      <c r="W268" s="90" t="s">
        <v>13</v>
      </c>
      <c r="X268" s="31">
        <v>5713</v>
      </c>
      <c r="Y268" s="31">
        <v>55509</v>
      </c>
      <c r="Z268" s="31">
        <v>20215</v>
      </c>
      <c r="AA268" s="31">
        <v>0</v>
      </c>
      <c r="AB268" s="31">
        <v>25708</v>
      </c>
      <c r="AC268" s="31">
        <v>101432</v>
      </c>
      <c r="AD268" s="31">
        <v>0</v>
      </c>
      <c r="AE268" s="31">
        <v>0</v>
      </c>
      <c r="AF268" s="90" t="s">
        <v>13</v>
      </c>
      <c r="AG268" s="31">
        <v>61572</v>
      </c>
      <c r="AH268" s="31">
        <v>15019</v>
      </c>
      <c r="AI268" s="31">
        <v>53399</v>
      </c>
      <c r="AJ268" s="31">
        <v>129990</v>
      </c>
      <c r="AK268" s="31">
        <v>0</v>
      </c>
      <c r="AL268" s="36">
        <v>22.753369508139333</v>
      </c>
      <c r="AM268" s="31">
        <v>109775</v>
      </c>
      <c r="AN268" s="31">
        <v>20215</v>
      </c>
      <c r="AO268" s="31">
        <v>0</v>
      </c>
    </row>
    <row r="269" spans="1:41" hidden="1" outlineLevel="2" x14ac:dyDescent="0.2">
      <c r="A269" s="35">
        <v>917410695</v>
      </c>
      <c r="B269" s="35" t="s">
        <v>532</v>
      </c>
      <c r="C269" s="31" t="s">
        <v>13</v>
      </c>
      <c r="D269" s="6" t="s">
        <v>330</v>
      </c>
      <c r="E269" s="90" t="s">
        <v>13</v>
      </c>
      <c r="F269" s="31">
        <v>84702</v>
      </c>
      <c r="G269" s="31">
        <v>32547</v>
      </c>
      <c r="H269" s="33">
        <v>5.0133299999999998</v>
      </c>
      <c r="I269" s="33">
        <v>0</v>
      </c>
      <c r="J269" s="33">
        <v>29.066669999999998</v>
      </c>
      <c r="K269" s="33">
        <v>3.65333</v>
      </c>
      <c r="L269" s="90" t="s">
        <v>13</v>
      </c>
      <c r="M269" s="31">
        <v>151953</v>
      </c>
      <c r="N269" s="32">
        <v>1.7939718070411561</v>
      </c>
      <c r="O269" s="31">
        <v>131</v>
      </c>
      <c r="P269" s="114">
        <v>0</v>
      </c>
      <c r="Q269" s="31">
        <v>374113</v>
      </c>
      <c r="R269" s="32">
        <v>4.416814242875021</v>
      </c>
      <c r="S269" s="32">
        <v>2.4620310227504558</v>
      </c>
      <c r="T269" s="31">
        <v>1094</v>
      </c>
      <c r="U269" s="31">
        <v>1773</v>
      </c>
      <c r="V269" s="31">
        <v>36</v>
      </c>
      <c r="W269" s="90" t="s">
        <v>13</v>
      </c>
      <c r="X269" s="31">
        <v>84702</v>
      </c>
      <c r="Y269" s="31">
        <v>894096</v>
      </c>
      <c r="Z269" s="31">
        <v>853054</v>
      </c>
      <c r="AA269" s="31">
        <v>15974</v>
      </c>
      <c r="AB269" s="31">
        <v>688989</v>
      </c>
      <c r="AC269" s="31">
        <v>2452113</v>
      </c>
      <c r="AD269" s="31" t="s">
        <v>1032</v>
      </c>
      <c r="AE269" s="31">
        <v>4500</v>
      </c>
      <c r="AF269" s="90" t="s">
        <v>13</v>
      </c>
      <c r="AG269" s="31">
        <v>1501243</v>
      </c>
      <c r="AH269" s="31">
        <v>246003</v>
      </c>
      <c r="AI269" s="31">
        <v>442828</v>
      </c>
      <c r="AJ269" s="31">
        <v>2190074</v>
      </c>
      <c r="AK269" s="31">
        <v>0</v>
      </c>
      <c r="AL269" s="36">
        <v>25.856225354773205</v>
      </c>
      <c r="AM269" s="31">
        <v>1321046</v>
      </c>
      <c r="AN269" s="31">
        <v>853054</v>
      </c>
      <c r="AO269" s="31">
        <v>15974</v>
      </c>
    </row>
    <row r="270" spans="1:41" hidden="1" outlineLevel="2" x14ac:dyDescent="0.2">
      <c r="A270" s="35">
        <v>917410543</v>
      </c>
      <c r="B270" s="35" t="s">
        <v>532</v>
      </c>
      <c r="C270" s="31" t="s">
        <v>13</v>
      </c>
      <c r="D270" s="6" t="s">
        <v>330</v>
      </c>
      <c r="E270" s="90" t="s">
        <v>13</v>
      </c>
      <c r="F270" s="31">
        <v>5962</v>
      </c>
      <c r="G270" s="31">
        <v>3369</v>
      </c>
      <c r="H270" s="33">
        <v>1</v>
      </c>
      <c r="I270" s="33">
        <v>0</v>
      </c>
      <c r="J270" s="33">
        <v>2.2250000000000001</v>
      </c>
      <c r="K270" s="33">
        <v>0</v>
      </c>
      <c r="L270" s="90" t="s">
        <v>13</v>
      </c>
      <c r="M270" s="31">
        <v>21611</v>
      </c>
      <c r="N270" s="32">
        <v>3.6247903388124789</v>
      </c>
      <c r="O270" s="31">
        <v>19</v>
      </c>
      <c r="P270" s="114">
        <v>0</v>
      </c>
      <c r="Q270" s="31">
        <v>58118</v>
      </c>
      <c r="R270" s="32">
        <v>9.7480711170748062</v>
      </c>
      <c r="S270" s="32">
        <v>2.6892786081162372</v>
      </c>
      <c r="T270" s="31">
        <v>28</v>
      </c>
      <c r="U270" s="31">
        <v>424</v>
      </c>
      <c r="V270" s="31">
        <v>8</v>
      </c>
      <c r="W270" s="90" t="s">
        <v>13</v>
      </c>
      <c r="X270" s="31">
        <v>5962</v>
      </c>
      <c r="Y270" s="31">
        <v>78301</v>
      </c>
      <c r="Z270" s="31">
        <v>21013</v>
      </c>
      <c r="AA270" s="31">
        <v>0</v>
      </c>
      <c r="AB270" s="31">
        <v>60819</v>
      </c>
      <c r="AC270" s="31">
        <v>160133</v>
      </c>
      <c r="AD270" s="31">
        <v>0</v>
      </c>
      <c r="AE270" s="31">
        <v>0</v>
      </c>
      <c r="AF270" s="90" t="s">
        <v>13</v>
      </c>
      <c r="AG270" s="31">
        <v>106951</v>
      </c>
      <c r="AH270" s="31">
        <v>20019</v>
      </c>
      <c r="AI270" s="31">
        <v>42187</v>
      </c>
      <c r="AJ270" s="31">
        <v>169157</v>
      </c>
      <c r="AK270" s="31">
        <v>0</v>
      </c>
      <c r="AL270" s="36">
        <v>28.372525997987253</v>
      </c>
      <c r="AM270" s="31">
        <v>148144</v>
      </c>
      <c r="AN270" s="31">
        <v>21013</v>
      </c>
      <c r="AO270" s="31">
        <v>0</v>
      </c>
    </row>
    <row r="271" spans="1:41" hidden="1" outlineLevel="2" x14ac:dyDescent="0.2">
      <c r="A271" s="35">
        <v>917410873</v>
      </c>
      <c r="B271" s="35" t="s">
        <v>532</v>
      </c>
      <c r="C271" s="31" t="s">
        <v>13</v>
      </c>
      <c r="D271" s="6" t="s">
        <v>330</v>
      </c>
      <c r="E271" s="90" t="s">
        <v>13</v>
      </c>
      <c r="F271" s="31">
        <v>5287</v>
      </c>
      <c r="G271" s="31">
        <v>2092</v>
      </c>
      <c r="H271" s="33">
        <v>0.97143000000000002</v>
      </c>
      <c r="I271" s="33">
        <v>0.97143000000000002</v>
      </c>
      <c r="J271" s="33">
        <v>0.57142999999999999</v>
      </c>
      <c r="K271" s="33">
        <v>0</v>
      </c>
      <c r="L271" s="90" t="s">
        <v>13</v>
      </c>
      <c r="M271" s="31">
        <v>15708</v>
      </c>
      <c r="N271" s="32">
        <v>2.9710610932475885</v>
      </c>
      <c r="O271" s="31">
        <v>18</v>
      </c>
      <c r="P271" s="114">
        <v>0</v>
      </c>
      <c r="Q271" s="31">
        <v>24434</v>
      </c>
      <c r="R271" s="32">
        <v>4.6215244940419895</v>
      </c>
      <c r="S271" s="32">
        <v>1.5555131143366439</v>
      </c>
      <c r="T271" s="31">
        <v>10</v>
      </c>
      <c r="U271" s="31">
        <v>0</v>
      </c>
      <c r="V271" s="31">
        <v>6</v>
      </c>
      <c r="W271" s="90" t="s">
        <v>13</v>
      </c>
      <c r="X271" s="31">
        <v>5287</v>
      </c>
      <c r="Y271" s="31">
        <v>57542</v>
      </c>
      <c r="Z271" s="31">
        <v>18850</v>
      </c>
      <c r="AA271" s="31">
        <v>0</v>
      </c>
      <c r="AB271" s="31">
        <v>5965</v>
      </c>
      <c r="AC271" s="31">
        <v>82357</v>
      </c>
      <c r="AD271" s="31" t="s">
        <v>1032</v>
      </c>
      <c r="AE271" s="31">
        <v>0</v>
      </c>
      <c r="AF271" s="90" t="s">
        <v>13</v>
      </c>
      <c r="AG271" s="31">
        <v>48136</v>
      </c>
      <c r="AH271" s="31">
        <v>11510</v>
      </c>
      <c r="AI271" s="31">
        <v>15330</v>
      </c>
      <c r="AJ271" s="31">
        <v>74976</v>
      </c>
      <c r="AK271" s="31">
        <v>0</v>
      </c>
      <c r="AL271" s="36">
        <v>14.181199167770002</v>
      </c>
      <c r="AM271" s="31">
        <v>56126</v>
      </c>
      <c r="AN271" s="31">
        <v>18850</v>
      </c>
      <c r="AO271" s="31">
        <v>0</v>
      </c>
    </row>
    <row r="272" spans="1:41" hidden="1" outlineLevel="2" x14ac:dyDescent="0.2">
      <c r="A272" s="35">
        <v>917410963</v>
      </c>
      <c r="B272" s="35" t="s">
        <v>532</v>
      </c>
      <c r="C272" s="31" t="s">
        <v>13</v>
      </c>
      <c r="D272" s="6" t="s">
        <v>330</v>
      </c>
      <c r="E272" s="90" t="s">
        <v>13</v>
      </c>
      <c r="F272" s="31">
        <v>7040</v>
      </c>
      <c r="G272" s="31">
        <v>3887</v>
      </c>
      <c r="H272" s="33">
        <v>0</v>
      </c>
      <c r="I272" s="33">
        <v>0.60526000000000002</v>
      </c>
      <c r="J272" s="33">
        <v>1.7631600000000001</v>
      </c>
      <c r="K272" s="33">
        <v>0.15789</v>
      </c>
      <c r="L272" s="90" t="s">
        <v>13</v>
      </c>
      <c r="M272" s="31">
        <v>25150</v>
      </c>
      <c r="N272" s="32">
        <v>3.5724431818181817</v>
      </c>
      <c r="O272" s="31">
        <v>40</v>
      </c>
      <c r="P272" s="114">
        <v>0</v>
      </c>
      <c r="Q272" s="31">
        <v>32104</v>
      </c>
      <c r="R272" s="32">
        <v>4.560227272727273</v>
      </c>
      <c r="S272" s="32">
        <v>1.2765009940357852</v>
      </c>
      <c r="T272" s="31">
        <v>52</v>
      </c>
      <c r="U272" s="31">
        <v>323</v>
      </c>
      <c r="V272" s="31">
        <v>4</v>
      </c>
      <c r="W272" s="90" t="s">
        <v>13</v>
      </c>
      <c r="X272" s="31">
        <v>7040</v>
      </c>
      <c r="Y272" s="31">
        <v>62945</v>
      </c>
      <c r="Z272" s="31">
        <v>24466</v>
      </c>
      <c r="AA272" s="31">
        <v>0</v>
      </c>
      <c r="AB272" s="31">
        <v>33840</v>
      </c>
      <c r="AC272" s="31">
        <v>121251</v>
      </c>
      <c r="AD272" s="31">
        <v>3000</v>
      </c>
      <c r="AE272" s="31">
        <v>0</v>
      </c>
      <c r="AF272" s="90" t="s">
        <v>13</v>
      </c>
      <c r="AG272" s="31">
        <v>68106</v>
      </c>
      <c r="AH272" s="31">
        <v>17433</v>
      </c>
      <c r="AI272" s="31">
        <v>24491</v>
      </c>
      <c r="AJ272" s="31">
        <v>110030</v>
      </c>
      <c r="AK272" s="31">
        <v>0</v>
      </c>
      <c r="AL272" s="36">
        <v>15.629261363636363</v>
      </c>
      <c r="AM272" s="31">
        <v>85564</v>
      </c>
      <c r="AN272" s="31">
        <v>24466</v>
      </c>
      <c r="AO272" s="31">
        <v>0</v>
      </c>
    </row>
    <row r="273" spans="1:41" hidden="1" outlineLevel="2" x14ac:dyDescent="0.2">
      <c r="A273" s="35">
        <v>916470093</v>
      </c>
      <c r="B273" s="35" t="s">
        <v>888</v>
      </c>
      <c r="C273" s="31" t="s">
        <v>13</v>
      </c>
      <c r="E273" s="90" t="s">
        <v>13</v>
      </c>
      <c r="F273" s="31">
        <v>21321</v>
      </c>
      <c r="G273" s="31">
        <v>4611</v>
      </c>
      <c r="H273" s="33">
        <v>1.05714</v>
      </c>
      <c r="I273" s="33">
        <v>0</v>
      </c>
      <c r="J273" s="33">
        <v>5.4285699999999997</v>
      </c>
      <c r="K273" s="33">
        <v>0.25713999999999998</v>
      </c>
      <c r="L273" s="90" t="s">
        <v>13</v>
      </c>
      <c r="M273" s="31">
        <v>36865</v>
      </c>
      <c r="N273" s="32">
        <v>1.7290464799962477</v>
      </c>
      <c r="O273" s="31">
        <v>75</v>
      </c>
      <c r="P273" s="114">
        <v>3200</v>
      </c>
      <c r="Q273" s="31">
        <v>25301</v>
      </c>
      <c r="R273" s="32">
        <v>1.1866704188358894</v>
      </c>
      <c r="S273" s="32">
        <v>0.68631493286314937</v>
      </c>
      <c r="T273" s="31">
        <v>127</v>
      </c>
      <c r="U273" s="31">
        <v>507</v>
      </c>
      <c r="V273" s="31">
        <v>21</v>
      </c>
      <c r="W273" s="90" t="s">
        <v>13</v>
      </c>
      <c r="X273" s="31">
        <v>21321</v>
      </c>
      <c r="Y273" s="31">
        <v>1100</v>
      </c>
      <c r="Z273" s="31">
        <v>56292</v>
      </c>
      <c r="AA273" s="31">
        <v>0</v>
      </c>
      <c r="AB273" s="31">
        <v>224194</v>
      </c>
      <c r="AC273" s="31">
        <v>281586</v>
      </c>
      <c r="AD273" s="31">
        <v>0</v>
      </c>
      <c r="AE273" s="31">
        <v>0</v>
      </c>
      <c r="AF273" s="90" t="s">
        <v>13</v>
      </c>
      <c r="AG273" s="31">
        <v>141759</v>
      </c>
      <c r="AH273" s="31">
        <v>39424</v>
      </c>
      <c r="AI273" s="31">
        <v>62626</v>
      </c>
      <c r="AJ273" s="31">
        <v>243809</v>
      </c>
      <c r="AK273" s="31">
        <v>0</v>
      </c>
      <c r="AL273" s="36">
        <v>11.435157825617935</v>
      </c>
      <c r="AM273" s="31">
        <v>187517</v>
      </c>
      <c r="AN273" s="31">
        <v>56292</v>
      </c>
      <c r="AO273" s="31">
        <v>0</v>
      </c>
    </row>
    <row r="274" spans="1:41" hidden="1" outlineLevel="2" x14ac:dyDescent="0.2">
      <c r="A274" s="35">
        <v>916490812</v>
      </c>
      <c r="B274" s="35" t="s">
        <v>898</v>
      </c>
      <c r="C274" s="31" t="s">
        <v>13</v>
      </c>
      <c r="E274" s="90" t="s">
        <v>13</v>
      </c>
      <c r="F274" s="31">
        <v>18267</v>
      </c>
      <c r="G274" s="31">
        <v>5266</v>
      </c>
      <c r="H274" s="33">
        <v>1.0133300000000001</v>
      </c>
      <c r="I274" s="33">
        <v>0</v>
      </c>
      <c r="J274" s="33">
        <v>5.52</v>
      </c>
      <c r="K274" s="33">
        <v>0.42666999999999999</v>
      </c>
      <c r="L274" s="90" t="s">
        <v>13</v>
      </c>
      <c r="M274" s="31">
        <v>68467</v>
      </c>
      <c r="N274" s="32">
        <v>3.7481250342147043</v>
      </c>
      <c r="O274" s="31">
        <v>67</v>
      </c>
      <c r="P274" s="114">
        <v>0</v>
      </c>
      <c r="Q274" s="31">
        <v>63509</v>
      </c>
      <c r="R274" s="32">
        <v>3.4767066294410687</v>
      </c>
      <c r="S274" s="32">
        <v>0.92758555216381611</v>
      </c>
      <c r="T274" s="31">
        <v>197</v>
      </c>
      <c r="U274" s="31">
        <v>285</v>
      </c>
      <c r="V274" s="31">
        <v>11</v>
      </c>
      <c r="W274" s="90" t="s">
        <v>13</v>
      </c>
      <c r="X274" s="31">
        <v>18267</v>
      </c>
      <c r="Y274" s="31">
        <v>18365</v>
      </c>
      <c r="Z274" s="31">
        <v>56413</v>
      </c>
      <c r="AA274" s="31">
        <v>0</v>
      </c>
      <c r="AB274" s="31">
        <v>271394</v>
      </c>
      <c r="AC274" s="31">
        <v>346172</v>
      </c>
      <c r="AD274" s="31">
        <v>3750</v>
      </c>
      <c r="AE274" s="31">
        <v>6641</v>
      </c>
      <c r="AF274" s="90" t="s">
        <v>13</v>
      </c>
      <c r="AG274" s="31">
        <v>250980</v>
      </c>
      <c r="AH274" s="31">
        <v>37728</v>
      </c>
      <c r="AI274" s="31">
        <v>89759</v>
      </c>
      <c r="AJ274" s="31">
        <v>378467</v>
      </c>
      <c r="AK274" s="31">
        <v>0</v>
      </c>
      <c r="AL274" s="36">
        <v>20.718618273389172</v>
      </c>
      <c r="AM274" s="31">
        <v>322054</v>
      </c>
      <c r="AN274" s="31">
        <v>56413</v>
      </c>
      <c r="AO274" s="31">
        <v>0</v>
      </c>
    </row>
    <row r="275" spans="1:41" hidden="1" outlineLevel="2" x14ac:dyDescent="0.2">
      <c r="A275" s="35">
        <v>916490453</v>
      </c>
      <c r="B275" s="35" t="s">
        <v>898</v>
      </c>
      <c r="C275" s="31" t="s">
        <v>13</v>
      </c>
      <c r="E275" s="90" t="s">
        <v>13</v>
      </c>
      <c r="F275" s="31">
        <v>12143</v>
      </c>
      <c r="G275" s="31">
        <v>5921</v>
      </c>
      <c r="H275" s="33">
        <v>0</v>
      </c>
      <c r="I275" s="33">
        <v>1.06667</v>
      </c>
      <c r="J275" s="33">
        <v>2.2999999999999998</v>
      </c>
      <c r="K275" s="33">
        <v>0.25</v>
      </c>
      <c r="L275" s="90" t="s">
        <v>13</v>
      </c>
      <c r="M275" s="31">
        <v>17137</v>
      </c>
      <c r="N275" s="32">
        <v>1.4112657498147081</v>
      </c>
      <c r="O275" s="31">
        <v>52</v>
      </c>
      <c r="P275" s="114">
        <v>0</v>
      </c>
      <c r="Q275" s="31">
        <v>38252</v>
      </c>
      <c r="R275" s="32">
        <v>3.1501276455571112</v>
      </c>
      <c r="S275" s="32">
        <v>2.2321293108478728</v>
      </c>
      <c r="T275" s="31">
        <v>20</v>
      </c>
      <c r="U275" s="31">
        <v>244</v>
      </c>
      <c r="V275" s="31">
        <v>27</v>
      </c>
      <c r="W275" s="90" t="s">
        <v>13</v>
      </c>
      <c r="X275" s="31">
        <v>12143</v>
      </c>
      <c r="Y275" s="31">
        <v>56116</v>
      </c>
      <c r="Z275" s="31">
        <v>21091</v>
      </c>
      <c r="AA275" s="31">
        <v>0</v>
      </c>
      <c r="AB275" s="31">
        <v>110503</v>
      </c>
      <c r="AC275" s="31">
        <v>187710</v>
      </c>
      <c r="AD275" s="31">
        <v>0</v>
      </c>
      <c r="AE275" s="31">
        <v>0</v>
      </c>
      <c r="AF275" s="90" t="s">
        <v>13</v>
      </c>
      <c r="AG275" s="31">
        <v>94437</v>
      </c>
      <c r="AH275" s="31">
        <v>25837</v>
      </c>
      <c r="AI275" s="31">
        <v>59870</v>
      </c>
      <c r="AJ275" s="31">
        <v>180144</v>
      </c>
      <c r="AK275" s="31">
        <v>0</v>
      </c>
      <c r="AL275" s="36">
        <v>14.835213703368195</v>
      </c>
      <c r="AM275" s="31">
        <v>159053</v>
      </c>
      <c r="AN275" s="31">
        <v>21091</v>
      </c>
      <c r="AO275" s="31">
        <v>0</v>
      </c>
    </row>
    <row r="276" spans="1:41" hidden="1" outlineLevel="2" x14ac:dyDescent="0.2">
      <c r="A276" s="35">
        <v>916490423</v>
      </c>
      <c r="B276" s="35" t="s">
        <v>898</v>
      </c>
      <c r="C276" s="31" t="s">
        <v>13</v>
      </c>
      <c r="E276" s="90" t="s">
        <v>13</v>
      </c>
      <c r="F276" s="31">
        <v>9739</v>
      </c>
      <c r="G276" s="31">
        <v>3274</v>
      </c>
      <c r="H276" s="33">
        <v>1</v>
      </c>
      <c r="I276" s="33">
        <v>0</v>
      </c>
      <c r="J276" s="33">
        <v>1.55</v>
      </c>
      <c r="K276" s="33">
        <v>0.22500000000000001</v>
      </c>
      <c r="L276" s="90" t="s">
        <v>13</v>
      </c>
      <c r="M276" s="31">
        <v>21770</v>
      </c>
      <c r="N276" s="32">
        <v>2.2353424376219326</v>
      </c>
      <c r="O276" s="31">
        <v>30</v>
      </c>
      <c r="P276" s="114">
        <v>0</v>
      </c>
      <c r="Q276" s="31">
        <v>27455</v>
      </c>
      <c r="R276" s="32">
        <v>2.8190779340794743</v>
      </c>
      <c r="S276" s="32">
        <v>1.2611391823610474</v>
      </c>
      <c r="T276" s="31">
        <v>165</v>
      </c>
      <c r="U276" s="31">
        <v>210</v>
      </c>
      <c r="V276" s="31">
        <v>4</v>
      </c>
      <c r="W276" s="90" t="s">
        <v>13</v>
      </c>
      <c r="X276" s="31">
        <v>9739</v>
      </c>
      <c r="Y276" s="31">
        <v>23500</v>
      </c>
      <c r="Z276" s="31">
        <v>14297</v>
      </c>
      <c r="AA276" s="31">
        <v>0</v>
      </c>
      <c r="AB276" s="31">
        <v>107810</v>
      </c>
      <c r="AC276" s="31">
        <v>145607</v>
      </c>
      <c r="AD276" s="31">
        <v>0</v>
      </c>
      <c r="AE276" s="31">
        <v>0</v>
      </c>
      <c r="AF276" s="90" t="s">
        <v>13</v>
      </c>
      <c r="AG276" s="31">
        <v>81237</v>
      </c>
      <c r="AH276" s="31">
        <v>22655</v>
      </c>
      <c r="AI276" s="31">
        <v>37382</v>
      </c>
      <c r="AJ276" s="31">
        <v>141274</v>
      </c>
      <c r="AK276" s="31">
        <v>0</v>
      </c>
      <c r="AL276" s="36">
        <v>14.506006776876475</v>
      </c>
      <c r="AM276" s="31">
        <v>126977</v>
      </c>
      <c r="AN276" s="31">
        <v>14297</v>
      </c>
      <c r="AO276" s="31">
        <v>0</v>
      </c>
    </row>
    <row r="277" spans="1:41" hidden="1" outlineLevel="2" x14ac:dyDescent="0.2">
      <c r="A277" s="35">
        <v>916490543</v>
      </c>
      <c r="B277" s="35" t="s">
        <v>898</v>
      </c>
      <c r="C277" s="31" t="s">
        <v>13</v>
      </c>
      <c r="E277" s="90" t="s">
        <v>13</v>
      </c>
      <c r="F277" s="31">
        <v>7489</v>
      </c>
      <c r="G277" s="31">
        <v>6085</v>
      </c>
      <c r="H277" s="33">
        <v>0</v>
      </c>
      <c r="I277" s="33">
        <v>2.2857099999999999</v>
      </c>
      <c r="J277" s="33">
        <v>3.05714</v>
      </c>
      <c r="K277" s="33">
        <v>0.85714000000000001</v>
      </c>
      <c r="L277" s="90" t="s">
        <v>13</v>
      </c>
      <c r="M277" s="31">
        <v>25474</v>
      </c>
      <c r="N277" s="32">
        <v>3.4015222326078249</v>
      </c>
      <c r="O277" s="31">
        <v>55</v>
      </c>
      <c r="P277" s="114">
        <v>0</v>
      </c>
      <c r="Q277" s="31">
        <v>35291</v>
      </c>
      <c r="R277" s="32">
        <v>4.7123781546267862</v>
      </c>
      <c r="S277" s="32">
        <v>1.3853733218183246</v>
      </c>
      <c r="T277" s="31">
        <v>0</v>
      </c>
      <c r="U277" s="31">
        <v>35</v>
      </c>
      <c r="V277" s="31">
        <v>24</v>
      </c>
      <c r="W277" s="90" t="s">
        <v>13</v>
      </c>
      <c r="X277" s="31">
        <v>7489</v>
      </c>
      <c r="Y277" s="31">
        <v>7500</v>
      </c>
      <c r="Z277" s="31">
        <v>27053</v>
      </c>
      <c r="AA277" s="31">
        <v>0</v>
      </c>
      <c r="AB277" s="31">
        <v>238883</v>
      </c>
      <c r="AC277" s="31">
        <v>273436</v>
      </c>
      <c r="AD277" s="31">
        <v>2500</v>
      </c>
      <c r="AE277" s="31">
        <v>2099</v>
      </c>
      <c r="AF277" s="90" t="s">
        <v>13</v>
      </c>
      <c r="AG277" s="31">
        <v>138006</v>
      </c>
      <c r="AH277" s="31">
        <v>27627</v>
      </c>
      <c r="AI277" s="31">
        <v>62305</v>
      </c>
      <c r="AJ277" s="31">
        <v>227938</v>
      </c>
      <c r="AK277" s="31">
        <v>0</v>
      </c>
      <c r="AL277" s="36">
        <v>30.436373347576446</v>
      </c>
      <c r="AM277" s="31">
        <v>200885</v>
      </c>
      <c r="AN277" s="31">
        <v>27053</v>
      </c>
      <c r="AO277" s="31">
        <v>0</v>
      </c>
    </row>
    <row r="278" spans="1:41" hidden="1" outlineLevel="2" x14ac:dyDescent="0.2">
      <c r="A278" s="35">
        <v>909530035</v>
      </c>
      <c r="B278" s="35" t="s">
        <v>623</v>
      </c>
      <c r="C278" s="31" t="s">
        <v>13</v>
      </c>
      <c r="D278" s="6" t="s">
        <v>328</v>
      </c>
      <c r="E278" s="90" t="s">
        <v>13</v>
      </c>
      <c r="F278" s="31">
        <v>4984</v>
      </c>
      <c r="G278" s="31">
        <v>0</v>
      </c>
      <c r="H278" s="33">
        <v>1</v>
      </c>
      <c r="I278" s="33">
        <v>0</v>
      </c>
      <c r="J278" s="33">
        <v>0.375</v>
      </c>
      <c r="K278" s="33">
        <v>0</v>
      </c>
      <c r="L278" s="90" t="s">
        <v>13</v>
      </c>
      <c r="M278" s="31">
        <v>3793</v>
      </c>
      <c r="N278" s="32">
        <v>0.7610353130016051</v>
      </c>
      <c r="O278" s="31">
        <v>0</v>
      </c>
      <c r="P278" s="114">
        <v>0</v>
      </c>
      <c r="Q278" s="31">
        <v>6539</v>
      </c>
      <c r="R278" s="32">
        <v>1.3119983948635634</v>
      </c>
      <c r="S278" s="32">
        <v>1.7239651990508833</v>
      </c>
      <c r="T278" s="31">
        <v>0</v>
      </c>
      <c r="U278" s="31">
        <v>0</v>
      </c>
      <c r="V278" s="31">
        <v>0</v>
      </c>
      <c r="W278" s="90" t="s">
        <v>13</v>
      </c>
      <c r="X278" s="31">
        <v>4984</v>
      </c>
      <c r="Y278" s="31">
        <v>31422</v>
      </c>
      <c r="Z278" s="31">
        <v>85668</v>
      </c>
      <c r="AA278" s="31">
        <v>0</v>
      </c>
      <c r="AB278" s="31">
        <v>17500</v>
      </c>
      <c r="AC278" s="31">
        <v>134590</v>
      </c>
      <c r="AD278" s="31">
        <v>0</v>
      </c>
      <c r="AE278" s="31">
        <v>0</v>
      </c>
      <c r="AF278" s="90" t="s">
        <v>13</v>
      </c>
      <c r="AG278" s="31">
        <v>7457</v>
      </c>
      <c r="AH278" s="31">
        <v>30044</v>
      </c>
      <c r="AI278" s="31">
        <v>81477</v>
      </c>
      <c r="AJ278" s="31">
        <v>118978</v>
      </c>
      <c r="AK278" s="31">
        <v>0</v>
      </c>
      <c r="AL278" s="36">
        <v>23.871990369181379</v>
      </c>
      <c r="AM278" s="31">
        <v>33310</v>
      </c>
      <c r="AN278" s="31">
        <v>85668</v>
      </c>
      <c r="AO278" s="31">
        <v>0</v>
      </c>
    </row>
    <row r="279" spans="1:41" hidden="1" outlineLevel="2" x14ac:dyDescent="0.2">
      <c r="A279" s="35">
        <v>909530183</v>
      </c>
      <c r="B279" s="35" t="s">
        <v>623</v>
      </c>
      <c r="C279" s="31" t="s">
        <v>13</v>
      </c>
      <c r="D279" s="6" t="s">
        <v>330</v>
      </c>
      <c r="E279" s="90" t="s">
        <v>13</v>
      </c>
      <c r="F279" s="31">
        <v>5943</v>
      </c>
      <c r="G279" s="31">
        <v>3989</v>
      </c>
      <c r="H279" s="33">
        <v>1</v>
      </c>
      <c r="I279" s="33">
        <v>0</v>
      </c>
      <c r="J279" s="33">
        <v>0.9</v>
      </c>
      <c r="K279" s="33">
        <v>7.4999999999999997E-2</v>
      </c>
      <c r="L279" s="90" t="s">
        <v>13</v>
      </c>
      <c r="M279" s="31">
        <v>28598</v>
      </c>
      <c r="N279" s="32">
        <v>4.8120477873128049</v>
      </c>
      <c r="O279" s="31">
        <v>125</v>
      </c>
      <c r="P279" s="114">
        <v>0</v>
      </c>
      <c r="Q279" s="31">
        <v>34270</v>
      </c>
      <c r="R279" s="32">
        <v>5.7664479219249536</v>
      </c>
      <c r="S279" s="32">
        <v>1.1983355479404154</v>
      </c>
      <c r="T279" s="31">
        <v>28</v>
      </c>
      <c r="U279" s="31">
        <v>242</v>
      </c>
      <c r="V279" s="31">
        <v>4</v>
      </c>
      <c r="W279" s="90" t="s">
        <v>13</v>
      </c>
      <c r="X279" s="31">
        <v>5943</v>
      </c>
      <c r="Y279" s="31">
        <v>47386</v>
      </c>
      <c r="Z279" s="31">
        <v>14697</v>
      </c>
      <c r="AA279" s="31">
        <v>0</v>
      </c>
      <c r="AB279" s="31">
        <v>52152</v>
      </c>
      <c r="AC279" s="31">
        <v>114235</v>
      </c>
      <c r="AD279" s="31">
        <v>2500</v>
      </c>
      <c r="AE279" s="31">
        <v>0</v>
      </c>
      <c r="AF279" s="90" t="s">
        <v>13</v>
      </c>
      <c r="AG279" s="31">
        <v>70956</v>
      </c>
      <c r="AH279" s="31">
        <v>24558</v>
      </c>
      <c r="AI279" s="31">
        <v>25066</v>
      </c>
      <c r="AJ279" s="31">
        <v>120580</v>
      </c>
      <c r="AK279" s="31">
        <v>0</v>
      </c>
      <c r="AL279" s="36">
        <v>20.289416119804812</v>
      </c>
      <c r="AM279" s="31">
        <v>105883</v>
      </c>
      <c r="AN279" s="31">
        <v>14697</v>
      </c>
      <c r="AO279" s="31">
        <v>0</v>
      </c>
    </row>
    <row r="280" spans="1:41" hidden="1" outlineLevel="2" x14ac:dyDescent="0.2">
      <c r="A280" s="35">
        <v>909530273</v>
      </c>
      <c r="B280" s="35" t="s">
        <v>623</v>
      </c>
      <c r="C280" s="31" t="s">
        <v>13</v>
      </c>
      <c r="D280" s="6" t="s">
        <v>330</v>
      </c>
      <c r="E280" s="90" t="s">
        <v>13</v>
      </c>
      <c r="F280" s="31">
        <v>1866</v>
      </c>
      <c r="G280" s="31">
        <v>788</v>
      </c>
      <c r="H280" s="33">
        <v>0</v>
      </c>
      <c r="I280" s="33">
        <v>0.74285999999999996</v>
      </c>
      <c r="J280" s="33">
        <v>0.31429000000000001</v>
      </c>
      <c r="K280" s="33">
        <v>0.14285999999999999</v>
      </c>
      <c r="L280" s="90" t="s">
        <v>13</v>
      </c>
      <c r="M280" s="31">
        <v>20044</v>
      </c>
      <c r="N280" s="32">
        <v>10.741693461950696</v>
      </c>
      <c r="O280" s="31">
        <v>56</v>
      </c>
      <c r="P280" s="114">
        <v>0</v>
      </c>
      <c r="Q280" s="31">
        <v>9895</v>
      </c>
      <c r="R280" s="32">
        <v>5.302786709539121</v>
      </c>
      <c r="S280" s="32">
        <v>0.49366393933346636</v>
      </c>
      <c r="T280" s="31">
        <v>24</v>
      </c>
      <c r="U280" s="31">
        <v>56</v>
      </c>
      <c r="V280" s="31">
        <v>7</v>
      </c>
      <c r="W280" s="90" t="s">
        <v>13</v>
      </c>
      <c r="X280" s="31">
        <v>1866</v>
      </c>
      <c r="Y280" s="31">
        <v>11896</v>
      </c>
      <c r="Z280" s="31">
        <v>9415</v>
      </c>
      <c r="AA280" s="31">
        <v>5300</v>
      </c>
      <c r="AB280" s="31">
        <v>34743</v>
      </c>
      <c r="AC280" s="31">
        <v>61354</v>
      </c>
      <c r="AD280" s="31">
        <v>0</v>
      </c>
      <c r="AE280" s="31">
        <v>5300</v>
      </c>
      <c r="AF280" s="90" t="s">
        <v>13</v>
      </c>
      <c r="AG280" s="31">
        <v>32530</v>
      </c>
      <c r="AH280" s="31">
        <v>9597</v>
      </c>
      <c r="AI280" s="31">
        <v>19885</v>
      </c>
      <c r="AJ280" s="31">
        <v>62012</v>
      </c>
      <c r="AK280" s="31">
        <v>0</v>
      </c>
      <c r="AL280" s="36">
        <v>33.232583065380496</v>
      </c>
      <c r="AM280" s="31">
        <v>47297</v>
      </c>
      <c r="AN280" s="31">
        <v>9415</v>
      </c>
      <c r="AO280" s="31">
        <v>5300</v>
      </c>
    </row>
    <row r="281" spans="1:41" hidden="1" outlineLevel="2" x14ac:dyDescent="0.2">
      <c r="A281" s="35">
        <v>909530305</v>
      </c>
      <c r="B281" s="35" t="s">
        <v>623</v>
      </c>
      <c r="C281" s="31" t="s">
        <v>13</v>
      </c>
      <c r="D281" s="6" t="s">
        <v>330</v>
      </c>
      <c r="E281" s="90" t="s">
        <v>13</v>
      </c>
      <c r="F281" s="31">
        <v>799</v>
      </c>
      <c r="G281" s="31">
        <v>514</v>
      </c>
      <c r="H281" s="33">
        <v>0</v>
      </c>
      <c r="I281" s="33">
        <v>0.6</v>
      </c>
      <c r="J281" s="33">
        <v>0.2</v>
      </c>
      <c r="K281" s="33">
        <v>0</v>
      </c>
      <c r="L281" s="90" t="s">
        <v>13</v>
      </c>
      <c r="M281" s="31">
        <v>8269</v>
      </c>
      <c r="N281" s="32">
        <v>10.34918648310388</v>
      </c>
      <c r="O281" s="31">
        <v>18</v>
      </c>
      <c r="P281" s="114">
        <v>0</v>
      </c>
      <c r="Q281" s="31">
        <v>5057</v>
      </c>
      <c r="R281" s="32">
        <v>6.3291614518147687</v>
      </c>
      <c r="S281" s="32">
        <v>0.61156125287217322</v>
      </c>
      <c r="T281" s="31">
        <v>54</v>
      </c>
      <c r="U281" s="31">
        <v>28</v>
      </c>
      <c r="V281" s="31">
        <v>4</v>
      </c>
      <c r="W281" s="90" t="s">
        <v>13</v>
      </c>
      <c r="X281" s="31">
        <v>799</v>
      </c>
      <c r="Y281" s="31">
        <v>8151</v>
      </c>
      <c r="Z281" s="31">
        <v>6226</v>
      </c>
      <c r="AA281" s="31">
        <v>0</v>
      </c>
      <c r="AB281" s="31">
        <v>22123</v>
      </c>
      <c r="AC281" s="31">
        <v>36500</v>
      </c>
      <c r="AD281" s="31" t="s">
        <v>1032</v>
      </c>
      <c r="AE281" s="31">
        <v>0</v>
      </c>
      <c r="AF281" s="90" t="s">
        <v>13</v>
      </c>
      <c r="AG281" s="31">
        <v>15902</v>
      </c>
      <c r="AH281" s="31">
        <v>4593</v>
      </c>
      <c r="AI281" s="31">
        <v>9262</v>
      </c>
      <c r="AJ281" s="31">
        <v>29757</v>
      </c>
      <c r="AK281" s="31">
        <v>0</v>
      </c>
      <c r="AL281" s="36">
        <v>37.242803504380475</v>
      </c>
      <c r="AM281" s="31">
        <v>23531</v>
      </c>
      <c r="AN281" s="31">
        <v>6226</v>
      </c>
      <c r="AO281" s="31">
        <v>0</v>
      </c>
    </row>
    <row r="282" spans="1:41" hidden="1" outlineLevel="2" x14ac:dyDescent="0.2">
      <c r="A282" s="35">
        <v>909530723</v>
      </c>
      <c r="B282" s="35" t="s">
        <v>623</v>
      </c>
      <c r="C282" s="31" t="s">
        <v>13</v>
      </c>
      <c r="D282" s="6" t="s">
        <v>330</v>
      </c>
      <c r="E282" s="90" t="s">
        <v>13</v>
      </c>
      <c r="F282" s="31">
        <v>3514</v>
      </c>
      <c r="G282" s="31">
        <v>892</v>
      </c>
      <c r="H282" s="33">
        <v>0</v>
      </c>
      <c r="I282" s="33">
        <v>1</v>
      </c>
      <c r="J282" s="33">
        <v>0</v>
      </c>
      <c r="K282" s="33">
        <v>0.57142999999999999</v>
      </c>
      <c r="L282" s="90" t="s">
        <v>13</v>
      </c>
      <c r="M282" s="31">
        <v>12970</v>
      </c>
      <c r="N282" s="32">
        <v>3.6909504837791691</v>
      </c>
      <c r="O282" s="31">
        <v>32</v>
      </c>
      <c r="P282" s="114">
        <v>0</v>
      </c>
      <c r="Q282" s="31">
        <v>9066</v>
      </c>
      <c r="R282" s="32">
        <v>2.5799658508821857</v>
      </c>
      <c r="S282" s="32">
        <v>0.69899768696993059</v>
      </c>
      <c r="T282" s="31">
        <v>55</v>
      </c>
      <c r="U282" s="31">
        <v>133</v>
      </c>
      <c r="V282" s="31">
        <v>6</v>
      </c>
      <c r="W282" s="90" t="s">
        <v>13</v>
      </c>
      <c r="X282" s="31">
        <v>3514</v>
      </c>
      <c r="Y282" s="31">
        <v>18170</v>
      </c>
      <c r="Z282" s="31">
        <v>10392</v>
      </c>
      <c r="AA282" s="31">
        <v>0</v>
      </c>
      <c r="AB282" s="31">
        <v>33101</v>
      </c>
      <c r="AC282" s="31">
        <v>61663</v>
      </c>
      <c r="AD282" s="31">
        <v>3000</v>
      </c>
      <c r="AE282" s="31">
        <v>0</v>
      </c>
      <c r="AF282" s="90" t="s">
        <v>13</v>
      </c>
      <c r="AG282" s="31">
        <v>28273</v>
      </c>
      <c r="AH282" s="31">
        <v>7754</v>
      </c>
      <c r="AI282" s="31">
        <v>18790</v>
      </c>
      <c r="AJ282" s="31">
        <v>54817</v>
      </c>
      <c r="AK282" s="31">
        <v>0</v>
      </c>
      <c r="AL282" s="36">
        <v>15.599601593625499</v>
      </c>
      <c r="AM282" s="31">
        <v>44425</v>
      </c>
      <c r="AN282" s="31">
        <v>10392</v>
      </c>
      <c r="AO282" s="31">
        <v>0</v>
      </c>
    </row>
    <row r="283" spans="1:41" hidden="1" outlineLevel="2" x14ac:dyDescent="0.2">
      <c r="A283" s="35">
        <v>909530863</v>
      </c>
      <c r="B283" s="35" t="s">
        <v>623</v>
      </c>
      <c r="C283" s="31" t="s">
        <v>13</v>
      </c>
      <c r="D283" s="6" t="s">
        <v>330</v>
      </c>
      <c r="E283" s="90" t="s">
        <v>13</v>
      </c>
      <c r="F283" s="31">
        <v>1256</v>
      </c>
      <c r="G283" s="31">
        <v>900</v>
      </c>
      <c r="H283" s="33">
        <v>0</v>
      </c>
      <c r="I283" s="33">
        <v>0.68571000000000004</v>
      </c>
      <c r="J283" s="33">
        <v>0.42857000000000001</v>
      </c>
      <c r="K283" s="33">
        <v>0</v>
      </c>
      <c r="L283" s="90" t="s">
        <v>13</v>
      </c>
      <c r="M283" s="31">
        <v>15916</v>
      </c>
      <c r="N283" s="32">
        <v>12.671974522292993</v>
      </c>
      <c r="O283" s="31">
        <v>25</v>
      </c>
      <c r="P283" s="114">
        <v>0</v>
      </c>
      <c r="Q283" s="31">
        <v>9023</v>
      </c>
      <c r="R283" s="32">
        <v>7.1839171974522289</v>
      </c>
      <c r="S283" s="32">
        <v>0.5669137974365418</v>
      </c>
      <c r="T283" s="31">
        <v>136</v>
      </c>
      <c r="U283" s="31">
        <v>21</v>
      </c>
      <c r="V283" s="31">
        <v>9</v>
      </c>
      <c r="W283" s="90" t="s">
        <v>13</v>
      </c>
      <c r="X283" s="31">
        <v>1256</v>
      </c>
      <c r="Y283" s="31">
        <v>11446</v>
      </c>
      <c r="Z283" s="31">
        <v>9211</v>
      </c>
      <c r="AA283" s="31">
        <v>0</v>
      </c>
      <c r="AB283" s="31">
        <v>48385</v>
      </c>
      <c r="AC283" s="31">
        <v>69042</v>
      </c>
      <c r="AD283" s="31">
        <v>0</v>
      </c>
      <c r="AE283" s="31">
        <v>0</v>
      </c>
      <c r="AF283" s="90" t="s">
        <v>13</v>
      </c>
      <c r="AG283" s="31">
        <v>32500</v>
      </c>
      <c r="AH283" s="31">
        <v>7956</v>
      </c>
      <c r="AI283" s="31">
        <v>17477</v>
      </c>
      <c r="AJ283" s="31">
        <v>57933</v>
      </c>
      <c r="AK283" s="31">
        <v>0</v>
      </c>
      <c r="AL283" s="36">
        <v>46.125</v>
      </c>
      <c r="AM283" s="31">
        <v>48722</v>
      </c>
      <c r="AN283" s="31">
        <v>9211</v>
      </c>
      <c r="AO283" s="31">
        <v>0</v>
      </c>
    </row>
    <row r="284" spans="1:41" hidden="1" outlineLevel="2" x14ac:dyDescent="0.2">
      <c r="A284" s="35">
        <v>916550035</v>
      </c>
      <c r="B284" s="35" t="s">
        <v>421</v>
      </c>
      <c r="C284" s="31" t="s">
        <v>13</v>
      </c>
      <c r="E284" s="90" t="s">
        <v>13</v>
      </c>
      <c r="F284" s="31">
        <v>39702</v>
      </c>
      <c r="G284" s="31">
        <v>17981</v>
      </c>
      <c r="H284" s="33">
        <v>1.14286</v>
      </c>
      <c r="I284" s="33">
        <v>0</v>
      </c>
      <c r="J284" s="33">
        <v>12.25714</v>
      </c>
      <c r="K284" s="33">
        <v>0.28571000000000002</v>
      </c>
      <c r="L284" s="90" t="s">
        <v>13</v>
      </c>
      <c r="M284" s="31">
        <v>65401</v>
      </c>
      <c r="N284" s="32">
        <v>1.6472973653720215</v>
      </c>
      <c r="O284" s="31">
        <v>135</v>
      </c>
      <c r="P284" s="114">
        <v>0</v>
      </c>
      <c r="Q284" s="31">
        <v>75514</v>
      </c>
      <c r="R284" s="32">
        <v>1.9020200493677901</v>
      </c>
      <c r="S284" s="32">
        <v>1.1546306631397074</v>
      </c>
      <c r="T284" s="31">
        <v>207</v>
      </c>
      <c r="U284" s="31">
        <v>241</v>
      </c>
      <c r="V284" s="31">
        <v>33</v>
      </c>
      <c r="W284" s="90" t="s">
        <v>13</v>
      </c>
      <c r="X284" s="31">
        <v>39702</v>
      </c>
      <c r="Y284" s="31">
        <v>129436</v>
      </c>
      <c r="Z284" s="31">
        <v>107084</v>
      </c>
      <c r="AA284" s="31">
        <v>28057</v>
      </c>
      <c r="AB284" s="31">
        <v>170728</v>
      </c>
      <c r="AC284" s="31">
        <v>435305</v>
      </c>
      <c r="AD284" s="31">
        <v>0</v>
      </c>
      <c r="AE284" s="31">
        <v>30310</v>
      </c>
      <c r="AF284" s="90" t="s">
        <v>13</v>
      </c>
      <c r="AG284" s="31">
        <v>305300</v>
      </c>
      <c r="AH284" s="31">
        <v>56243</v>
      </c>
      <c r="AI284" s="31">
        <v>137298</v>
      </c>
      <c r="AJ284" s="31">
        <v>498841</v>
      </c>
      <c r="AK284" s="31">
        <v>0</v>
      </c>
      <c r="AL284" s="36">
        <v>12.564631504710091</v>
      </c>
      <c r="AM284" s="31">
        <v>363700</v>
      </c>
      <c r="AN284" s="31">
        <v>107084</v>
      </c>
      <c r="AO284" s="31">
        <v>28057</v>
      </c>
    </row>
    <row r="285" spans="1:41" hidden="1" outlineLevel="2" x14ac:dyDescent="0.2">
      <c r="A285" s="35">
        <v>917570123</v>
      </c>
      <c r="B285" s="35" t="s">
        <v>781</v>
      </c>
      <c r="C285" s="31" t="s">
        <v>13</v>
      </c>
      <c r="E285" s="90" t="s">
        <v>13</v>
      </c>
      <c r="F285" s="31">
        <v>6428</v>
      </c>
      <c r="G285" s="31">
        <v>3465</v>
      </c>
      <c r="H285" s="33">
        <v>1.05714</v>
      </c>
      <c r="I285" s="33">
        <v>0</v>
      </c>
      <c r="J285" s="33">
        <v>1.4571400000000001</v>
      </c>
      <c r="K285" s="33">
        <v>0.85714000000000001</v>
      </c>
      <c r="L285" s="90" t="s">
        <v>13</v>
      </c>
      <c r="M285" s="31">
        <v>17581</v>
      </c>
      <c r="N285" s="32">
        <v>2.7350653391412569</v>
      </c>
      <c r="O285" s="31">
        <v>43</v>
      </c>
      <c r="P285" s="114">
        <v>0</v>
      </c>
      <c r="Q285" s="31">
        <v>17872</v>
      </c>
      <c r="R285" s="32">
        <v>2.7803360298693218</v>
      </c>
      <c r="S285" s="32">
        <v>1.0165519595017349</v>
      </c>
      <c r="T285" s="31">
        <v>44</v>
      </c>
      <c r="U285" s="31">
        <v>308</v>
      </c>
      <c r="V285" s="31">
        <v>7</v>
      </c>
      <c r="W285" s="90" t="s">
        <v>13</v>
      </c>
      <c r="X285" s="31">
        <v>6428</v>
      </c>
      <c r="Y285" s="31">
        <v>32500</v>
      </c>
      <c r="Z285" s="31">
        <v>43962</v>
      </c>
      <c r="AA285" s="31">
        <v>7322</v>
      </c>
      <c r="AB285" s="31">
        <v>45383</v>
      </c>
      <c r="AC285" s="31">
        <v>129167</v>
      </c>
      <c r="AD285" s="31">
        <v>0</v>
      </c>
      <c r="AE285" s="31">
        <v>7322</v>
      </c>
      <c r="AF285" s="90" t="s">
        <v>13</v>
      </c>
      <c r="AG285" s="31">
        <v>78708</v>
      </c>
      <c r="AH285" s="31">
        <v>23780</v>
      </c>
      <c r="AI285" s="31">
        <v>22284</v>
      </c>
      <c r="AJ285" s="31">
        <v>124772</v>
      </c>
      <c r="AK285" s="31">
        <v>0</v>
      </c>
      <c r="AL285" s="36">
        <v>19.410703173615431</v>
      </c>
      <c r="AM285" s="31">
        <v>73488</v>
      </c>
      <c r="AN285" s="31">
        <v>43962</v>
      </c>
      <c r="AO285" s="31">
        <v>7322</v>
      </c>
    </row>
    <row r="286" spans="1:41" hidden="1" outlineLevel="2" x14ac:dyDescent="0.2">
      <c r="A286" s="35">
        <v>909530035</v>
      </c>
      <c r="B286" s="35" t="s">
        <v>382</v>
      </c>
      <c r="C286" s="31" t="s">
        <v>13</v>
      </c>
      <c r="D286" s="6" t="s">
        <v>328</v>
      </c>
      <c r="E286" s="90" t="s">
        <v>13</v>
      </c>
      <c r="F286" s="31">
        <v>12947</v>
      </c>
      <c r="G286" s="31">
        <v>0</v>
      </c>
      <c r="H286" s="33">
        <v>0</v>
      </c>
      <c r="I286" s="33">
        <v>0</v>
      </c>
      <c r="J286" s="33">
        <v>0</v>
      </c>
      <c r="K286" s="33">
        <v>0</v>
      </c>
      <c r="L286" s="90" t="s">
        <v>13</v>
      </c>
      <c r="M286" s="31">
        <v>0</v>
      </c>
      <c r="N286" s="32">
        <v>0</v>
      </c>
      <c r="O286" s="31">
        <v>0</v>
      </c>
      <c r="P286" s="114">
        <v>0</v>
      </c>
      <c r="Q286" s="31">
        <v>0</v>
      </c>
      <c r="R286" s="32">
        <v>0</v>
      </c>
      <c r="S286" s="32">
        <v>0</v>
      </c>
      <c r="T286" s="31">
        <v>0</v>
      </c>
      <c r="U286" s="31">
        <v>0</v>
      </c>
      <c r="V286" s="31">
        <v>0</v>
      </c>
      <c r="W286" s="90" t="s">
        <v>13</v>
      </c>
      <c r="X286" s="31">
        <v>12947</v>
      </c>
      <c r="Y286" s="31">
        <v>0</v>
      </c>
      <c r="Z286" s="31">
        <v>0</v>
      </c>
      <c r="AA286" s="31">
        <v>0</v>
      </c>
      <c r="AB286" s="31">
        <v>0</v>
      </c>
      <c r="AC286" s="31">
        <v>0</v>
      </c>
      <c r="AD286" s="31">
        <v>0</v>
      </c>
      <c r="AE286" s="31">
        <v>0</v>
      </c>
      <c r="AF286" s="90" t="s">
        <v>13</v>
      </c>
      <c r="AG286" s="31">
        <v>0</v>
      </c>
      <c r="AH286" s="31">
        <v>0</v>
      </c>
      <c r="AI286" s="31">
        <v>0</v>
      </c>
      <c r="AJ286" s="31">
        <v>0</v>
      </c>
      <c r="AK286" s="31">
        <v>0</v>
      </c>
      <c r="AL286" s="36">
        <v>0</v>
      </c>
      <c r="AM286" s="31">
        <v>0</v>
      </c>
      <c r="AN286" s="31">
        <v>0</v>
      </c>
      <c r="AO286" s="31">
        <v>0</v>
      </c>
    </row>
    <row r="287" spans="1:41" hidden="1" outlineLevel="2" x14ac:dyDescent="0.2">
      <c r="A287" s="35">
        <v>917590063</v>
      </c>
      <c r="B287" s="35" t="s">
        <v>382</v>
      </c>
      <c r="C287" s="31" t="s">
        <v>13</v>
      </c>
      <c r="D287" s="6" t="s">
        <v>330</v>
      </c>
      <c r="E287" s="90" t="s">
        <v>13</v>
      </c>
      <c r="F287" s="31">
        <v>4003</v>
      </c>
      <c r="G287" s="31">
        <v>2885</v>
      </c>
      <c r="H287" s="33">
        <v>0</v>
      </c>
      <c r="I287" s="33">
        <v>1</v>
      </c>
      <c r="J287" s="33">
        <v>0.54286000000000001</v>
      </c>
      <c r="K287" s="33">
        <v>0.11429</v>
      </c>
      <c r="L287" s="90" t="s">
        <v>13</v>
      </c>
      <c r="M287" s="31">
        <v>17151</v>
      </c>
      <c r="N287" s="32">
        <v>4.2845365975518357</v>
      </c>
      <c r="O287" s="31">
        <v>21</v>
      </c>
      <c r="P287" s="114">
        <v>0</v>
      </c>
      <c r="Q287" s="31">
        <v>10833</v>
      </c>
      <c r="R287" s="32">
        <v>2.7062203347489384</v>
      </c>
      <c r="S287" s="32">
        <v>0.63162497813538565</v>
      </c>
      <c r="T287" s="31">
        <v>52</v>
      </c>
      <c r="U287" s="31">
        <v>121</v>
      </c>
      <c r="V287" s="31">
        <v>4</v>
      </c>
      <c r="W287" s="90" t="s">
        <v>13</v>
      </c>
      <c r="X287" s="31">
        <v>4003</v>
      </c>
      <c r="Y287" s="31">
        <v>21926</v>
      </c>
      <c r="Z287" s="31">
        <v>15816</v>
      </c>
      <c r="AA287" s="31">
        <v>0</v>
      </c>
      <c r="AB287" s="31">
        <v>66640</v>
      </c>
      <c r="AC287" s="31">
        <v>104382</v>
      </c>
      <c r="AD287" s="31" t="s">
        <v>1032</v>
      </c>
      <c r="AE287" s="31">
        <v>0</v>
      </c>
      <c r="AF287" s="90" t="s">
        <v>13</v>
      </c>
      <c r="AG287" s="31">
        <v>49113</v>
      </c>
      <c r="AH287" s="31">
        <v>15300</v>
      </c>
      <c r="AI287" s="31">
        <v>36589</v>
      </c>
      <c r="AJ287" s="31">
        <v>101002</v>
      </c>
      <c r="AK287" s="31">
        <v>0</v>
      </c>
      <c r="AL287" s="36">
        <v>25.231576317761679</v>
      </c>
      <c r="AM287" s="31">
        <v>85186</v>
      </c>
      <c r="AN287" s="31">
        <v>15816</v>
      </c>
      <c r="AO287" s="31">
        <v>0</v>
      </c>
    </row>
    <row r="288" spans="1:41" hidden="1" outlineLevel="2" x14ac:dyDescent="0.2">
      <c r="A288" s="35">
        <v>917590363</v>
      </c>
      <c r="B288" s="35" t="s">
        <v>382</v>
      </c>
      <c r="C288" s="31" t="s">
        <v>13</v>
      </c>
      <c r="D288" s="6" t="s">
        <v>330</v>
      </c>
      <c r="E288" s="90" t="s">
        <v>13</v>
      </c>
      <c r="F288" s="31">
        <v>3688</v>
      </c>
      <c r="G288" s="31">
        <v>610</v>
      </c>
      <c r="H288" s="33">
        <v>0</v>
      </c>
      <c r="I288" s="33">
        <v>0.68571000000000004</v>
      </c>
      <c r="J288" s="33">
        <v>0.85714000000000001</v>
      </c>
      <c r="K288" s="33">
        <v>0</v>
      </c>
      <c r="L288" s="90" t="s">
        <v>13</v>
      </c>
      <c r="M288" s="31">
        <v>15265</v>
      </c>
      <c r="N288" s="32">
        <v>4.1390997830802601</v>
      </c>
      <c r="O288" s="31">
        <v>19</v>
      </c>
      <c r="P288" s="114">
        <v>0</v>
      </c>
      <c r="Q288" s="31">
        <v>6668</v>
      </c>
      <c r="R288" s="32">
        <v>1.8080260303687636</v>
      </c>
      <c r="S288" s="32">
        <v>0.43681624631509991</v>
      </c>
      <c r="T288" s="31">
        <v>3</v>
      </c>
      <c r="U288" s="31">
        <v>0</v>
      </c>
      <c r="V288" s="31">
        <v>6</v>
      </c>
      <c r="W288" s="90" t="s">
        <v>13</v>
      </c>
      <c r="X288" s="31">
        <v>3688</v>
      </c>
      <c r="Y288" s="31">
        <v>17410</v>
      </c>
      <c r="Z288" s="31">
        <v>14192</v>
      </c>
      <c r="AA288" s="31">
        <v>0</v>
      </c>
      <c r="AB288" s="31">
        <v>28445</v>
      </c>
      <c r="AC288" s="31">
        <v>60047</v>
      </c>
      <c r="AD288" s="31">
        <v>0</v>
      </c>
      <c r="AE288" s="31">
        <v>0</v>
      </c>
      <c r="AF288" s="90" t="s">
        <v>13</v>
      </c>
      <c r="AG288" s="31">
        <v>48345</v>
      </c>
      <c r="AH288" s="31">
        <v>6425</v>
      </c>
      <c r="AI288" s="31">
        <v>19527</v>
      </c>
      <c r="AJ288" s="31">
        <v>74297</v>
      </c>
      <c r="AK288" s="31">
        <v>0</v>
      </c>
      <c r="AL288" s="36">
        <v>20.145607375271151</v>
      </c>
      <c r="AM288" s="31">
        <v>60105</v>
      </c>
      <c r="AN288" s="31">
        <v>14192</v>
      </c>
      <c r="AO288" s="31">
        <v>0</v>
      </c>
    </row>
    <row r="289" spans="1:41" hidden="1" outlineLevel="2" x14ac:dyDescent="0.2">
      <c r="A289" s="35">
        <v>917591143</v>
      </c>
      <c r="B289" s="35" t="s">
        <v>382</v>
      </c>
      <c r="C289" s="31" t="s">
        <v>13</v>
      </c>
      <c r="D289" s="6" t="s">
        <v>330</v>
      </c>
      <c r="E289" s="90" t="s">
        <v>13</v>
      </c>
      <c r="F289" s="31">
        <v>11499</v>
      </c>
      <c r="G289" s="31">
        <v>4107</v>
      </c>
      <c r="H289" s="33">
        <v>1.14286</v>
      </c>
      <c r="I289" s="33">
        <v>0</v>
      </c>
      <c r="J289" s="33">
        <v>4.2857099999999999</v>
      </c>
      <c r="K289" s="33">
        <v>0</v>
      </c>
      <c r="L289" s="90" t="s">
        <v>13</v>
      </c>
      <c r="M289" s="31">
        <v>62822</v>
      </c>
      <c r="N289" s="32">
        <v>5.4632576745803982</v>
      </c>
      <c r="O289" s="31">
        <v>57</v>
      </c>
      <c r="P289" s="114">
        <v>0</v>
      </c>
      <c r="Q289" s="31">
        <v>54265</v>
      </c>
      <c r="R289" s="32">
        <v>4.7191060092181925</v>
      </c>
      <c r="S289" s="32">
        <v>0.86378975518130596</v>
      </c>
      <c r="T289" s="31">
        <v>199</v>
      </c>
      <c r="U289" s="31">
        <v>46</v>
      </c>
      <c r="V289" s="31">
        <v>10</v>
      </c>
      <c r="W289" s="90" t="s">
        <v>13</v>
      </c>
      <c r="X289" s="31">
        <v>11499</v>
      </c>
      <c r="Y289" s="31">
        <v>22905</v>
      </c>
      <c r="Z289" s="31">
        <v>35719</v>
      </c>
      <c r="AA289" s="31">
        <v>0</v>
      </c>
      <c r="AB289" s="31">
        <v>318179</v>
      </c>
      <c r="AC289" s="31">
        <v>376803</v>
      </c>
      <c r="AD289" s="31" t="s">
        <v>1032</v>
      </c>
      <c r="AE289" s="31">
        <v>0</v>
      </c>
      <c r="AF289" s="90" t="s">
        <v>13</v>
      </c>
      <c r="AG289" s="31">
        <v>189265</v>
      </c>
      <c r="AH289" s="31">
        <v>58651</v>
      </c>
      <c r="AI289" s="31">
        <v>108584</v>
      </c>
      <c r="AJ289" s="31">
        <v>356500</v>
      </c>
      <c r="AK289" s="31">
        <v>0</v>
      </c>
      <c r="AL289" s="36">
        <v>31.002695886598836</v>
      </c>
      <c r="AM289" s="31">
        <v>320781</v>
      </c>
      <c r="AN289" s="31">
        <v>35719</v>
      </c>
      <c r="AO289" s="31">
        <v>0</v>
      </c>
    </row>
    <row r="290" spans="1:41" hidden="1" outlineLevel="2" x14ac:dyDescent="0.2">
      <c r="A290" s="35">
        <v>917590543</v>
      </c>
      <c r="B290" s="35" t="s">
        <v>382</v>
      </c>
      <c r="C290" s="31" t="s">
        <v>13</v>
      </c>
      <c r="D290" s="6" t="s">
        <v>330</v>
      </c>
      <c r="E290" s="90" t="s">
        <v>13</v>
      </c>
      <c r="F290" s="31">
        <v>1712</v>
      </c>
      <c r="G290" s="31">
        <v>651</v>
      </c>
      <c r="H290" s="33">
        <v>0</v>
      </c>
      <c r="I290" s="33">
        <v>0.59740000000000004</v>
      </c>
      <c r="J290" s="33">
        <v>0.75324999999999998</v>
      </c>
      <c r="K290" s="33">
        <v>5.1950000000000003E-2</v>
      </c>
      <c r="L290" s="90" t="s">
        <v>13</v>
      </c>
      <c r="M290" s="31">
        <v>13800</v>
      </c>
      <c r="N290" s="32">
        <v>8.0607476635514015</v>
      </c>
      <c r="O290" s="31">
        <v>25</v>
      </c>
      <c r="P290" s="114">
        <v>0</v>
      </c>
      <c r="Q290" s="31">
        <v>6342</v>
      </c>
      <c r="R290" s="32">
        <v>3.7044392523364484</v>
      </c>
      <c r="S290" s="32">
        <v>0.45956521739130435</v>
      </c>
      <c r="T290" s="31">
        <v>33</v>
      </c>
      <c r="U290" s="31">
        <v>22</v>
      </c>
      <c r="V290" s="31">
        <v>3</v>
      </c>
      <c r="W290" s="90" t="s">
        <v>13</v>
      </c>
      <c r="X290" s="31">
        <v>1712</v>
      </c>
      <c r="Y290" s="31">
        <v>8425</v>
      </c>
      <c r="Z290" s="31">
        <v>15584</v>
      </c>
      <c r="AA290" s="31">
        <v>0</v>
      </c>
      <c r="AB290" s="31">
        <v>95060</v>
      </c>
      <c r="AC290" s="31">
        <v>119069</v>
      </c>
      <c r="AD290" s="31">
        <v>0</v>
      </c>
      <c r="AE290" s="31">
        <v>0</v>
      </c>
      <c r="AF290" s="90" t="s">
        <v>13</v>
      </c>
      <c r="AG290" s="31">
        <v>43941</v>
      </c>
      <c r="AH290" s="31">
        <v>11027</v>
      </c>
      <c r="AI290" s="31">
        <v>43920</v>
      </c>
      <c r="AJ290" s="31">
        <v>98888</v>
      </c>
      <c r="AK290" s="31">
        <v>0</v>
      </c>
      <c r="AL290" s="36">
        <v>57.761682242990652</v>
      </c>
      <c r="AM290" s="31">
        <v>83304</v>
      </c>
      <c r="AN290" s="31">
        <v>15584</v>
      </c>
      <c r="AO290" s="31">
        <v>0</v>
      </c>
    </row>
    <row r="291" spans="1:41" hidden="1" outlineLevel="2" x14ac:dyDescent="0.2">
      <c r="A291" s="35">
        <v>917590693</v>
      </c>
      <c r="B291" s="35" t="s">
        <v>382</v>
      </c>
      <c r="C291" s="31" t="s">
        <v>13</v>
      </c>
      <c r="D291" s="6" t="s">
        <v>330</v>
      </c>
      <c r="E291" s="90" t="s">
        <v>13</v>
      </c>
      <c r="F291" s="31">
        <v>6021</v>
      </c>
      <c r="G291" s="31">
        <v>3191</v>
      </c>
      <c r="H291" s="33">
        <v>0</v>
      </c>
      <c r="I291" s="33">
        <v>1</v>
      </c>
      <c r="J291" s="33">
        <v>0.6</v>
      </c>
      <c r="K291" s="33">
        <v>0.48570999999999998</v>
      </c>
      <c r="L291" s="90" t="s">
        <v>13</v>
      </c>
      <c r="M291" s="31">
        <v>17539</v>
      </c>
      <c r="N291" s="32">
        <v>2.9129712672313568</v>
      </c>
      <c r="O291" s="31">
        <v>45</v>
      </c>
      <c r="P291" s="114">
        <v>0</v>
      </c>
      <c r="Q291" s="31">
        <v>19719</v>
      </c>
      <c r="R291" s="32">
        <v>3.275037369207773</v>
      </c>
      <c r="S291" s="32">
        <v>1.1242944295569872</v>
      </c>
      <c r="T291" s="31">
        <v>80</v>
      </c>
      <c r="U291" s="31">
        <v>212</v>
      </c>
      <c r="V291" s="31">
        <v>8</v>
      </c>
      <c r="W291" s="90" t="s">
        <v>13</v>
      </c>
      <c r="X291" s="31">
        <v>6021</v>
      </c>
      <c r="Y291" s="31">
        <v>30929</v>
      </c>
      <c r="Z291" s="31">
        <v>15178</v>
      </c>
      <c r="AA291" s="31">
        <v>0</v>
      </c>
      <c r="AB291" s="31">
        <v>19356</v>
      </c>
      <c r="AC291" s="31">
        <v>65463</v>
      </c>
      <c r="AD291" s="31">
        <v>0</v>
      </c>
      <c r="AE291" s="31">
        <v>0</v>
      </c>
      <c r="AF291" s="90" t="s">
        <v>13</v>
      </c>
      <c r="AG291" s="31">
        <v>38300</v>
      </c>
      <c r="AH291" s="31">
        <v>9666</v>
      </c>
      <c r="AI291" s="31">
        <v>20374</v>
      </c>
      <c r="AJ291" s="31">
        <v>68340</v>
      </c>
      <c r="AK291" s="31">
        <v>0</v>
      </c>
      <c r="AL291" s="36">
        <v>11.350274040857</v>
      </c>
      <c r="AM291" s="31">
        <v>53162</v>
      </c>
      <c r="AN291" s="31">
        <v>15178</v>
      </c>
      <c r="AO291" s="31">
        <v>0</v>
      </c>
    </row>
    <row r="292" spans="1:41" hidden="1" outlineLevel="2" x14ac:dyDescent="0.2">
      <c r="A292" s="35">
        <v>917591173</v>
      </c>
      <c r="B292" s="35" t="s">
        <v>382</v>
      </c>
      <c r="C292" s="31" t="s">
        <v>13</v>
      </c>
      <c r="D292" s="6" t="s">
        <v>330</v>
      </c>
      <c r="E292" s="90" t="s">
        <v>13</v>
      </c>
      <c r="F292" s="31">
        <v>2111</v>
      </c>
      <c r="G292" s="31">
        <v>1612</v>
      </c>
      <c r="H292" s="33">
        <v>0</v>
      </c>
      <c r="I292" s="33">
        <v>0.85714000000000001</v>
      </c>
      <c r="J292" s="33">
        <v>0.28571000000000002</v>
      </c>
      <c r="K292" s="33">
        <v>0</v>
      </c>
      <c r="L292" s="90" t="s">
        <v>13</v>
      </c>
      <c r="M292" s="31">
        <v>17784</v>
      </c>
      <c r="N292" s="32">
        <v>8.4244433917574604</v>
      </c>
      <c r="O292" s="31">
        <v>28</v>
      </c>
      <c r="P292" s="114">
        <v>0</v>
      </c>
      <c r="Q292" s="31">
        <v>26188</v>
      </c>
      <c r="R292" s="32">
        <v>12.405495026054004</v>
      </c>
      <c r="S292" s="32">
        <v>1.4725596041385516</v>
      </c>
      <c r="T292" s="31">
        <v>2</v>
      </c>
      <c r="U292" s="31">
        <v>0</v>
      </c>
      <c r="V292" s="31">
        <v>6</v>
      </c>
      <c r="W292" s="90" t="s">
        <v>13</v>
      </c>
      <c r="X292" s="31">
        <v>2111</v>
      </c>
      <c r="Y292" s="31">
        <v>11871</v>
      </c>
      <c r="Z292" s="31">
        <v>12219</v>
      </c>
      <c r="AA292" s="31">
        <v>0</v>
      </c>
      <c r="AB292" s="31">
        <v>36660</v>
      </c>
      <c r="AC292" s="31">
        <v>60750</v>
      </c>
      <c r="AD292" s="31">
        <v>0</v>
      </c>
      <c r="AE292" s="31">
        <v>0</v>
      </c>
      <c r="AF292" s="90" t="s">
        <v>13</v>
      </c>
      <c r="AG292" s="31">
        <v>27116</v>
      </c>
      <c r="AH292" s="31">
        <v>16425</v>
      </c>
      <c r="AI292" s="31">
        <v>25829</v>
      </c>
      <c r="AJ292" s="31">
        <v>69370</v>
      </c>
      <c r="AK292" s="31">
        <v>0</v>
      </c>
      <c r="AL292" s="36">
        <v>32.861203221222169</v>
      </c>
      <c r="AM292" s="31">
        <v>57151</v>
      </c>
      <c r="AN292" s="31">
        <v>12219</v>
      </c>
      <c r="AO292" s="31">
        <v>0</v>
      </c>
    </row>
    <row r="293" spans="1:41" hidden="1" outlineLevel="2" x14ac:dyDescent="0.2">
      <c r="A293" s="35">
        <v>916600264</v>
      </c>
      <c r="B293" s="35" t="s">
        <v>110</v>
      </c>
      <c r="C293" s="31" t="s">
        <v>13</v>
      </c>
      <c r="D293" s="6" t="s">
        <v>328</v>
      </c>
      <c r="E293" s="90" t="s">
        <v>13</v>
      </c>
      <c r="F293" s="31">
        <v>0</v>
      </c>
      <c r="G293" s="31">
        <v>0</v>
      </c>
      <c r="H293" s="33">
        <v>0.28571000000000002</v>
      </c>
      <c r="I293" s="33">
        <v>0</v>
      </c>
      <c r="J293" s="33">
        <v>3.1428600000000002</v>
      </c>
      <c r="K293" s="33">
        <v>0</v>
      </c>
      <c r="L293" s="90" t="s">
        <v>13</v>
      </c>
      <c r="M293" s="31">
        <v>0</v>
      </c>
      <c r="N293" s="32">
        <v>0</v>
      </c>
      <c r="O293" s="31">
        <v>0</v>
      </c>
      <c r="P293" s="114">
        <v>0</v>
      </c>
      <c r="Q293" s="31">
        <v>0</v>
      </c>
      <c r="R293" s="32">
        <v>0</v>
      </c>
      <c r="S293" s="32">
        <v>0</v>
      </c>
      <c r="T293" s="31">
        <v>0</v>
      </c>
      <c r="U293" s="31">
        <v>0</v>
      </c>
      <c r="V293" s="31">
        <v>0</v>
      </c>
      <c r="W293" s="90" t="s">
        <v>13</v>
      </c>
      <c r="X293" s="31">
        <v>0</v>
      </c>
      <c r="Y293" s="31">
        <v>77618</v>
      </c>
      <c r="Z293" s="31">
        <v>104960</v>
      </c>
      <c r="AA293" s="31">
        <v>1440</v>
      </c>
      <c r="AB293" s="31">
        <v>3516</v>
      </c>
      <c r="AC293" s="31">
        <v>187534</v>
      </c>
      <c r="AD293" s="31">
        <v>0</v>
      </c>
      <c r="AE293" s="31">
        <v>0</v>
      </c>
      <c r="AF293" s="90" t="s">
        <v>13</v>
      </c>
      <c r="AG293" s="31">
        <v>117756</v>
      </c>
      <c r="AH293" s="31">
        <v>18771</v>
      </c>
      <c r="AI293" s="31">
        <v>41550</v>
      </c>
      <c r="AJ293" s="31">
        <v>178077</v>
      </c>
      <c r="AK293" s="31">
        <v>0</v>
      </c>
      <c r="AL293" s="36">
        <v>0</v>
      </c>
      <c r="AM293" s="31">
        <v>71677</v>
      </c>
      <c r="AN293" s="31">
        <v>104960</v>
      </c>
      <c r="AO293" s="31">
        <v>1440</v>
      </c>
    </row>
    <row r="294" spans="1:41" hidden="1" outlineLevel="2" x14ac:dyDescent="0.2">
      <c r="A294" s="35">
        <v>916600303</v>
      </c>
      <c r="B294" s="35" t="s">
        <v>110</v>
      </c>
      <c r="C294" s="31" t="s">
        <v>13</v>
      </c>
      <c r="D294" s="6" t="s">
        <v>330</v>
      </c>
      <c r="E294" s="90" t="s">
        <v>13</v>
      </c>
      <c r="F294" s="31">
        <v>3540</v>
      </c>
      <c r="G294" s="31">
        <v>3495</v>
      </c>
      <c r="H294" s="33">
        <v>0</v>
      </c>
      <c r="I294" s="33">
        <v>1</v>
      </c>
      <c r="J294" s="33">
        <v>3.3142900000000002</v>
      </c>
      <c r="K294" s="33">
        <v>0</v>
      </c>
      <c r="L294" s="90" t="s">
        <v>13</v>
      </c>
      <c r="M294" s="31">
        <v>21039</v>
      </c>
      <c r="N294" s="32">
        <v>5.9432203389830507</v>
      </c>
      <c r="O294" s="31">
        <v>45</v>
      </c>
      <c r="P294" s="114">
        <v>0</v>
      </c>
      <c r="Q294" s="31">
        <v>49730</v>
      </c>
      <c r="R294" s="32">
        <v>14.048022598870057</v>
      </c>
      <c r="S294" s="32">
        <v>2.3637054993108038</v>
      </c>
      <c r="T294" s="31">
        <v>76</v>
      </c>
      <c r="U294" s="31">
        <v>266</v>
      </c>
      <c r="V294" s="31">
        <v>8</v>
      </c>
      <c r="W294" s="90" t="s">
        <v>13</v>
      </c>
      <c r="X294" s="31">
        <v>3540</v>
      </c>
      <c r="Y294" s="31">
        <v>63702</v>
      </c>
      <c r="Z294" s="31">
        <v>28750</v>
      </c>
      <c r="AA294" s="31">
        <v>0</v>
      </c>
      <c r="AB294" s="31">
        <v>43310</v>
      </c>
      <c r="AC294" s="31">
        <v>135762</v>
      </c>
      <c r="AD294" s="31">
        <v>0</v>
      </c>
      <c r="AE294" s="31">
        <v>217</v>
      </c>
      <c r="AF294" s="90" t="s">
        <v>13</v>
      </c>
      <c r="AG294" s="31">
        <v>93275</v>
      </c>
      <c r="AH294" s="31">
        <v>16512</v>
      </c>
      <c r="AI294" s="31">
        <v>41139</v>
      </c>
      <c r="AJ294" s="31">
        <v>150926</v>
      </c>
      <c r="AK294" s="31">
        <v>610288</v>
      </c>
      <c r="AL294" s="36">
        <v>42.634463276836158</v>
      </c>
      <c r="AM294" s="31">
        <v>122176</v>
      </c>
      <c r="AN294" s="31">
        <v>28750</v>
      </c>
      <c r="AO294" s="31">
        <v>0</v>
      </c>
    </row>
    <row r="295" spans="1:41" hidden="1" outlineLevel="2" x14ac:dyDescent="0.2">
      <c r="A295" s="35">
        <v>916600243</v>
      </c>
      <c r="B295" s="35" t="s">
        <v>110</v>
      </c>
      <c r="C295" s="31" t="s">
        <v>13</v>
      </c>
      <c r="D295" s="6" t="s">
        <v>330</v>
      </c>
      <c r="E295" s="90" t="s">
        <v>13</v>
      </c>
      <c r="F295" s="31">
        <v>39587</v>
      </c>
      <c r="G295" s="31">
        <v>12132</v>
      </c>
      <c r="H295" s="33">
        <v>3</v>
      </c>
      <c r="I295" s="33">
        <v>0</v>
      </c>
      <c r="J295" s="33">
        <v>10</v>
      </c>
      <c r="K295" s="33">
        <v>0</v>
      </c>
      <c r="L295" s="90" t="s">
        <v>13</v>
      </c>
      <c r="M295" s="31">
        <v>82676</v>
      </c>
      <c r="N295" s="32">
        <v>2.0884633844443883</v>
      </c>
      <c r="O295" s="31">
        <v>64</v>
      </c>
      <c r="P295" s="114">
        <v>31</v>
      </c>
      <c r="Q295" s="31">
        <v>231566</v>
      </c>
      <c r="R295" s="32">
        <v>5.8495465683178818</v>
      </c>
      <c r="S295" s="32">
        <v>2.8008853839082684</v>
      </c>
      <c r="T295" s="31">
        <v>4803</v>
      </c>
      <c r="U295" s="31">
        <v>4745</v>
      </c>
      <c r="V295" s="31">
        <v>11</v>
      </c>
      <c r="W295" s="90" t="s">
        <v>13</v>
      </c>
      <c r="X295" s="31">
        <v>39587</v>
      </c>
      <c r="Y295" s="31">
        <v>167997</v>
      </c>
      <c r="Z295" s="31">
        <v>78004</v>
      </c>
      <c r="AA295" s="31">
        <v>0</v>
      </c>
      <c r="AB295" s="31">
        <v>222455</v>
      </c>
      <c r="AC295" s="31">
        <v>468456</v>
      </c>
      <c r="AD295" s="31">
        <v>0</v>
      </c>
      <c r="AE295" s="31">
        <v>0</v>
      </c>
      <c r="AF295" s="90" t="s">
        <v>13</v>
      </c>
      <c r="AG295" s="31">
        <v>355196</v>
      </c>
      <c r="AH295" s="31">
        <v>80183</v>
      </c>
      <c r="AI295" s="31">
        <v>196764</v>
      </c>
      <c r="AJ295" s="31">
        <v>632143</v>
      </c>
      <c r="AK295" s="31">
        <v>0</v>
      </c>
      <c r="AL295" s="36">
        <v>15.96844923838634</v>
      </c>
      <c r="AM295" s="31">
        <v>554139</v>
      </c>
      <c r="AN295" s="31">
        <v>78004</v>
      </c>
      <c r="AO295" s="31">
        <v>0</v>
      </c>
    </row>
    <row r="296" spans="1:41" hidden="1" outlineLevel="2" x14ac:dyDescent="0.2">
      <c r="A296" s="35">
        <v>916600203</v>
      </c>
      <c r="B296" s="35" t="s">
        <v>110</v>
      </c>
      <c r="C296" s="31" t="s">
        <v>13</v>
      </c>
      <c r="D296" s="6" t="s">
        <v>330</v>
      </c>
      <c r="E296" s="90" t="s">
        <v>13</v>
      </c>
      <c r="F296" s="31">
        <v>1820</v>
      </c>
      <c r="G296" s="31">
        <v>666</v>
      </c>
      <c r="H296" s="33">
        <v>1</v>
      </c>
      <c r="I296" s="33">
        <v>0</v>
      </c>
      <c r="J296" s="33">
        <v>1.45</v>
      </c>
      <c r="K296" s="33">
        <v>0</v>
      </c>
      <c r="L296" s="90" t="s">
        <v>13</v>
      </c>
      <c r="M296" s="31">
        <v>18884</v>
      </c>
      <c r="N296" s="32">
        <v>10.375824175824176</v>
      </c>
      <c r="O296" s="31">
        <v>37</v>
      </c>
      <c r="P296" s="114">
        <v>0</v>
      </c>
      <c r="Q296" s="31">
        <v>23973</v>
      </c>
      <c r="R296" s="32">
        <v>13.171978021978022</v>
      </c>
      <c r="S296" s="32">
        <v>1.2694873967379792</v>
      </c>
      <c r="T296" s="31">
        <v>308</v>
      </c>
      <c r="U296" s="31">
        <v>175</v>
      </c>
      <c r="V296" s="31">
        <v>4</v>
      </c>
      <c r="W296" s="90" t="s">
        <v>13</v>
      </c>
      <c r="X296" s="31">
        <v>1820</v>
      </c>
      <c r="Y296" s="31">
        <v>48579</v>
      </c>
      <c r="Z296" s="31">
        <v>21717</v>
      </c>
      <c r="AA296" s="31">
        <v>0</v>
      </c>
      <c r="AB296" s="31">
        <v>30817</v>
      </c>
      <c r="AC296" s="31">
        <v>101113</v>
      </c>
      <c r="AD296" s="31" t="s">
        <v>1032</v>
      </c>
      <c r="AE296" s="31">
        <v>0</v>
      </c>
      <c r="AF296" s="90" t="s">
        <v>13</v>
      </c>
      <c r="AG296" s="31">
        <v>69327</v>
      </c>
      <c r="AH296" s="31">
        <v>21387</v>
      </c>
      <c r="AI296" s="31">
        <v>33595</v>
      </c>
      <c r="AJ296" s="31">
        <v>124309</v>
      </c>
      <c r="AK296" s="31">
        <v>0</v>
      </c>
      <c r="AL296" s="36">
        <v>68.301648351648353</v>
      </c>
      <c r="AM296" s="31">
        <v>102592</v>
      </c>
      <c r="AN296" s="31">
        <v>21717</v>
      </c>
      <c r="AO296" s="31">
        <v>0</v>
      </c>
    </row>
    <row r="297" spans="1:41" outlineLevel="1" collapsed="1" x14ac:dyDescent="0.2">
      <c r="C297" s="31"/>
      <c r="D297" s="113"/>
      <c r="E297" s="90" t="s">
        <v>13</v>
      </c>
      <c r="F297" s="31">
        <v>504877</v>
      </c>
      <c r="G297" s="31">
        <v>192414</v>
      </c>
      <c r="H297" s="33">
        <v>28.76952</v>
      </c>
      <c r="I297" s="33">
        <v>28.926460000000006</v>
      </c>
      <c r="J297" s="33">
        <v>135.37294999999995</v>
      </c>
      <c r="K297" s="33">
        <v>11.907209999999997</v>
      </c>
      <c r="L297" s="90" t="s">
        <v>13</v>
      </c>
      <c r="M297" s="31">
        <v>1253902</v>
      </c>
      <c r="N297" s="32">
        <v>185.5953509548394</v>
      </c>
      <c r="O297" s="31">
        <v>1963</v>
      </c>
      <c r="P297" s="114">
        <v>3240</v>
      </c>
      <c r="Q297" s="31">
        <v>1889182</v>
      </c>
      <c r="R297" s="32">
        <v>3.7418658405908767</v>
      </c>
      <c r="S297" s="32">
        <v>1.5066424648816255</v>
      </c>
      <c r="T297" s="31">
        <v>11771</v>
      </c>
      <c r="U297" s="31">
        <v>15856</v>
      </c>
      <c r="V297" s="31">
        <v>423</v>
      </c>
      <c r="W297" s="90" t="s">
        <v>13</v>
      </c>
      <c r="X297" s="31">
        <v>504877</v>
      </c>
      <c r="Y297" s="31">
        <v>2788550.15</v>
      </c>
      <c r="Z297" s="31">
        <v>2306340</v>
      </c>
      <c r="AA297" s="31">
        <v>99705</v>
      </c>
      <c r="AB297" s="31">
        <v>4437494</v>
      </c>
      <c r="AC297" s="31">
        <v>9632089.1500000004</v>
      </c>
      <c r="AD297" s="31">
        <v>14750</v>
      </c>
      <c r="AE297" s="31">
        <v>70742</v>
      </c>
      <c r="AF297" s="90" t="s">
        <v>13</v>
      </c>
      <c r="AG297" s="31">
        <v>5866894</v>
      </c>
      <c r="AH297" s="31">
        <v>1337536</v>
      </c>
      <c r="AI297" s="31">
        <v>2467688</v>
      </c>
      <c r="AJ297" s="31">
        <v>9672118</v>
      </c>
      <c r="AK297" s="31">
        <v>610288</v>
      </c>
      <c r="AL297" s="36">
        <v>19.157374964595338</v>
      </c>
      <c r="AM297" s="31">
        <v>7276508</v>
      </c>
      <c r="AN297" s="31">
        <v>2306340</v>
      </c>
      <c r="AO297" s="31">
        <v>89270</v>
      </c>
    </row>
    <row r="298" spans="1:41" hidden="1" outlineLevel="2" x14ac:dyDescent="0.2">
      <c r="A298" s="35">
        <v>919350995</v>
      </c>
      <c r="B298" s="35" t="s">
        <v>554</v>
      </c>
      <c r="C298" s="31" t="s">
        <v>957</v>
      </c>
      <c r="D298" s="6" t="s">
        <v>328</v>
      </c>
      <c r="E298" s="90" t="s">
        <v>957</v>
      </c>
      <c r="F298" s="31">
        <v>0</v>
      </c>
      <c r="G298" s="31">
        <v>0</v>
      </c>
      <c r="H298" s="33">
        <v>1</v>
      </c>
      <c r="I298" s="33">
        <v>0</v>
      </c>
      <c r="J298" s="33">
        <v>1</v>
      </c>
      <c r="K298" s="33">
        <v>0</v>
      </c>
      <c r="L298" s="90" t="s">
        <v>957</v>
      </c>
      <c r="M298" s="31">
        <v>11689</v>
      </c>
      <c r="N298" s="32">
        <v>0</v>
      </c>
      <c r="O298" s="31">
        <v>0</v>
      </c>
      <c r="P298" s="114">
        <v>0</v>
      </c>
      <c r="Q298" s="31">
        <v>1828</v>
      </c>
      <c r="R298" s="32">
        <v>0</v>
      </c>
      <c r="S298" s="32">
        <v>0.15638634613739413</v>
      </c>
      <c r="T298" s="31">
        <v>0</v>
      </c>
      <c r="U298" s="31">
        <v>0</v>
      </c>
      <c r="V298" s="31">
        <v>0</v>
      </c>
      <c r="W298" s="90" t="s">
        <v>957</v>
      </c>
      <c r="X298" s="31">
        <v>0</v>
      </c>
      <c r="Y298" s="31">
        <v>308149</v>
      </c>
      <c r="Z298" s="31">
        <v>34736</v>
      </c>
      <c r="AA298" s="31">
        <v>49903</v>
      </c>
      <c r="AB298" s="31">
        <v>90851</v>
      </c>
      <c r="AC298" s="31">
        <v>483639</v>
      </c>
      <c r="AD298" s="31">
        <v>0</v>
      </c>
      <c r="AE298" s="31">
        <v>0</v>
      </c>
      <c r="AF298" s="90" t="s">
        <v>957</v>
      </c>
      <c r="AG298" s="31">
        <v>231988</v>
      </c>
      <c r="AH298" s="31">
        <v>107551</v>
      </c>
      <c r="AI298" s="31">
        <v>213878</v>
      </c>
      <c r="AJ298" s="31">
        <v>553417</v>
      </c>
      <c r="AK298" s="31">
        <v>0</v>
      </c>
      <c r="AL298" s="36">
        <v>0</v>
      </c>
      <c r="AM298" s="31">
        <v>468778</v>
      </c>
      <c r="AN298" s="31">
        <v>34736</v>
      </c>
      <c r="AO298" s="31">
        <v>49903</v>
      </c>
    </row>
    <row r="299" spans="1:41" hidden="1" outlineLevel="2" x14ac:dyDescent="0.2">
      <c r="A299" s="35">
        <v>919350243</v>
      </c>
      <c r="B299" s="35" t="s">
        <v>554</v>
      </c>
      <c r="C299" s="31" t="s">
        <v>957</v>
      </c>
      <c r="D299" s="6" t="s">
        <v>330</v>
      </c>
      <c r="E299" s="90" t="s">
        <v>957</v>
      </c>
      <c r="F299" s="31">
        <v>30686</v>
      </c>
      <c r="G299" s="31">
        <v>7027</v>
      </c>
      <c r="H299" s="33">
        <v>2</v>
      </c>
      <c r="I299" s="33">
        <v>0</v>
      </c>
      <c r="J299" s="33">
        <v>7.6571400000000001</v>
      </c>
      <c r="K299" s="33">
        <v>0.97143000000000002</v>
      </c>
      <c r="L299" s="90" t="s">
        <v>957</v>
      </c>
      <c r="M299" s="31">
        <v>99331</v>
      </c>
      <c r="N299" s="32">
        <v>3.2370136218470962</v>
      </c>
      <c r="O299" s="31">
        <v>125</v>
      </c>
      <c r="P299" s="114">
        <v>71</v>
      </c>
      <c r="Q299" s="31">
        <v>219668</v>
      </c>
      <c r="R299" s="32">
        <v>7.1585739425145016</v>
      </c>
      <c r="S299" s="32">
        <v>2.2114747661857828</v>
      </c>
      <c r="T299" s="31">
        <v>468</v>
      </c>
      <c r="U299" s="31">
        <v>378</v>
      </c>
      <c r="V299" s="31">
        <v>23</v>
      </c>
      <c r="W299" s="90" t="s">
        <v>957</v>
      </c>
      <c r="X299" s="31">
        <v>30686</v>
      </c>
      <c r="Y299" s="31">
        <v>477693</v>
      </c>
      <c r="Z299" s="31">
        <v>79472</v>
      </c>
      <c r="AA299" s="31">
        <v>0</v>
      </c>
      <c r="AB299" s="31">
        <v>122956</v>
      </c>
      <c r="AC299" s="31">
        <v>680121</v>
      </c>
      <c r="AD299" s="31">
        <v>0</v>
      </c>
      <c r="AE299" s="31">
        <v>0</v>
      </c>
      <c r="AF299" s="90" t="s">
        <v>957</v>
      </c>
      <c r="AG299" s="31">
        <v>449936</v>
      </c>
      <c r="AH299" s="31">
        <v>99778</v>
      </c>
      <c r="AI299" s="31">
        <v>210953</v>
      </c>
      <c r="AJ299" s="31">
        <v>760667</v>
      </c>
      <c r="AK299" s="31">
        <v>0</v>
      </c>
      <c r="AL299" s="36">
        <v>24.788731017402071</v>
      </c>
      <c r="AM299" s="31">
        <v>681195</v>
      </c>
      <c r="AN299" s="31">
        <v>79472</v>
      </c>
      <c r="AO299" s="31">
        <v>0</v>
      </c>
    </row>
    <row r="300" spans="1:41" hidden="1" outlineLevel="2" x14ac:dyDescent="0.2">
      <c r="A300" s="35">
        <v>919350152</v>
      </c>
      <c r="B300" s="35" t="s">
        <v>554</v>
      </c>
      <c r="C300" s="31" t="s">
        <v>957</v>
      </c>
      <c r="D300" s="6" t="s">
        <v>330</v>
      </c>
      <c r="E300" s="90" t="s">
        <v>957</v>
      </c>
      <c r="F300" s="31">
        <v>19016</v>
      </c>
      <c r="G300" s="31">
        <v>3274</v>
      </c>
      <c r="H300" s="33">
        <v>3</v>
      </c>
      <c r="I300" s="33">
        <v>0</v>
      </c>
      <c r="J300" s="33">
        <v>3.1428600000000002</v>
      </c>
      <c r="K300" s="33">
        <v>0</v>
      </c>
      <c r="L300" s="90" t="s">
        <v>957</v>
      </c>
      <c r="M300" s="31">
        <v>44518</v>
      </c>
      <c r="N300" s="32">
        <v>2.3410811947833405</v>
      </c>
      <c r="O300" s="31">
        <v>30</v>
      </c>
      <c r="P300" s="114">
        <v>0</v>
      </c>
      <c r="Q300" s="31">
        <v>48359</v>
      </c>
      <c r="R300" s="32">
        <v>2.5430689945309215</v>
      </c>
      <c r="S300" s="32">
        <v>1.0862797070847747</v>
      </c>
      <c r="T300" s="31">
        <v>23</v>
      </c>
      <c r="U300" s="31">
        <v>42</v>
      </c>
      <c r="V300" s="31">
        <v>12</v>
      </c>
      <c r="W300" s="90" t="s">
        <v>957</v>
      </c>
      <c r="X300" s="31">
        <v>19016</v>
      </c>
      <c r="Y300" s="31">
        <v>303078</v>
      </c>
      <c r="Z300" s="31">
        <v>39835</v>
      </c>
      <c r="AA300" s="31">
        <v>0</v>
      </c>
      <c r="AB300" s="31">
        <v>29422</v>
      </c>
      <c r="AC300" s="31">
        <v>372335</v>
      </c>
      <c r="AD300" s="31" t="s">
        <v>1032</v>
      </c>
      <c r="AE300" s="31">
        <v>0</v>
      </c>
      <c r="AF300" s="90" t="s">
        <v>957</v>
      </c>
      <c r="AG300" s="31">
        <v>284075</v>
      </c>
      <c r="AH300" s="31">
        <v>25063</v>
      </c>
      <c r="AI300" s="31">
        <v>54815</v>
      </c>
      <c r="AJ300" s="31">
        <v>363953</v>
      </c>
      <c r="AK300" s="31">
        <v>0</v>
      </c>
      <c r="AL300" s="36">
        <v>19.139303744215397</v>
      </c>
      <c r="AM300" s="31">
        <v>324118</v>
      </c>
      <c r="AN300" s="31">
        <v>39835</v>
      </c>
      <c r="AO300" s="31">
        <v>0</v>
      </c>
    </row>
    <row r="301" spans="1:41" hidden="1" outlineLevel="2" x14ac:dyDescent="0.2">
      <c r="A301" s="35">
        <v>919350333</v>
      </c>
      <c r="B301" s="35" t="s">
        <v>554</v>
      </c>
      <c r="C301" s="31" t="s">
        <v>957</v>
      </c>
      <c r="D301" s="6" t="s">
        <v>330</v>
      </c>
      <c r="E301" s="90" t="s">
        <v>957</v>
      </c>
      <c r="F301" s="31">
        <v>1836</v>
      </c>
      <c r="G301" s="31">
        <v>540</v>
      </c>
      <c r="H301" s="33">
        <v>1</v>
      </c>
      <c r="I301" s="33">
        <v>0</v>
      </c>
      <c r="J301" s="33">
        <v>1.17143</v>
      </c>
      <c r="K301" s="33">
        <v>0</v>
      </c>
      <c r="L301" s="90" t="s">
        <v>957</v>
      </c>
      <c r="M301" s="31">
        <v>26110</v>
      </c>
      <c r="N301" s="32">
        <v>14.221132897603486</v>
      </c>
      <c r="O301" s="31">
        <v>30</v>
      </c>
      <c r="P301" s="114">
        <v>71</v>
      </c>
      <c r="Q301" s="31">
        <v>18368</v>
      </c>
      <c r="R301" s="32">
        <v>10.004357298474945</v>
      </c>
      <c r="S301" s="32">
        <v>0.70348525469168899</v>
      </c>
      <c r="T301" s="31">
        <v>254</v>
      </c>
      <c r="U301" s="31">
        <v>41</v>
      </c>
      <c r="V301" s="31">
        <v>4</v>
      </c>
      <c r="W301" s="90" t="s">
        <v>957</v>
      </c>
      <c r="X301" s="31">
        <v>1836</v>
      </c>
      <c r="Y301" s="31">
        <v>104294</v>
      </c>
      <c r="Z301" s="31">
        <v>20020</v>
      </c>
      <c r="AA301" s="31">
        <v>640</v>
      </c>
      <c r="AB301" s="31">
        <v>30535</v>
      </c>
      <c r="AC301" s="31">
        <v>155489</v>
      </c>
      <c r="AD301" s="31">
        <v>0</v>
      </c>
      <c r="AE301" s="31">
        <v>0</v>
      </c>
      <c r="AF301" s="90" t="s">
        <v>957</v>
      </c>
      <c r="AG301" s="31">
        <v>99434</v>
      </c>
      <c r="AH301" s="31">
        <v>15602</v>
      </c>
      <c r="AI301" s="31">
        <v>43232</v>
      </c>
      <c r="AJ301" s="31">
        <v>158268</v>
      </c>
      <c r="AK301" s="31">
        <v>0</v>
      </c>
      <c r="AL301" s="36">
        <v>86.202614379084963</v>
      </c>
      <c r="AM301" s="31">
        <v>138248</v>
      </c>
      <c r="AN301" s="31">
        <v>20020</v>
      </c>
      <c r="AO301" s="31">
        <v>0</v>
      </c>
    </row>
    <row r="302" spans="1:41" hidden="1" outlineLevel="2" x14ac:dyDescent="0.2">
      <c r="A302" s="35">
        <v>919350723</v>
      </c>
      <c r="B302" s="35" t="s">
        <v>554</v>
      </c>
      <c r="C302" s="31" t="s">
        <v>957</v>
      </c>
      <c r="D302" s="6" t="s">
        <v>330</v>
      </c>
      <c r="E302" s="90" t="s">
        <v>957</v>
      </c>
      <c r="F302" s="31">
        <v>33533</v>
      </c>
      <c r="G302" s="31">
        <v>5244</v>
      </c>
      <c r="H302" s="33">
        <v>3</v>
      </c>
      <c r="I302" s="33">
        <v>1</v>
      </c>
      <c r="J302" s="33">
        <v>4.0857099999999997</v>
      </c>
      <c r="K302" s="33">
        <v>0.45713999999999999</v>
      </c>
      <c r="L302" s="90" t="s">
        <v>957</v>
      </c>
      <c r="M302" s="31">
        <v>74104</v>
      </c>
      <c r="N302" s="32">
        <v>2.2098828020159247</v>
      </c>
      <c r="O302" s="31">
        <v>58</v>
      </c>
      <c r="P302" s="114">
        <v>0</v>
      </c>
      <c r="Q302" s="31">
        <v>103191</v>
      </c>
      <c r="R302" s="32">
        <v>3.0772969910237675</v>
      </c>
      <c r="S302" s="32">
        <v>1.3925159235668789</v>
      </c>
      <c r="T302" s="31">
        <v>186</v>
      </c>
      <c r="U302" s="31">
        <v>521</v>
      </c>
      <c r="V302" s="31">
        <v>12</v>
      </c>
      <c r="W302" s="90" t="s">
        <v>957</v>
      </c>
      <c r="X302" s="31">
        <v>33533</v>
      </c>
      <c r="Y302" s="31">
        <v>413365</v>
      </c>
      <c r="Z302" s="31">
        <v>39835</v>
      </c>
      <c r="AA302" s="31">
        <v>0</v>
      </c>
      <c r="AB302" s="31">
        <v>133886</v>
      </c>
      <c r="AC302" s="31">
        <v>587086</v>
      </c>
      <c r="AD302" s="31">
        <v>0</v>
      </c>
      <c r="AE302" s="31">
        <v>0</v>
      </c>
      <c r="AF302" s="90" t="s">
        <v>957</v>
      </c>
      <c r="AG302" s="31">
        <v>349869</v>
      </c>
      <c r="AH302" s="31">
        <v>43347</v>
      </c>
      <c r="AI302" s="31">
        <v>153415</v>
      </c>
      <c r="AJ302" s="31">
        <v>546631</v>
      </c>
      <c r="AK302" s="31">
        <v>0</v>
      </c>
      <c r="AL302" s="36">
        <v>16.301285301046729</v>
      </c>
      <c r="AM302" s="31">
        <v>506796</v>
      </c>
      <c r="AN302" s="31">
        <v>39835</v>
      </c>
      <c r="AO302" s="31">
        <v>0</v>
      </c>
    </row>
    <row r="303" spans="1:41" hidden="1" outlineLevel="2" x14ac:dyDescent="0.2">
      <c r="A303" s="35">
        <v>919350783</v>
      </c>
      <c r="B303" s="35" t="s">
        <v>554</v>
      </c>
      <c r="C303" s="31" t="s">
        <v>957</v>
      </c>
      <c r="D303" s="6" t="s">
        <v>330</v>
      </c>
      <c r="E303" s="90" t="s">
        <v>957</v>
      </c>
      <c r="F303" s="31">
        <v>18925</v>
      </c>
      <c r="G303" s="31">
        <v>4292</v>
      </c>
      <c r="H303" s="33">
        <v>1</v>
      </c>
      <c r="I303" s="33">
        <v>1</v>
      </c>
      <c r="J303" s="33">
        <v>4.5714300000000003</v>
      </c>
      <c r="K303" s="33">
        <v>0.2</v>
      </c>
      <c r="L303" s="90" t="s">
        <v>957</v>
      </c>
      <c r="M303" s="31">
        <v>39607</v>
      </c>
      <c r="N303" s="32">
        <v>2.0928401585204757</v>
      </c>
      <c r="O303" s="31">
        <v>50</v>
      </c>
      <c r="P303" s="114">
        <v>73</v>
      </c>
      <c r="Q303" s="31">
        <v>92048</v>
      </c>
      <c r="R303" s="32">
        <v>4.8638309114927347</v>
      </c>
      <c r="S303" s="32">
        <v>2.3240336304188656</v>
      </c>
      <c r="T303" s="31">
        <v>137</v>
      </c>
      <c r="U303" s="31">
        <v>394</v>
      </c>
      <c r="V303" s="31">
        <v>20</v>
      </c>
      <c r="W303" s="90" t="s">
        <v>957</v>
      </c>
      <c r="X303" s="31">
        <v>18925</v>
      </c>
      <c r="Y303" s="31">
        <v>322184</v>
      </c>
      <c r="Z303" s="31">
        <v>33231</v>
      </c>
      <c r="AA303" s="31">
        <v>0</v>
      </c>
      <c r="AB303" s="31">
        <v>43693</v>
      </c>
      <c r="AC303" s="31">
        <v>399108</v>
      </c>
      <c r="AD303" s="31">
        <v>0</v>
      </c>
      <c r="AE303" s="31">
        <v>0</v>
      </c>
      <c r="AF303" s="90" t="s">
        <v>957</v>
      </c>
      <c r="AG303" s="31">
        <v>260703</v>
      </c>
      <c r="AH303" s="31">
        <v>38604</v>
      </c>
      <c r="AI303" s="31">
        <v>210709</v>
      </c>
      <c r="AJ303" s="31">
        <v>510016</v>
      </c>
      <c r="AK303" s="31">
        <v>0</v>
      </c>
      <c r="AL303" s="36">
        <v>26.949326287978863</v>
      </c>
      <c r="AM303" s="31">
        <v>476785</v>
      </c>
      <c r="AN303" s="31">
        <v>33231</v>
      </c>
      <c r="AO303" s="31">
        <v>0</v>
      </c>
    </row>
    <row r="304" spans="1:41" hidden="1" outlineLevel="2" x14ac:dyDescent="0.2">
      <c r="A304" s="35">
        <v>919350965</v>
      </c>
      <c r="B304" s="35" t="s">
        <v>554</v>
      </c>
      <c r="C304" s="31" t="s">
        <v>957</v>
      </c>
      <c r="D304" s="6" t="s">
        <v>330</v>
      </c>
      <c r="E304" s="90" t="s">
        <v>957</v>
      </c>
      <c r="F304" s="31">
        <v>95865</v>
      </c>
      <c r="G304" s="31">
        <v>26898</v>
      </c>
      <c r="H304" s="33">
        <v>13</v>
      </c>
      <c r="I304" s="33">
        <v>2</v>
      </c>
      <c r="J304" s="33">
        <v>31.428570000000001</v>
      </c>
      <c r="K304" s="33">
        <v>0.85714000000000001</v>
      </c>
      <c r="L304" s="90" t="s">
        <v>957</v>
      </c>
      <c r="M304" s="31">
        <v>327149</v>
      </c>
      <c r="N304" s="32">
        <v>3.4126010535649089</v>
      </c>
      <c r="O304" s="31">
        <v>244</v>
      </c>
      <c r="P304" s="114">
        <v>0</v>
      </c>
      <c r="Q304" s="31">
        <v>453651</v>
      </c>
      <c r="R304" s="32">
        <v>4.7321858864027542</v>
      </c>
      <c r="S304" s="32">
        <v>1.3866800754396316</v>
      </c>
      <c r="T304" s="31">
        <v>7729</v>
      </c>
      <c r="U304" s="31">
        <v>1692</v>
      </c>
      <c r="V304" s="31">
        <v>43</v>
      </c>
      <c r="W304" s="90" t="s">
        <v>957</v>
      </c>
      <c r="X304" s="31">
        <v>95865</v>
      </c>
      <c r="Y304" s="31">
        <v>2115247</v>
      </c>
      <c r="Z304" s="31">
        <v>963134</v>
      </c>
      <c r="AA304" s="31">
        <v>0</v>
      </c>
      <c r="AB304" s="31">
        <v>440230</v>
      </c>
      <c r="AC304" s="31">
        <v>3518611</v>
      </c>
      <c r="AD304" s="31">
        <v>0</v>
      </c>
      <c r="AE304" s="31">
        <v>0</v>
      </c>
      <c r="AF304" s="90" t="s">
        <v>957</v>
      </c>
      <c r="AG304" s="31">
        <v>2403566</v>
      </c>
      <c r="AH304" s="31">
        <v>418369</v>
      </c>
      <c r="AI304" s="31">
        <v>762883</v>
      </c>
      <c r="AJ304" s="31">
        <v>3584818</v>
      </c>
      <c r="AK304" s="31">
        <v>0</v>
      </c>
      <c r="AL304" s="36">
        <v>37.394440098054552</v>
      </c>
      <c r="AM304" s="31">
        <v>2598874</v>
      </c>
      <c r="AN304" s="31">
        <v>985944</v>
      </c>
      <c r="AO304" s="31">
        <v>0</v>
      </c>
    </row>
    <row r="305" spans="1:41" ht="12.75" hidden="1" customHeight="1" outlineLevel="2" x14ac:dyDescent="0.2">
      <c r="A305" s="35">
        <v>919351113</v>
      </c>
      <c r="B305" s="35" t="s">
        <v>554</v>
      </c>
      <c r="C305" s="31" t="s">
        <v>957</v>
      </c>
      <c r="D305" s="6" t="s">
        <v>330</v>
      </c>
      <c r="E305" s="90" t="s">
        <v>957</v>
      </c>
      <c r="F305" s="31">
        <v>14576</v>
      </c>
      <c r="G305" s="31">
        <v>2933</v>
      </c>
      <c r="H305" s="33">
        <v>0</v>
      </c>
      <c r="I305" s="33">
        <v>1</v>
      </c>
      <c r="J305" s="33">
        <v>4.7428600000000003</v>
      </c>
      <c r="K305" s="33">
        <v>0</v>
      </c>
      <c r="L305" s="90" t="s">
        <v>957</v>
      </c>
      <c r="M305" s="31">
        <v>63572</v>
      </c>
      <c r="N305" s="32">
        <v>4.361416026344676</v>
      </c>
      <c r="O305" s="31">
        <v>24</v>
      </c>
      <c r="P305" s="114">
        <v>73</v>
      </c>
      <c r="Q305" s="31">
        <v>68833</v>
      </c>
      <c r="R305" s="32">
        <v>4.7223518111964875</v>
      </c>
      <c r="S305" s="32">
        <v>1.0827565594916</v>
      </c>
      <c r="T305" s="31">
        <v>187</v>
      </c>
      <c r="U305" s="31">
        <v>585</v>
      </c>
      <c r="V305" s="31">
        <v>14</v>
      </c>
      <c r="W305" s="90" t="s">
        <v>957</v>
      </c>
      <c r="X305" s="31">
        <v>14576</v>
      </c>
      <c r="Y305" s="31">
        <v>262653</v>
      </c>
      <c r="Z305" s="31">
        <v>26625</v>
      </c>
      <c r="AA305" s="31">
        <v>0</v>
      </c>
      <c r="AB305" s="31">
        <v>27623</v>
      </c>
      <c r="AC305" s="31">
        <v>316901</v>
      </c>
      <c r="AD305" s="31">
        <v>0</v>
      </c>
      <c r="AE305" s="31">
        <v>0</v>
      </c>
      <c r="AF305" s="90" t="s">
        <v>957</v>
      </c>
      <c r="AG305" s="31">
        <v>234257</v>
      </c>
      <c r="AH305" s="31">
        <v>46062</v>
      </c>
      <c r="AI305" s="31">
        <v>49332</v>
      </c>
      <c r="AJ305" s="31">
        <v>329651</v>
      </c>
      <c r="AK305" s="31">
        <v>0</v>
      </c>
      <c r="AL305" s="36">
        <v>22.616012623490668</v>
      </c>
      <c r="AM305" s="31">
        <v>303026</v>
      </c>
      <c r="AN305" s="31">
        <v>26625</v>
      </c>
      <c r="AO305" s="31">
        <v>0</v>
      </c>
    </row>
    <row r="306" spans="1:41" hidden="1" outlineLevel="2" x14ac:dyDescent="0.2">
      <c r="A306" s="35">
        <v>920520243</v>
      </c>
      <c r="B306" s="35" t="s">
        <v>621</v>
      </c>
      <c r="C306" s="31" t="s">
        <v>957</v>
      </c>
      <c r="E306" s="90" t="s">
        <v>957</v>
      </c>
      <c r="F306" s="31">
        <v>57369</v>
      </c>
      <c r="G306" s="31">
        <v>19601</v>
      </c>
      <c r="H306" s="33">
        <v>2.8571399999999998</v>
      </c>
      <c r="I306" s="33">
        <v>0</v>
      </c>
      <c r="J306" s="33">
        <v>5.6285699999999999</v>
      </c>
      <c r="K306" s="33">
        <v>1.85714</v>
      </c>
      <c r="L306" s="90" t="s">
        <v>957</v>
      </c>
      <c r="M306" s="31">
        <v>167178</v>
      </c>
      <c r="N306" s="32">
        <v>2.9140825184333004</v>
      </c>
      <c r="O306" s="31">
        <v>64</v>
      </c>
      <c r="P306" s="114">
        <v>0</v>
      </c>
      <c r="Q306" s="31">
        <v>115088</v>
      </c>
      <c r="R306" s="32">
        <v>2.0061008558629223</v>
      </c>
      <c r="S306" s="32">
        <v>0.68841593989639782</v>
      </c>
      <c r="T306" s="31">
        <v>128</v>
      </c>
      <c r="U306" s="31">
        <v>1861</v>
      </c>
      <c r="V306" s="31">
        <v>16</v>
      </c>
      <c r="W306" s="90" t="s">
        <v>957</v>
      </c>
      <c r="X306" s="31">
        <v>57369</v>
      </c>
      <c r="Y306" s="31">
        <v>235500</v>
      </c>
      <c r="Z306" s="31">
        <v>178348</v>
      </c>
      <c r="AA306" s="31">
        <v>0</v>
      </c>
      <c r="AB306" s="31">
        <v>138224</v>
      </c>
      <c r="AC306" s="31">
        <v>552072</v>
      </c>
      <c r="AD306" s="31">
        <v>13500</v>
      </c>
      <c r="AE306" s="31">
        <v>0</v>
      </c>
      <c r="AF306" s="90" t="s">
        <v>957</v>
      </c>
      <c r="AG306" s="31">
        <v>313773</v>
      </c>
      <c r="AH306" s="31">
        <v>52508</v>
      </c>
      <c r="AI306" s="31">
        <v>163959</v>
      </c>
      <c r="AJ306" s="31">
        <v>530240</v>
      </c>
      <c r="AK306" s="31">
        <v>0</v>
      </c>
      <c r="AL306" s="36">
        <v>9.2426223221600523</v>
      </c>
      <c r="AM306" s="31">
        <v>351892</v>
      </c>
      <c r="AN306" s="31">
        <v>178348</v>
      </c>
      <c r="AO306" s="31">
        <v>0</v>
      </c>
    </row>
    <row r="307" spans="1:41" hidden="1" outlineLevel="2" x14ac:dyDescent="0.2">
      <c r="A307" s="35">
        <v>919580873</v>
      </c>
      <c r="B307" s="35" t="s">
        <v>820</v>
      </c>
      <c r="C307" s="31" t="s">
        <v>957</v>
      </c>
      <c r="E307" s="90" t="s">
        <v>957</v>
      </c>
      <c r="F307" s="31">
        <v>43356</v>
      </c>
      <c r="G307" s="31">
        <v>20727</v>
      </c>
      <c r="H307" s="33">
        <v>1</v>
      </c>
      <c r="I307" s="33">
        <v>1</v>
      </c>
      <c r="J307" s="33">
        <v>14.84375</v>
      </c>
      <c r="K307" s="33">
        <v>0.21875</v>
      </c>
      <c r="L307" s="90" t="s">
        <v>957</v>
      </c>
      <c r="M307" s="31">
        <v>94797</v>
      </c>
      <c r="N307" s="32">
        <v>2.1864793800166069</v>
      </c>
      <c r="O307" s="31">
        <v>205</v>
      </c>
      <c r="P307" s="114">
        <v>0</v>
      </c>
      <c r="Q307" s="31">
        <v>149893</v>
      </c>
      <c r="R307" s="32">
        <v>3.457260817418581</v>
      </c>
      <c r="S307" s="32">
        <v>1.5811998269987446</v>
      </c>
      <c r="T307" s="31">
        <v>471</v>
      </c>
      <c r="U307" s="31">
        <v>5385</v>
      </c>
      <c r="V307" s="31">
        <v>36</v>
      </c>
      <c r="W307" s="90" t="s">
        <v>957</v>
      </c>
      <c r="X307" s="31">
        <v>43356</v>
      </c>
      <c r="Y307" s="31">
        <v>269705</v>
      </c>
      <c r="Z307" s="31">
        <v>217742</v>
      </c>
      <c r="AA307" s="31">
        <v>50000</v>
      </c>
      <c r="AB307" s="31">
        <v>277352</v>
      </c>
      <c r="AC307" s="31">
        <v>814799</v>
      </c>
      <c r="AD307" s="31">
        <v>1341</v>
      </c>
      <c r="AE307" s="31">
        <v>0</v>
      </c>
      <c r="AF307" s="90" t="s">
        <v>957</v>
      </c>
      <c r="AG307" s="31">
        <v>534982</v>
      </c>
      <c r="AH307" s="31">
        <v>92270</v>
      </c>
      <c r="AI307" s="31">
        <v>118501</v>
      </c>
      <c r="AJ307" s="31">
        <v>745753</v>
      </c>
      <c r="AK307" s="31">
        <v>114310</v>
      </c>
      <c r="AL307" s="36">
        <v>17.200687332779776</v>
      </c>
      <c r="AM307" s="31">
        <v>478011</v>
      </c>
      <c r="AN307" s="31">
        <v>217742</v>
      </c>
      <c r="AO307" s="31">
        <v>50000</v>
      </c>
    </row>
    <row r="308" spans="1:41" hidden="1" outlineLevel="2" x14ac:dyDescent="0.2">
      <c r="A308" s="35">
        <v>919640353</v>
      </c>
      <c r="B308" s="35" t="s">
        <v>219</v>
      </c>
      <c r="C308" s="31" t="s">
        <v>957</v>
      </c>
      <c r="D308" s="6" t="s">
        <v>328</v>
      </c>
      <c r="E308" s="90" t="s">
        <v>957</v>
      </c>
      <c r="F308" s="31">
        <v>0</v>
      </c>
      <c r="G308" s="31">
        <v>0</v>
      </c>
      <c r="H308" s="33">
        <v>0.85714000000000001</v>
      </c>
      <c r="I308" s="33">
        <v>0</v>
      </c>
      <c r="J308" s="33">
        <v>0.57142999999999999</v>
      </c>
      <c r="K308" s="33">
        <v>0</v>
      </c>
      <c r="L308" s="90" t="s">
        <v>957</v>
      </c>
      <c r="M308" s="31">
        <v>824</v>
      </c>
      <c r="N308" s="32">
        <v>0</v>
      </c>
      <c r="O308" s="31">
        <v>0</v>
      </c>
      <c r="P308" s="114">
        <v>0</v>
      </c>
      <c r="Q308" s="31">
        <v>9237</v>
      </c>
      <c r="R308" s="32">
        <v>0</v>
      </c>
      <c r="S308" s="32">
        <v>11.20995145631068</v>
      </c>
      <c r="T308" s="31">
        <v>0</v>
      </c>
      <c r="U308" s="31">
        <v>0</v>
      </c>
      <c r="V308" s="31">
        <v>0</v>
      </c>
      <c r="W308" s="90" t="s">
        <v>957</v>
      </c>
      <c r="X308" s="31">
        <v>0</v>
      </c>
      <c r="Y308" s="31">
        <v>26000</v>
      </c>
      <c r="Z308" s="31">
        <v>72171</v>
      </c>
      <c r="AA308" s="31">
        <v>27545</v>
      </c>
      <c r="AB308" s="31">
        <v>37063</v>
      </c>
      <c r="AC308" s="31">
        <v>162779</v>
      </c>
      <c r="AD308" s="31">
        <v>0</v>
      </c>
      <c r="AE308" s="31">
        <v>0</v>
      </c>
      <c r="AF308" s="90" t="s">
        <v>957</v>
      </c>
      <c r="AG308" s="31">
        <v>27787</v>
      </c>
      <c r="AH308" s="31">
        <v>23887</v>
      </c>
      <c r="AI308" s="31">
        <v>80628</v>
      </c>
      <c r="AJ308" s="31">
        <v>132302</v>
      </c>
      <c r="AK308" s="31">
        <v>0</v>
      </c>
      <c r="AL308" s="36">
        <v>0</v>
      </c>
      <c r="AM308" s="31">
        <v>32586</v>
      </c>
      <c r="AN308" s="31">
        <v>72171</v>
      </c>
      <c r="AO308" s="31">
        <v>27545</v>
      </c>
    </row>
    <row r="309" spans="1:41" hidden="1" outlineLevel="2" x14ac:dyDescent="0.2">
      <c r="A309" s="35">
        <v>919640063</v>
      </c>
      <c r="B309" s="35" t="s">
        <v>219</v>
      </c>
      <c r="C309" s="31" t="s">
        <v>957</v>
      </c>
      <c r="D309" s="6" t="s">
        <v>330</v>
      </c>
      <c r="E309" s="90" t="s">
        <v>957</v>
      </c>
      <c r="F309" s="31">
        <v>1647</v>
      </c>
      <c r="G309" s="31">
        <v>249</v>
      </c>
      <c r="H309" s="33">
        <v>0</v>
      </c>
      <c r="I309" s="33">
        <v>0.71428999999999998</v>
      </c>
      <c r="J309" s="33">
        <v>0</v>
      </c>
      <c r="K309" s="33">
        <v>0.11429</v>
      </c>
      <c r="L309" s="90" t="s">
        <v>957</v>
      </c>
      <c r="M309" s="31">
        <v>7917</v>
      </c>
      <c r="N309" s="32">
        <v>4.8069216757741344</v>
      </c>
      <c r="O309" s="31">
        <v>10</v>
      </c>
      <c r="P309" s="114">
        <v>0</v>
      </c>
      <c r="Q309" s="31">
        <v>7997</v>
      </c>
      <c r="R309" s="32">
        <v>4.8554948391013966</v>
      </c>
      <c r="S309" s="32">
        <v>1.0101048376910446</v>
      </c>
      <c r="T309" s="31">
        <v>3</v>
      </c>
      <c r="U309" s="31">
        <v>0</v>
      </c>
      <c r="V309" s="31">
        <v>4</v>
      </c>
      <c r="W309" s="90" t="s">
        <v>957</v>
      </c>
      <c r="X309" s="31">
        <v>1647</v>
      </c>
      <c r="Y309" s="31">
        <v>19775</v>
      </c>
      <c r="Z309" s="31">
        <v>6450</v>
      </c>
      <c r="AA309" s="31">
        <v>0</v>
      </c>
      <c r="AB309" s="31">
        <v>15328</v>
      </c>
      <c r="AC309" s="31">
        <v>41553</v>
      </c>
      <c r="AD309" s="31">
        <v>0</v>
      </c>
      <c r="AE309" s="31">
        <v>0</v>
      </c>
      <c r="AF309" s="90" t="s">
        <v>957</v>
      </c>
      <c r="AG309" s="31">
        <v>19620</v>
      </c>
      <c r="AH309" s="31">
        <v>5613</v>
      </c>
      <c r="AI309" s="31">
        <v>10090</v>
      </c>
      <c r="AJ309" s="31">
        <v>35323</v>
      </c>
      <c r="AK309" s="31">
        <v>0</v>
      </c>
      <c r="AL309" s="36">
        <v>21.446873102610809</v>
      </c>
      <c r="AM309" s="31">
        <v>28873</v>
      </c>
      <c r="AN309" s="31">
        <v>6450</v>
      </c>
      <c r="AO309" s="31">
        <v>0</v>
      </c>
    </row>
    <row r="310" spans="1:41" hidden="1" outlineLevel="2" x14ac:dyDescent="0.2">
      <c r="A310" s="35">
        <v>919640303</v>
      </c>
      <c r="B310" s="35" t="s">
        <v>219</v>
      </c>
      <c r="C310" s="31" t="s">
        <v>957</v>
      </c>
      <c r="D310" s="6" t="s">
        <v>330</v>
      </c>
      <c r="E310" s="90" t="s">
        <v>957</v>
      </c>
      <c r="F310" s="31">
        <v>6378</v>
      </c>
      <c r="G310" s="31">
        <v>2801</v>
      </c>
      <c r="H310" s="33">
        <v>0</v>
      </c>
      <c r="I310" s="33">
        <v>0.85714000000000001</v>
      </c>
      <c r="J310" s="33">
        <v>2.2857099999999999</v>
      </c>
      <c r="K310" s="33">
        <v>5</v>
      </c>
      <c r="L310" s="90" t="s">
        <v>957</v>
      </c>
      <c r="M310" s="31">
        <v>27378</v>
      </c>
      <c r="N310" s="32">
        <v>4.2925682031984946</v>
      </c>
      <c r="O310" s="31">
        <v>58</v>
      </c>
      <c r="P310" s="114">
        <v>0</v>
      </c>
      <c r="Q310" s="31">
        <v>35781</v>
      </c>
      <c r="R310" s="32">
        <v>5.6100658513640642</v>
      </c>
      <c r="S310" s="32">
        <v>1.30692526846373</v>
      </c>
      <c r="T310" s="31">
        <v>35</v>
      </c>
      <c r="U310" s="31">
        <v>908</v>
      </c>
      <c r="V310" s="31">
        <v>17</v>
      </c>
      <c r="W310" s="90" t="s">
        <v>957</v>
      </c>
      <c r="X310" s="31">
        <v>6378</v>
      </c>
      <c r="Y310" s="31">
        <v>56198</v>
      </c>
      <c r="Z310" s="31">
        <v>16776</v>
      </c>
      <c r="AA310" s="31">
        <v>8468</v>
      </c>
      <c r="AB310" s="31">
        <v>59407</v>
      </c>
      <c r="AC310" s="31">
        <v>140849</v>
      </c>
      <c r="AD310" s="31">
        <v>16490</v>
      </c>
      <c r="AE310" s="31">
        <v>8468</v>
      </c>
      <c r="AF310" s="90" t="s">
        <v>957</v>
      </c>
      <c r="AG310" s="31">
        <v>98056</v>
      </c>
      <c r="AH310" s="31">
        <v>12566</v>
      </c>
      <c r="AI310" s="31">
        <v>47374</v>
      </c>
      <c r="AJ310" s="31">
        <v>157996</v>
      </c>
      <c r="AK310" s="31">
        <v>0</v>
      </c>
      <c r="AL310" s="36">
        <v>24.772028849169018</v>
      </c>
      <c r="AM310" s="31">
        <v>132752</v>
      </c>
      <c r="AN310" s="31">
        <v>16776</v>
      </c>
      <c r="AO310" s="31">
        <v>8468</v>
      </c>
    </row>
    <row r="311" spans="1:41" hidden="1" outlineLevel="2" x14ac:dyDescent="0.2">
      <c r="A311" s="35">
        <v>919640245</v>
      </c>
      <c r="B311" s="35" t="s">
        <v>219</v>
      </c>
      <c r="C311" s="31" t="s">
        <v>957</v>
      </c>
      <c r="D311" s="6" t="s">
        <v>330</v>
      </c>
      <c r="E311" s="90" t="s">
        <v>957</v>
      </c>
      <c r="F311" s="31">
        <v>4743</v>
      </c>
      <c r="G311" s="31">
        <v>748</v>
      </c>
      <c r="H311" s="33">
        <v>0</v>
      </c>
      <c r="I311" s="33">
        <v>0.57142999999999999</v>
      </c>
      <c r="J311" s="33">
        <v>0.48570999999999998</v>
      </c>
      <c r="K311" s="33">
        <v>0.8</v>
      </c>
      <c r="L311" s="90" t="s">
        <v>957</v>
      </c>
      <c r="M311" s="31">
        <v>12171</v>
      </c>
      <c r="N311" s="32">
        <v>2.5660974067046172</v>
      </c>
      <c r="O311" s="31">
        <v>35</v>
      </c>
      <c r="P311" s="114">
        <v>0</v>
      </c>
      <c r="Q311" s="31">
        <v>9311</v>
      </c>
      <c r="R311" s="32">
        <v>1.9631035209782839</v>
      </c>
      <c r="S311" s="32">
        <v>0.76501520006572998</v>
      </c>
      <c r="T311" s="31">
        <v>48</v>
      </c>
      <c r="U311" s="31">
        <v>50</v>
      </c>
      <c r="V311" s="31">
        <v>4</v>
      </c>
      <c r="W311" s="90" t="s">
        <v>957</v>
      </c>
      <c r="X311" s="31">
        <v>4743</v>
      </c>
      <c r="Y311" s="31">
        <v>29319</v>
      </c>
      <c r="Z311" s="31">
        <v>13414</v>
      </c>
      <c r="AA311" s="31">
        <v>0</v>
      </c>
      <c r="AB311" s="31">
        <v>12119</v>
      </c>
      <c r="AC311" s="31">
        <v>54852</v>
      </c>
      <c r="AD311" s="31">
        <v>1500</v>
      </c>
      <c r="AE311" s="31">
        <v>0</v>
      </c>
      <c r="AF311" s="90" t="s">
        <v>957</v>
      </c>
      <c r="AG311" s="31">
        <v>18610</v>
      </c>
      <c r="AH311" s="31">
        <v>7032</v>
      </c>
      <c r="AI311" s="31">
        <v>16403</v>
      </c>
      <c r="AJ311" s="31">
        <v>42045</v>
      </c>
      <c r="AK311" s="31">
        <v>0</v>
      </c>
      <c r="AL311" s="36">
        <v>8.8646426312460473</v>
      </c>
      <c r="AM311" s="31">
        <v>28631</v>
      </c>
      <c r="AN311" s="31">
        <v>13414</v>
      </c>
      <c r="AO311" s="31">
        <v>0</v>
      </c>
    </row>
    <row r="312" spans="1:41" hidden="1" outlineLevel="2" x14ac:dyDescent="0.2">
      <c r="A312" s="35">
        <v>919640373</v>
      </c>
      <c r="B312" s="35" t="s">
        <v>219</v>
      </c>
      <c r="C312" s="31" t="s">
        <v>957</v>
      </c>
      <c r="D312" s="6" t="s">
        <v>330</v>
      </c>
      <c r="E312" s="90" t="s">
        <v>957</v>
      </c>
      <c r="F312" s="31">
        <v>2300</v>
      </c>
      <c r="G312" s="31">
        <v>485</v>
      </c>
      <c r="H312" s="33">
        <v>0</v>
      </c>
      <c r="I312" s="33">
        <v>0.85714000000000001</v>
      </c>
      <c r="J312" s="33">
        <v>0.6</v>
      </c>
      <c r="K312" s="33">
        <v>0</v>
      </c>
      <c r="L312" s="90" t="s">
        <v>957</v>
      </c>
      <c r="M312" s="31">
        <v>9802</v>
      </c>
      <c r="N312" s="32">
        <v>4.2617391304347825</v>
      </c>
      <c r="O312" s="31">
        <v>16</v>
      </c>
      <c r="P312" s="114">
        <v>0</v>
      </c>
      <c r="Q312" s="31">
        <v>6543</v>
      </c>
      <c r="R312" s="32">
        <v>2.844782608695652</v>
      </c>
      <c r="S312" s="32">
        <v>0.66751683329932665</v>
      </c>
      <c r="T312" s="31">
        <v>30</v>
      </c>
      <c r="U312" s="31">
        <v>233</v>
      </c>
      <c r="V312" s="31">
        <v>6</v>
      </c>
      <c r="W312" s="90" t="s">
        <v>957</v>
      </c>
      <c r="X312" s="31">
        <v>2300</v>
      </c>
      <c r="Y312" s="31">
        <v>21577</v>
      </c>
      <c r="Z312" s="31">
        <v>9216</v>
      </c>
      <c r="AA312" s="31">
        <v>0</v>
      </c>
      <c r="AB312" s="31">
        <v>48018</v>
      </c>
      <c r="AC312" s="31">
        <v>78811</v>
      </c>
      <c r="AD312" s="31">
        <v>0</v>
      </c>
      <c r="AE312" s="31">
        <v>0</v>
      </c>
      <c r="AF312" s="90" t="s">
        <v>957</v>
      </c>
      <c r="AG312" s="31">
        <v>38230</v>
      </c>
      <c r="AH312" s="31">
        <v>3670</v>
      </c>
      <c r="AI312" s="31">
        <v>29055</v>
      </c>
      <c r="AJ312" s="31">
        <v>70955</v>
      </c>
      <c r="AK312" s="31">
        <v>0</v>
      </c>
      <c r="AL312" s="36">
        <v>30.85</v>
      </c>
      <c r="AM312" s="31">
        <v>61739</v>
      </c>
      <c r="AN312" s="31">
        <v>9216</v>
      </c>
      <c r="AO312" s="31">
        <v>0</v>
      </c>
    </row>
    <row r="313" spans="1:41" hidden="1" outlineLevel="2" x14ac:dyDescent="0.2">
      <c r="A313" s="35">
        <v>919640485</v>
      </c>
      <c r="B313" s="35" t="s">
        <v>219</v>
      </c>
      <c r="C313" s="31" t="s">
        <v>957</v>
      </c>
      <c r="D313" s="6" t="s">
        <v>330</v>
      </c>
      <c r="E313" s="90" t="s">
        <v>957</v>
      </c>
      <c r="F313" s="31">
        <v>1357</v>
      </c>
      <c r="G313" s="31">
        <v>288</v>
      </c>
      <c r="H313" s="33">
        <v>0</v>
      </c>
      <c r="I313" s="33">
        <v>0.65713999999999995</v>
      </c>
      <c r="J313" s="33">
        <v>0.4</v>
      </c>
      <c r="K313" s="33">
        <v>0</v>
      </c>
      <c r="L313" s="90" t="s">
        <v>957</v>
      </c>
      <c r="M313" s="31">
        <v>7012</v>
      </c>
      <c r="N313" s="32">
        <v>5.1672807663964626</v>
      </c>
      <c r="O313" s="31">
        <v>22</v>
      </c>
      <c r="P313" s="114">
        <v>0</v>
      </c>
      <c r="Q313" s="31">
        <v>12499</v>
      </c>
      <c r="R313" s="32">
        <v>9.2107590272660271</v>
      </c>
      <c r="S313" s="32">
        <v>1.7825156873930406</v>
      </c>
      <c r="T313" s="31">
        <v>25</v>
      </c>
      <c r="U313" s="31">
        <v>213</v>
      </c>
      <c r="V313" s="31">
        <v>5</v>
      </c>
      <c r="W313" s="90" t="s">
        <v>957</v>
      </c>
      <c r="X313" s="31">
        <v>1357</v>
      </c>
      <c r="Y313" s="31">
        <v>19414</v>
      </c>
      <c r="Z313" s="31">
        <v>5622</v>
      </c>
      <c r="AA313" s="31">
        <v>0</v>
      </c>
      <c r="AB313" s="31">
        <v>10412</v>
      </c>
      <c r="AC313" s="31">
        <v>35448</v>
      </c>
      <c r="AD313" s="31">
        <v>0</v>
      </c>
      <c r="AE313" s="31">
        <v>0</v>
      </c>
      <c r="AF313" s="90" t="s">
        <v>957</v>
      </c>
      <c r="AG313" s="31">
        <v>25358</v>
      </c>
      <c r="AH313" s="31">
        <v>3892</v>
      </c>
      <c r="AI313" s="31">
        <v>10032</v>
      </c>
      <c r="AJ313" s="31">
        <v>39282</v>
      </c>
      <c r="AK313" s="31">
        <v>0</v>
      </c>
      <c r="AL313" s="36">
        <v>28.947678703021371</v>
      </c>
      <c r="AM313" s="31">
        <v>33660</v>
      </c>
      <c r="AN313" s="31">
        <v>5622</v>
      </c>
      <c r="AO313" s="31">
        <v>0</v>
      </c>
    </row>
    <row r="314" spans="1:41" hidden="1" outlineLevel="2" x14ac:dyDescent="0.2">
      <c r="A314" s="35">
        <v>919640665</v>
      </c>
      <c r="B314" s="35" t="s">
        <v>219</v>
      </c>
      <c r="C314" s="31" t="s">
        <v>957</v>
      </c>
      <c r="D314" s="6" t="s">
        <v>330</v>
      </c>
      <c r="E314" s="90" t="s">
        <v>957</v>
      </c>
      <c r="F314" s="31">
        <v>9540</v>
      </c>
      <c r="G314" s="31">
        <v>2161</v>
      </c>
      <c r="H314" s="33">
        <v>0</v>
      </c>
      <c r="I314" s="33">
        <v>0.65</v>
      </c>
      <c r="J314" s="33">
        <v>0.55000000000000004</v>
      </c>
      <c r="K314" s="33">
        <v>1.95</v>
      </c>
      <c r="L314" s="90" t="s">
        <v>957</v>
      </c>
      <c r="M314" s="31">
        <v>18813</v>
      </c>
      <c r="N314" s="32">
        <v>1.9720125786163523</v>
      </c>
      <c r="O314" s="31">
        <v>23</v>
      </c>
      <c r="P314" s="114">
        <v>0</v>
      </c>
      <c r="Q314" s="31">
        <v>27710</v>
      </c>
      <c r="R314" s="32">
        <v>2.9046121593291403</v>
      </c>
      <c r="S314" s="32">
        <v>1.4729176633179184</v>
      </c>
      <c r="T314" s="31">
        <v>47</v>
      </c>
      <c r="U314" s="31">
        <v>834</v>
      </c>
      <c r="V314" s="31">
        <v>10</v>
      </c>
      <c r="W314" s="90" t="s">
        <v>957</v>
      </c>
      <c r="X314" s="31">
        <v>9540</v>
      </c>
      <c r="Y314" s="31">
        <v>42062</v>
      </c>
      <c r="Z314" s="31">
        <v>24047</v>
      </c>
      <c r="AA314" s="31">
        <v>348</v>
      </c>
      <c r="AB314" s="31">
        <v>43862</v>
      </c>
      <c r="AC314" s="31">
        <v>110319</v>
      </c>
      <c r="AD314" s="31">
        <v>0</v>
      </c>
      <c r="AE314" s="31">
        <v>348</v>
      </c>
      <c r="AF314" s="90" t="s">
        <v>957</v>
      </c>
      <c r="AG314" s="31">
        <v>42888</v>
      </c>
      <c r="AH314" s="31">
        <v>11726</v>
      </c>
      <c r="AI314" s="31">
        <v>44759</v>
      </c>
      <c r="AJ314" s="31">
        <v>99373</v>
      </c>
      <c r="AK314" s="31">
        <v>0</v>
      </c>
      <c r="AL314" s="36">
        <v>10.416457023060797</v>
      </c>
      <c r="AM314" s="31">
        <v>74978</v>
      </c>
      <c r="AN314" s="31">
        <v>24047</v>
      </c>
      <c r="AO314" s="31">
        <v>348</v>
      </c>
    </row>
    <row r="315" spans="1:41" hidden="1" outlineLevel="2" x14ac:dyDescent="0.2">
      <c r="A315" s="35">
        <v>919640333</v>
      </c>
      <c r="B315" s="35" t="s">
        <v>219</v>
      </c>
      <c r="C315" s="31" t="s">
        <v>957</v>
      </c>
      <c r="D315" s="6" t="s">
        <v>330</v>
      </c>
      <c r="E315" s="90" t="s">
        <v>957</v>
      </c>
      <c r="F315" s="31">
        <v>26857</v>
      </c>
      <c r="G315" s="31">
        <v>4213</v>
      </c>
      <c r="H315" s="33">
        <v>1.14286</v>
      </c>
      <c r="I315" s="33">
        <v>0</v>
      </c>
      <c r="J315" s="33">
        <v>6.5142899999999999</v>
      </c>
      <c r="K315" s="33">
        <v>1.2857099999999999</v>
      </c>
      <c r="L315" s="90" t="s">
        <v>957</v>
      </c>
      <c r="M315" s="31">
        <v>33583</v>
      </c>
      <c r="N315" s="32">
        <v>1.2504375023271401</v>
      </c>
      <c r="O315" s="31">
        <v>57</v>
      </c>
      <c r="P315" s="114">
        <v>0</v>
      </c>
      <c r="Q315" s="31">
        <v>53580</v>
      </c>
      <c r="R315" s="32">
        <v>1.9950106117585731</v>
      </c>
      <c r="S315" s="32">
        <v>1.5954500789089718</v>
      </c>
      <c r="T315" s="31">
        <v>64</v>
      </c>
      <c r="U315" s="31">
        <v>1287</v>
      </c>
      <c r="V315" s="31">
        <v>12</v>
      </c>
      <c r="W315" s="90" t="s">
        <v>957</v>
      </c>
      <c r="X315" s="31">
        <v>26857</v>
      </c>
      <c r="Y315" s="31">
        <v>113589</v>
      </c>
      <c r="Z315" s="31">
        <v>75487</v>
      </c>
      <c r="AA315" s="31">
        <v>6214</v>
      </c>
      <c r="AB315" s="31">
        <v>197489</v>
      </c>
      <c r="AC315" s="31">
        <v>392779</v>
      </c>
      <c r="AD315" s="31">
        <v>0</v>
      </c>
      <c r="AE315" s="31">
        <v>6214</v>
      </c>
      <c r="AF315" s="90" t="s">
        <v>957</v>
      </c>
      <c r="AG315" s="31">
        <v>261400</v>
      </c>
      <c r="AH315" s="31">
        <v>62633</v>
      </c>
      <c r="AI315" s="31">
        <v>66222</v>
      </c>
      <c r="AJ315" s="31">
        <v>390255</v>
      </c>
      <c r="AK315" s="31">
        <v>0</v>
      </c>
      <c r="AL315" s="36">
        <v>14.530848568343449</v>
      </c>
      <c r="AM315" s="31">
        <v>308554</v>
      </c>
      <c r="AN315" s="31">
        <v>75487</v>
      </c>
      <c r="AO315" s="31">
        <v>6214</v>
      </c>
    </row>
    <row r="316" spans="1:41" hidden="1" outlineLevel="2" x14ac:dyDescent="0.2">
      <c r="A316" s="35">
        <v>918660603</v>
      </c>
      <c r="B316" s="35" t="s">
        <v>477</v>
      </c>
      <c r="C316" s="31" t="s">
        <v>957</v>
      </c>
      <c r="E316" s="90" t="s">
        <v>957</v>
      </c>
      <c r="F316" s="31">
        <v>28276</v>
      </c>
      <c r="G316" s="31">
        <v>5525</v>
      </c>
      <c r="H316" s="33">
        <v>1</v>
      </c>
      <c r="I316" s="33">
        <v>0</v>
      </c>
      <c r="J316" s="33">
        <v>4.9142900000000003</v>
      </c>
      <c r="K316" s="33">
        <v>0.74285999999999996</v>
      </c>
      <c r="L316" s="90" t="s">
        <v>957</v>
      </c>
      <c r="M316" s="31">
        <v>35264</v>
      </c>
      <c r="N316" s="32">
        <v>1.2471353798274154</v>
      </c>
      <c r="O316" s="31">
        <v>47</v>
      </c>
      <c r="P316" s="114">
        <v>0</v>
      </c>
      <c r="Q316" s="31">
        <v>132323</v>
      </c>
      <c r="R316" s="32">
        <v>4.679693025887679</v>
      </c>
      <c r="S316" s="32">
        <v>3.7523536751361162</v>
      </c>
      <c r="T316" s="31">
        <v>344</v>
      </c>
      <c r="U316" s="31">
        <v>597</v>
      </c>
      <c r="V316" s="31">
        <v>10</v>
      </c>
      <c r="W316" s="90" t="s">
        <v>957</v>
      </c>
      <c r="X316" s="31">
        <v>28276</v>
      </c>
      <c r="Y316" s="31">
        <v>52025</v>
      </c>
      <c r="Z316" s="31">
        <v>51442</v>
      </c>
      <c r="AA316" s="31">
        <v>0</v>
      </c>
      <c r="AB316" s="31">
        <v>253970</v>
      </c>
      <c r="AC316" s="31">
        <v>357437</v>
      </c>
      <c r="AD316" s="31">
        <v>0</v>
      </c>
      <c r="AE316" s="31">
        <v>0</v>
      </c>
      <c r="AF316" s="90" t="s">
        <v>957</v>
      </c>
      <c r="AG316" s="31">
        <v>193233</v>
      </c>
      <c r="AH316" s="31">
        <v>43394</v>
      </c>
      <c r="AI316" s="31">
        <v>100093</v>
      </c>
      <c r="AJ316" s="31">
        <v>336720</v>
      </c>
      <c r="AK316" s="31">
        <v>0</v>
      </c>
      <c r="AL316" s="36">
        <v>11.908332154477295</v>
      </c>
      <c r="AM316" s="31">
        <v>285278</v>
      </c>
      <c r="AN316" s="31">
        <v>51442</v>
      </c>
      <c r="AO316" s="31">
        <v>0</v>
      </c>
    </row>
    <row r="317" spans="1:41" outlineLevel="1" collapsed="1" x14ac:dyDescent="0.2">
      <c r="C317" s="31"/>
      <c r="D317" s="113"/>
      <c r="E317" s="90" t="s">
        <v>957</v>
      </c>
      <c r="F317" s="31">
        <v>396260</v>
      </c>
      <c r="G317" s="31">
        <v>107006</v>
      </c>
      <c r="H317" s="33">
        <v>30.857140000000001</v>
      </c>
      <c r="I317" s="33">
        <v>10.30714</v>
      </c>
      <c r="J317" s="33">
        <v>94.59375</v>
      </c>
      <c r="K317" s="33">
        <v>14.454460000000001</v>
      </c>
      <c r="L317" s="90" t="s">
        <v>957</v>
      </c>
      <c r="M317" s="31">
        <v>1100819</v>
      </c>
      <c r="N317" s="32">
        <v>62.5407222964092</v>
      </c>
      <c r="O317" s="31">
        <v>1098</v>
      </c>
      <c r="P317" s="114">
        <v>288</v>
      </c>
      <c r="Q317" s="31">
        <v>1565908</v>
      </c>
      <c r="R317" s="32">
        <v>3.951718568616565</v>
      </c>
      <c r="S317" s="32">
        <v>1.4224936161167276</v>
      </c>
      <c r="T317" s="31">
        <v>10179</v>
      </c>
      <c r="U317" s="31">
        <v>15021</v>
      </c>
      <c r="V317" s="31">
        <v>248</v>
      </c>
      <c r="W317" s="90" t="s">
        <v>957</v>
      </c>
      <c r="X317" s="31">
        <v>396260</v>
      </c>
      <c r="Y317" s="31">
        <v>5191827</v>
      </c>
      <c r="Z317" s="31">
        <v>1907603</v>
      </c>
      <c r="AA317" s="31">
        <v>143118</v>
      </c>
      <c r="AB317" s="31">
        <v>2012440</v>
      </c>
      <c r="AC317" s="31">
        <v>9254988</v>
      </c>
      <c r="AD317" s="31">
        <v>32831</v>
      </c>
      <c r="AE317" s="31">
        <v>15030</v>
      </c>
      <c r="AF317" s="90" t="s">
        <v>957</v>
      </c>
      <c r="AG317" s="31">
        <v>5887765</v>
      </c>
      <c r="AH317" s="31">
        <v>1113567</v>
      </c>
      <c r="AI317" s="31">
        <v>2386333</v>
      </c>
      <c r="AJ317" s="31">
        <v>9387665</v>
      </c>
      <c r="AK317" s="31">
        <v>114310</v>
      </c>
      <c r="AL317" s="36">
        <v>23.690670266996417</v>
      </c>
      <c r="AM317" s="31">
        <v>7314774</v>
      </c>
      <c r="AN317" s="31">
        <v>1930413</v>
      </c>
      <c r="AO317" s="31">
        <v>142478</v>
      </c>
    </row>
    <row r="318" spans="1:41" hidden="1" outlineLevel="2" x14ac:dyDescent="0.2">
      <c r="A318" s="35">
        <v>906160153</v>
      </c>
      <c r="B318" s="35" t="s">
        <v>508</v>
      </c>
      <c r="C318" s="31" t="s">
        <v>118</v>
      </c>
      <c r="D318" s="6" t="s">
        <v>328</v>
      </c>
      <c r="E318" s="90" t="s">
        <v>118</v>
      </c>
      <c r="F318" s="31">
        <v>0</v>
      </c>
      <c r="G318" s="31" t="s">
        <v>1032</v>
      </c>
      <c r="H318" s="33">
        <v>0</v>
      </c>
      <c r="I318" s="33">
        <v>0</v>
      </c>
      <c r="J318" s="33">
        <v>0</v>
      </c>
      <c r="K318" s="33">
        <v>0</v>
      </c>
      <c r="L318" s="90" t="s">
        <v>118</v>
      </c>
      <c r="M318" s="31">
        <v>859</v>
      </c>
      <c r="N318" s="32">
        <v>0</v>
      </c>
      <c r="O318" s="31">
        <v>0</v>
      </c>
      <c r="P318" s="114">
        <v>0</v>
      </c>
      <c r="Q318" s="31">
        <v>0</v>
      </c>
      <c r="R318" s="32">
        <v>0</v>
      </c>
      <c r="S318" s="32">
        <v>0</v>
      </c>
      <c r="T318" s="31">
        <v>0</v>
      </c>
      <c r="U318" s="31">
        <v>0</v>
      </c>
      <c r="V318" s="31">
        <v>0</v>
      </c>
      <c r="W318" s="90" t="s">
        <v>118</v>
      </c>
      <c r="X318" s="31">
        <v>0</v>
      </c>
      <c r="Y318" s="31">
        <v>18917</v>
      </c>
      <c r="Z318" s="31">
        <v>28978</v>
      </c>
      <c r="AA318" s="31">
        <v>0</v>
      </c>
      <c r="AB318" s="31">
        <v>369</v>
      </c>
      <c r="AC318" s="31">
        <v>48264</v>
      </c>
      <c r="AD318" s="31" t="s">
        <v>1032</v>
      </c>
      <c r="AE318" s="31">
        <v>0</v>
      </c>
      <c r="AF318" s="90" t="s">
        <v>118</v>
      </c>
      <c r="AG318" s="31">
        <v>30512</v>
      </c>
      <c r="AH318" s="31">
        <v>12931</v>
      </c>
      <c r="AI318" s="31">
        <v>4269</v>
      </c>
      <c r="AJ318" s="31">
        <v>47712</v>
      </c>
      <c r="AK318" s="31">
        <v>0</v>
      </c>
      <c r="AL318" s="36">
        <v>0</v>
      </c>
      <c r="AM318" s="31">
        <v>18734</v>
      </c>
      <c r="AN318" s="31">
        <v>28978</v>
      </c>
      <c r="AO318" s="31">
        <v>0</v>
      </c>
    </row>
    <row r="319" spans="1:41" hidden="1" outlineLevel="2" x14ac:dyDescent="0.2">
      <c r="A319" s="35">
        <v>906160185</v>
      </c>
      <c r="B319" s="35" t="s">
        <v>508</v>
      </c>
      <c r="C319" s="31" t="s">
        <v>118</v>
      </c>
      <c r="D319" s="6" t="s">
        <v>330</v>
      </c>
      <c r="E319" s="90" t="s">
        <v>118</v>
      </c>
      <c r="F319" s="31">
        <v>20821</v>
      </c>
      <c r="G319" s="31">
        <v>10781</v>
      </c>
      <c r="H319" s="33">
        <v>1.4285699999999999</v>
      </c>
      <c r="I319" s="33">
        <v>3.1428600000000002</v>
      </c>
      <c r="J319" s="33">
        <v>3.7142900000000001</v>
      </c>
      <c r="K319" s="33">
        <v>0.8</v>
      </c>
      <c r="L319" s="90" t="s">
        <v>118</v>
      </c>
      <c r="M319" s="31">
        <v>69008</v>
      </c>
      <c r="N319" s="32">
        <v>3.3143460928869892</v>
      </c>
      <c r="O319" s="31">
        <v>75</v>
      </c>
      <c r="P319" s="114">
        <v>63</v>
      </c>
      <c r="Q319" s="31">
        <v>106666</v>
      </c>
      <c r="R319" s="32">
        <v>5.1230008164833585</v>
      </c>
      <c r="S319" s="32">
        <v>1.545704845814978</v>
      </c>
      <c r="T319" s="31">
        <v>584</v>
      </c>
      <c r="U319" s="31">
        <v>295</v>
      </c>
      <c r="V319" s="31">
        <v>19</v>
      </c>
      <c r="W319" s="90" t="s">
        <v>118</v>
      </c>
      <c r="X319" s="31">
        <v>20821</v>
      </c>
      <c r="Y319" s="31">
        <v>53735</v>
      </c>
      <c r="Z319" s="31">
        <v>56377</v>
      </c>
      <c r="AA319" s="31">
        <v>4771</v>
      </c>
      <c r="AB319" s="31">
        <v>160078</v>
      </c>
      <c r="AC319" s="31">
        <v>274961</v>
      </c>
      <c r="AD319" s="31">
        <v>0</v>
      </c>
      <c r="AE319" s="31">
        <v>4771</v>
      </c>
      <c r="AF319" s="90" t="s">
        <v>118</v>
      </c>
      <c r="AG319" s="31">
        <v>133624</v>
      </c>
      <c r="AH319" s="31">
        <v>26863</v>
      </c>
      <c r="AI319" s="31">
        <v>65328</v>
      </c>
      <c r="AJ319" s="31">
        <v>225815</v>
      </c>
      <c r="AK319" s="31">
        <v>0</v>
      </c>
      <c r="AL319" s="36">
        <v>10.845540560011527</v>
      </c>
      <c r="AM319" s="31">
        <v>164667</v>
      </c>
      <c r="AN319" s="31">
        <v>56377</v>
      </c>
      <c r="AO319" s="31">
        <v>4771</v>
      </c>
    </row>
    <row r="320" spans="1:41" hidden="1" outlineLevel="2" x14ac:dyDescent="0.2">
      <c r="A320" s="35">
        <v>906160813</v>
      </c>
      <c r="B320" s="35" t="s">
        <v>508</v>
      </c>
      <c r="C320" s="31" t="s">
        <v>118</v>
      </c>
      <c r="D320" s="6" t="s">
        <v>330</v>
      </c>
      <c r="E320" s="90" t="s">
        <v>118</v>
      </c>
      <c r="F320" s="31">
        <v>5319</v>
      </c>
      <c r="G320" s="31">
        <v>2871</v>
      </c>
      <c r="H320" s="33">
        <v>1</v>
      </c>
      <c r="I320" s="33">
        <v>1</v>
      </c>
      <c r="J320" s="33">
        <v>0.57142999999999999</v>
      </c>
      <c r="K320" s="33">
        <v>0</v>
      </c>
      <c r="L320" s="90" t="s">
        <v>118</v>
      </c>
      <c r="M320" s="31">
        <v>21811</v>
      </c>
      <c r="N320" s="32">
        <v>4.1005828163188571</v>
      </c>
      <c r="O320" s="31">
        <v>30</v>
      </c>
      <c r="P320" s="114">
        <v>0</v>
      </c>
      <c r="Q320" s="31">
        <v>13562</v>
      </c>
      <c r="R320" s="32">
        <v>2.5497273923669863</v>
      </c>
      <c r="S320" s="32">
        <v>0.62179634129567651</v>
      </c>
      <c r="T320" s="31">
        <v>216</v>
      </c>
      <c r="U320" s="31">
        <v>33</v>
      </c>
      <c r="V320" s="31">
        <v>10</v>
      </c>
      <c r="W320" s="90" t="s">
        <v>118</v>
      </c>
      <c r="X320" s="31">
        <v>5319</v>
      </c>
      <c r="Y320" s="31">
        <v>5942</v>
      </c>
      <c r="Z320" s="31">
        <v>19097</v>
      </c>
      <c r="AA320" s="31">
        <v>0</v>
      </c>
      <c r="AB320" s="31">
        <v>99280</v>
      </c>
      <c r="AC320" s="31">
        <v>124319</v>
      </c>
      <c r="AD320" s="31">
        <v>150</v>
      </c>
      <c r="AE320" s="31">
        <v>0</v>
      </c>
      <c r="AF320" s="90" t="s">
        <v>118</v>
      </c>
      <c r="AG320" s="31">
        <v>71827</v>
      </c>
      <c r="AH320" s="31">
        <v>12237</v>
      </c>
      <c r="AI320" s="31">
        <v>43199</v>
      </c>
      <c r="AJ320" s="31">
        <v>127263</v>
      </c>
      <c r="AK320" s="31">
        <v>0</v>
      </c>
      <c r="AL320" s="36">
        <v>23.926113931190073</v>
      </c>
      <c r="AM320" s="31">
        <v>108166</v>
      </c>
      <c r="AN320" s="31">
        <v>19097</v>
      </c>
      <c r="AO320" s="31">
        <v>0</v>
      </c>
    </row>
    <row r="321" spans="1:41" hidden="1" outlineLevel="2" x14ac:dyDescent="0.2">
      <c r="A321" s="35">
        <v>906160303</v>
      </c>
      <c r="B321" s="35" t="s">
        <v>508</v>
      </c>
      <c r="C321" s="31" t="s">
        <v>118</v>
      </c>
      <c r="D321" s="6" t="s">
        <v>330</v>
      </c>
      <c r="E321" s="90" t="s">
        <v>118</v>
      </c>
      <c r="F321" s="31">
        <v>5114</v>
      </c>
      <c r="G321" s="31">
        <v>875</v>
      </c>
      <c r="H321" s="33">
        <v>0</v>
      </c>
      <c r="I321" s="33">
        <v>1</v>
      </c>
      <c r="J321" s="33">
        <v>0.57142999999999999</v>
      </c>
      <c r="K321" s="33">
        <v>0</v>
      </c>
      <c r="L321" s="90" t="s">
        <v>118</v>
      </c>
      <c r="M321" s="31">
        <v>15872</v>
      </c>
      <c r="N321" s="32">
        <v>3.1036370746969104</v>
      </c>
      <c r="O321" s="31">
        <v>16</v>
      </c>
      <c r="P321" s="114">
        <v>66</v>
      </c>
      <c r="Q321" s="31">
        <v>14048</v>
      </c>
      <c r="R321" s="32">
        <v>2.7469691044192412</v>
      </c>
      <c r="S321" s="32">
        <v>0.88508064516129037</v>
      </c>
      <c r="T321" s="31">
        <v>64</v>
      </c>
      <c r="U321" s="31">
        <v>271</v>
      </c>
      <c r="V321" s="31">
        <v>5</v>
      </c>
      <c r="W321" s="90" t="s">
        <v>118</v>
      </c>
      <c r="X321" s="31">
        <v>5114</v>
      </c>
      <c r="Y321" s="31">
        <v>5784</v>
      </c>
      <c r="Z321" s="31">
        <v>15008</v>
      </c>
      <c r="AA321" s="31">
        <v>2348</v>
      </c>
      <c r="AB321" s="31">
        <v>27394</v>
      </c>
      <c r="AC321" s="31">
        <v>50534</v>
      </c>
      <c r="AD321" s="31">
        <v>600</v>
      </c>
      <c r="AE321" s="31">
        <v>0</v>
      </c>
      <c r="AF321" s="90" t="s">
        <v>118</v>
      </c>
      <c r="AG321" s="31">
        <v>48468</v>
      </c>
      <c r="AH321" s="31">
        <v>9890</v>
      </c>
      <c r="AI321" s="31">
        <v>13960</v>
      </c>
      <c r="AJ321" s="31">
        <v>72318</v>
      </c>
      <c r="AK321" s="31">
        <v>0</v>
      </c>
      <c r="AL321" s="36">
        <v>14.141181071568244</v>
      </c>
      <c r="AM321" s="31">
        <v>57310</v>
      </c>
      <c r="AN321" s="31">
        <v>15008</v>
      </c>
      <c r="AO321" s="31">
        <v>0</v>
      </c>
    </row>
    <row r="322" spans="1:41" hidden="1" outlineLevel="2" x14ac:dyDescent="0.2">
      <c r="A322" s="35">
        <v>906160393</v>
      </c>
      <c r="B322" s="35" t="s">
        <v>508</v>
      </c>
      <c r="C322" s="31" t="s">
        <v>118</v>
      </c>
      <c r="D322" s="6" t="s">
        <v>330</v>
      </c>
      <c r="E322" s="90" t="s">
        <v>118</v>
      </c>
      <c r="F322" s="31">
        <v>7615</v>
      </c>
      <c r="G322" s="31">
        <v>1621</v>
      </c>
      <c r="H322" s="33">
        <v>0</v>
      </c>
      <c r="I322" s="33">
        <v>1</v>
      </c>
      <c r="J322" s="33">
        <v>1.8</v>
      </c>
      <c r="K322" s="33">
        <v>0.14285999999999999</v>
      </c>
      <c r="L322" s="90" t="s">
        <v>118</v>
      </c>
      <c r="M322" s="31">
        <v>18694</v>
      </c>
      <c r="N322" s="32">
        <v>2.4548916611950098</v>
      </c>
      <c r="O322" s="31">
        <v>42</v>
      </c>
      <c r="P322" s="114">
        <v>63</v>
      </c>
      <c r="Q322" s="31">
        <v>21187</v>
      </c>
      <c r="R322" s="32">
        <v>2.7822718319107027</v>
      </c>
      <c r="S322" s="32">
        <v>1.1333582967797153</v>
      </c>
      <c r="T322" s="31">
        <v>226</v>
      </c>
      <c r="U322" s="31">
        <v>269</v>
      </c>
      <c r="V322" s="31">
        <v>7</v>
      </c>
      <c r="W322" s="90" t="s">
        <v>118</v>
      </c>
      <c r="X322" s="31">
        <v>7615</v>
      </c>
      <c r="Y322" s="31">
        <v>16949</v>
      </c>
      <c r="Z322" s="31">
        <v>22612</v>
      </c>
      <c r="AA322" s="31">
        <v>0</v>
      </c>
      <c r="AB322" s="31">
        <v>328742</v>
      </c>
      <c r="AC322" s="31">
        <v>368303</v>
      </c>
      <c r="AD322" s="31">
        <v>0</v>
      </c>
      <c r="AE322" s="31">
        <v>0</v>
      </c>
      <c r="AF322" s="90" t="s">
        <v>118</v>
      </c>
      <c r="AG322" s="31">
        <v>67004</v>
      </c>
      <c r="AH322" s="31">
        <v>12762</v>
      </c>
      <c r="AI322" s="31">
        <v>32577</v>
      </c>
      <c r="AJ322" s="31">
        <v>112343</v>
      </c>
      <c r="AK322" s="31">
        <v>0</v>
      </c>
      <c r="AL322" s="36">
        <v>14.752856204858832</v>
      </c>
      <c r="AM322" s="31">
        <v>89731</v>
      </c>
      <c r="AN322" s="31">
        <v>22612</v>
      </c>
      <c r="AO322" s="31">
        <v>0</v>
      </c>
    </row>
    <row r="323" spans="1:41" hidden="1" outlineLevel="2" x14ac:dyDescent="0.2">
      <c r="A323" s="35">
        <v>906160603</v>
      </c>
      <c r="B323" s="35" t="s">
        <v>508</v>
      </c>
      <c r="C323" s="31" t="s">
        <v>118</v>
      </c>
      <c r="D323" s="6" t="s">
        <v>330</v>
      </c>
      <c r="E323" s="90" t="s">
        <v>118</v>
      </c>
      <c r="F323" s="31">
        <v>7991</v>
      </c>
      <c r="G323" s="31">
        <v>2222</v>
      </c>
      <c r="H323" s="33">
        <v>0</v>
      </c>
      <c r="I323" s="33">
        <v>1.06667</v>
      </c>
      <c r="J323" s="33">
        <v>1.6</v>
      </c>
      <c r="K323" s="33">
        <v>1.06667</v>
      </c>
      <c r="L323" s="90" t="s">
        <v>118</v>
      </c>
      <c r="M323" s="31">
        <v>18551</v>
      </c>
      <c r="N323" s="32">
        <v>2.3214866725065697</v>
      </c>
      <c r="O323" s="31">
        <v>37</v>
      </c>
      <c r="P323" s="114">
        <v>63</v>
      </c>
      <c r="Q323" s="31">
        <v>22760</v>
      </c>
      <c r="R323" s="32">
        <v>2.8482042297584784</v>
      </c>
      <c r="S323" s="32">
        <v>1.2268880383806804</v>
      </c>
      <c r="T323" s="31">
        <v>124</v>
      </c>
      <c r="U323" s="31">
        <v>215</v>
      </c>
      <c r="V323" s="31">
        <v>8</v>
      </c>
      <c r="W323" s="90" t="s">
        <v>118</v>
      </c>
      <c r="X323" s="31">
        <v>7991</v>
      </c>
      <c r="Y323" s="31">
        <v>4912</v>
      </c>
      <c r="Z323" s="31">
        <v>22919</v>
      </c>
      <c r="AA323" s="31">
        <v>0</v>
      </c>
      <c r="AB323" s="31">
        <v>68311</v>
      </c>
      <c r="AC323" s="31">
        <v>96142</v>
      </c>
      <c r="AD323" s="31">
        <v>0</v>
      </c>
      <c r="AE323" s="31">
        <v>0</v>
      </c>
      <c r="AF323" s="90" t="s">
        <v>118</v>
      </c>
      <c r="AG323" s="31">
        <v>70608</v>
      </c>
      <c r="AH323" s="31">
        <v>13640</v>
      </c>
      <c r="AI323" s="31">
        <v>25167</v>
      </c>
      <c r="AJ323" s="31">
        <v>109415</v>
      </c>
      <c r="AK323" s="31">
        <v>0</v>
      </c>
      <c r="AL323" s="36">
        <v>13.692278813665373</v>
      </c>
      <c r="AM323" s="31">
        <v>86106</v>
      </c>
      <c r="AN323" s="31">
        <v>22919</v>
      </c>
      <c r="AO323" s="31">
        <v>390</v>
      </c>
    </row>
    <row r="324" spans="1:41" hidden="1" outlineLevel="2" x14ac:dyDescent="0.2">
      <c r="A324" s="35">
        <v>906330035</v>
      </c>
      <c r="B324" s="35" t="s">
        <v>105</v>
      </c>
      <c r="C324" s="31" t="s">
        <v>118</v>
      </c>
      <c r="D324" s="6" t="s">
        <v>328</v>
      </c>
      <c r="E324" s="90" t="s">
        <v>118</v>
      </c>
      <c r="F324" s="31">
        <v>0</v>
      </c>
      <c r="G324" s="31">
        <v>0</v>
      </c>
      <c r="H324" s="33">
        <v>0</v>
      </c>
      <c r="I324" s="33">
        <v>0</v>
      </c>
      <c r="J324" s="33">
        <v>0</v>
      </c>
      <c r="K324" s="33">
        <v>0</v>
      </c>
      <c r="L324" s="90" t="s">
        <v>118</v>
      </c>
      <c r="M324" s="31">
        <v>0</v>
      </c>
      <c r="N324" s="32">
        <v>0</v>
      </c>
      <c r="O324" s="31">
        <v>0</v>
      </c>
      <c r="P324" s="114">
        <v>0</v>
      </c>
      <c r="Q324" s="31">
        <v>0</v>
      </c>
      <c r="R324" s="32">
        <v>0</v>
      </c>
      <c r="S324" s="32">
        <v>0</v>
      </c>
      <c r="T324" s="31">
        <v>0</v>
      </c>
      <c r="U324" s="31">
        <v>0</v>
      </c>
      <c r="V324" s="31">
        <v>0</v>
      </c>
      <c r="W324" s="90" t="s">
        <v>118</v>
      </c>
      <c r="X324" s="31">
        <v>0</v>
      </c>
      <c r="Y324" s="31">
        <v>0</v>
      </c>
      <c r="Z324" s="31">
        <v>18623</v>
      </c>
      <c r="AA324" s="31">
        <v>249</v>
      </c>
      <c r="AB324" s="31">
        <v>18</v>
      </c>
      <c r="AC324" s="31">
        <v>18890</v>
      </c>
      <c r="AD324" s="31">
        <v>0</v>
      </c>
      <c r="AE324" s="31">
        <v>0</v>
      </c>
      <c r="AF324" s="90" t="s">
        <v>118</v>
      </c>
      <c r="AG324" s="31">
        <v>0</v>
      </c>
      <c r="AH324" s="31">
        <v>0</v>
      </c>
      <c r="AI324" s="31">
        <v>18890</v>
      </c>
      <c r="AJ324" s="31">
        <v>18890</v>
      </c>
      <c r="AK324" s="31">
        <v>0</v>
      </c>
      <c r="AL324" s="36">
        <v>0</v>
      </c>
      <c r="AM324" s="31">
        <v>18</v>
      </c>
      <c r="AN324" s="31">
        <v>18623</v>
      </c>
      <c r="AO324" s="31">
        <v>249</v>
      </c>
    </row>
    <row r="325" spans="1:41" hidden="1" outlineLevel="2" x14ac:dyDescent="0.2">
      <c r="A325" s="35">
        <v>906330153</v>
      </c>
      <c r="B325" s="35" t="s">
        <v>105</v>
      </c>
      <c r="C325" s="31" t="s">
        <v>118</v>
      </c>
      <c r="D325" s="6" t="s">
        <v>330</v>
      </c>
      <c r="E325" s="90" t="s">
        <v>118</v>
      </c>
      <c r="F325" s="31">
        <v>7799</v>
      </c>
      <c r="G325" s="31">
        <v>1482</v>
      </c>
      <c r="H325" s="33">
        <v>1.85714</v>
      </c>
      <c r="I325" s="33">
        <v>0</v>
      </c>
      <c r="J325" s="33">
        <v>2.2571400000000001</v>
      </c>
      <c r="K325" s="33">
        <v>0.25713999999999998</v>
      </c>
      <c r="L325" s="90" t="s">
        <v>118</v>
      </c>
      <c r="M325" s="31">
        <v>44874</v>
      </c>
      <c r="N325" s="32">
        <v>5.7538145916143097</v>
      </c>
      <c r="O325" s="31">
        <v>77</v>
      </c>
      <c r="P325" s="114">
        <v>63</v>
      </c>
      <c r="Q325" s="31">
        <v>20223</v>
      </c>
      <c r="R325" s="32">
        <v>2.5930247467624055</v>
      </c>
      <c r="S325" s="32">
        <v>0.45066185318892898</v>
      </c>
      <c r="T325" s="31">
        <v>177</v>
      </c>
      <c r="U325" s="31">
        <v>2</v>
      </c>
      <c r="V325" s="31">
        <v>23</v>
      </c>
      <c r="W325" s="90" t="s">
        <v>118</v>
      </c>
      <c r="X325" s="31">
        <v>7799</v>
      </c>
      <c r="Y325" s="31">
        <v>19758</v>
      </c>
      <c r="Z325" s="31">
        <v>47147</v>
      </c>
      <c r="AA325" s="31">
        <v>1358</v>
      </c>
      <c r="AB325" s="31">
        <v>98725</v>
      </c>
      <c r="AC325" s="31">
        <v>166988</v>
      </c>
      <c r="AD325" s="31">
        <v>5000</v>
      </c>
      <c r="AE325" s="31">
        <v>1358</v>
      </c>
      <c r="AF325" s="90" t="s">
        <v>118</v>
      </c>
      <c r="AG325" s="31">
        <v>140534</v>
      </c>
      <c r="AH325" s="31">
        <v>43163</v>
      </c>
      <c r="AI325" s="31">
        <v>68805</v>
      </c>
      <c r="AJ325" s="31">
        <v>252502</v>
      </c>
      <c r="AK325" s="31">
        <v>0</v>
      </c>
      <c r="AL325" s="36">
        <v>32.376202077189383</v>
      </c>
      <c r="AM325" s="31">
        <v>203997</v>
      </c>
      <c r="AN325" s="31">
        <v>47147</v>
      </c>
      <c r="AO325" s="31">
        <v>1358</v>
      </c>
    </row>
    <row r="326" spans="1:41" hidden="1" outlineLevel="2" x14ac:dyDescent="0.2">
      <c r="A326" s="35">
        <v>906330633</v>
      </c>
      <c r="B326" s="35" t="s">
        <v>105</v>
      </c>
      <c r="C326" s="31" t="s">
        <v>118</v>
      </c>
      <c r="D326" s="6" t="s">
        <v>330</v>
      </c>
      <c r="E326" s="90" t="s">
        <v>118</v>
      </c>
      <c r="F326" s="31">
        <v>15760</v>
      </c>
      <c r="G326" s="31">
        <v>2987</v>
      </c>
      <c r="H326" s="33">
        <v>1.625</v>
      </c>
      <c r="I326" s="33">
        <v>0</v>
      </c>
      <c r="J326" s="33">
        <v>2.5</v>
      </c>
      <c r="K326" s="33">
        <v>0.75</v>
      </c>
      <c r="L326" s="90" t="s">
        <v>118</v>
      </c>
      <c r="M326" s="31">
        <v>26575</v>
      </c>
      <c r="N326" s="32">
        <v>1.686230964467005</v>
      </c>
      <c r="O326" s="31">
        <v>52</v>
      </c>
      <c r="P326" s="114">
        <v>63</v>
      </c>
      <c r="Q326" s="31">
        <v>34129</v>
      </c>
      <c r="R326" s="32">
        <v>2.1655456852791879</v>
      </c>
      <c r="S326" s="32">
        <v>1.2842521166509877</v>
      </c>
      <c r="T326" s="31">
        <v>94</v>
      </c>
      <c r="U326" s="31">
        <v>598</v>
      </c>
      <c r="V326" s="31">
        <v>13</v>
      </c>
      <c r="W326" s="90" t="s">
        <v>118</v>
      </c>
      <c r="X326" s="31">
        <v>15760</v>
      </c>
      <c r="Y326" s="31">
        <v>60583</v>
      </c>
      <c r="Z326" s="31">
        <v>28324</v>
      </c>
      <c r="AA326" s="31">
        <v>2550</v>
      </c>
      <c r="AB326" s="31">
        <v>46531</v>
      </c>
      <c r="AC326" s="31">
        <v>137988</v>
      </c>
      <c r="AD326" s="31">
        <v>0</v>
      </c>
      <c r="AE326" s="31">
        <v>0</v>
      </c>
      <c r="AF326" s="90" t="s">
        <v>118</v>
      </c>
      <c r="AG326" s="31">
        <v>109636</v>
      </c>
      <c r="AH326" s="31">
        <v>20830</v>
      </c>
      <c r="AI326" s="31">
        <v>38481</v>
      </c>
      <c r="AJ326" s="31">
        <v>168947</v>
      </c>
      <c r="AK326" s="31">
        <v>0</v>
      </c>
      <c r="AL326" s="36">
        <v>10.719987309644671</v>
      </c>
      <c r="AM326" s="31">
        <v>140623</v>
      </c>
      <c r="AN326" s="31">
        <v>28324</v>
      </c>
      <c r="AO326" s="31">
        <v>0</v>
      </c>
    </row>
    <row r="327" spans="1:41" hidden="1" outlineLevel="2" x14ac:dyDescent="0.2">
      <c r="A327" s="35">
        <v>906330183</v>
      </c>
      <c r="B327" s="35" t="s">
        <v>105</v>
      </c>
      <c r="C327" s="31" t="s">
        <v>118</v>
      </c>
      <c r="D327" s="6" t="s">
        <v>330</v>
      </c>
      <c r="E327" s="90" t="s">
        <v>118</v>
      </c>
      <c r="F327" s="31">
        <v>11456</v>
      </c>
      <c r="G327" s="31">
        <v>2753</v>
      </c>
      <c r="H327" s="33">
        <v>0</v>
      </c>
      <c r="I327" s="33">
        <v>1</v>
      </c>
      <c r="J327" s="33">
        <v>2.4722200000000001</v>
      </c>
      <c r="K327" s="33">
        <v>0.58333000000000002</v>
      </c>
      <c r="L327" s="90" t="s">
        <v>118</v>
      </c>
      <c r="M327" s="31">
        <v>31659</v>
      </c>
      <c r="N327" s="32">
        <v>2.7635300279329611</v>
      </c>
      <c r="O327" s="31">
        <v>47</v>
      </c>
      <c r="P327" s="114">
        <v>63</v>
      </c>
      <c r="Q327" s="31">
        <v>27600</v>
      </c>
      <c r="R327" s="32">
        <v>2.4092178770949721</v>
      </c>
      <c r="S327" s="32">
        <v>0.87179001231877196</v>
      </c>
      <c r="T327" s="31">
        <v>41</v>
      </c>
      <c r="U327" s="31">
        <v>340</v>
      </c>
      <c r="V327" s="31">
        <v>10</v>
      </c>
      <c r="W327" s="90" t="s">
        <v>118</v>
      </c>
      <c r="X327" s="31">
        <v>11456</v>
      </c>
      <c r="Y327" s="31">
        <v>26408</v>
      </c>
      <c r="Z327" s="31">
        <v>36812</v>
      </c>
      <c r="AA327" s="31">
        <v>6392</v>
      </c>
      <c r="AB327" s="31">
        <v>74557</v>
      </c>
      <c r="AC327" s="31">
        <v>144169</v>
      </c>
      <c r="AD327" s="31">
        <v>0</v>
      </c>
      <c r="AE327" s="31">
        <v>6392</v>
      </c>
      <c r="AF327" s="90" t="s">
        <v>118</v>
      </c>
      <c r="AG327" s="31">
        <v>94534</v>
      </c>
      <c r="AH327" s="31">
        <v>19005</v>
      </c>
      <c r="AI327" s="31">
        <v>55406</v>
      </c>
      <c r="AJ327" s="31">
        <v>168945</v>
      </c>
      <c r="AK327" s="31">
        <v>0</v>
      </c>
      <c r="AL327" s="36">
        <v>14.747293994413408</v>
      </c>
      <c r="AM327" s="31">
        <v>124791</v>
      </c>
      <c r="AN327" s="31">
        <v>36812</v>
      </c>
      <c r="AO327" s="31">
        <v>7342</v>
      </c>
    </row>
    <row r="328" spans="1:41" hidden="1" outlineLevel="2" x14ac:dyDescent="0.2">
      <c r="A328" s="35">
        <v>906330663</v>
      </c>
      <c r="B328" s="35" t="s">
        <v>105</v>
      </c>
      <c r="C328" s="31" t="s">
        <v>118</v>
      </c>
      <c r="D328" s="6" t="s">
        <v>330</v>
      </c>
      <c r="E328" s="90" t="s">
        <v>118</v>
      </c>
      <c r="F328" s="31">
        <v>5381</v>
      </c>
      <c r="G328" s="31">
        <v>1068</v>
      </c>
      <c r="H328" s="33">
        <v>0</v>
      </c>
      <c r="I328" s="33">
        <v>0.97143000000000002</v>
      </c>
      <c r="J328" s="33">
        <v>0.57142999999999999</v>
      </c>
      <c r="K328" s="33">
        <v>0</v>
      </c>
      <c r="L328" s="90" t="s">
        <v>118</v>
      </c>
      <c r="M328" s="31">
        <v>22133</v>
      </c>
      <c r="N328" s="32">
        <v>4.1131759895930129</v>
      </c>
      <c r="O328" s="31">
        <v>20</v>
      </c>
      <c r="P328" s="114">
        <v>63</v>
      </c>
      <c r="Q328" s="31">
        <v>8082</v>
      </c>
      <c r="R328" s="32">
        <v>1.5019513101653967</v>
      </c>
      <c r="S328" s="32">
        <v>0.36515610174852031</v>
      </c>
      <c r="T328" s="31">
        <v>20</v>
      </c>
      <c r="U328" s="31">
        <v>25</v>
      </c>
      <c r="V328" s="31">
        <v>4</v>
      </c>
      <c r="W328" s="90" t="s">
        <v>118</v>
      </c>
      <c r="X328" s="31">
        <v>5381</v>
      </c>
      <c r="Y328" s="31">
        <v>8783</v>
      </c>
      <c r="Z328" s="31">
        <v>17704</v>
      </c>
      <c r="AA328" s="31">
        <v>0</v>
      </c>
      <c r="AB328" s="31">
        <v>20570</v>
      </c>
      <c r="AC328" s="31">
        <v>47057</v>
      </c>
      <c r="AD328" s="31">
        <v>0</v>
      </c>
      <c r="AE328" s="31">
        <v>0</v>
      </c>
      <c r="AF328" s="90" t="s">
        <v>118</v>
      </c>
      <c r="AG328" s="31">
        <v>42151</v>
      </c>
      <c r="AH328" s="31">
        <v>5830</v>
      </c>
      <c r="AI328" s="31">
        <v>6017</v>
      </c>
      <c r="AJ328" s="31">
        <v>53998</v>
      </c>
      <c r="AK328" s="31">
        <v>0</v>
      </c>
      <c r="AL328" s="36">
        <v>10.034937743913771</v>
      </c>
      <c r="AM328" s="31">
        <v>36294</v>
      </c>
      <c r="AN328" s="31">
        <v>17704</v>
      </c>
      <c r="AO328" s="31">
        <v>0</v>
      </c>
    </row>
    <row r="329" spans="1:41" hidden="1" outlineLevel="2" x14ac:dyDescent="0.2">
      <c r="A329" s="35">
        <v>906330783</v>
      </c>
      <c r="B329" s="35" t="s">
        <v>105</v>
      </c>
      <c r="C329" s="31" t="s">
        <v>118</v>
      </c>
      <c r="D329" s="6" t="s">
        <v>330</v>
      </c>
      <c r="E329" s="90" t="s">
        <v>118</v>
      </c>
      <c r="F329" s="31">
        <v>1831</v>
      </c>
      <c r="G329" s="31">
        <v>511</v>
      </c>
      <c r="H329" s="33">
        <v>0</v>
      </c>
      <c r="I329" s="33">
        <v>0.65713999999999995</v>
      </c>
      <c r="J329" s="33">
        <v>0.28571000000000002</v>
      </c>
      <c r="K329" s="33">
        <v>0.14285999999999999</v>
      </c>
      <c r="L329" s="90" t="s">
        <v>118</v>
      </c>
      <c r="M329" s="31">
        <v>23141</v>
      </c>
      <c r="N329" s="32">
        <v>12.638448935008192</v>
      </c>
      <c r="O329" s="31">
        <v>28</v>
      </c>
      <c r="P329" s="114">
        <v>64</v>
      </c>
      <c r="Q329" s="31">
        <v>5614</v>
      </c>
      <c r="R329" s="32">
        <v>3.0660841070453304</v>
      </c>
      <c r="S329" s="32">
        <v>0.24259971479192774</v>
      </c>
      <c r="T329" s="31">
        <v>73</v>
      </c>
      <c r="U329" s="31">
        <v>7</v>
      </c>
      <c r="V329" s="31">
        <v>9</v>
      </c>
      <c r="W329" s="90" t="s">
        <v>118</v>
      </c>
      <c r="X329" s="31">
        <v>1831</v>
      </c>
      <c r="Y329" s="31">
        <v>7883</v>
      </c>
      <c r="Z329" s="31">
        <v>8460</v>
      </c>
      <c r="AA329" s="31">
        <v>0</v>
      </c>
      <c r="AB329" s="31">
        <v>24775</v>
      </c>
      <c r="AC329" s="31">
        <v>41118</v>
      </c>
      <c r="AD329" s="31">
        <v>0</v>
      </c>
      <c r="AE329" s="31">
        <v>0</v>
      </c>
      <c r="AF329" s="90" t="s">
        <v>118</v>
      </c>
      <c r="AG329" s="31">
        <v>17254</v>
      </c>
      <c r="AH329" s="31">
        <v>5863</v>
      </c>
      <c r="AI329" s="31">
        <v>17548</v>
      </c>
      <c r="AJ329" s="31">
        <v>40665</v>
      </c>
      <c r="AK329" s="31">
        <v>0</v>
      </c>
      <c r="AL329" s="36">
        <v>22.209175314036045</v>
      </c>
      <c r="AM329" s="31">
        <v>32205</v>
      </c>
      <c r="AN329" s="31">
        <v>8460</v>
      </c>
      <c r="AO329" s="31">
        <v>0</v>
      </c>
    </row>
    <row r="330" spans="1:41" hidden="1" outlineLevel="2" x14ac:dyDescent="0.2">
      <c r="A330" s="35">
        <v>906330813</v>
      </c>
      <c r="B330" s="35" t="s">
        <v>105</v>
      </c>
      <c r="C330" s="31" t="s">
        <v>118</v>
      </c>
      <c r="D330" s="6" t="s">
        <v>330</v>
      </c>
      <c r="E330" s="90" t="s">
        <v>118</v>
      </c>
      <c r="F330" s="31">
        <v>2973</v>
      </c>
      <c r="G330" s="31">
        <v>336</v>
      </c>
      <c r="H330" s="33">
        <v>0</v>
      </c>
      <c r="I330" s="33">
        <v>1</v>
      </c>
      <c r="J330" s="33">
        <v>0</v>
      </c>
      <c r="K330" s="33">
        <v>0</v>
      </c>
      <c r="L330" s="90" t="s">
        <v>118</v>
      </c>
      <c r="M330" s="31">
        <v>22288</v>
      </c>
      <c r="N330" s="32">
        <v>7.4968045745038685</v>
      </c>
      <c r="O330" s="31">
        <v>35</v>
      </c>
      <c r="P330" s="114">
        <v>63</v>
      </c>
      <c r="Q330" s="31">
        <v>4194</v>
      </c>
      <c r="R330" s="32">
        <v>1.4106962663975782</v>
      </c>
      <c r="S330" s="32">
        <v>0.188173007896626</v>
      </c>
      <c r="T330" s="31">
        <v>88</v>
      </c>
      <c r="U330" s="31">
        <v>4</v>
      </c>
      <c r="V330" s="31">
        <v>4</v>
      </c>
      <c r="W330" s="90" t="s">
        <v>118</v>
      </c>
      <c r="X330" s="31">
        <v>2973</v>
      </c>
      <c r="Y330" s="31">
        <v>8333</v>
      </c>
      <c r="Z330" s="31">
        <v>11795</v>
      </c>
      <c r="AA330" s="31">
        <v>0</v>
      </c>
      <c r="AB330" s="31">
        <v>29652</v>
      </c>
      <c r="AC330" s="31">
        <v>49780</v>
      </c>
      <c r="AD330" s="31">
        <v>0</v>
      </c>
      <c r="AE330" s="31">
        <v>0</v>
      </c>
      <c r="AF330" s="90" t="s">
        <v>118</v>
      </c>
      <c r="AG330" s="31">
        <v>24723</v>
      </c>
      <c r="AH330" s="31">
        <v>11576</v>
      </c>
      <c r="AI330" s="31">
        <v>13995</v>
      </c>
      <c r="AJ330" s="31">
        <v>50294</v>
      </c>
      <c r="AK330" s="31">
        <v>0</v>
      </c>
      <c r="AL330" s="36">
        <v>16.916918937100572</v>
      </c>
      <c r="AM330" s="31">
        <v>38499</v>
      </c>
      <c r="AN330" s="31">
        <v>11795</v>
      </c>
      <c r="AO330" s="31">
        <v>0</v>
      </c>
    </row>
    <row r="331" spans="1:41" hidden="1" outlineLevel="2" x14ac:dyDescent="0.2">
      <c r="A331" s="35">
        <v>906610213</v>
      </c>
      <c r="B331" s="35" t="s">
        <v>456</v>
      </c>
      <c r="C331" s="31" t="s">
        <v>118</v>
      </c>
      <c r="E331" s="90" t="s">
        <v>118</v>
      </c>
      <c r="F331" s="31">
        <v>4167</v>
      </c>
      <c r="G331" s="31">
        <v>532</v>
      </c>
      <c r="H331" s="33">
        <v>0</v>
      </c>
      <c r="I331" s="33">
        <v>1</v>
      </c>
      <c r="J331" s="33">
        <v>0.28571000000000002</v>
      </c>
      <c r="K331" s="33">
        <v>0.28571000000000002</v>
      </c>
      <c r="L331" s="90" t="s">
        <v>118</v>
      </c>
      <c r="M331" s="31">
        <v>14027</v>
      </c>
      <c r="N331" s="32">
        <v>3.3662107031437487</v>
      </c>
      <c r="O331" s="31">
        <v>24</v>
      </c>
      <c r="P331" s="114">
        <v>0</v>
      </c>
      <c r="Q331" s="31">
        <v>5410</v>
      </c>
      <c r="R331" s="32">
        <v>1.2982961363090952</v>
      </c>
      <c r="S331" s="32">
        <v>0.38568475083767023</v>
      </c>
      <c r="T331" s="31">
        <v>153</v>
      </c>
      <c r="U331" s="31">
        <v>162</v>
      </c>
      <c r="V331" s="31">
        <v>6</v>
      </c>
      <c r="W331" s="90" t="s">
        <v>118</v>
      </c>
      <c r="X331" s="31">
        <v>4167</v>
      </c>
      <c r="Y331" s="31">
        <v>16500</v>
      </c>
      <c r="Z331" s="31">
        <v>7479</v>
      </c>
      <c r="AA331" s="31">
        <v>0</v>
      </c>
      <c r="AB331" s="31">
        <v>11032</v>
      </c>
      <c r="AC331" s="31">
        <v>35011</v>
      </c>
      <c r="AD331" s="31">
        <v>1000</v>
      </c>
      <c r="AE331" s="31">
        <v>0</v>
      </c>
      <c r="AF331" s="90" t="s">
        <v>118</v>
      </c>
      <c r="AG331" s="31">
        <v>17620</v>
      </c>
      <c r="AH331" s="31">
        <v>8413</v>
      </c>
      <c r="AI331" s="31">
        <v>9599</v>
      </c>
      <c r="AJ331" s="31">
        <v>35632</v>
      </c>
      <c r="AK331" s="31">
        <v>0</v>
      </c>
      <c r="AL331" s="36">
        <v>8.5509959203263737</v>
      </c>
      <c r="AM331" s="31">
        <v>28153</v>
      </c>
      <c r="AN331" s="31">
        <v>7479</v>
      </c>
      <c r="AO331" s="31">
        <v>0</v>
      </c>
    </row>
    <row r="332" spans="1:41" hidden="1" outlineLevel="2" x14ac:dyDescent="0.2">
      <c r="A332" s="35">
        <v>906610332</v>
      </c>
      <c r="B332" s="35" t="s">
        <v>456</v>
      </c>
      <c r="C332" s="31" t="s">
        <v>118</v>
      </c>
      <c r="E332" s="90" t="s">
        <v>118</v>
      </c>
      <c r="F332" s="31">
        <v>21577</v>
      </c>
      <c r="G332" s="31">
        <v>8482</v>
      </c>
      <c r="H332" s="33">
        <v>2.2857099999999999</v>
      </c>
      <c r="I332" s="33">
        <v>0.68571000000000004</v>
      </c>
      <c r="J332" s="33">
        <v>2.88571</v>
      </c>
      <c r="K332" s="33">
        <v>0.71428999999999998</v>
      </c>
      <c r="L332" s="90" t="s">
        <v>118</v>
      </c>
      <c r="M332" s="31">
        <v>45687</v>
      </c>
      <c r="N332" s="32">
        <v>2.1173935208787134</v>
      </c>
      <c r="O332" s="31">
        <v>40</v>
      </c>
      <c r="P332" s="114">
        <v>63</v>
      </c>
      <c r="Q332" s="31">
        <v>11972</v>
      </c>
      <c r="R332" s="32">
        <v>0.55485007183575108</v>
      </c>
      <c r="S332" s="32">
        <v>0.26204390745726358</v>
      </c>
      <c r="T332" s="31">
        <v>37</v>
      </c>
      <c r="U332" s="31">
        <v>167</v>
      </c>
      <c r="V332" s="31">
        <v>11</v>
      </c>
      <c r="W332" s="90" t="s">
        <v>118</v>
      </c>
      <c r="X332" s="31">
        <v>21577</v>
      </c>
      <c r="Y332" s="31">
        <v>0</v>
      </c>
      <c r="Z332" s="31">
        <v>65708</v>
      </c>
      <c r="AA332" s="31">
        <v>0</v>
      </c>
      <c r="AB332" s="31">
        <v>30709</v>
      </c>
      <c r="AC332" s="31">
        <v>96417</v>
      </c>
      <c r="AD332" s="31">
        <v>0</v>
      </c>
      <c r="AE332" s="31">
        <v>0</v>
      </c>
      <c r="AF332" s="90" t="s">
        <v>118</v>
      </c>
      <c r="AG332" s="31">
        <v>32119</v>
      </c>
      <c r="AH332" s="31">
        <v>4867</v>
      </c>
      <c r="AI332" s="31">
        <v>42568</v>
      </c>
      <c r="AJ332" s="31">
        <v>79554</v>
      </c>
      <c r="AK332" s="31">
        <v>0</v>
      </c>
      <c r="AL332" s="36">
        <v>3.6869815080873152</v>
      </c>
      <c r="AM332" s="31">
        <v>13846</v>
      </c>
      <c r="AN332" s="31">
        <v>65708</v>
      </c>
      <c r="AO332" s="31">
        <v>0</v>
      </c>
    </row>
    <row r="333" spans="1:41" hidden="1" outlineLevel="2" x14ac:dyDescent="0.2">
      <c r="A333" s="35">
        <v>906610512</v>
      </c>
      <c r="B333" s="35" t="s">
        <v>456</v>
      </c>
      <c r="C333" s="31" t="s">
        <v>118</v>
      </c>
      <c r="E333" s="90" t="s">
        <v>118</v>
      </c>
      <c r="F333" s="31">
        <v>14038</v>
      </c>
      <c r="G333" s="31">
        <v>16800</v>
      </c>
      <c r="H333" s="33">
        <v>3.0666699999999998</v>
      </c>
      <c r="I333" s="33">
        <v>0</v>
      </c>
      <c r="J333" s="33">
        <v>5.0133299999999998</v>
      </c>
      <c r="K333" s="33">
        <v>1.06667</v>
      </c>
      <c r="L333" s="90" t="s">
        <v>118</v>
      </c>
      <c r="M333" s="31">
        <v>140378</v>
      </c>
      <c r="N333" s="32">
        <v>9.9998575295626164</v>
      </c>
      <c r="O333" s="31">
        <v>148</v>
      </c>
      <c r="P333" s="114">
        <v>63</v>
      </c>
      <c r="Q333" s="31">
        <v>102991</v>
      </c>
      <c r="R333" s="32">
        <v>7.3365864083202732</v>
      </c>
      <c r="S333" s="32">
        <v>0.73366909344769127</v>
      </c>
      <c r="T333" s="31">
        <v>662</v>
      </c>
      <c r="U333" s="31">
        <v>818</v>
      </c>
      <c r="V333" s="31">
        <v>21</v>
      </c>
      <c r="W333" s="90" t="s">
        <v>118</v>
      </c>
      <c r="X333" s="31">
        <v>14038</v>
      </c>
      <c r="Y333" s="31">
        <v>280135</v>
      </c>
      <c r="Z333" s="31">
        <v>200037</v>
      </c>
      <c r="AA333" s="31">
        <v>10000</v>
      </c>
      <c r="AB333" s="31">
        <v>260026</v>
      </c>
      <c r="AC333" s="31">
        <v>750198</v>
      </c>
      <c r="AD333" s="31">
        <v>9850</v>
      </c>
      <c r="AE333" s="31">
        <v>0</v>
      </c>
      <c r="AF333" s="90" t="s">
        <v>118</v>
      </c>
      <c r="AG333" s="31">
        <v>268100</v>
      </c>
      <c r="AH333" s="31">
        <v>66656</v>
      </c>
      <c r="AI333" s="31">
        <v>109426</v>
      </c>
      <c r="AJ333" s="31">
        <v>444182</v>
      </c>
      <c r="AK333" s="31">
        <v>46788</v>
      </c>
      <c r="AL333" s="36">
        <v>31.641401909103863</v>
      </c>
      <c r="AM333" s="31">
        <v>234150</v>
      </c>
      <c r="AN333" s="31">
        <v>198532</v>
      </c>
      <c r="AO333" s="31">
        <v>11500</v>
      </c>
    </row>
    <row r="334" spans="1:41" outlineLevel="1" collapsed="1" x14ac:dyDescent="0.2">
      <c r="C334" s="31"/>
      <c r="D334" s="113"/>
      <c r="E334" s="90" t="s">
        <v>118</v>
      </c>
      <c r="F334" s="31">
        <v>131842</v>
      </c>
      <c r="G334" s="31">
        <v>53321</v>
      </c>
      <c r="H334" s="33">
        <v>11.26309</v>
      </c>
      <c r="I334" s="33">
        <v>12.523810000000001</v>
      </c>
      <c r="J334" s="33">
        <v>24.528400000000005</v>
      </c>
      <c r="K334" s="33">
        <v>5.8095300000000005</v>
      </c>
      <c r="L334" s="90" t="s">
        <v>118</v>
      </c>
      <c r="M334" s="31">
        <v>515557</v>
      </c>
      <c r="N334" s="32">
        <v>65.230411154308769</v>
      </c>
      <c r="O334" s="31">
        <v>671</v>
      </c>
      <c r="P334" s="114">
        <v>760</v>
      </c>
      <c r="Q334" s="31">
        <v>398438</v>
      </c>
      <c r="R334" s="32">
        <v>3.02208704358247</v>
      </c>
      <c r="S334" s="32">
        <v>0.77283016232928659</v>
      </c>
      <c r="T334" s="31">
        <v>2559</v>
      </c>
      <c r="U334" s="31">
        <v>3206</v>
      </c>
      <c r="V334" s="31">
        <v>150</v>
      </c>
      <c r="W334" s="90" t="s">
        <v>118</v>
      </c>
      <c r="X334" s="31">
        <v>131842</v>
      </c>
      <c r="Y334" s="31">
        <v>534622</v>
      </c>
      <c r="Z334" s="31">
        <v>607080</v>
      </c>
      <c r="AA334" s="31">
        <v>27668</v>
      </c>
      <c r="AB334" s="31">
        <v>1280769</v>
      </c>
      <c r="AC334" s="31">
        <v>2450139</v>
      </c>
      <c r="AD334" s="31">
        <v>16600</v>
      </c>
      <c r="AE334" s="31">
        <v>12521</v>
      </c>
      <c r="AF334" s="90" t="s">
        <v>118</v>
      </c>
      <c r="AG334" s="31">
        <v>1168714</v>
      </c>
      <c r="AH334" s="31">
        <v>274526</v>
      </c>
      <c r="AI334" s="31">
        <v>565235</v>
      </c>
      <c r="AJ334" s="31">
        <v>2008475</v>
      </c>
      <c r="AK334" s="31">
        <v>46788</v>
      </c>
      <c r="AL334" s="36">
        <v>15.233954278606211</v>
      </c>
      <c r="AM334" s="31">
        <v>1377290</v>
      </c>
      <c r="AN334" s="31">
        <v>605575</v>
      </c>
      <c r="AO334" s="31">
        <v>25610</v>
      </c>
    </row>
    <row r="335" spans="1:41" hidden="1" outlineLevel="2" x14ac:dyDescent="0.2">
      <c r="A335" s="35">
        <v>926510006</v>
      </c>
      <c r="B335" s="35" t="s">
        <v>910</v>
      </c>
      <c r="C335" s="31" t="s">
        <v>910</v>
      </c>
      <c r="E335" s="90" t="s">
        <v>910</v>
      </c>
      <c r="F335" s="31">
        <v>1526006</v>
      </c>
      <c r="G335" s="31">
        <v>749494</v>
      </c>
      <c r="H335" s="33">
        <v>226</v>
      </c>
      <c r="I335" s="33">
        <v>0</v>
      </c>
      <c r="J335" s="33">
        <v>475</v>
      </c>
      <c r="K335" s="33">
        <v>14.875</v>
      </c>
      <c r="L335" s="90" t="s">
        <v>910</v>
      </c>
      <c r="M335" s="31">
        <v>3000124</v>
      </c>
      <c r="N335" s="32">
        <v>1.9659975124606326</v>
      </c>
      <c r="O335" s="31">
        <v>743</v>
      </c>
      <c r="P335" s="114">
        <v>3774</v>
      </c>
      <c r="Q335" s="31">
        <v>5287088</v>
      </c>
      <c r="R335" s="32">
        <v>3.4646574128804213</v>
      </c>
      <c r="S335" s="32">
        <v>1.7622898253538855</v>
      </c>
      <c r="T335" s="31">
        <v>6975</v>
      </c>
      <c r="U335" s="31">
        <v>9269</v>
      </c>
      <c r="V335" s="31">
        <v>941</v>
      </c>
      <c r="W335" s="90" t="s">
        <v>910</v>
      </c>
      <c r="X335" s="31">
        <v>1526006</v>
      </c>
      <c r="Y335" s="31">
        <v>83996662</v>
      </c>
      <c r="Z335" s="31">
        <v>7802758</v>
      </c>
      <c r="AA335" s="31">
        <v>369136</v>
      </c>
      <c r="AB335" s="31">
        <v>3741762</v>
      </c>
      <c r="AC335" s="31">
        <v>95910318</v>
      </c>
      <c r="AD335" s="31">
        <v>0</v>
      </c>
      <c r="AE335" s="31">
        <v>0</v>
      </c>
      <c r="AF335" s="90" t="s">
        <v>910</v>
      </c>
      <c r="AG335" s="31">
        <v>74105537</v>
      </c>
      <c r="AH335" s="31">
        <v>4945158</v>
      </c>
      <c r="AI335" s="31">
        <v>17710108</v>
      </c>
      <c r="AJ335" s="31">
        <v>96760803</v>
      </c>
      <c r="AK335" s="31">
        <v>0</v>
      </c>
      <c r="AL335" s="36">
        <v>63.407878474920807</v>
      </c>
      <c r="AM335" s="31">
        <v>96760803</v>
      </c>
      <c r="AN335" s="31">
        <v>0</v>
      </c>
      <c r="AO335" s="31">
        <v>0</v>
      </c>
    </row>
    <row r="336" spans="1:41" outlineLevel="1" collapsed="1" x14ac:dyDescent="0.2">
      <c r="C336" s="31"/>
      <c r="D336" s="113"/>
      <c r="E336" s="90" t="s">
        <v>910</v>
      </c>
      <c r="F336" s="31">
        <v>1526006</v>
      </c>
      <c r="G336" s="31">
        <v>749494</v>
      </c>
      <c r="H336" s="33">
        <v>226</v>
      </c>
      <c r="I336" s="33">
        <v>0</v>
      </c>
      <c r="J336" s="33">
        <v>475</v>
      </c>
      <c r="K336" s="33">
        <v>14.875</v>
      </c>
      <c r="L336" s="90" t="s">
        <v>910</v>
      </c>
      <c r="M336" s="31">
        <v>3000124</v>
      </c>
      <c r="N336" s="32">
        <v>1.9659975124606326</v>
      </c>
      <c r="O336" s="31">
        <v>743</v>
      </c>
      <c r="P336" s="114">
        <v>3774</v>
      </c>
      <c r="Q336" s="31">
        <v>5287088</v>
      </c>
      <c r="R336" s="32">
        <v>3.4646574128804213</v>
      </c>
      <c r="S336" s="32">
        <v>1.7622898253538855</v>
      </c>
      <c r="T336" s="31">
        <v>6975</v>
      </c>
      <c r="U336" s="31">
        <v>9269</v>
      </c>
      <c r="V336" s="31">
        <v>941</v>
      </c>
      <c r="W336" s="90" t="s">
        <v>910</v>
      </c>
      <c r="X336" s="31">
        <v>1526006</v>
      </c>
      <c r="Y336" s="31">
        <v>83996662</v>
      </c>
      <c r="Z336" s="31">
        <v>7802758</v>
      </c>
      <c r="AA336" s="31">
        <v>369136</v>
      </c>
      <c r="AB336" s="31">
        <v>3741762</v>
      </c>
      <c r="AC336" s="31">
        <v>95910318</v>
      </c>
      <c r="AD336" s="31">
        <v>0</v>
      </c>
      <c r="AE336" s="31">
        <v>0</v>
      </c>
      <c r="AF336" s="90" t="s">
        <v>910</v>
      </c>
      <c r="AG336" s="31">
        <v>74105537</v>
      </c>
      <c r="AH336" s="31">
        <v>4945158</v>
      </c>
      <c r="AI336" s="31">
        <v>17710108</v>
      </c>
      <c r="AJ336" s="31">
        <v>96760803</v>
      </c>
      <c r="AK336" s="31">
        <v>0</v>
      </c>
      <c r="AL336" s="36">
        <v>63.407878474920807</v>
      </c>
      <c r="AM336" s="31">
        <v>96760803</v>
      </c>
      <c r="AN336" s="31">
        <v>0</v>
      </c>
      <c r="AO336" s="31">
        <v>0</v>
      </c>
    </row>
    <row r="337" spans="1:41" hidden="1" outlineLevel="2" x14ac:dyDescent="0.2">
      <c r="A337" s="35">
        <v>902024075</v>
      </c>
      <c r="B337" s="35" t="s">
        <v>332</v>
      </c>
      <c r="C337" s="31" t="s">
        <v>229</v>
      </c>
      <c r="D337" s="6" t="s">
        <v>328</v>
      </c>
      <c r="E337" s="90" t="s">
        <v>229</v>
      </c>
      <c r="F337" s="31">
        <v>0</v>
      </c>
      <c r="G337" s="31">
        <v>5164</v>
      </c>
      <c r="H337" s="33">
        <v>4.5</v>
      </c>
      <c r="I337" s="33">
        <v>0</v>
      </c>
      <c r="J337" s="33">
        <v>6.2</v>
      </c>
      <c r="K337" s="33">
        <v>0</v>
      </c>
      <c r="L337" s="90" t="s">
        <v>229</v>
      </c>
      <c r="M337" s="31">
        <v>36901</v>
      </c>
      <c r="N337" s="32">
        <v>0</v>
      </c>
      <c r="O337" s="31">
        <v>15</v>
      </c>
      <c r="P337" s="114">
        <v>265</v>
      </c>
      <c r="Q337" s="31">
        <v>61979</v>
      </c>
      <c r="R337" s="32">
        <v>0</v>
      </c>
      <c r="S337" s="32">
        <v>1.6796021788027424</v>
      </c>
      <c r="T337" s="31">
        <v>18328</v>
      </c>
      <c r="U337" s="31">
        <v>22479</v>
      </c>
      <c r="V337" s="31">
        <v>0</v>
      </c>
      <c r="W337" s="90" t="s">
        <v>229</v>
      </c>
      <c r="X337" s="31">
        <v>0</v>
      </c>
      <c r="Y337" s="31">
        <v>533940</v>
      </c>
      <c r="Z337" s="31">
        <v>501629</v>
      </c>
      <c r="AA337" s="31">
        <v>26685</v>
      </c>
      <c r="AB337" s="31">
        <v>580993</v>
      </c>
      <c r="AC337" s="31">
        <v>1643247</v>
      </c>
      <c r="AD337" s="31">
        <v>5515</v>
      </c>
      <c r="AE337" s="31">
        <v>0</v>
      </c>
      <c r="AF337" s="90" t="s">
        <v>229</v>
      </c>
      <c r="AG337" s="31">
        <v>738040</v>
      </c>
      <c r="AH337" s="31">
        <v>59768</v>
      </c>
      <c r="AI337" s="31">
        <v>795263</v>
      </c>
      <c r="AJ337" s="31">
        <v>1593071</v>
      </c>
      <c r="AK337" s="31">
        <v>0</v>
      </c>
      <c r="AL337" s="36">
        <v>0</v>
      </c>
      <c r="AM337" s="31">
        <v>1064757</v>
      </c>
      <c r="AN337" s="31">
        <v>501629</v>
      </c>
      <c r="AO337" s="31">
        <v>26685</v>
      </c>
    </row>
    <row r="338" spans="1:41" hidden="1" outlineLevel="2" x14ac:dyDescent="0.2">
      <c r="A338" s="35">
        <v>902020213</v>
      </c>
      <c r="B338" s="35" t="s">
        <v>332</v>
      </c>
      <c r="C338" s="31" t="s">
        <v>229</v>
      </c>
      <c r="D338" s="6" t="s">
        <v>330</v>
      </c>
      <c r="E338" s="90" t="s">
        <v>229</v>
      </c>
      <c r="F338" s="31">
        <v>8370</v>
      </c>
      <c r="G338" s="31">
        <v>3830</v>
      </c>
      <c r="H338" s="33">
        <v>1</v>
      </c>
      <c r="I338" s="33">
        <v>0</v>
      </c>
      <c r="J338" s="33">
        <v>3</v>
      </c>
      <c r="K338" s="33">
        <v>0</v>
      </c>
      <c r="L338" s="90" t="s">
        <v>229</v>
      </c>
      <c r="M338" s="31">
        <v>18285</v>
      </c>
      <c r="N338" s="32">
        <v>2.1845878136200718</v>
      </c>
      <c r="O338" s="31">
        <v>27</v>
      </c>
      <c r="P338" s="114">
        <v>265</v>
      </c>
      <c r="Q338" s="31">
        <v>64210</v>
      </c>
      <c r="R338" s="32">
        <v>7.6714456391875743</v>
      </c>
      <c r="S338" s="32">
        <v>3.5116215477167079</v>
      </c>
      <c r="T338" s="31">
        <v>16739</v>
      </c>
      <c r="U338" s="31">
        <v>26040</v>
      </c>
      <c r="V338" s="31">
        <v>8</v>
      </c>
      <c r="W338" s="90" t="s">
        <v>229</v>
      </c>
      <c r="X338" s="31">
        <v>8370</v>
      </c>
      <c r="Y338" s="31">
        <v>205956</v>
      </c>
      <c r="Z338" s="31">
        <v>31958</v>
      </c>
      <c r="AA338" s="31">
        <v>313</v>
      </c>
      <c r="AB338" s="31">
        <v>29637</v>
      </c>
      <c r="AC338" s="31">
        <v>267864</v>
      </c>
      <c r="AD338" s="31">
        <v>0</v>
      </c>
      <c r="AE338" s="31">
        <v>0</v>
      </c>
      <c r="AF338" s="90" t="s">
        <v>229</v>
      </c>
      <c r="AG338" s="31">
        <v>173070</v>
      </c>
      <c r="AH338" s="31">
        <v>22273</v>
      </c>
      <c r="AI338" s="31">
        <v>35733</v>
      </c>
      <c r="AJ338" s="31">
        <v>231076</v>
      </c>
      <c r="AK338" s="31">
        <v>0</v>
      </c>
      <c r="AL338" s="36">
        <v>27.607646356033452</v>
      </c>
      <c r="AM338" s="31">
        <v>199118</v>
      </c>
      <c r="AN338" s="31">
        <v>31958</v>
      </c>
      <c r="AO338" s="31">
        <v>0</v>
      </c>
    </row>
    <row r="339" spans="1:41" hidden="1" outlineLevel="2" x14ac:dyDescent="0.2">
      <c r="A339" s="35">
        <v>902020543</v>
      </c>
      <c r="B339" s="35" t="s">
        <v>332</v>
      </c>
      <c r="C339" s="31" t="s">
        <v>229</v>
      </c>
      <c r="D339" s="6" t="s">
        <v>330</v>
      </c>
      <c r="E339" s="90" t="s">
        <v>229</v>
      </c>
      <c r="F339" s="31">
        <v>7972</v>
      </c>
      <c r="G339" s="31">
        <v>4045</v>
      </c>
      <c r="H339" s="33">
        <v>2.5</v>
      </c>
      <c r="I339" s="33">
        <v>0</v>
      </c>
      <c r="J339" s="33">
        <v>1.925</v>
      </c>
      <c r="K339" s="33">
        <v>0.27500000000000002</v>
      </c>
      <c r="L339" s="90" t="s">
        <v>229</v>
      </c>
      <c r="M339" s="31">
        <v>22306</v>
      </c>
      <c r="N339" s="32">
        <v>2.7980431510286001</v>
      </c>
      <c r="O339" s="31">
        <v>43</v>
      </c>
      <c r="P339" s="114">
        <v>265</v>
      </c>
      <c r="Q339" s="31">
        <v>69540</v>
      </c>
      <c r="R339" s="32">
        <v>8.7230306071249366</v>
      </c>
      <c r="S339" s="32">
        <v>3.1175468483816013</v>
      </c>
      <c r="T339" s="31">
        <v>18310</v>
      </c>
      <c r="U339" s="31">
        <v>23993</v>
      </c>
      <c r="V339" s="31">
        <v>14</v>
      </c>
      <c r="W339" s="90" t="s">
        <v>229</v>
      </c>
      <c r="X339" s="31">
        <v>7972</v>
      </c>
      <c r="Y339" s="31">
        <v>136619</v>
      </c>
      <c r="Z339" s="31">
        <v>32232</v>
      </c>
      <c r="AA339" s="31">
        <v>0</v>
      </c>
      <c r="AB339" s="31">
        <v>78811</v>
      </c>
      <c r="AC339" s="31">
        <v>247662</v>
      </c>
      <c r="AD339" s="31">
        <v>0</v>
      </c>
      <c r="AE339" s="31">
        <v>0</v>
      </c>
      <c r="AF339" s="90" t="s">
        <v>229</v>
      </c>
      <c r="AG339" s="31">
        <v>148622</v>
      </c>
      <c r="AH339" s="31">
        <v>30523</v>
      </c>
      <c r="AI339" s="31">
        <v>59041</v>
      </c>
      <c r="AJ339" s="31">
        <v>238186</v>
      </c>
      <c r="AK339" s="31">
        <v>0</v>
      </c>
      <c r="AL339" s="36">
        <v>29.877822378324133</v>
      </c>
      <c r="AM339" s="31">
        <v>205954</v>
      </c>
      <c r="AN339" s="31">
        <v>32232</v>
      </c>
      <c r="AO339" s="31">
        <v>0</v>
      </c>
    </row>
    <row r="340" spans="1:41" hidden="1" outlineLevel="2" x14ac:dyDescent="0.2">
      <c r="A340" s="35">
        <v>902020093</v>
      </c>
      <c r="B340" s="35" t="s">
        <v>332</v>
      </c>
      <c r="C340" s="31" t="s">
        <v>229</v>
      </c>
      <c r="D340" s="6" t="s">
        <v>330</v>
      </c>
      <c r="E340" s="90" t="s">
        <v>229</v>
      </c>
      <c r="F340" s="31">
        <v>4705</v>
      </c>
      <c r="G340" s="31">
        <v>2293</v>
      </c>
      <c r="H340" s="33">
        <v>2.0750000000000002</v>
      </c>
      <c r="I340" s="33">
        <v>0</v>
      </c>
      <c r="J340" s="33">
        <v>1.7250000000000001</v>
      </c>
      <c r="K340" s="33">
        <v>0.125</v>
      </c>
      <c r="L340" s="90" t="s">
        <v>229</v>
      </c>
      <c r="M340" s="31">
        <v>19373</v>
      </c>
      <c r="N340" s="32">
        <v>4.1175345377258239</v>
      </c>
      <c r="O340" s="31">
        <v>32</v>
      </c>
      <c r="P340" s="114">
        <v>265</v>
      </c>
      <c r="Q340" s="31">
        <v>48086</v>
      </c>
      <c r="R340" s="32">
        <v>10.2201912858661</v>
      </c>
      <c r="S340" s="32">
        <v>2.4821142827646723</v>
      </c>
      <c r="T340" s="31">
        <v>15308</v>
      </c>
      <c r="U340" s="31">
        <v>23007</v>
      </c>
      <c r="V340" s="31">
        <v>10</v>
      </c>
      <c r="W340" s="90" t="s">
        <v>229</v>
      </c>
      <c r="X340" s="31">
        <v>4705</v>
      </c>
      <c r="Y340" s="31">
        <v>100777</v>
      </c>
      <c r="Z340" s="31">
        <v>11387</v>
      </c>
      <c r="AA340" s="31">
        <v>0</v>
      </c>
      <c r="AB340" s="31">
        <v>83223</v>
      </c>
      <c r="AC340" s="31">
        <v>195387</v>
      </c>
      <c r="AD340" s="31">
        <v>0</v>
      </c>
      <c r="AE340" s="31">
        <v>0</v>
      </c>
      <c r="AF340" s="90" t="s">
        <v>229</v>
      </c>
      <c r="AG340" s="31">
        <v>96524</v>
      </c>
      <c r="AH340" s="31">
        <v>15957</v>
      </c>
      <c r="AI340" s="31">
        <v>17193</v>
      </c>
      <c r="AJ340" s="31">
        <v>129674</v>
      </c>
      <c r="AK340" s="31">
        <v>0</v>
      </c>
      <c r="AL340" s="36">
        <v>27.560892667375132</v>
      </c>
      <c r="AM340" s="31">
        <v>118287</v>
      </c>
      <c r="AN340" s="31">
        <v>11387</v>
      </c>
      <c r="AO340" s="31">
        <v>0</v>
      </c>
    </row>
    <row r="341" spans="1:41" hidden="1" outlineLevel="2" x14ac:dyDescent="0.2">
      <c r="A341" s="35">
        <v>902020123</v>
      </c>
      <c r="B341" s="35" t="s">
        <v>332</v>
      </c>
      <c r="C341" s="31" t="s">
        <v>229</v>
      </c>
      <c r="D341" s="6" t="s">
        <v>330</v>
      </c>
      <c r="E341" s="90" t="s">
        <v>229</v>
      </c>
      <c r="F341" s="31">
        <v>19767</v>
      </c>
      <c r="G341" s="31">
        <v>3356</v>
      </c>
      <c r="H341" s="33">
        <v>3.0133299999999998</v>
      </c>
      <c r="I341" s="33">
        <v>1.0133300000000001</v>
      </c>
      <c r="J341" s="33">
        <v>2.08</v>
      </c>
      <c r="K341" s="33">
        <v>0.53332999999999997</v>
      </c>
      <c r="L341" s="90" t="s">
        <v>229</v>
      </c>
      <c r="M341" s="31">
        <v>23865</v>
      </c>
      <c r="N341" s="32">
        <v>1.2073152223402641</v>
      </c>
      <c r="O341" s="31">
        <v>29</v>
      </c>
      <c r="P341" s="114">
        <v>265</v>
      </c>
      <c r="Q341" s="31">
        <v>59962</v>
      </c>
      <c r="R341" s="32">
        <v>3.0334395710021753</v>
      </c>
      <c r="S341" s="32">
        <v>2.512549759061387</v>
      </c>
      <c r="T341" s="31">
        <v>31065</v>
      </c>
      <c r="U341" s="31">
        <v>11895</v>
      </c>
      <c r="V341" s="31">
        <v>8</v>
      </c>
      <c r="W341" s="90" t="s">
        <v>229</v>
      </c>
      <c r="X341" s="31">
        <v>19767</v>
      </c>
      <c r="Y341" s="31">
        <v>459230</v>
      </c>
      <c r="Z341" s="31">
        <v>69891</v>
      </c>
      <c r="AA341" s="31">
        <v>0</v>
      </c>
      <c r="AB341" s="31">
        <v>45245</v>
      </c>
      <c r="AC341" s="31">
        <v>574366</v>
      </c>
      <c r="AD341" s="31">
        <v>0</v>
      </c>
      <c r="AE341" s="31">
        <v>0</v>
      </c>
      <c r="AF341" s="90" t="s">
        <v>229</v>
      </c>
      <c r="AG341" s="31">
        <v>237937</v>
      </c>
      <c r="AH341" s="31">
        <v>47527</v>
      </c>
      <c r="AI341" s="31">
        <v>98295</v>
      </c>
      <c r="AJ341" s="31">
        <v>383759</v>
      </c>
      <c r="AK341" s="31">
        <v>47177</v>
      </c>
      <c r="AL341" s="36">
        <v>19.414124551019377</v>
      </c>
      <c r="AM341" s="31">
        <v>313868</v>
      </c>
      <c r="AN341" s="31">
        <v>69891</v>
      </c>
      <c r="AO341" s="31">
        <v>0</v>
      </c>
    </row>
    <row r="342" spans="1:41" hidden="1" outlineLevel="2" x14ac:dyDescent="0.2">
      <c r="A342" s="35">
        <v>902020303</v>
      </c>
      <c r="B342" s="35" t="s">
        <v>332</v>
      </c>
      <c r="C342" s="31" t="s">
        <v>229</v>
      </c>
      <c r="D342" s="6" t="s">
        <v>330</v>
      </c>
      <c r="E342" s="90" t="s">
        <v>229</v>
      </c>
      <c r="F342" s="31">
        <v>32313</v>
      </c>
      <c r="G342" s="31">
        <v>13340</v>
      </c>
      <c r="H342" s="33">
        <v>6.375</v>
      </c>
      <c r="I342" s="33">
        <v>0</v>
      </c>
      <c r="J342" s="33">
        <v>13.3</v>
      </c>
      <c r="K342" s="33">
        <v>0.17499999999999999</v>
      </c>
      <c r="L342" s="90" t="s">
        <v>229</v>
      </c>
      <c r="M342" s="31">
        <v>94092</v>
      </c>
      <c r="N342" s="32">
        <v>2.9118930461424193</v>
      </c>
      <c r="O342" s="31">
        <v>98</v>
      </c>
      <c r="P342" s="114">
        <v>265</v>
      </c>
      <c r="Q342" s="31">
        <v>327391</v>
      </c>
      <c r="R342" s="32">
        <v>10.131866431467211</v>
      </c>
      <c r="S342" s="32">
        <v>3.4794775326276408</v>
      </c>
      <c r="T342" s="31">
        <v>57606</v>
      </c>
      <c r="U342" s="31">
        <v>97865</v>
      </c>
      <c r="V342" s="31">
        <v>28</v>
      </c>
      <c r="W342" s="90" t="s">
        <v>229</v>
      </c>
      <c r="X342" s="31">
        <v>32313</v>
      </c>
      <c r="Y342" s="31">
        <v>851401</v>
      </c>
      <c r="Z342" s="31">
        <v>123385</v>
      </c>
      <c r="AA342" s="31">
        <v>0</v>
      </c>
      <c r="AB342" s="31">
        <v>58142</v>
      </c>
      <c r="AC342" s="31">
        <v>1032928</v>
      </c>
      <c r="AD342" s="31">
        <v>0</v>
      </c>
      <c r="AE342" s="31">
        <v>0</v>
      </c>
      <c r="AF342" s="90" t="s">
        <v>229</v>
      </c>
      <c r="AG342" s="31">
        <v>786059</v>
      </c>
      <c r="AH342" s="31">
        <v>133481</v>
      </c>
      <c r="AI342" s="31">
        <v>97530</v>
      </c>
      <c r="AJ342" s="31">
        <v>1017070</v>
      </c>
      <c r="AK342" s="31">
        <v>0</v>
      </c>
      <c r="AL342" s="36">
        <v>31.47556710921301</v>
      </c>
      <c r="AM342" s="31">
        <v>893685</v>
      </c>
      <c r="AN342" s="31">
        <v>123385</v>
      </c>
      <c r="AO342" s="31">
        <v>0</v>
      </c>
    </row>
    <row r="343" spans="1:41" hidden="1" outlineLevel="2" x14ac:dyDescent="0.2">
      <c r="A343" s="35">
        <v>902020393</v>
      </c>
      <c r="B343" s="35" t="s">
        <v>332</v>
      </c>
      <c r="C343" s="31" t="s">
        <v>229</v>
      </c>
      <c r="D343" s="6" t="s">
        <v>330</v>
      </c>
      <c r="E343" s="90" t="s">
        <v>229</v>
      </c>
      <c r="F343" s="31">
        <v>14987</v>
      </c>
      <c r="G343" s="31">
        <v>3439</v>
      </c>
      <c r="H343" s="33">
        <v>2.2857099999999999</v>
      </c>
      <c r="I343" s="33">
        <v>0</v>
      </c>
      <c r="J343" s="33">
        <v>5.5428600000000001</v>
      </c>
      <c r="K343" s="33">
        <v>0</v>
      </c>
      <c r="L343" s="90" t="s">
        <v>229</v>
      </c>
      <c r="M343" s="31">
        <v>29460</v>
      </c>
      <c r="N343" s="32">
        <v>1.9657036097951559</v>
      </c>
      <c r="O343" s="31">
        <v>50</v>
      </c>
      <c r="P343" s="114">
        <v>265</v>
      </c>
      <c r="Q343" s="31">
        <v>25057</v>
      </c>
      <c r="R343" s="32">
        <v>1.6719156602388736</v>
      </c>
      <c r="S343" s="32">
        <v>0.85054310930074672</v>
      </c>
      <c r="T343" s="31">
        <v>18997</v>
      </c>
      <c r="U343" s="31">
        <v>7710</v>
      </c>
      <c r="V343" s="31">
        <v>13</v>
      </c>
      <c r="W343" s="90" t="s">
        <v>229</v>
      </c>
      <c r="X343" s="31">
        <v>14987</v>
      </c>
      <c r="Y343" s="31">
        <v>126562</v>
      </c>
      <c r="Z343" s="31">
        <v>58408</v>
      </c>
      <c r="AA343" s="31">
        <v>0</v>
      </c>
      <c r="AB343" s="31">
        <v>106919</v>
      </c>
      <c r="AC343" s="31">
        <v>291889</v>
      </c>
      <c r="AD343" s="31">
        <v>11000</v>
      </c>
      <c r="AE343" s="31">
        <v>0</v>
      </c>
      <c r="AF343" s="90" t="s">
        <v>229</v>
      </c>
      <c r="AG343" s="31">
        <v>222162</v>
      </c>
      <c r="AH343" s="31">
        <v>29109</v>
      </c>
      <c r="AI343" s="31">
        <v>98595</v>
      </c>
      <c r="AJ343" s="31">
        <v>349866</v>
      </c>
      <c r="AK343" s="31">
        <v>0</v>
      </c>
      <c r="AL343" s="36">
        <v>23.34463201441249</v>
      </c>
      <c r="AM343" s="31">
        <v>291458</v>
      </c>
      <c r="AN343" s="31">
        <v>58408</v>
      </c>
      <c r="AO343" s="31">
        <v>0</v>
      </c>
    </row>
    <row r="344" spans="1:41" hidden="1" outlineLevel="2" x14ac:dyDescent="0.2">
      <c r="A344" s="35">
        <v>902020483</v>
      </c>
      <c r="B344" s="35" t="s">
        <v>332</v>
      </c>
      <c r="C344" s="31" t="s">
        <v>229</v>
      </c>
      <c r="D344" s="6" t="s">
        <v>330</v>
      </c>
      <c r="E344" s="90" t="s">
        <v>229</v>
      </c>
      <c r="F344" s="31">
        <v>9643</v>
      </c>
      <c r="G344" s="31">
        <v>5336</v>
      </c>
      <c r="H344" s="33">
        <v>1.625</v>
      </c>
      <c r="I344" s="33">
        <v>3.75</v>
      </c>
      <c r="J344" s="33">
        <v>3.8</v>
      </c>
      <c r="K344" s="33">
        <v>0.7</v>
      </c>
      <c r="L344" s="90" t="s">
        <v>229</v>
      </c>
      <c r="M344" s="31">
        <v>59354</v>
      </c>
      <c r="N344" s="32">
        <v>6.1551384423934463</v>
      </c>
      <c r="O344" s="31">
        <v>49</v>
      </c>
      <c r="P344" s="114">
        <v>265</v>
      </c>
      <c r="Q344" s="31">
        <v>97468</v>
      </c>
      <c r="R344" s="32">
        <v>10.107642849735559</v>
      </c>
      <c r="S344" s="32">
        <v>1.6421471172962228</v>
      </c>
      <c r="T344" s="31">
        <v>43526</v>
      </c>
      <c r="U344" s="31">
        <v>26902</v>
      </c>
      <c r="V344" s="31">
        <v>17</v>
      </c>
      <c r="W344" s="90" t="s">
        <v>229</v>
      </c>
      <c r="X344" s="31">
        <v>9643</v>
      </c>
      <c r="Y344" s="31">
        <v>305051</v>
      </c>
      <c r="Z344" s="31">
        <v>39576</v>
      </c>
      <c r="AA344" s="31">
        <v>0</v>
      </c>
      <c r="AB344" s="31">
        <v>52107</v>
      </c>
      <c r="AC344" s="31">
        <v>396734</v>
      </c>
      <c r="AD344" s="31">
        <v>0</v>
      </c>
      <c r="AE344" s="31">
        <v>0</v>
      </c>
      <c r="AF344" s="90" t="s">
        <v>229</v>
      </c>
      <c r="AG344" s="31">
        <v>260669</v>
      </c>
      <c r="AH344" s="31">
        <v>53604</v>
      </c>
      <c r="AI344" s="31">
        <v>70994</v>
      </c>
      <c r="AJ344" s="31">
        <v>385267</v>
      </c>
      <c r="AK344" s="31">
        <v>0</v>
      </c>
      <c r="AL344" s="36">
        <v>39.953022918178988</v>
      </c>
      <c r="AM344" s="31">
        <v>345691</v>
      </c>
      <c r="AN344" s="31">
        <v>39576</v>
      </c>
      <c r="AO344" s="31">
        <v>0</v>
      </c>
    </row>
    <row r="345" spans="1:41" hidden="1" outlineLevel="2" x14ac:dyDescent="0.2">
      <c r="A345" s="35">
        <v>902020513</v>
      </c>
      <c r="B345" s="35" t="s">
        <v>332</v>
      </c>
      <c r="C345" s="31" t="s">
        <v>229</v>
      </c>
      <c r="D345" s="6" t="s">
        <v>330</v>
      </c>
      <c r="E345" s="90" t="s">
        <v>229</v>
      </c>
      <c r="F345" s="31">
        <v>5148</v>
      </c>
      <c r="G345" s="31">
        <v>4076</v>
      </c>
      <c r="H345" s="33">
        <v>1</v>
      </c>
      <c r="I345" s="33">
        <v>1.75</v>
      </c>
      <c r="J345" s="33">
        <v>2.6749999999999998</v>
      </c>
      <c r="K345" s="33">
        <v>0.2</v>
      </c>
      <c r="L345" s="90" t="s">
        <v>229</v>
      </c>
      <c r="M345" s="31">
        <v>21442</v>
      </c>
      <c r="N345" s="32">
        <v>4.1651126651126651</v>
      </c>
      <c r="O345" s="31">
        <v>21</v>
      </c>
      <c r="P345" s="114">
        <v>265</v>
      </c>
      <c r="Q345" s="31">
        <v>93189</v>
      </c>
      <c r="R345" s="32">
        <v>18.101981351981351</v>
      </c>
      <c r="S345" s="32">
        <v>4.3460964462270306</v>
      </c>
      <c r="T345" s="31">
        <v>14564</v>
      </c>
      <c r="U345" s="31">
        <v>34331</v>
      </c>
      <c r="V345" s="31">
        <v>16</v>
      </c>
      <c r="W345" s="90" t="s">
        <v>229</v>
      </c>
      <c r="X345" s="31">
        <v>5148</v>
      </c>
      <c r="Y345" s="31">
        <v>102358</v>
      </c>
      <c r="Z345" s="31">
        <v>21256</v>
      </c>
      <c r="AA345" s="31">
        <v>0</v>
      </c>
      <c r="AB345" s="31">
        <v>301278</v>
      </c>
      <c r="AC345" s="31">
        <v>424892</v>
      </c>
      <c r="AD345" s="31" t="s">
        <v>1032</v>
      </c>
      <c r="AE345" s="31">
        <v>0</v>
      </c>
      <c r="AF345" s="90" t="s">
        <v>229</v>
      </c>
      <c r="AG345" s="31">
        <v>141508</v>
      </c>
      <c r="AH345" s="31">
        <v>24177</v>
      </c>
      <c r="AI345" s="31">
        <v>262009</v>
      </c>
      <c r="AJ345" s="31">
        <v>427694</v>
      </c>
      <c r="AK345" s="31">
        <v>0</v>
      </c>
      <c r="AL345" s="36">
        <v>83.079642579642581</v>
      </c>
      <c r="AM345" s="31">
        <v>406438</v>
      </c>
      <c r="AN345" s="31">
        <v>21256</v>
      </c>
      <c r="AO345" s="31">
        <v>0</v>
      </c>
    </row>
    <row r="346" spans="1:41" hidden="1" outlineLevel="2" x14ac:dyDescent="0.2">
      <c r="A346" s="35">
        <v>902021023</v>
      </c>
      <c r="B346" s="35" t="s">
        <v>332</v>
      </c>
      <c r="C346" s="31" t="s">
        <v>229</v>
      </c>
      <c r="D346" s="6" t="s">
        <v>330</v>
      </c>
      <c r="E346" s="90" t="s">
        <v>229</v>
      </c>
      <c r="F346" s="31">
        <v>20884</v>
      </c>
      <c r="G346" s="31">
        <v>2396</v>
      </c>
      <c r="H346" s="33">
        <v>2.5</v>
      </c>
      <c r="I346" s="33">
        <v>0</v>
      </c>
      <c r="J346" s="33">
        <v>3.9750000000000001</v>
      </c>
      <c r="K346" s="33">
        <v>0.55000000000000004</v>
      </c>
      <c r="L346" s="90" t="s">
        <v>229</v>
      </c>
      <c r="M346" s="31">
        <v>40962</v>
      </c>
      <c r="N346" s="32">
        <v>1.9614058609461789</v>
      </c>
      <c r="O346" s="31">
        <v>52</v>
      </c>
      <c r="P346" s="114">
        <v>265</v>
      </c>
      <c r="Q346" s="31">
        <v>139580</v>
      </c>
      <c r="R346" s="32">
        <v>6.6835855200153231</v>
      </c>
      <c r="S346" s="32">
        <v>3.4075484595478738</v>
      </c>
      <c r="T346" s="31">
        <v>22970</v>
      </c>
      <c r="U346" s="31">
        <v>55341</v>
      </c>
      <c r="V346" s="31">
        <v>16</v>
      </c>
      <c r="W346" s="90" t="s">
        <v>229</v>
      </c>
      <c r="X346" s="31">
        <v>20884</v>
      </c>
      <c r="Y346" s="31">
        <v>167130</v>
      </c>
      <c r="Z346" s="31">
        <v>77324</v>
      </c>
      <c r="AA346" s="31">
        <v>0</v>
      </c>
      <c r="AB346" s="31">
        <v>109184</v>
      </c>
      <c r="AC346" s="31">
        <v>353638</v>
      </c>
      <c r="AD346" s="31">
        <v>11000</v>
      </c>
      <c r="AE346" s="31">
        <v>0</v>
      </c>
      <c r="AF346" s="90" t="s">
        <v>229</v>
      </c>
      <c r="AG346" s="31">
        <v>187359</v>
      </c>
      <c r="AH346" s="31">
        <v>46119</v>
      </c>
      <c r="AI346" s="31">
        <v>113304</v>
      </c>
      <c r="AJ346" s="31">
        <v>346782</v>
      </c>
      <c r="AK346" s="31">
        <v>0</v>
      </c>
      <c r="AL346" s="36">
        <v>16.605152269680136</v>
      </c>
      <c r="AM346" s="31">
        <v>269458</v>
      </c>
      <c r="AN346" s="31">
        <v>77324</v>
      </c>
      <c r="AO346" s="31">
        <v>0</v>
      </c>
    </row>
    <row r="347" spans="1:41" hidden="1" outlineLevel="2" x14ac:dyDescent="0.2">
      <c r="A347" s="35">
        <v>902023273</v>
      </c>
      <c r="B347" s="35" t="s">
        <v>332</v>
      </c>
      <c r="C347" s="31" t="s">
        <v>229</v>
      </c>
      <c r="D347" s="6" t="s">
        <v>330</v>
      </c>
      <c r="E347" s="90" t="s">
        <v>229</v>
      </c>
      <c r="F347" s="31">
        <v>11105</v>
      </c>
      <c r="G347" s="31">
        <v>3969</v>
      </c>
      <c r="H347" s="33">
        <v>1.08571</v>
      </c>
      <c r="I347" s="33">
        <v>0.82857000000000003</v>
      </c>
      <c r="J347" s="33">
        <v>2.2285699999999999</v>
      </c>
      <c r="K347" s="33">
        <v>0.71428999999999998</v>
      </c>
      <c r="L347" s="90" t="s">
        <v>229</v>
      </c>
      <c r="M347" s="31">
        <v>24717</v>
      </c>
      <c r="N347" s="32">
        <v>2.2257541647906347</v>
      </c>
      <c r="O347" s="31">
        <v>45</v>
      </c>
      <c r="P347" s="114">
        <v>265</v>
      </c>
      <c r="Q347" s="31">
        <v>65818</v>
      </c>
      <c r="R347" s="32">
        <v>5.9268797838811347</v>
      </c>
      <c r="S347" s="32">
        <v>2.662863616134644</v>
      </c>
      <c r="T347" s="31">
        <v>18049</v>
      </c>
      <c r="U347" s="31">
        <v>27455</v>
      </c>
      <c r="V347" s="31">
        <v>7</v>
      </c>
      <c r="W347" s="90" t="s">
        <v>229</v>
      </c>
      <c r="X347" s="31">
        <v>11105</v>
      </c>
      <c r="Y347" s="31">
        <v>135190</v>
      </c>
      <c r="Z347" s="31">
        <v>47052</v>
      </c>
      <c r="AA347" s="31">
        <v>0</v>
      </c>
      <c r="AB347" s="31">
        <v>10251</v>
      </c>
      <c r="AC347" s="31">
        <v>192493</v>
      </c>
      <c r="AD347" s="31">
        <v>55515</v>
      </c>
      <c r="AE347" s="31">
        <v>0</v>
      </c>
      <c r="AF347" s="90" t="s">
        <v>229</v>
      </c>
      <c r="AG347" s="31">
        <v>162813</v>
      </c>
      <c r="AH347" s="31">
        <v>7474</v>
      </c>
      <c r="AI347" s="31">
        <v>20206</v>
      </c>
      <c r="AJ347" s="31">
        <v>190493</v>
      </c>
      <c r="AK347" s="31">
        <v>0</v>
      </c>
      <c r="AL347" s="36">
        <v>17.153804592525891</v>
      </c>
      <c r="AM347" s="31">
        <v>143441</v>
      </c>
      <c r="AN347" s="31">
        <v>47052</v>
      </c>
      <c r="AO347" s="31">
        <v>0</v>
      </c>
    </row>
    <row r="348" spans="1:41" hidden="1" outlineLevel="2" x14ac:dyDescent="0.2">
      <c r="A348" s="35">
        <v>902021653</v>
      </c>
      <c r="B348" s="35" t="s">
        <v>332</v>
      </c>
      <c r="C348" s="31" t="s">
        <v>229</v>
      </c>
      <c r="D348" s="6" t="s">
        <v>330</v>
      </c>
      <c r="E348" s="90" t="s">
        <v>229</v>
      </c>
      <c r="F348" s="31">
        <v>17771</v>
      </c>
      <c r="G348" s="31">
        <v>5939</v>
      </c>
      <c r="H348" s="33">
        <v>1.14286</v>
      </c>
      <c r="I348" s="33">
        <v>1.14286</v>
      </c>
      <c r="J348" s="33">
        <v>5.0857099999999997</v>
      </c>
      <c r="K348" s="33">
        <v>1.2285699999999999</v>
      </c>
      <c r="L348" s="90" t="s">
        <v>229</v>
      </c>
      <c r="M348" s="31">
        <v>33531</v>
      </c>
      <c r="N348" s="32">
        <v>1.8868381070283045</v>
      </c>
      <c r="O348" s="31">
        <v>68</v>
      </c>
      <c r="P348" s="114">
        <v>265</v>
      </c>
      <c r="Q348" s="31">
        <v>68091</v>
      </c>
      <c r="R348" s="32">
        <v>3.8315795396995105</v>
      </c>
      <c r="S348" s="32">
        <v>2.0306880200411559</v>
      </c>
      <c r="T348" s="31">
        <v>19832</v>
      </c>
      <c r="U348" s="31">
        <v>23192</v>
      </c>
      <c r="V348" s="31">
        <v>30</v>
      </c>
      <c r="W348" s="90" t="s">
        <v>229</v>
      </c>
      <c r="X348" s="31">
        <v>17771</v>
      </c>
      <c r="Y348" s="31">
        <v>189149</v>
      </c>
      <c r="Z348" s="31">
        <v>66980</v>
      </c>
      <c r="AA348" s="31">
        <v>0</v>
      </c>
      <c r="AB348" s="31">
        <v>77172</v>
      </c>
      <c r="AC348" s="31">
        <v>333301</v>
      </c>
      <c r="AD348" s="31">
        <v>0</v>
      </c>
      <c r="AE348" s="31">
        <v>0</v>
      </c>
      <c r="AF348" s="90" t="s">
        <v>229</v>
      </c>
      <c r="AG348" s="31">
        <v>187860</v>
      </c>
      <c r="AH348" s="31">
        <v>45265</v>
      </c>
      <c r="AI348" s="31">
        <v>117571</v>
      </c>
      <c r="AJ348" s="31">
        <v>350696</v>
      </c>
      <c r="AK348" s="31">
        <v>0</v>
      </c>
      <c r="AL348" s="36">
        <v>19.734173653705476</v>
      </c>
      <c r="AM348" s="31">
        <v>283716</v>
      </c>
      <c r="AN348" s="31">
        <v>66980</v>
      </c>
      <c r="AO348" s="31">
        <v>0</v>
      </c>
    </row>
    <row r="349" spans="1:41" hidden="1" outlineLevel="2" x14ac:dyDescent="0.2">
      <c r="A349" s="35">
        <v>902022042</v>
      </c>
      <c r="B349" s="35" t="s">
        <v>332</v>
      </c>
      <c r="C349" s="31" t="s">
        <v>229</v>
      </c>
      <c r="D349" s="6" t="s">
        <v>330</v>
      </c>
      <c r="E349" s="90" t="s">
        <v>229</v>
      </c>
      <c r="F349" s="31">
        <v>54956</v>
      </c>
      <c r="G349" s="31">
        <v>10928</v>
      </c>
      <c r="H349" s="33">
        <v>2.5714299999999999</v>
      </c>
      <c r="I349" s="33">
        <v>0</v>
      </c>
      <c r="J349" s="33">
        <v>12.8</v>
      </c>
      <c r="K349" s="33">
        <v>1.14286</v>
      </c>
      <c r="L349" s="90" t="s">
        <v>229</v>
      </c>
      <c r="M349" s="31">
        <v>99813</v>
      </c>
      <c r="N349" s="32">
        <v>1.8162348060266396</v>
      </c>
      <c r="O349" s="31">
        <v>125</v>
      </c>
      <c r="P349" s="114">
        <v>265</v>
      </c>
      <c r="Q349" s="31">
        <v>123714</v>
      </c>
      <c r="R349" s="32">
        <v>2.2511463716427689</v>
      </c>
      <c r="S349" s="32">
        <v>1.2394577860599321</v>
      </c>
      <c r="T349" s="31">
        <v>61696</v>
      </c>
      <c r="U349" s="31">
        <v>36739</v>
      </c>
      <c r="V349" s="31">
        <v>46</v>
      </c>
      <c r="W349" s="90" t="s">
        <v>229</v>
      </c>
      <c r="X349" s="31">
        <v>54956</v>
      </c>
      <c r="Y349" s="31">
        <v>362686</v>
      </c>
      <c r="Z349" s="31">
        <v>258533</v>
      </c>
      <c r="AA349" s="31">
        <v>0</v>
      </c>
      <c r="AB349" s="31">
        <v>169999</v>
      </c>
      <c r="AC349" s="31">
        <v>791218</v>
      </c>
      <c r="AD349" s="31">
        <v>30000</v>
      </c>
      <c r="AE349" s="31">
        <v>0</v>
      </c>
      <c r="AF349" s="90" t="s">
        <v>229</v>
      </c>
      <c r="AG349" s="31">
        <v>473462</v>
      </c>
      <c r="AH349" s="31">
        <v>94786</v>
      </c>
      <c r="AI349" s="31">
        <v>218488</v>
      </c>
      <c r="AJ349" s="31">
        <v>786736</v>
      </c>
      <c r="AK349" s="31">
        <v>25885</v>
      </c>
      <c r="AL349" s="36">
        <v>14.315743503894025</v>
      </c>
      <c r="AM349" s="31">
        <v>528203</v>
      </c>
      <c r="AN349" s="31">
        <v>258533</v>
      </c>
      <c r="AO349" s="31">
        <v>0</v>
      </c>
    </row>
    <row r="350" spans="1:41" hidden="1" outlineLevel="2" x14ac:dyDescent="0.2">
      <c r="A350" s="35">
        <v>902022617</v>
      </c>
      <c r="B350" s="35" t="s">
        <v>332</v>
      </c>
      <c r="C350" s="31" t="s">
        <v>229</v>
      </c>
      <c r="D350" s="6" t="s">
        <v>330</v>
      </c>
      <c r="E350" s="90" t="s">
        <v>229</v>
      </c>
      <c r="F350" s="31">
        <v>402422</v>
      </c>
      <c r="G350" s="31">
        <v>205622</v>
      </c>
      <c r="H350" s="33">
        <v>128.34666999999999</v>
      </c>
      <c r="I350" s="33">
        <v>0</v>
      </c>
      <c r="J350" s="33">
        <v>255.33332999999999</v>
      </c>
      <c r="K350" s="33">
        <v>19.226669999999999</v>
      </c>
      <c r="L350" s="90" t="s">
        <v>229</v>
      </c>
      <c r="M350" s="31">
        <v>2350050</v>
      </c>
      <c r="N350" s="32">
        <v>5.8397652215833133</v>
      </c>
      <c r="O350" s="31">
        <v>814</v>
      </c>
      <c r="P350" s="114">
        <v>497</v>
      </c>
      <c r="Q350" s="31">
        <v>4333757</v>
      </c>
      <c r="R350" s="32">
        <v>10.769185084314476</v>
      </c>
      <c r="S350" s="32">
        <v>1.8441126784536499</v>
      </c>
      <c r="T350" s="31">
        <v>430572</v>
      </c>
      <c r="U350" s="31">
        <v>564985</v>
      </c>
      <c r="V350" s="31">
        <v>568</v>
      </c>
      <c r="W350" s="90" t="s">
        <v>229</v>
      </c>
      <c r="X350" s="31">
        <v>402422</v>
      </c>
      <c r="Y350" s="31">
        <v>25721637</v>
      </c>
      <c r="Z350" s="31">
        <v>5472719</v>
      </c>
      <c r="AA350" s="31">
        <v>24378</v>
      </c>
      <c r="AB350" s="31">
        <v>4517214</v>
      </c>
      <c r="AC350" s="31">
        <v>35735948</v>
      </c>
      <c r="AD350" s="31">
        <v>0</v>
      </c>
      <c r="AE350" s="31">
        <v>0</v>
      </c>
      <c r="AF350" s="90" t="s">
        <v>229</v>
      </c>
      <c r="AG350" s="31">
        <v>20370954</v>
      </c>
      <c r="AH350" s="31">
        <v>4779146</v>
      </c>
      <c r="AI350" s="31">
        <v>8468105</v>
      </c>
      <c r="AJ350" s="31">
        <v>33618205</v>
      </c>
      <c r="AK350" s="31">
        <v>3402820</v>
      </c>
      <c r="AL350" s="36">
        <v>83.539679739179263</v>
      </c>
      <c r="AM350" s="31">
        <v>28190400</v>
      </c>
      <c r="AN350" s="31">
        <v>5418427</v>
      </c>
      <c r="AO350" s="31">
        <v>9378</v>
      </c>
    </row>
    <row r="351" spans="1:41" hidden="1" outlineLevel="2" x14ac:dyDescent="0.2">
      <c r="A351" s="35">
        <v>902020692</v>
      </c>
      <c r="B351" s="35" t="s">
        <v>332</v>
      </c>
      <c r="C351" s="31" t="s">
        <v>229</v>
      </c>
      <c r="D351" s="6" t="s">
        <v>330</v>
      </c>
      <c r="E351" s="90" t="s">
        <v>229</v>
      </c>
      <c r="F351" s="31">
        <v>6796</v>
      </c>
      <c r="G351" s="31">
        <v>2059</v>
      </c>
      <c r="H351" s="33">
        <v>0.25</v>
      </c>
      <c r="I351" s="33">
        <v>1</v>
      </c>
      <c r="J351" s="33">
        <v>3.15</v>
      </c>
      <c r="K351" s="33">
        <v>0</v>
      </c>
      <c r="L351" s="90" t="s">
        <v>229</v>
      </c>
      <c r="M351" s="31">
        <v>30192</v>
      </c>
      <c r="N351" s="32">
        <v>4.4426133019423188</v>
      </c>
      <c r="O351" s="31">
        <v>78</v>
      </c>
      <c r="P351" s="114">
        <v>265</v>
      </c>
      <c r="Q351" s="31">
        <v>10614</v>
      </c>
      <c r="R351" s="32">
        <v>1.5618010594467333</v>
      </c>
      <c r="S351" s="32">
        <v>0.35155007949125594</v>
      </c>
      <c r="T351" s="31">
        <v>8301</v>
      </c>
      <c r="U351" s="31">
        <v>3842</v>
      </c>
      <c r="V351" s="31">
        <v>8</v>
      </c>
      <c r="W351" s="90" t="s">
        <v>229</v>
      </c>
      <c r="X351" s="31">
        <v>6796</v>
      </c>
      <c r="Y351" s="31">
        <v>116276</v>
      </c>
      <c r="Z351" s="31">
        <v>32256</v>
      </c>
      <c r="AA351" s="31">
        <v>0</v>
      </c>
      <c r="AB351" s="31">
        <v>20670</v>
      </c>
      <c r="AC351" s="31">
        <v>169202</v>
      </c>
      <c r="AD351" s="31">
        <v>5000</v>
      </c>
      <c r="AE351" s="31">
        <v>0</v>
      </c>
      <c r="AF351" s="90" t="s">
        <v>229</v>
      </c>
      <c r="AG351" s="31">
        <v>90199</v>
      </c>
      <c r="AH351" s="31">
        <v>18877</v>
      </c>
      <c r="AI351" s="31">
        <v>47319</v>
      </c>
      <c r="AJ351" s="31">
        <v>156395</v>
      </c>
      <c r="AK351" s="31">
        <v>0</v>
      </c>
      <c r="AL351" s="36">
        <v>23.012801648028251</v>
      </c>
      <c r="AM351" s="31">
        <v>124139</v>
      </c>
      <c r="AN351" s="31">
        <v>32256</v>
      </c>
      <c r="AO351" s="31">
        <v>0</v>
      </c>
    </row>
    <row r="352" spans="1:41" hidden="1" outlineLevel="2" x14ac:dyDescent="0.2">
      <c r="A352" s="35">
        <v>902023303</v>
      </c>
      <c r="B352" s="35" t="s">
        <v>332</v>
      </c>
      <c r="C352" s="31" t="s">
        <v>229</v>
      </c>
      <c r="D352" s="6" t="s">
        <v>330</v>
      </c>
      <c r="E352" s="90" t="s">
        <v>229</v>
      </c>
      <c r="F352" s="31">
        <v>23284</v>
      </c>
      <c r="G352" s="31">
        <v>7558</v>
      </c>
      <c r="H352" s="33">
        <v>2.2857099999999999</v>
      </c>
      <c r="I352" s="33">
        <v>7.1428599999999998</v>
      </c>
      <c r="J352" s="33">
        <v>0.31429000000000001</v>
      </c>
      <c r="K352" s="33">
        <v>0.2</v>
      </c>
      <c r="L352" s="90" t="s">
        <v>229</v>
      </c>
      <c r="M352" s="31">
        <v>77356</v>
      </c>
      <c r="N352" s="32">
        <v>3.3222813949493215</v>
      </c>
      <c r="O352" s="31">
        <v>88</v>
      </c>
      <c r="P352" s="114">
        <v>265</v>
      </c>
      <c r="Q352" s="31">
        <v>118109</v>
      </c>
      <c r="R352" s="32">
        <v>5.0725390826318506</v>
      </c>
      <c r="S352" s="32">
        <v>1.5268240343347639</v>
      </c>
      <c r="T352" s="31">
        <v>38643</v>
      </c>
      <c r="U352" s="31">
        <v>38499</v>
      </c>
      <c r="V352" s="31">
        <v>23</v>
      </c>
      <c r="W352" s="90" t="s">
        <v>229</v>
      </c>
      <c r="X352" s="31">
        <v>23284</v>
      </c>
      <c r="Y352" s="31">
        <v>168584</v>
      </c>
      <c r="Z352" s="31">
        <v>88084</v>
      </c>
      <c r="AA352" s="31">
        <v>0</v>
      </c>
      <c r="AB352" s="31">
        <v>76377</v>
      </c>
      <c r="AC352" s="31">
        <v>333045</v>
      </c>
      <c r="AD352" s="31">
        <v>6000</v>
      </c>
      <c r="AE352" s="31">
        <v>0</v>
      </c>
      <c r="AF352" s="90" t="s">
        <v>229</v>
      </c>
      <c r="AG352" s="31">
        <v>275676</v>
      </c>
      <c r="AH352" s="31">
        <v>50649</v>
      </c>
      <c r="AI352" s="31">
        <v>118955</v>
      </c>
      <c r="AJ352" s="31">
        <v>445280</v>
      </c>
      <c r="AK352" s="31">
        <v>0</v>
      </c>
      <c r="AL352" s="36">
        <v>19.123861879402163</v>
      </c>
      <c r="AM352" s="31">
        <v>357196</v>
      </c>
      <c r="AN352" s="31">
        <v>88084</v>
      </c>
      <c r="AO352" s="31">
        <v>0</v>
      </c>
    </row>
    <row r="353" spans="1:41" hidden="1" outlineLevel="2" x14ac:dyDescent="0.2">
      <c r="A353" s="35">
        <v>903020573</v>
      </c>
      <c r="B353" s="35" t="s">
        <v>332</v>
      </c>
      <c r="C353" s="31" t="s">
        <v>229</v>
      </c>
      <c r="D353" s="6" t="s">
        <v>330</v>
      </c>
      <c r="E353" s="90" t="s">
        <v>229</v>
      </c>
      <c r="F353" s="31">
        <v>8316</v>
      </c>
      <c r="G353" s="31">
        <v>2718</v>
      </c>
      <c r="H353" s="33">
        <v>1.5384599999999999</v>
      </c>
      <c r="I353" s="33">
        <v>1</v>
      </c>
      <c r="J353" s="33">
        <v>1.61538</v>
      </c>
      <c r="K353" s="33">
        <v>0</v>
      </c>
      <c r="L353" s="90" t="s">
        <v>229</v>
      </c>
      <c r="M353" s="31">
        <v>34739</v>
      </c>
      <c r="N353" s="32">
        <v>4.177368927368927</v>
      </c>
      <c r="O353" s="31">
        <v>22</v>
      </c>
      <c r="P353" s="114">
        <v>265</v>
      </c>
      <c r="Q353" s="31">
        <v>52715</v>
      </c>
      <c r="R353" s="32">
        <v>6.3389850889850887</v>
      </c>
      <c r="S353" s="32">
        <v>1.5174587639252712</v>
      </c>
      <c r="T353" s="31">
        <v>34501</v>
      </c>
      <c r="U353" s="31">
        <v>14198</v>
      </c>
      <c r="V353" s="31">
        <v>13</v>
      </c>
      <c r="W353" s="90" t="s">
        <v>229</v>
      </c>
      <c r="X353" s="31">
        <v>8316</v>
      </c>
      <c r="Y353" s="31">
        <v>223790</v>
      </c>
      <c r="Z353" s="31">
        <v>32935</v>
      </c>
      <c r="AA353" s="31">
        <v>0</v>
      </c>
      <c r="AB353" s="31">
        <v>17034</v>
      </c>
      <c r="AC353" s="31">
        <v>273759</v>
      </c>
      <c r="AD353" s="31">
        <v>0</v>
      </c>
      <c r="AE353" s="31">
        <v>0</v>
      </c>
      <c r="AF353" s="90" t="s">
        <v>229</v>
      </c>
      <c r="AG353" s="31">
        <v>183932</v>
      </c>
      <c r="AH353" s="31">
        <v>32729</v>
      </c>
      <c r="AI353" s="31">
        <v>59046</v>
      </c>
      <c r="AJ353" s="31">
        <v>275707</v>
      </c>
      <c r="AK353" s="31">
        <v>0</v>
      </c>
      <c r="AL353" s="36">
        <v>33.153799903799907</v>
      </c>
      <c r="AM353" s="31">
        <v>242772</v>
      </c>
      <c r="AN353" s="31">
        <v>32935</v>
      </c>
      <c r="AO353" s="31">
        <v>0</v>
      </c>
    </row>
    <row r="354" spans="1:41" hidden="1" outlineLevel="2" x14ac:dyDescent="0.2">
      <c r="A354" s="35">
        <v>902022465</v>
      </c>
      <c r="B354" s="35" t="s">
        <v>332</v>
      </c>
      <c r="C354" s="31" t="s">
        <v>229</v>
      </c>
      <c r="D354" s="6" t="s">
        <v>330</v>
      </c>
      <c r="E354" s="90" t="s">
        <v>229</v>
      </c>
      <c r="F354" s="31">
        <v>28727</v>
      </c>
      <c r="G354" s="31">
        <v>8962</v>
      </c>
      <c r="H354" s="33">
        <v>7.6</v>
      </c>
      <c r="I354" s="33">
        <v>2</v>
      </c>
      <c r="J354" s="33">
        <v>5.8133299999999997</v>
      </c>
      <c r="K354" s="33">
        <v>0.48</v>
      </c>
      <c r="L354" s="90" t="s">
        <v>229</v>
      </c>
      <c r="M354" s="31">
        <v>77934</v>
      </c>
      <c r="N354" s="32">
        <v>2.7129181606154487</v>
      </c>
      <c r="O354" s="31">
        <v>123</v>
      </c>
      <c r="P354" s="114">
        <v>265</v>
      </c>
      <c r="Q354" s="31">
        <v>252623</v>
      </c>
      <c r="R354" s="32">
        <v>8.7939220941970966</v>
      </c>
      <c r="S354" s="32">
        <v>3.2414992172864219</v>
      </c>
      <c r="T354" s="31">
        <v>50085</v>
      </c>
      <c r="U354" s="31">
        <v>57262</v>
      </c>
      <c r="V354" s="31">
        <v>30</v>
      </c>
      <c r="W354" s="90" t="s">
        <v>229</v>
      </c>
      <c r="X354" s="31">
        <v>28727</v>
      </c>
      <c r="Y354" s="31">
        <v>616080</v>
      </c>
      <c r="Z354" s="31">
        <v>109903</v>
      </c>
      <c r="AA354" s="31">
        <v>0</v>
      </c>
      <c r="AB354" s="31">
        <v>848346</v>
      </c>
      <c r="AC354" s="31">
        <v>1574329</v>
      </c>
      <c r="AD354" s="31">
        <v>0</v>
      </c>
      <c r="AE354" s="31">
        <v>0</v>
      </c>
      <c r="AF354" s="90" t="s">
        <v>229</v>
      </c>
      <c r="AG354" s="31">
        <v>694366</v>
      </c>
      <c r="AH354" s="31">
        <v>106746</v>
      </c>
      <c r="AI354" s="31">
        <v>244166</v>
      </c>
      <c r="AJ354" s="31">
        <v>1045278</v>
      </c>
      <c r="AK354" s="31">
        <v>0</v>
      </c>
      <c r="AL354" s="36">
        <v>36.386604936122808</v>
      </c>
      <c r="AM354" s="31">
        <v>935375</v>
      </c>
      <c r="AN354" s="31">
        <v>109903</v>
      </c>
      <c r="AO354" s="31">
        <v>0</v>
      </c>
    </row>
    <row r="355" spans="1:41" hidden="1" outlineLevel="2" x14ac:dyDescent="0.2">
      <c r="A355" s="35">
        <v>902020753</v>
      </c>
      <c r="B355" s="35" t="s">
        <v>332</v>
      </c>
      <c r="C355" s="31" t="s">
        <v>229</v>
      </c>
      <c r="D355" s="6" t="s">
        <v>330</v>
      </c>
      <c r="E355" s="90" t="s">
        <v>229</v>
      </c>
      <c r="F355" s="31">
        <v>6761</v>
      </c>
      <c r="G355" s="31">
        <v>2855</v>
      </c>
      <c r="H355" s="33">
        <v>1.2</v>
      </c>
      <c r="I355" s="33">
        <v>1</v>
      </c>
      <c r="J355" s="33">
        <v>1.9</v>
      </c>
      <c r="K355" s="33">
        <v>0</v>
      </c>
      <c r="L355" s="90" t="s">
        <v>229</v>
      </c>
      <c r="M355" s="31">
        <v>37064</v>
      </c>
      <c r="N355" s="32">
        <v>5.4820292856086379</v>
      </c>
      <c r="O355" s="31">
        <v>42</v>
      </c>
      <c r="P355" s="114">
        <v>265</v>
      </c>
      <c r="Q355" s="31">
        <v>49771</v>
      </c>
      <c r="R355" s="32">
        <v>7.3614849874278949</v>
      </c>
      <c r="S355" s="32">
        <v>1.3428394129074035</v>
      </c>
      <c r="T355" s="31">
        <v>35588</v>
      </c>
      <c r="U355" s="31">
        <v>16935</v>
      </c>
      <c r="V355" s="31">
        <v>15</v>
      </c>
      <c r="W355" s="90" t="s">
        <v>229</v>
      </c>
      <c r="X355" s="31">
        <v>6761</v>
      </c>
      <c r="Y355" s="31">
        <v>167912</v>
      </c>
      <c r="Z355" s="31">
        <v>27944</v>
      </c>
      <c r="AA355" s="31">
        <v>0</v>
      </c>
      <c r="AB355" s="31">
        <v>18776</v>
      </c>
      <c r="AC355" s="31">
        <v>214632</v>
      </c>
      <c r="AD355" s="31" t="s">
        <v>1032</v>
      </c>
      <c r="AE355" s="31">
        <v>0</v>
      </c>
      <c r="AF355" s="90" t="s">
        <v>229</v>
      </c>
      <c r="AG355" s="31">
        <v>84901</v>
      </c>
      <c r="AH355" s="31">
        <v>51375</v>
      </c>
      <c r="AI355" s="31">
        <v>59539</v>
      </c>
      <c r="AJ355" s="31">
        <v>195815</v>
      </c>
      <c r="AK355" s="31">
        <v>0</v>
      </c>
      <c r="AL355" s="36">
        <v>28.962431592959621</v>
      </c>
      <c r="AM355" s="31">
        <v>167871</v>
      </c>
      <c r="AN355" s="31">
        <v>27944</v>
      </c>
      <c r="AO355" s="31">
        <v>0</v>
      </c>
    </row>
    <row r="356" spans="1:41" hidden="1" outlineLevel="2" x14ac:dyDescent="0.2">
      <c r="A356" s="35">
        <v>902020783</v>
      </c>
      <c r="B356" s="35" t="s">
        <v>332</v>
      </c>
      <c r="C356" s="31" t="s">
        <v>229</v>
      </c>
      <c r="D356" s="6" t="s">
        <v>330</v>
      </c>
      <c r="E356" s="90" t="s">
        <v>229</v>
      </c>
      <c r="F356" s="31">
        <v>5951</v>
      </c>
      <c r="G356" s="31">
        <v>3172</v>
      </c>
      <c r="H356" s="33">
        <v>1.7749999999999999</v>
      </c>
      <c r="I356" s="33">
        <v>0</v>
      </c>
      <c r="J356" s="33">
        <v>2.35</v>
      </c>
      <c r="K356" s="33">
        <v>0.15</v>
      </c>
      <c r="L356" s="90" t="s">
        <v>229</v>
      </c>
      <c r="M356" s="31">
        <v>23867</v>
      </c>
      <c r="N356" s="32">
        <v>4.0105864560578057</v>
      </c>
      <c r="O356" s="31">
        <v>55</v>
      </c>
      <c r="P356" s="114">
        <v>265</v>
      </c>
      <c r="Q356" s="31">
        <v>54333</v>
      </c>
      <c r="R356" s="32">
        <v>9.1300621744244665</v>
      </c>
      <c r="S356" s="32">
        <v>2.2764905518079357</v>
      </c>
      <c r="T356" s="31">
        <v>12674</v>
      </c>
      <c r="U356" s="31">
        <v>22204</v>
      </c>
      <c r="V356" s="31">
        <v>9</v>
      </c>
      <c r="W356" s="90" t="s">
        <v>229</v>
      </c>
      <c r="X356" s="31">
        <v>5951</v>
      </c>
      <c r="Y356" s="31">
        <v>136282</v>
      </c>
      <c r="Z356" s="31">
        <v>24197</v>
      </c>
      <c r="AA356" s="31">
        <v>0</v>
      </c>
      <c r="AB356" s="31">
        <v>38936</v>
      </c>
      <c r="AC356" s="31">
        <v>199415</v>
      </c>
      <c r="AD356" s="31" t="s">
        <v>1032</v>
      </c>
      <c r="AE356" s="31">
        <v>0</v>
      </c>
      <c r="AF356" s="90" t="s">
        <v>229</v>
      </c>
      <c r="AG356" s="31">
        <v>116354</v>
      </c>
      <c r="AH356" s="31">
        <v>22835</v>
      </c>
      <c r="AI356" s="31">
        <v>51116</v>
      </c>
      <c r="AJ356" s="31">
        <v>190305</v>
      </c>
      <c r="AK356" s="31">
        <v>0</v>
      </c>
      <c r="AL356" s="36">
        <v>31.978659048899345</v>
      </c>
      <c r="AM356" s="31">
        <v>166108</v>
      </c>
      <c r="AN356" s="31">
        <v>24197</v>
      </c>
      <c r="AO356" s="31">
        <v>0</v>
      </c>
    </row>
    <row r="357" spans="1:41" hidden="1" outlineLevel="2" x14ac:dyDescent="0.2">
      <c r="A357" s="35">
        <v>902020843</v>
      </c>
      <c r="B357" s="35" t="s">
        <v>332</v>
      </c>
      <c r="C357" s="31" t="s">
        <v>229</v>
      </c>
      <c r="D357" s="6" t="s">
        <v>330</v>
      </c>
      <c r="E357" s="90" t="s">
        <v>229</v>
      </c>
      <c r="F357" s="31">
        <v>8593</v>
      </c>
      <c r="G357" s="31">
        <v>2651</v>
      </c>
      <c r="H357" s="33">
        <v>0</v>
      </c>
      <c r="I357" s="33">
        <v>1</v>
      </c>
      <c r="J357" s="33">
        <v>4.1142899999999996</v>
      </c>
      <c r="K357" s="33">
        <v>0</v>
      </c>
      <c r="L357" s="90" t="s">
        <v>229</v>
      </c>
      <c r="M357" s="31">
        <v>33997</v>
      </c>
      <c r="N357" s="32">
        <v>3.9563598277667871</v>
      </c>
      <c r="O357" s="31">
        <v>29</v>
      </c>
      <c r="P357" s="114">
        <v>265</v>
      </c>
      <c r="Q357" s="31">
        <v>57874</v>
      </c>
      <c r="R357" s="32">
        <v>6.7350168741999301</v>
      </c>
      <c r="S357" s="32">
        <v>1.7023266758831661</v>
      </c>
      <c r="T357" s="31">
        <v>23029</v>
      </c>
      <c r="U357" s="31">
        <v>17803</v>
      </c>
      <c r="V357" s="31">
        <v>15</v>
      </c>
      <c r="W357" s="90" t="s">
        <v>229</v>
      </c>
      <c r="X357" s="31">
        <v>8593</v>
      </c>
      <c r="Y357" s="31">
        <v>166393</v>
      </c>
      <c r="Z357" s="31">
        <v>35408</v>
      </c>
      <c r="AA357" s="31">
        <v>0</v>
      </c>
      <c r="AB357" s="31">
        <v>69075</v>
      </c>
      <c r="AC357" s="31">
        <v>270876</v>
      </c>
      <c r="AD357" s="31">
        <v>0</v>
      </c>
      <c r="AE357" s="31">
        <v>0</v>
      </c>
      <c r="AF357" s="90" t="s">
        <v>229</v>
      </c>
      <c r="AG357" s="31">
        <v>167932</v>
      </c>
      <c r="AH357" s="31">
        <v>38010</v>
      </c>
      <c r="AI357" s="31">
        <v>65649</v>
      </c>
      <c r="AJ357" s="31">
        <v>271591</v>
      </c>
      <c r="AK357" s="31">
        <v>0</v>
      </c>
      <c r="AL357" s="36">
        <v>31.606074711974863</v>
      </c>
      <c r="AM357" s="31">
        <v>236183</v>
      </c>
      <c r="AN357" s="31">
        <v>35408</v>
      </c>
      <c r="AO357" s="31">
        <v>0</v>
      </c>
    </row>
    <row r="358" spans="1:41" hidden="1" outlineLevel="2" x14ac:dyDescent="0.2">
      <c r="A358" s="35">
        <v>902021984</v>
      </c>
      <c r="B358" s="35" t="s">
        <v>332</v>
      </c>
      <c r="C358" s="31" t="s">
        <v>229</v>
      </c>
      <c r="D358" s="6" t="s">
        <v>330</v>
      </c>
      <c r="E358" s="90" t="s">
        <v>229</v>
      </c>
      <c r="F358" s="31">
        <v>12466</v>
      </c>
      <c r="G358" s="31">
        <v>2368</v>
      </c>
      <c r="H358" s="33">
        <v>1.5</v>
      </c>
      <c r="I358" s="33">
        <v>0</v>
      </c>
      <c r="J358" s="33">
        <v>1</v>
      </c>
      <c r="K358" s="33">
        <v>0</v>
      </c>
      <c r="L358" s="90" t="s">
        <v>229</v>
      </c>
      <c r="M358" s="31">
        <v>6826</v>
      </c>
      <c r="N358" s="32">
        <v>0.5475693887373656</v>
      </c>
      <c r="O358" s="31">
        <v>18</v>
      </c>
      <c r="P358" s="114">
        <v>265</v>
      </c>
      <c r="Q358" s="31">
        <v>15048</v>
      </c>
      <c r="R358" s="32">
        <v>1.207123375581582</v>
      </c>
      <c r="S358" s="32">
        <v>2.2045121593905654</v>
      </c>
      <c r="T358" s="31">
        <v>1586</v>
      </c>
      <c r="U358" s="31">
        <v>6291</v>
      </c>
      <c r="V358" s="31">
        <v>17</v>
      </c>
      <c r="W358" s="90" t="s">
        <v>229</v>
      </c>
      <c r="X358" s="31">
        <v>12466</v>
      </c>
      <c r="Y358" s="31">
        <v>77910</v>
      </c>
      <c r="Z358" s="31">
        <v>26101</v>
      </c>
      <c r="AA358" s="31">
        <v>0</v>
      </c>
      <c r="AB358" s="31">
        <v>6347</v>
      </c>
      <c r="AC358" s="31">
        <v>110358</v>
      </c>
      <c r="AD358" s="31">
        <v>0</v>
      </c>
      <c r="AE358" s="31">
        <v>0</v>
      </c>
      <c r="AF358" s="90" t="s">
        <v>229</v>
      </c>
      <c r="AG358" s="31">
        <v>76629</v>
      </c>
      <c r="AH358" s="31">
        <v>3720</v>
      </c>
      <c r="AI358" s="31">
        <v>34051</v>
      </c>
      <c r="AJ358" s="31">
        <v>114400</v>
      </c>
      <c r="AK358" s="31">
        <v>0</v>
      </c>
      <c r="AL358" s="36">
        <v>9.1769613348307395</v>
      </c>
      <c r="AM358" s="31">
        <v>88299</v>
      </c>
      <c r="AN358" s="31">
        <v>26101</v>
      </c>
      <c r="AO358" s="31">
        <v>0</v>
      </c>
    </row>
    <row r="359" spans="1:41" hidden="1" outlineLevel="2" x14ac:dyDescent="0.2">
      <c r="A359" s="35">
        <v>902021473</v>
      </c>
      <c r="B359" s="35" t="s">
        <v>332</v>
      </c>
      <c r="C359" s="31" t="s">
        <v>229</v>
      </c>
      <c r="D359" s="6" t="s">
        <v>330</v>
      </c>
      <c r="E359" s="90" t="s">
        <v>229</v>
      </c>
      <c r="F359" s="31">
        <v>4432</v>
      </c>
      <c r="G359" s="31">
        <v>4807</v>
      </c>
      <c r="H359" s="33">
        <v>3</v>
      </c>
      <c r="I359" s="33">
        <v>0</v>
      </c>
      <c r="J359" s="33">
        <v>2.4500000000000002</v>
      </c>
      <c r="K359" s="33">
        <v>0.1</v>
      </c>
      <c r="L359" s="90" t="s">
        <v>229</v>
      </c>
      <c r="M359" s="31">
        <v>27465</v>
      </c>
      <c r="N359" s="32">
        <v>6.196976534296029</v>
      </c>
      <c r="O359" s="31">
        <v>68</v>
      </c>
      <c r="P359" s="114">
        <v>265</v>
      </c>
      <c r="Q359" s="31">
        <v>76338</v>
      </c>
      <c r="R359" s="32">
        <v>17.224277978339352</v>
      </c>
      <c r="S359" s="32">
        <v>2.7794647733478972</v>
      </c>
      <c r="T359" s="31">
        <v>22729</v>
      </c>
      <c r="U359" s="31">
        <v>20281</v>
      </c>
      <c r="V359" s="31">
        <v>17</v>
      </c>
      <c r="W359" s="90" t="s">
        <v>229</v>
      </c>
      <c r="X359" s="31">
        <v>4432</v>
      </c>
      <c r="Y359" s="31">
        <v>265278</v>
      </c>
      <c r="Z359" s="31">
        <v>19479</v>
      </c>
      <c r="AA359" s="31">
        <v>0</v>
      </c>
      <c r="AB359" s="31">
        <v>47831</v>
      </c>
      <c r="AC359" s="31">
        <v>332588</v>
      </c>
      <c r="AD359" s="31">
        <v>0</v>
      </c>
      <c r="AE359" s="31">
        <v>0</v>
      </c>
      <c r="AF359" s="90" t="s">
        <v>229</v>
      </c>
      <c r="AG359" s="31">
        <v>275192</v>
      </c>
      <c r="AH359" s="31">
        <v>41333</v>
      </c>
      <c r="AI359" s="31">
        <v>45964</v>
      </c>
      <c r="AJ359" s="31">
        <v>362489</v>
      </c>
      <c r="AK359" s="31">
        <v>0</v>
      </c>
      <c r="AL359" s="36">
        <v>81.789034296028888</v>
      </c>
      <c r="AM359" s="31">
        <v>343010</v>
      </c>
      <c r="AN359" s="31">
        <v>19479</v>
      </c>
      <c r="AO359" s="31">
        <v>0</v>
      </c>
    </row>
    <row r="360" spans="1:41" hidden="1" outlineLevel="2" x14ac:dyDescent="0.2">
      <c r="A360" s="35">
        <v>902021505</v>
      </c>
      <c r="B360" s="35" t="s">
        <v>332</v>
      </c>
      <c r="C360" s="31" t="s">
        <v>229</v>
      </c>
      <c r="D360" s="6" t="s">
        <v>330</v>
      </c>
      <c r="E360" s="90" t="s">
        <v>229</v>
      </c>
      <c r="F360" s="31">
        <v>18363</v>
      </c>
      <c r="G360" s="31">
        <v>3492</v>
      </c>
      <c r="H360" s="33">
        <v>2.11429</v>
      </c>
      <c r="I360" s="33">
        <v>0.6</v>
      </c>
      <c r="J360" s="33">
        <v>2.94286</v>
      </c>
      <c r="K360" s="33">
        <v>0.62856999999999996</v>
      </c>
      <c r="L360" s="90" t="s">
        <v>229</v>
      </c>
      <c r="M360" s="31">
        <v>31186</v>
      </c>
      <c r="N360" s="32">
        <v>1.6983063769536568</v>
      </c>
      <c r="O360" s="31">
        <v>55</v>
      </c>
      <c r="P360" s="114">
        <v>265</v>
      </c>
      <c r="Q360" s="31">
        <v>120873</v>
      </c>
      <c r="R360" s="32">
        <v>6.5824211730109461</v>
      </c>
      <c r="S360" s="32">
        <v>3.8758737895209388</v>
      </c>
      <c r="T360" s="31">
        <v>22739</v>
      </c>
      <c r="U360" s="31">
        <v>23056</v>
      </c>
      <c r="V360" s="31">
        <v>5</v>
      </c>
      <c r="W360" s="90" t="s">
        <v>229</v>
      </c>
      <c r="X360" s="31">
        <v>18363</v>
      </c>
      <c r="Y360" s="31">
        <v>191488</v>
      </c>
      <c r="Z360" s="31">
        <v>34785</v>
      </c>
      <c r="AA360" s="31">
        <v>0</v>
      </c>
      <c r="AB360" s="31">
        <v>75762</v>
      </c>
      <c r="AC360" s="31">
        <v>302035</v>
      </c>
      <c r="AD360" s="31">
        <v>0</v>
      </c>
      <c r="AE360" s="31">
        <v>0</v>
      </c>
      <c r="AF360" s="90" t="s">
        <v>229</v>
      </c>
      <c r="AG360" s="31">
        <v>121467</v>
      </c>
      <c r="AH360" s="31">
        <v>34597</v>
      </c>
      <c r="AI360" s="31">
        <v>112189</v>
      </c>
      <c r="AJ360" s="31">
        <v>268253</v>
      </c>
      <c r="AK360" s="31">
        <v>0</v>
      </c>
      <c r="AL360" s="36">
        <v>14.608342863366552</v>
      </c>
      <c r="AM360" s="31">
        <v>233468</v>
      </c>
      <c r="AN360" s="31">
        <v>34785</v>
      </c>
      <c r="AO360" s="31">
        <v>0</v>
      </c>
    </row>
    <row r="361" spans="1:41" hidden="1" outlineLevel="2" x14ac:dyDescent="0.2">
      <c r="A361" s="35">
        <v>902021743</v>
      </c>
      <c r="B361" s="35" t="s">
        <v>332</v>
      </c>
      <c r="C361" s="31" t="s">
        <v>229</v>
      </c>
      <c r="D361" s="6" t="s">
        <v>330</v>
      </c>
      <c r="E361" s="90" t="s">
        <v>229</v>
      </c>
      <c r="F361" s="31">
        <v>10619</v>
      </c>
      <c r="G361" s="31">
        <v>2586</v>
      </c>
      <c r="H361" s="33">
        <v>1.08571</v>
      </c>
      <c r="I361" s="33">
        <v>0</v>
      </c>
      <c r="J361" s="33">
        <v>3.7428599999999999</v>
      </c>
      <c r="K361" s="33">
        <v>0.31429000000000001</v>
      </c>
      <c r="L361" s="90" t="s">
        <v>229</v>
      </c>
      <c r="M361" s="31">
        <v>43023</v>
      </c>
      <c r="N361" s="32">
        <v>4.0515114417553439</v>
      </c>
      <c r="O361" s="31">
        <v>60</v>
      </c>
      <c r="P361" s="114">
        <v>265</v>
      </c>
      <c r="Q361" s="31">
        <v>59834</v>
      </c>
      <c r="R361" s="32">
        <v>5.6346171955928055</v>
      </c>
      <c r="S361" s="32">
        <v>1.3907444855077518</v>
      </c>
      <c r="T361" s="31">
        <v>19832</v>
      </c>
      <c r="U361" s="31">
        <v>17290</v>
      </c>
      <c r="V361" s="31">
        <v>9</v>
      </c>
      <c r="W361" s="90" t="s">
        <v>229</v>
      </c>
      <c r="X361" s="31">
        <v>10619</v>
      </c>
      <c r="Y361" s="31">
        <v>253131</v>
      </c>
      <c r="Z361" s="31">
        <v>36168</v>
      </c>
      <c r="AA361" s="31">
        <v>0</v>
      </c>
      <c r="AB361" s="31">
        <v>46671</v>
      </c>
      <c r="AC361" s="31">
        <v>335970</v>
      </c>
      <c r="AD361" s="31">
        <v>0</v>
      </c>
      <c r="AE361" s="31">
        <v>0</v>
      </c>
      <c r="AF361" s="90" t="s">
        <v>229</v>
      </c>
      <c r="AG361" s="31">
        <v>237334</v>
      </c>
      <c r="AH361" s="31">
        <v>42564</v>
      </c>
      <c r="AI361" s="31">
        <v>36318</v>
      </c>
      <c r="AJ361" s="31">
        <v>316216</v>
      </c>
      <c r="AK361" s="31">
        <v>0</v>
      </c>
      <c r="AL361" s="36">
        <v>29.778321875882853</v>
      </c>
      <c r="AM361" s="31">
        <v>280048</v>
      </c>
      <c r="AN361" s="31">
        <v>36168</v>
      </c>
      <c r="AO361" s="31">
        <v>0</v>
      </c>
    </row>
    <row r="362" spans="1:41" s="283" customFormat="1" hidden="1" outlineLevel="2" x14ac:dyDescent="0.2">
      <c r="A362" s="282">
        <v>900026973</v>
      </c>
      <c r="B362" s="283" t="s">
        <v>332</v>
      </c>
      <c r="C362" s="284" t="s">
        <v>229</v>
      </c>
      <c r="D362" s="285" t="s">
        <v>330</v>
      </c>
      <c r="E362" s="286" t="s">
        <v>229</v>
      </c>
      <c r="F362" s="284">
        <v>3744</v>
      </c>
      <c r="G362" s="284">
        <v>337</v>
      </c>
      <c r="H362" s="287">
        <v>1</v>
      </c>
      <c r="I362" s="287">
        <v>0</v>
      </c>
      <c r="J362" s="287">
        <v>1.4285699999999999</v>
      </c>
      <c r="K362" s="287">
        <v>0.28571000000000002</v>
      </c>
      <c r="L362" s="286" t="s">
        <v>229</v>
      </c>
      <c r="M362" s="284">
        <v>7239</v>
      </c>
      <c r="N362" s="288"/>
      <c r="O362" s="31">
        <v>15</v>
      </c>
      <c r="P362" s="114">
        <v>265</v>
      </c>
      <c r="Q362" s="31">
        <v>9347</v>
      </c>
      <c r="R362" s="288"/>
      <c r="S362" s="288"/>
      <c r="T362" s="31">
        <v>6017</v>
      </c>
      <c r="U362" s="31">
        <v>3322</v>
      </c>
      <c r="V362" s="31">
        <v>10</v>
      </c>
      <c r="W362" s="90" t="s">
        <v>229</v>
      </c>
      <c r="X362" s="31">
        <v>3744</v>
      </c>
      <c r="Y362" s="31">
        <v>57748</v>
      </c>
      <c r="Z362" s="31">
        <v>16861</v>
      </c>
      <c r="AA362" s="31">
        <v>0</v>
      </c>
      <c r="AB362" s="31">
        <v>132319</v>
      </c>
      <c r="AC362" s="31">
        <v>206928</v>
      </c>
      <c r="AD362" s="31">
        <v>0</v>
      </c>
      <c r="AE362" s="31">
        <v>0</v>
      </c>
      <c r="AF362" s="90" t="s">
        <v>229</v>
      </c>
      <c r="AG362" s="31">
        <v>69538</v>
      </c>
      <c r="AH362" s="31">
        <v>9425</v>
      </c>
      <c r="AI362" s="31">
        <v>100832</v>
      </c>
      <c r="AJ362" s="31">
        <v>179795</v>
      </c>
      <c r="AK362" s="31">
        <v>0</v>
      </c>
      <c r="AL362" s="289"/>
      <c r="AM362" s="31">
        <v>162934</v>
      </c>
      <c r="AN362" s="31">
        <v>16861</v>
      </c>
      <c r="AO362" s="284"/>
    </row>
    <row r="363" spans="1:41" hidden="1" outlineLevel="2" x14ac:dyDescent="0.2">
      <c r="A363" s="35">
        <v>902022103</v>
      </c>
      <c r="B363" s="35" t="s">
        <v>332</v>
      </c>
      <c r="C363" s="31" t="s">
        <v>229</v>
      </c>
      <c r="D363" s="6" t="s">
        <v>330</v>
      </c>
      <c r="E363" s="90" t="s">
        <v>229</v>
      </c>
      <c r="F363" s="31">
        <v>31680</v>
      </c>
      <c r="G363" s="31">
        <v>10763</v>
      </c>
      <c r="H363" s="33">
        <v>8.125</v>
      </c>
      <c r="I363" s="33">
        <v>0</v>
      </c>
      <c r="J363" s="33">
        <v>9.2249999999999996</v>
      </c>
      <c r="K363" s="33">
        <v>1</v>
      </c>
      <c r="L363" s="90" t="s">
        <v>229</v>
      </c>
      <c r="M363" s="31">
        <v>91554</v>
      </c>
      <c r="N363" s="32">
        <v>2.8899621212121214</v>
      </c>
      <c r="O363" s="31">
        <v>132</v>
      </c>
      <c r="P363" s="114">
        <v>265</v>
      </c>
      <c r="Q363" s="31">
        <v>280718</v>
      </c>
      <c r="R363" s="32">
        <v>8.8610479797979806</v>
      </c>
      <c r="S363" s="32">
        <v>3.0661467549205934</v>
      </c>
      <c r="T363" s="31">
        <v>70852</v>
      </c>
      <c r="U363" s="31">
        <v>49317</v>
      </c>
      <c r="V363" s="31">
        <v>25</v>
      </c>
      <c r="W363" s="90" t="s">
        <v>229</v>
      </c>
      <c r="X363" s="31">
        <v>31680</v>
      </c>
      <c r="Y363" s="31">
        <v>1359654</v>
      </c>
      <c r="Z363" s="31">
        <v>127691</v>
      </c>
      <c r="AA363" s="31">
        <v>0</v>
      </c>
      <c r="AB363" s="31">
        <v>91455</v>
      </c>
      <c r="AC363" s="31">
        <v>1578800</v>
      </c>
      <c r="AD363" s="31">
        <v>0</v>
      </c>
      <c r="AE363" s="31">
        <v>0</v>
      </c>
      <c r="AF363" s="90" t="s">
        <v>229</v>
      </c>
      <c r="AG363" s="31">
        <v>967932</v>
      </c>
      <c r="AH363" s="31">
        <v>178038</v>
      </c>
      <c r="AI363" s="31">
        <v>424026</v>
      </c>
      <c r="AJ363" s="31">
        <v>1569996</v>
      </c>
      <c r="AK363" s="31">
        <v>0</v>
      </c>
      <c r="AL363" s="36">
        <v>49.557954545454542</v>
      </c>
      <c r="AM363" s="31">
        <v>1442305</v>
      </c>
      <c r="AN363" s="31">
        <v>127691</v>
      </c>
      <c r="AO363" s="31">
        <v>0</v>
      </c>
    </row>
    <row r="364" spans="1:41" hidden="1" outlineLevel="2" x14ac:dyDescent="0.2">
      <c r="A364" s="35">
        <v>902022135</v>
      </c>
      <c r="B364" s="35" t="s">
        <v>332</v>
      </c>
      <c r="C364" s="31" t="s">
        <v>229</v>
      </c>
      <c r="D364" s="6" t="s">
        <v>330</v>
      </c>
      <c r="E364" s="90" t="s">
        <v>229</v>
      </c>
      <c r="F364" s="31">
        <v>24185</v>
      </c>
      <c r="G364" s="31">
        <v>10815</v>
      </c>
      <c r="H364" s="33">
        <v>4.5714300000000003</v>
      </c>
      <c r="I364" s="33">
        <v>0</v>
      </c>
      <c r="J364" s="33">
        <v>5.8857100000000004</v>
      </c>
      <c r="K364" s="33">
        <v>0</v>
      </c>
      <c r="L364" s="90" t="s">
        <v>229</v>
      </c>
      <c r="M364" s="31">
        <v>58226</v>
      </c>
      <c r="N364" s="32">
        <v>2.4075253256150506</v>
      </c>
      <c r="O364" s="31">
        <v>76</v>
      </c>
      <c r="P364" s="114">
        <v>265</v>
      </c>
      <c r="Q364" s="31">
        <v>226375</v>
      </c>
      <c r="R364" s="32">
        <v>9.3601405830059949</v>
      </c>
      <c r="S364" s="32">
        <v>3.8878679627657746</v>
      </c>
      <c r="T364" s="31">
        <v>39928</v>
      </c>
      <c r="U364" s="31">
        <v>43359</v>
      </c>
      <c r="V364" s="31">
        <v>16</v>
      </c>
      <c r="W364" s="90" t="s">
        <v>229</v>
      </c>
      <c r="X364" s="31">
        <v>24185</v>
      </c>
      <c r="Y364" s="31">
        <v>352213</v>
      </c>
      <c r="Z364" s="31">
        <v>77176</v>
      </c>
      <c r="AA364" s="31">
        <v>0</v>
      </c>
      <c r="AB364" s="31">
        <v>102786</v>
      </c>
      <c r="AC364" s="31">
        <v>532175</v>
      </c>
      <c r="AD364" s="31">
        <v>0</v>
      </c>
      <c r="AE364" s="31">
        <v>0</v>
      </c>
      <c r="AF364" s="90" t="s">
        <v>229</v>
      </c>
      <c r="AG364" s="31">
        <v>306075</v>
      </c>
      <c r="AH364" s="31">
        <v>88536</v>
      </c>
      <c r="AI364" s="31">
        <v>97723</v>
      </c>
      <c r="AJ364" s="31">
        <v>492334</v>
      </c>
      <c r="AK364" s="31">
        <v>0</v>
      </c>
      <c r="AL364" s="36">
        <v>20.356998139342569</v>
      </c>
      <c r="AM364" s="31">
        <v>415059</v>
      </c>
      <c r="AN364" s="31">
        <v>77275</v>
      </c>
      <c r="AO364" s="31">
        <v>0</v>
      </c>
    </row>
    <row r="365" spans="1:41" hidden="1" outlineLevel="2" x14ac:dyDescent="0.2">
      <c r="A365" s="35">
        <v>902022164</v>
      </c>
      <c r="B365" s="35" t="s">
        <v>332</v>
      </c>
      <c r="C365" s="31" t="s">
        <v>229</v>
      </c>
      <c r="D365" s="6" t="s">
        <v>330</v>
      </c>
      <c r="E365" s="90" t="s">
        <v>229</v>
      </c>
      <c r="F365" s="31">
        <v>33137</v>
      </c>
      <c r="G365" s="31">
        <v>18129</v>
      </c>
      <c r="H365" s="33">
        <v>10.625</v>
      </c>
      <c r="I365" s="33">
        <v>0</v>
      </c>
      <c r="J365" s="33">
        <v>13.4</v>
      </c>
      <c r="K365" s="33">
        <v>0.75</v>
      </c>
      <c r="L365" s="90" t="s">
        <v>229</v>
      </c>
      <c r="M365" s="31">
        <v>147518</v>
      </c>
      <c r="N365" s="32">
        <v>4.451760871533331</v>
      </c>
      <c r="O365" s="31">
        <v>185</v>
      </c>
      <c r="P365" s="114">
        <v>265</v>
      </c>
      <c r="Q365" s="31">
        <v>597754</v>
      </c>
      <c r="R365" s="32">
        <v>18.038868938045084</v>
      </c>
      <c r="S365" s="32">
        <v>4.0520750010168252</v>
      </c>
      <c r="T365" s="31">
        <v>117501</v>
      </c>
      <c r="U365" s="31">
        <v>85964</v>
      </c>
      <c r="V365" s="31">
        <v>44</v>
      </c>
      <c r="W365" s="90" t="s">
        <v>229</v>
      </c>
      <c r="X365" s="31">
        <v>33137</v>
      </c>
      <c r="Y365" s="31">
        <v>1886384</v>
      </c>
      <c r="Z365" s="31">
        <v>122193</v>
      </c>
      <c r="AA365" s="31">
        <v>0</v>
      </c>
      <c r="AB365" s="31">
        <v>309767</v>
      </c>
      <c r="AC365" s="31">
        <v>2318344</v>
      </c>
      <c r="AD365" s="31" t="s">
        <v>1032</v>
      </c>
      <c r="AE365" s="31">
        <v>0</v>
      </c>
      <c r="AF365" s="90" t="s">
        <v>229</v>
      </c>
      <c r="AG365" s="31">
        <v>1433225</v>
      </c>
      <c r="AH365" s="31">
        <v>345501</v>
      </c>
      <c r="AI365" s="31">
        <v>375782</v>
      </c>
      <c r="AJ365" s="31">
        <v>2154508</v>
      </c>
      <c r="AK365" s="31">
        <v>0</v>
      </c>
      <c r="AL365" s="36">
        <v>65.018197181398435</v>
      </c>
      <c r="AM365" s="31">
        <v>2032315</v>
      </c>
      <c r="AN365" s="31">
        <v>122193</v>
      </c>
      <c r="AO365" s="31">
        <v>0</v>
      </c>
    </row>
    <row r="366" spans="1:41" hidden="1" outlineLevel="2" x14ac:dyDescent="0.2">
      <c r="A366" s="35">
        <v>902022344</v>
      </c>
      <c r="B366" s="35" t="s">
        <v>332</v>
      </c>
      <c r="C366" s="31" t="s">
        <v>229</v>
      </c>
      <c r="D366" s="6" t="s">
        <v>330</v>
      </c>
      <c r="E366" s="90" t="s">
        <v>229</v>
      </c>
      <c r="F366" s="31">
        <v>10229</v>
      </c>
      <c r="G366" s="31">
        <v>2674</v>
      </c>
      <c r="H366" s="33">
        <v>0.625</v>
      </c>
      <c r="I366" s="33">
        <v>0</v>
      </c>
      <c r="J366" s="33">
        <v>3.1</v>
      </c>
      <c r="K366" s="33">
        <v>0</v>
      </c>
      <c r="L366" s="90" t="s">
        <v>229</v>
      </c>
      <c r="M366" s="31">
        <v>17155</v>
      </c>
      <c r="N366" s="32">
        <v>1.6770945351451756</v>
      </c>
      <c r="O366" s="31">
        <v>23</v>
      </c>
      <c r="P366" s="114">
        <v>265</v>
      </c>
      <c r="Q366" s="31">
        <v>32654</v>
      </c>
      <c r="R366" s="32">
        <v>3.1922964121615016</v>
      </c>
      <c r="S366" s="32">
        <v>1.9034683765665987</v>
      </c>
      <c r="T366" s="31">
        <v>14076</v>
      </c>
      <c r="U366" s="31">
        <v>12638</v>
      </c>
      <c r="V366" s="31">
        <v>6</v>
      </c>
      <c r="W366" s="90" t="s">
        <v>229</v>
      </c>
      <c r="X366" s="31">
        <v>10229</v>
      </c>
      <c r="Y366" s="31">
        <v>97822</v>
      </c>
      <c r="Z366" s="31">
        <v>22008</v>
      </c>
      <c r="AA366" s="31">
        <v>0</v>
      </c>
      <c r="AB366" s="31">
        <v>13575</v>
      </c>
      <c r="AC366" s="31">
        <v>133405</v>
      </c>
      <c r="AD366" s="31">
        <v>0</v>
      </c>
      <c r="AE366" s="31">
        <v>0</v>
      </c>
      <c r="AF366" s="90" t="s">
        <v>229</v>
      </c>
      <c r="AG366" s="31">
        <v>78739</v>
      </c>
      <c r="AH366" s="31">
        <v>20166</v>
      </c>
      <c r="AI366" s="31">
        <v>31657</v>
      </c>
      <c r="AJ366" s="31">
        <v>130562</v>
      </c>
      <c r="AK366" s="31">
        <v>0</v>
      </c>
      <c r="AL366" s="36">
        <v>12.763906540228762</v>
      </c>
      <c r="AM366" s="31">
        <v>108554</v>
      </c>
      <c r="AN366" s="31">
        <v>22008</v>
      </c>
      <c r="AO366" s="31">
        <v>0</v>
      </c>
    </row>
    <row r="367" spans="1:41" hidden="1" outlineLevel="2" x14ac:dyDescent="0.2">
      <c r="A367" s="35">
        <v>902022795</v>
      </c>
      <c r="B367" s="35" t="s">
        <v>332</v>
      </c>
      <c r="C367" s="31" t="s">
        <v>229</v>
      </c>
      <c r="D367" s="6" t="s">
        <v>330</v>
      </c>
      <c r="E367" s="90" t="s">
        <v>229</v>
      </c>
      <c r="F367" s="31">
        <v>22597</v>
      </c>
      <c r="G367" s="31">
        <v>9999</v>
      </c>
      <c r="H367" s="33">
        <v>3.0133299999999998</v>
      </c>
      <c r="I367" s="33">
        <v>1.0133300000000001</v>
      </c>
      <c r="J367" s="33">
        <v>11.973330000000001</v>
      </c>
      <c r="K367" s="33">
        <v>0.85333000000000003</v>
      </c>
      <c r="L367" s="90" t="s">
        <v>229</v>
      </c>
      <c r="M367" s="31">
        <v>73666</v>
      </c>
      <c r="N367" s="32">
        <v>3.2599902641943621</v>
      </c>
      <c r="O367" s="31">
        <v>73</v>
      </c>
      <c r="P367" s="114">
        <v>265</v>
      </c>
      <c r="Q367" s="31">
        <v>230534</v>
      </c>
      <c r="R367" s="32">
        <v>10.201973713324778</v>
      </c>
      <c r="S367" s="32">
        <v>3.1294491352862921</v>
      </c>
      <c r="T367" s="31">
        <v>57004</v>
      </c>
      <c r="U367" s="31">
        <v>48757</v>
      </c>
      <c r="V367" s="31">
        <v>20</v>
      </c>
      <c r="W367" s="90" t="s">
        <v>229</v>
      </c>
      <c r="X367" s="31">
        <v>22597</v>
      </c>
      <c r="Y367" s="31">
        <v>640306</v>
      </c>
      <c r="Z367" s="31">
        <v>66572</v>
      </c>
      <c r="AA367" s="31">
        <v>0</v>
      </c>
      <c r="AB367" s="31">
        <v>45940</v>
      </c>
      <c r="AC367" s="31">
        <v>752818</v>
      </c>
      <c r="AD367" s="31">
        <v>0</v>
      </c>
      <c r="AE367" s="31">
        <v>0</v>
      </c>
      <c r="AF367" s="90" t="s">
        <v>229</v>
      </c>
      <c r="AG367" s="31">
        <v>443220</v>
      </c>
      <c r="AH367" s="31">
        <v>110241</v>
      </c>
      <c r="AI367" s="31">
        <v>168607</v>
      </c>
      <c r="AJ367" s="31">
        <v>722068</v>
      </c>
      <c r="AK367" s="31">
        <v>0</v>
      </c>
      <c r="AL367" s="36">
        <v>31.954153206177811</v>
      </c>
      <c r="AM367" s="31">
        <v>655496</v>
      </c>
      <c r="AN367" s="31">
        <v>66572</v>
      </c>
      <c r="AO367" s="31">
        <v>0</v>
      </c>
    </row>
    <row r="368" spans="1:41" hidden="1" outlineLevel="2" x14ac:dyDescent="0.2">
      <c r="A368" s="35">
        <v>902022854</v>
      </c>
      <c r="B368" s="35" t="s">
        <v>332</v>
      </c>
      <c r="C368" s="31" t="s">
        <v>229</v>
      </c>
      <c r="D368" s="6" t="s">
        <v>330</v>
      </c>
      <c r="E368" s="90" t="s">
        <v>229</v>
      </c>
      <c r="F368" s="31">
        <v>81118</v>
      </c>
      <c r="G368" s="31">
        <v>39084</v>
      </c>
      <c r="H368" s="33">
        <v>16.62857</v>
      </c>
      <c r="I368" s="33">
        <v>0</v>
      </c>
      <c r="J368" s="33">
        <v>36.971429999999998</v>
      </c>
      <c r="K368" s="33">
        <v>3.2</v>
      </c>
      <c r="L368" s="90" t="s">
        <v>229</v>
      </c>
      <c r="M368" s="31">
        <v>196846</v>
      </c>
      <c r="N368" s="32">
        <v>2.4266623930570281</v>
      </c>
      <c r="O368" s="31">
        <v>217</v>
      </c>
      <c r="P368" s="114">
        <v>265</v>
      </c>
      <c r="Q368" s="31">
        <v>1005666</v>
      </c>
      <c r="R368" s="32">
        <v>12.397568973594023</v>
      </c>
      <c r="S368" s="32">
        <v>5.108897310587972</v>
      </c>
      <c r="T368" s="31">
        <v>133855</v>
      </c>
      <c r="U368" s="31">
        <v>142915</v>
      </c>
      <c r="V368" s="31">
        <v>34</v>
      </c>
      <c r="W368" s="90" t="s">
        <v>229</v>
      </c>
      <c r="X368" s="31">
        <v>81118</v>
      </c>
      <c r="Y368" s="31">
        <v>2211420</v>
      </c>
      <c r="Z368" s="31">
        <v>294053</v>
      </c>
      <c r="AA368" s="31">
        <v>0</v>
      </c>
      <c r="AB368" s="31">
        <v>404643</v>
      </c>
      <c r="AC368" s="31">
        <v>2910116</v>
      </c>
      <c r="AD368" s="31">
        <v>0</v>
      </c>
      <c r="AE368" s="31">
        <v>0</v>
      </c>
      <c r="AF368" s="90" t="s">
        <v>229</v>
      </c>
      <c r="AG368" s="31">
        <v>2057481</v>
      </c>
      <c r="AH368" s="31">
        <v>343184</v>
      </c>
      <c r="AI368" s="31">
        <v>405167</v>
      </c>
      <c r="AJ368" s="31">
        <v>2805832</v>
      </c>
      <c r="AK368" s="31">
        <v>0</v>
      </c>
      <c r="AL368" s="36">
        <v>34.589511575729183</v>
      </c>
      <c r="AM368" s="31">
        <v>2511779</v>
      </c>
      <c r="AN368" s="31">
        <v>294053</v>
      </c>
      <c r="AO368" s="31">
        <v>0</v>
      </c>
    </row>
    <row r="369" spans="1:41" hidden="1" outlineLevel="2" x14ac:dyDescent="0.2">
      <c r="A369" s="35">
        <v>902022403</v>
      </c>
      <c r="B369" s="35" t="s">
        <v>332</v>
      </c>
      <c r="C369" s="31" t="s">
        <v>229</v>
      </c>
      <c r="D369" s="6" t="s">
        <v>330</v>
      </c>
      <c r="E369" s="90" t="s">
        <v>229</v>
      </c>
      <c r="F369" s="31">
        <v>6303</v>
      </c>
      <c r="G369" s="31">
        <v>7661</v>
      </c>
      <c r="H369" s="33">
        <v>1.6</v>
      </c>
      <c r="I369" s="33">
        <v>1</v>
      </c>
      <c r="J369" s="33">
        <v>2.7</v>
      </c>
      <c r="K369" s="33">
        <v>7.4999999999999997E-2</v>
      </c>
      <c r="L369" s="90" t="s">
        <v>229</v>
      </c>
      <c r="M369" s="31">
        <v>41135</v>
      </c>
      <c r="N369" s="32">
        <v>6.5262573377756627</v>
      </c>
      <c r="O369" s="31">
        <v>66</v>
      </c>
      <c r="P369" s="114">
        <v>265</v>
      </c>
      <c r="Q369" s="31">
        <v>89102</v>
      </c>
      <c r="R369" s="32">
        <v>14.136442963668095</v>
      </c>
      <c r="S369" s="32">
        <v>2.16608727361128</v>
      </c>
      <c r="T369" s="31">
        <v>22801</v>
      </c>
      <c r="U369" s="31">
        <v>27659</v>
      </c>
      <c r="V369" s="31">
        <v>18</v>
      </c>
      <c r="W369" s="90" t="s">
        <v>229</v>
      </c>
      <c r="X369" s="31">
        <v>6303</v>
      </c>
      <c r="Y369" s="31">
        <v>432357</v>
      </c>
      <c r="Z369" s="31">
        <v>36894</v>
      </c>
      <c r="AA369" s="31">
        <v>0</v>
      </c>
      <c r="AB369" s="31">
        <v>102310</v>
      </c>
      <c r="AC369" s="31">
        <v>571561</v>
      </c>
      <c r="AD369" s="31">
        <v>4000</v>
      </c>
      <c r="AE369" s="31">
        <v>0</v>
      </c>
      <c r="AF369" s="90" t="s">
        <v>229</v>
      </c>
      <c r="AG369" s="31">
        <v>228032</v>
      </c>
      <c r="AH369" s="31">
        <v>35092</v>
      </c>
      <c r="AI369" s="31">
        <v>270445</v>
      </c>
      <c r="AJ369" s="31">
        <v>533569</v>
      </c>
      <c r="AK369" s="31">
        <v>0</v>
      </c>
      <c r="AL369" s="36">
        <v>84.653181024908775</v>
      </c>
      <c r="AM369" s="31">
        <v>496675</v>
      </c>
      <c r="AN369" s="31">
        <v>36894</v>
      </c>
      <c r="AO369" s="31">
        <v>0</v>
      </c>
    </row>
    <row r="370" spans="1:41" hidden="1" outlineLevel="2" x14ac:dyDescent="0.2">
      <c r="A370" s="35">
        <v>902022524</v>
      </c>
      <c r="B370" s="35" t="s">
        <v>332</v>
      </c>
      <c r="C370" s="31" t="s">
        <v>229</v>
      </c>
      <c r="D370" s="6" t="s">
        <v>330</v>
      </c>
      <c r="E370" s="90" t="s">
        <v>229</v>
      </c>
      <c r="F370" s="31">
        <v>42329</v>
      </c>
      <c r="G370" s="31">
        <v>14312</v>
      </c>
      <c r="H370" s="33">
        <v>1</v>
      </c>
      <c r="I370" s="33">
        <v>1</v>
      </c>
      <c r="J370" s="33">
        <v>15.875</v>
      </c>
      <c r="K370" s="33">
        <v>1.3</v>
      </c>
      <c r="L370" s="90" t="s">
        <v>229</v>
      </c>
      <c r="M370" s="31">
        <v>128086</v>
      </c>
      <c r="N370" s="32">
        <v>3.0259632875806184</v>
      </c>
      <c r="O370" s="31">
        <v>223</v>
      </c>
      <c r="P370" s="114">
        <v>265</v>
      </c>
      <c r="Q370" s="31">
        <v>193998</v>
      </c>
      <c r="R370" s="32">
        <v>4.5830990573838264</v>
      </c>
      <c r="S370" s="32">
        <v>1.5145917586621489</v>
      </c>
      <c r="T370" s="31">
        <v>72270</v>
      </c>
      <c r="U370" s="31">
        <v>44301</v>
      </c>
      <c r="V370" s="31">
        <v>58</v>
      </c>
      <c r="W370" s="90" t="s">
        <v>229</v>
      </c>
      <c r="X370" s="31">
        <v>42329</v>
      </c>
      <c r="Y370" s="31">
        <v>806570</v>
      </c>
      <c r="Z370" s="31">
        <v>164837</v>
      </c>
      <c r="AA370" s="31">
        <v>0</v>
      </c>
      <c r="AB370" s="31">
        <v>10493</v>
      </c>
      <c r="AC370" s="31">
        <v>981900</v>
      </c>
      <c r="AD370" s="31" t="s">
        <v>1032</v>
      </c>
      <c r="AE370" s="31">
        <v>0</v>
      </c>
      <c r="AF370" s="90" t="s">
        <v>229</v>
      </c>
      <c r="AG370" s="31">
        <v>719439</v>
      </c>
      <c r="AH370" s="31">
        <v>99594</v>
      </c>
      <c r="AI370" s="31">
        <v>150727</v>
      </c>
      <c r="AJ370" s="31">
        <v>969760</v>
      </c>
      <c r="AK370" s="31">
        <v>0</v>
      </c>
      <c r="AL370" s="36">
        <v>22.910061659854946</v>
      </c>
      <c r="AM370" s="31">
        <v>804923</v>
      </c>
      <c r="AN370" s="31">
        <v>164837</v>
      </c>
      <c r="AO370" s="31">
        <v>0</v>
      </c>
    </row>
    <row r="371" spans="1:41" hidden="1" outlineLevel="2" x14ac:dyDescent="0.2">
      <c r="A371" s="35">
        <v>903022643</v>
      </c>
      <c r="B371" s="35" t="s">
        <v>332</v>
      </c>
      <c r="C371" s="31" t="s">
        <v>229</v>
      </c>
      <c r="D371" s="6" t="s">
        <v>330</v>
      </c>
      <c r="E371" s="90" t="s">
        <v>229</v>
      </c>
      <c r="F371" s="31">
        <v>8268</v>
      </c>
      <c r="G371" s="31">
        <v>6194</v>
      </c>
      <c r="H371" s="33">
        <v>2.7142900000000001</v>
      </c>
      <c r="I371" s="33">
        <v>0</v>
      </c>
      <c r="J371" s="33">
        <v>6.0571400000000004</v>
      </c>
      <c r="K371" s="33">
        <v>0.42857000000000001</v>
      </c>
      <c r="L371" s="90" t="s">
        <v>229</v>
      </c>
      <c r="M371" s="31">
        <v>64257</v>
      </c>
      <c r="N371" s="32">
        <v>7.7717706821480403</v>
      </c>
      <c r="O371" s="31">
        <v>103</v>
      </c>
      <c r="P371" s="114">
        <v>265</v>
      </c>
      <c r="Q371" s="31">
        <v>119352</v>
      </c>
      <c r="R371" s="32">
        <v>14.435413642960812</v>
      </c>
      <c r="S371" s="32">
        <v>1.8574163126196368</v>
      </c>
      <c r="T371" s="31">
        <v>42542</v>
      </c>
      <c r="U371" s="31">
        <v>31426</v>
      </c>
      <c r="V371" s="31">
        <v>10</v>
      </c>
      <c r="W371" s="90" t="s">
        <v>229</v>
      </c>
      <c r="X371" s="31">
        <v>8268</v>
      </c>
      <c r="Y371" s="31">
        <v>265535</v>
      </c>
      <c r="Z371" s="31">
        <v>32416</v>
      </c>
      <c r="AA371" s="31">
        <v>0</v>
      </c>
      <c r="AB371" s="31">
        <v>102835</v>
      </c>
      <c r="AC371" s="31">
        <v>400786</v>
      </c>
      <c r="AD371" s="31">
        <v>0</v>
      </c>
      <c r="AE371" s="31">
        <v>0</v>
      </c>
      <c r="AF371" s="90" t="s">
        <v>229</v>
      </c>
      <c r="AG371" s="31">
        <v>234048</v>
      </c>
      <c r="AH371" s="31">
        <v>59253</v>
      </c>
      <c r="AI371" s="31">
        <v>68554</v>
      </c>
      <c r="AJ371" s="31">
        <v>361855</v>
      </c>
      <c r="AK371" s="31">
        <v>0</v>
      </c>
      <c r="AL371" s="36">
        <v>43.765723270440255</v>
      </c>
      <c r="AM371" s="31">
        <v>329439</v>
      </c>
      <c r="AN371" s="31">
        <v>32416</v>
      </c>
      <c r="AO371" s="31">
        <v>0</v>
      </c>
    </row>
    <row r="372" spans="1:41" hidden="1" outlineLevel="2" x14ac:dyDescent="0.2">
      <c r="A372" s="35">
        <v>902022673</v>
      </c>
      <c r="B372" s="35" t="s">
        <v>332</v>
      </c>
      <c r="C372" s="31" t="s">
        <v>229</v>
      </c>
      <c r="D372" s="6" t="s">
        <v>330</v>
      </c>
      <c r="E372" s="90" t="s">
        <v>229</v>
      </c>
      <c r="F372" s="31">
        <v>27126</v>
      </c>
      <c r="G372" s="31">
        <v>6056</v>
      </c>
      <c r="H372" s="33">
        <v>1</v>
      </c>
      <c r="I372" s="33">
        <v>0</v>
      </c>
      <c r="J372" s="33">
        <v>5.6842100000000002</v>
      </c>
      <c r="K372" s="33">
        <v>1.0789500000000001</v>
      </c>
      <c r="L372" s="90" t="s">
        <v>229</v>
      </c>
      <c r="M372" s="31">
        <v>43495</v>
      </c>
      <c r="N372" s="32">
        <v>1.603443191034432</v>
      </c>
      <c r="O372" s="31">
        <v>72</v>
      </c>
      <c r="P372" s="114">
        <v>265</v>
      </c>
      <c r="Q372" s="31">
        <v>118857</v>
      </c>
      <c r="R372" s="32">
        <v>4.3816633488166339</v>
      </c>
      <c r="S372" s="32">
        <v>2.7326589263133694</v>
      </c>
      <c r="T372" s="31">
        <v>21869</v>
      </c>
      <c r="U372" s="31">
        <v>31627</v>
      </c>
      <c r="V372" s="31">
        <v>11</v>
      </c>
      <c r="W372" s="90" t="s">
        <v>229</v>
      </c>
      <c r="X372" s="31">
        <v>27126</v>
      </c>
      <c r="Y372" s="31">
        <v>194987</v>
      </c>
      <c r="Z372" s="31">
        <v>51849</v>
      </c>
      <c r="AA372" s="31">
        <v>0</v>
      </c>
      <c r="AB372" s="31">
        <v>52159</v>
      </c>
      <c r="AC372" s="31">
        <v>298995</v>
      </c>
      <c r="AD372" s="31">
        <v>0</v>
      </c>
      <c r="AE372" s="31">
        <v>0</v>
      </c>
      <c r="AF372" s="90" t="s">
        <v>229</v>
      </c>
      <c r="AG372" s="31">
        <v>166498</v>
      </c>
      <c r="AH372" s="31">
        <v>41532</v>
      </c>
      <c r="AI372" s="31">
        <v>79539</v>
      </c>
      <c r="AJ372" s="31">
        <v>287569</v>
      </c>
      <c r="AK372" s="31">
        <v>0</v>
      </c>
      <c r="AL372" s="36">
        <v>10.601231291012313</v>
      </c>
      <c r="AM372" s="31">
        <v>235720</v>
      </c>
      <c r="AN372" s="31">
        <v>51849</v>
      </c>
      <c r="AO372" s="31">
        <v>0</v>
      </c>
    </row>
    <row r="373" spans="1:41" hidden="1" outlineLevel="2" x14ac:dyDescent="0.2">
      <c r="A373" s="14">
        <v>902022824</v>
      </c>
      <c r="B373" s="35" t="s">
        <v>332</v>
      </c>
      <c r="C373" s="31" t="s">
        <v>229</v>
      </c>
      <c r="D373" s="6" t="s">
        <v>330</v>
      </c>
      <c r="E373" s="90" t="s">
        <v>229</v>
      </c>
      <c r="F373" s="31">
        <v>21026</v>
      </c>
      <c r="G373" s="31">
        <v>4025</v>
      </c>
      <c r="H373" s="33">
        <v>3.4</v>
      </c>
      <c r="I373" s="33">
        <v>0</v>
      </c>
      <c r="J373" s="33">
        <v>3.375</v>
      </c>
      <c r="K373" s="33">
        <v>0.5</v>
      </c>
      <c r="L373" s="90" t="s">
        <v>229</v>
      </c>
      <c r="M373" s="31">
        <v>28693</v>
      </c>
      <c r="N373" s="32">
        <v>1.3646437743745838</v>
      </c>
      <c r="O373" s="31">
        <v>28</v>
      </c>
      <c r="P373" s="114">
        <v>265</v>
      </c>
      <c r="Q373" s="31">
        <v>116702</v>
      </c>
      <c r="R373" s="32">
        <v>5.5503662132597738</v>
      </c>
      <c r="S373" s="32">
        <v>4.0672637925626463</v>
      </c>
      <c r="T373" s="31">
        <v>29432</v>
      </c>
      <c r="U373" s="31">
        <v>31187</v>
      </c>
      <c r="V373" s="31">
        <v>10</v>
      </c>
      <c r="W373" s="90" t="s">
        <v>229</v>
      </c>
      <c r="X373" s="31">
        <v>21026</v>
      </c>
      <c r="Y373" s="31">
        <v>289295</v>
      </c>
      <c r="Z373" s="31">
        <v>74122</v>
      </c>
      <c r="AA373" s="31">
        <v>0</v>
      </c>
      <c r="AB373" s="31">
        <v>16313</v>
      </c>
      <c r="AC373" s="31">
        <v>379730</v>
      </c>
      <c r="AD373" s="31">
        <v>0</v>
      </c>
      <c r="AE373" s="31">
        <v>0</v>
      </c>
      <c r="AF373" s="90" t="s">
        <v>229</v>
      </c>
      <c r="AG373" s="31">
        <v>239317</v>
      </c>
      <c r="AH373" s="31">
        <v>59471</v>
      </c>
      <c r="AI373" s="31">
        <v>72185</v>
      </c>
      <c r="AJ373" s="31">
        <v>370973</v>
      </c>
      <c r="AK373" s="31">
        <v>0</v>
      </c>
      <c r="AL373" s="36">
        <v>17.643536573765815</v>
      </c>
      <c r="AM373" s="31">
        <v>296851</v>
      </c>
      <c r="AN373" s="31">
        <v>74122</v>
      </c>
      <c r="AO373" s="31">
        <v>0</v>
      </c>
    </row>
    <row r="374" spans="1:41" hidden="1" outlineLevel="2" x14ac:dyDescent="0.2">
      <c r="A374" s="35">
        <v>902024253</v>
      </c>
      <c r="B374" s="35" t="s">
        <v>332</v>
      </c>
      <c r="C374" s="31" t="s">
        <v>229</v>
      </c>
      <c r="D374" s="6" t="s">
        <v>330</v>
      </c>
      <c r="E374" s="90" t="s">
        <v>229</v>
      </c>
      <c r="F374" s="31">
        <v>17024</v>
      </c>
      <c r="G374" s="31">
        <v>3573</v>
      </c>
      <c r="H374" s="33">
        <v>3.2</v>
      </c>
      <c r="I374" s="33">
        <v>1.05</v>
      </c>
      <c r="J374" s="33">
        <v>0.32</v>
      </c>
      <c r="K374" s="33">
        <v>1.1466700000000001</v>
      </c>
      <c r="L374" s="90" t="s">
        <v>229</v>
      </c>
      <c r="M374" s="31">
        <v>24220</v>
      </c>
      <c r="N374" s="32">
        <v>1.4226973684210527</v>
      </c>
      <c r="O374" s="31">
        <v>16</v>
      </c>
      <c r="P374" s="114">
        <v>265</v>
      </c>
      <c r="Q374" s="31">
        <v>78719</v>
      </c>
      <c r="R374" s="32">
        <v>4.6240014097744364</v>
      </c>
      <c r="S374" s="32">
        <v>3.2501651527663089</v>
      </c>
      <c r="T374" s="31">
        <v>19757</v>
      </c>
      <c r="U374" s="31">
        <v>19534</v>
      </c>
      <c r="V374" s="31">
        <v>11</v>
      </c>
      <c r="W374" s="90" t="s">
        <v>229</v>
      </c>
      <c r="X374" s="31">
        <v>17024</v>
      </c>
      <c r="Y374" s="31">
        <v>213413</v>
      </c>
      <c r="Z374" s="31">
        <v>33750</v>
      </c>
      <c r="AA374" s="31">
        <v>0</v>
      </c>
      <c r="AB374" s="31">
        <v>52135</v>
      </c>
      <c r="AC374" s="31">
        <v>299298</v>
      </c>
      <c r="AD374" s="31" t="s">
        <v>1032</v>
      </c>
      <c r="AE374" s="31">
        <v>0</v>
      </c>
      <c r="AF374" s="90" t="s">
        <v>229</v>
      </c>
      <c r="AG374" s="31">
        <v>169914</v>
      </c>
      <c r="AH374" s="31">
        <v>34724</v>
      </c>
      <c r="AI374" s="31">
        <v>72118</v>
      </c>
      <c r="AJ374" s="31">
        <v>276756</v>
      </c>
      <c r="AK374" s="31">
        <v>0</v>
      </c>
      <c r="AL374" s="36">
        <v>16.256813909774436</v>
      </c>
      <c r="AM374" s="31">
        <v>243006</v>
      </c>
      <c r="AN374" s="31">
        <v>33750</v>
      </c>
      <c r="AO374" s="31">
        <v>0</v>
      </c>
    </row>
    <row r="375" spans="1:41" hidden="1" outlineLevel="2" x14ac:dyDescent="0.2">
      <c r="A375" s="35">
        <v>903022943</v>
      </c>
      <c r="B375" s="35" t="s">
        <v>332</v>
      </c>
      <c r="C375" s="31" t="s">
        <v>229</v>
      </c>
      <c r="D375" s="6" t="s">
        <v>330</v>
      </c>
      <c r="E375" s="90" t="s">
        <v>229</v>
      </c>
      <c r="F375" s="31">
        <v>13934</v>
      </c>
      <c r="G375" s="31">
        <v>12371</v>
      </c>
      <c r="H375" s="33">
        <v>8.7714300000000005</v>
      </c>
      <c r="I375" s="33">
        <v>0</v>
      </c>
      <c r="J375" s="33">
        <v>9.1999999999999993</v>
      </c>
      <c r="K375" s="33">
        <v>1</v>
      </c>
      <c r="L375" s="90" t="s">
        <v>229</v>
      </c>
      <c r="M375" s="31">
        <v>89401</v>
      </c>
      <c r="N375" s="32">
        <v>6.4160327257069039</v>
      </c>
      <c r="O375" s="31">
        <v>214</v>
      </c>
      <c r="P375" s="114">
        <v>265</v>
      </c>
      <c r="Q375" s="31">
        <v>319558</v>
      </c>
      <c r="R375" s="32">
        <v>22.933687383378786</v>
      </c>
      <c r="S375" s="32">
        <v>3.5744342904441786</v>
      </c>
      <c r="T375" s="31">
        <v>72682</v>
      </c>
      <c r="U375" s="31">
        <v>63711</v>
      </c>
      <c r="V375" s="31">
        <v>32</v>
      </c>
      <c r="W375" s="90" t="s">
        <v>229</v>
      </c>
      <c r="X375" s="31">
        <v>13934</v>
      </c>
      <c r="Y375" s="31">
        <v>695596</v>
      </c>
      <c r="Z375" s="31">
        <v>50886</v>
      </c>
      <c r="AA375" s="31">
        <v>0</v>
      </c>
      <c r="AB375" s="31">
        <v>302297</v>
      </c>
      <c r="AC375" s="31">
        <v>1048779</v>
      </c>
      <c r="AD375" s="31">
        <v>477081</v>
      </c>
      <c r="AE375" s="31">
        <v>0</v>
      </c>
      <c r="AF375" s="90" t="s">
        <v>229</v>
      </c>
      <c r="AG375" s="31">
        <v>698303</v>
      </c>
      <c r="AH375" s="31">
        <v>129533</v>
      </c>
      <c r="AI375" s="31">
        <v>225247</v>
      </c>
      <c r="AJ375" s="31">
        <v>1053083</v>
      </c>
      <c r="AK375" s="31">
        <v>0</v>
      </c>
      <c r="AL375" s="36">
        <v>75.576503516578157</v>
      </c>
      <c r="AM375" s="31">
        <v>1002197</v>
      </c>
      <c r="AN375" s="31">
        <v>50886</v>
      </c>
      <c r="AO375" s="31">
        <v>0</v>
      </c>
    </row>
    <row r="376" spans="1:41" hidden="1" outlineLevel="2" x14ac:dyDescent="0.2">
      <c r="A376" s="35">
        <v>902023034</v>
      </c>
      <c r="B376" s="35" t="s">
        <v>332</v>
      </c>
      <c r="C376" s="31" t="s">
        <v>229</v>
      </c>
      <c r="D376" s="6" t="s">
        <v>330</v>
      </c>
      <c r="E376" s="90" t="s">
        <v>229</v>
      </c>
      <c r="F376" s="31">
        <v>28757</v>
      </c>
      <c r="G376" s="31">
        <v>13928</v>
      </c>
      <c r="H376" s="33">
        <v>6.0750000000000002</v>
      </c>
      <c r="I376" s="33">
        <v>0</v>
      </c>
      <c r="J376" s="33">
        <v>12.8</v>
      </c>
      <c r="K376" s="33">
        <v>3.7</v>
      </c>
      <c r="L376" s="90" t="s">
        <v>229</v>
      </c>
      <c r="M376" s="31">
        <v>133046</v>
      </c>
      <c r="N376" s="32">
        <v>4.6265604896199184</v>
      </c>
      <c r="O376" s="31">
        <v>158</v>
      </c>
      <c r="P376" s="114">
        <v>265</v>
      </c>
      <c r="Q376" s="31">
        <v>409626</v>
      </c>
      <c r="R376" s="32">
        <v>14.244392669610876</v>
      </c>
      <c r="S376" s="32">
        <v>3.0788298783879258</v>
      </c>
      <c r="T376" s="31">
        <v>76282</v>
      </c>
      <c r="U376" s="31">
        <v>71775</v>
      </c>
      <c r="V376" s="31">
        <v>22</v>
      </c>
      <c r="W376" s="90" t="s">
        <v>229</v>
      </c>
      <c r="X376" s="31">
        <v>28757</v>
      </c>
      <c r="Y376" s="31">
        <v>874489</v>
      </c>
      <c r="Z376" s="31">
        <v>109718</v>
      </c>
      <c r="AA376" s="31">
        <v>0</v>
      </c>
      <c r="AB376" s="31">
        <v>246721</v>
      </c>
      <c r="AC376" s="31">
        <v>1230928</v>
      </c>
      <c r="AD376" s="31" t="s">
        <v>1032</v>
      </c>
      <c r="AE376" s="31">
        <v>0</v>
      </c>
      <c r="AF376" s="90" t="s">
        <v>229</v>
      </c>
      <c r="AG376" s="31">
        <v>761908</v>
      </c>
      <c r="AH376" s="31">
        <v>162255</v>
      </c>
      <c r="AI376" s="31">
        <v>304479</v>
      </c>
      <c r="AJ376" s="31">
        <v>1228642</v>
      </c>
      <c r="AK376" s="31">
        <v>0</v>
      </c>
      <c r="AL376" s="36">
        <v>42.724971311332894</v>
      </c>
      <c r="AM376" s="31">
        <v>1118924</v>
      </c>
      <c r="AN376" s="31">
        <v>109718</v>
      </c>
      <c r="AO376" s="31">
        <v>0</v>
      </c>
    </row>
    <row r="377" spans="1:41" hidden="1" outlineLevel="2" x14ac:dyDescent="0.2">
      <c r="A377" s="35">
        <v>902023094</v>
      </c>
      <c r="B377" s="35" t="s">
        <v>332</v>
      </c>
      <c r="C377" s="31" t="s">
        <v>229</v>
      </c>
      <c r="D377" s="6" t="s">
        <v>330</v>
      </c>
      <c r="E377" s="90" t="s">
        <v>229</v>
      </c>
      <c r="F377" s="31">
        <v>14416</v>
      </c>
      <c r="G377" s="31">
        <v>3054</v>
      </c>
      <c r="H377" s="33">
        <v>2.2000000000000002</v>
      </c>
      <c r="I377" s="33">
        <v>0</v>
      </c>
      <c r="J377" s="33">
        <v>3.1749999999999998</v>
      </c>
      <c r="K377" s="33">
        <v>0.05</v>
      </c>
      <c r="L377" s="90" t="s">
        <v>229</v>
      </c>
      <c r="M377" s="31">
        <v>22387</v>
      </c>
      <c r="N377" s="32">
        <v>1.5529273029966704</v>
      </c>
      <c r="O377" s="31">
        <v>20</v>
      </c>
      <c r="P377" s="114">
        <v>265</v>
      </c>
      <c r="Q377" s="31">
        <v>110085</v>
      </c>
      <c r="R377" s="32">
        <v>7.6363068812430637</v>
      </c>
      <c r="S377" s="32">
        <v>4.9173627551704113</v>
      </c>
      <c r="T377" s="31">
        <v>17573</v>
      </c>
      <c r="U377" s="31">
        <v>28335</v>
      </c>
      <c r="V377" s="31">
        <v>6</v>
      </c>
      <c r="W377" s="90" t="s">
        <v>229</v>
      </c>
      <c r="X377" s="31">
        <v>14416</v>
      </c>
      <c r="Y377" s="31">
        <v>217090</v>
      </c>
      <c r="Z377" s="31">
        <v>25774</v>
      </c>
      <c r="AA377" s="31">
        <v>0</v>
      </c>
      <c r="AB377" s="31">
        <v>59294</v>
      </c>
      <c r="AC377" s="31">
        <v>302158</v>
      </c>
      <c r="AD377" s="31" t="s">
        <v>1032</v>
      </c>
      <c r="AE377" s="31">
        <v>0</v>
      </c>
      <c r="AF377" s="90" t="s">
        <v>229</v>
      </c>
      <c r="AG377" s="31">
        <v>210339</v>
      </c>
      <c r="AH377" s="31">
        <v>33072</v>
      </c>
      <c r="AI377" s="31">
        <v>44193</v>
      </c>
      <c r="AJ377" s="31">
        <v>287604</v>
      </c>
      <c r="AK377" s="31">
        <v>0</v>
      </c>
      <c r="AL377" s="36">
        <v>19.950332963374027</v>
      </c>
      <c r="AM377" s="31">
        <v>261830</v>
      </c>
      <c r="AN377" s="31">
        <v>25774</v>
      </c>
      <c r="AO377" s="31">
        <v>0</v>
      </c>
    </row>
    <row r="378" spans="1:41" hidden="1" outlineLevel="2" x14ac:dyDescent="0.2">
      <c r="A378" s="35">
        <v>902023125</v>
      </c>
      <c r="B378" s="35" t="s">
        <v>332</v>
      </c>
      <c r="C378" s="31" t="s">
        <v>229</v>
      </c>
      <c r="D378" s="6" t="s">
        <v>330</v>
      </c>
      <c r="E378" s="90" t="s">
        <v>229</v>
      </c>
      <c r="F378" s="31">
        <v>13416</v>
      </c>
      <c r="G378" s="31">
        <v>4851</v>
      </c>
      <c r="H378" s="33">
        <v>2</v>
      </c>
      <c r="I378" s="33">
        <v>1</v>
      </c>
      <c r="J378" s="33">
        <v>3.55</v>
      </c>
      <c r="K378" s="33">
        <v>0.375</v>
      </c>
      <c r="L378" s="90" t="s">
        <v>229</v>
      </c>
      <c r="M378" s="31">
        <v>55645</v>
      </c>
      <c r="N378" s="32">
        <v>4.1476595110316037</v>
      </c>
      <c r="O378" s="31">
        <v>72</v>
      </c>
      <c r="P378" s="114">
        <v>265</v>
      </c>
      <c r="Q378" s="31">
        <v>99702</v>
      </c>
      <c r="R378" s="32">
        <v>7.4315742397137745</v>
      </c>
      <c r="S378" s="32">
        <v>1.7917512804384941</v>
      </c>
      <c r="T378" s="31">
        <v>76628</v>
      </c>
      <c r="U378" s="31">
        <v>18740</v>
      </c>
      <c r="V378" s="31">
        <v>11</v>
      </c>
      <c r="W378" s="90" t="s">
        <v>229</v>
      </c>
      <c r="X378" s="31">
        <v>13416</v>
      </c>
      <c r="Y378" s="31">
        <v>507762</v>
      </c>
      <c r="Z378" s="31">
        <v>53625</v>
      </c>
      <c r="AA378" s="31">
        <v>0</v>
      </c>
      <c r="AB378" s="31">
        <v>67777</v>
      </c>
      <c r="AC378" s="31">
        <v>629164</v>
      </c>
      <c r="AD378" s="31">
        <v>0</v>
      </c>
      <c r="AE378" s="31">
        <v>0</v>
      </c>
      <c r="AF378" s="90" t="s">
        <v>229</v>
      </c>
      <c r="AG378" s="31">
        <v>381058</v>
      </c>
      <c r="AH378" s="31">
        <v>85033</v>
      </c>
      <c r="AI378" s="31">
        <v>119880</v>
      </c>
      <c r="AJ378" s="31">
        <v>585971</v>
      </c>
      <c r="AK378" s="31">
        <v>0</v>
      </c>
      <c r="AL378" s="36">
        <v>43.677027429934405</v>
      </c>
      <c r="AM378" s="31">
        <v>532346</v>
      </c>
      <c r="AN378" s="31">
        <v>53625</v>
      </c>
      <c r="AO378" s="31">
        <v>0</v>
      </c>
    </row>
    <row r="379" spans="1:41" hidden="1" outlineLevel="2" x14ac:dyDescent="0.2">
      <c r="A379" s="35">
        <v>902023183</v>
      </c>
      <c r="B379" s="35" t="s">
        <v>332</v>
      </c>
      <c r="C379" s="31" t="s">
        <v>229</v>
      </c>
      <c r="D379" s="6" t="s">
        <v>330</v>
      </c>
      <c r="E379" s="90" t="s">
        <v>229</v>
      </c>
      <c r="F379" s="31">
        <v>9708</v>
      </c>
      <c r="G379" s="31">
        <v>1920</v>
      </c>
      <c r="H379" s="33">
        <v>0.54286000000000001</v>
      </c>
      <c r="I379" s="33">
        <v>1.14286</v>
      </c>
      <c r="J379" s="33">
        <v>3.5428600000000001</v>
      </c>
      <c r="K379" s="33">
        <v>0.42857000000000001</v>
      </c>
      <c r="L379" s="90" t="s">
        <v>229</v>
      </c>
      <c r="M379" s="31">
        <v>28812</v>
      </c>
      <c r="N379" s="32">
        <v>2.9678615574783684</v>
      </c>
      <c r="O379" s="31">
        <v>52</v>
      </c>
      <c r="P379" s="114">
        <v>265</v>
      </c>
      <c r="Q379" s="31">
        <v>34485</v>
      </c>
      <c r="R379" s="32">
        <v>3.5522249690976513</v>
      </c>
      <c r="S379" s="32">
        <v>1.1968971261974177</v>
      </c>
      <c r="T379" s="31">
        <v>14475</v>
      </c>
      <c r="U379" s="31">
        <v>13261</v>
      </c>
      <c r="V379" s="31">
        <v>9</v>
      </c>
      <c r="W379" s="90" t="s">
        <v>229</v>
      </c>
      <c r="X379" s="31">
        <v>9708</v>
      </c>
      <c r="Y379" s="31">
        <v>128177</v>
      </c>
      <c r="Z379" s="31">
        <v>21262</v>
      </c>
      <c r="AA379" s="31">
        <v>0</v>
      </c>
      <c r="AB379" s="31">
        <v>34197</v>
      </c>
      <c r="AC379" s="31">
        <v>183636</v>
      </c>
      <c r="AD379" s="31">
        <v>5000</v>
      </c>
      <c r="AE379" s="31">
        <v>0</v>
      </c>
      <c r="AF379" s="90" t="s">
        <v>229</v>
      </c>
      <c r="AG379" s="31">
        <v>108257</v>
      </c>
      <c r="AH379" s="31">
        <v>21165</v>
      </c>
      <c r="AI379" s="31">
        <v>36994</v>
      </c>
      <c r="AJ379" s="31">
        <v>166416</v>
      </c>
      <c r="AK379" s="31">
        <v>0</v>
      </c>
      <c r="AL379" s="36">
        <v>17.142150803461064</v>
      </c>
      <c r="AM379" s="31">
        <v>145154</v>
      </c>
      <c r="AN379" s="31">
        <v>21262</v>
      </c>
      <c r="AO379" s="31">
        <v>0</v>
      </c>
    </row>
    <row r="380" spans="1:41" hidden="1" outlineLevel="2" x14ac:dyDescent="0.2">
      <c r="A380" s="35">
        <v>902023394</v>
      </c>
      <c r="B380" s="35" t="s">
        <v>332</v>
      </c>
      <c r="C380" s="31" t="s">
        <v>229</v>
      </c>
      <c r="D380" s="6" t="s">
        <v>330</v>
      </c>
      <c r="E380" s="90" t="s">
        <v>229</v>
      </c>
      <c r="F380" s="31">
        <v>19229</v>
      </c>
      <c r="G380" s="31">
        <v>9993</v>
      </c>
      <c r="H380" s="33">
        <v>8.625</v>
      </c>
      <c r="I380" s="33">
        <v>0</v>
      </c>
      <c r="J380" s="33">
        <v>10.85</v>
      </c>
      <c r="K380" s="33">
        <v>1.375</v>
      </c>
      <c r="L380" s="90" t="s">
        <v>229</v>
      </c>
      <c r="M380" s="31">
        <v>65493</v>
      </c>
      <c r="N380" s="32">
        <v>3.4059493473399551</v>
      </c>
      <c r="O380" s="31">
        <v>93</v>
      </c>
      <c r="P380" s="114">
        <v>265</v>
      </c>
      <c r="Q380" s="31">
        <v>329948</v>
      </c>
      <c r="R380" s="32">
        <v>17.158874616464715</v>
      </c>
      <c r="S380" s="32">
        <v>5.0379124486586351</v>
      </c>
      <c r="T380" s="31">
        <v>52099</v>
      </c>
      <c r="U380" s="31">
        <v>60205</v>
      </c>
      <c r="V380" s="31">
        <v>12</v>
      </c>
      <c r="W380" s="90" t="s">
        <v>229</v>
      </c>
      <c r="X380" s="31">
        <v>19229</v>
      </c>
      <c r="Y380" s="31">
        <v>1115340</v>
      </c>
      <c r="Z380" s="31">
        <v>74460</v>
      </c>
      <c r="AA380" s="31">
        <v>0</v>
      </c>
      <c r="AB380" s="31">
        <v>63160</v>
      </c>
      <c r="AC380" s="31">
        <v>1252960</v>
      </c>
      <c r="AD380" s="31">
        <v>0</v>
      </c>
      <c r="AE380" s="31">
        <v>0</v>
      </c>
      <c r="AF380" s="90" t="s">
        <v>229</v>
      </c>
      <c r="AG380" s="31">
        <v>895985</v>
      </c>
      <c r="AH380" s="31">
        <v>150475</v>
      </c>
      <c r="AI380" s="31">
        <v>206500</v>
      </c>
      <c r="AJ380" s="31">
        <v>1252960</v>
      </c>
      <c r="AK380" s="31">
        <v>0</v>
      </c>
      <c r="AL380" s="36">
        <v>65.159914712153522</v>
      </c>
      <c r="AM380" s="31">
        <v>1178866</v>
      </c>
      <c r="AN380" s="31">
        <v>74460</v>
      </c>
      <c r="AO380" s="31">
        <v>-366</v>
      </c>
    </row>
    <row r="381" spans="1:41" hidden="1" outlineLevel="2" x14ac:dyDescent="0.2">
      <c r="A381" s="35">
        <v>902022373</v>
      </c>
      <c r="B381" s="35" t="s">
        <v>332</v>
      </c>
      <c r="C381" s="31" t="s">
        <v>229</v>
      </c>
      <c r="D381" s="6" t="s">
        <v>330</v>
      </c>
      <c r="E381" s="90" t="s">
        <v>229</v>
      </c>
      <c r="F381" s="31">
        <v>20453</v>
      </c>
      <c r="G381" s="31">
        <v>9637</v>
      </c>
      <c r="H381" s="33">
        <v>3.1428600000000002</v>
      </c>
      <c r="I381" s="33">
        <v>1</v>
      </c>
      <c r="J381" s="33">
        <v>6.1428599999999998</v>
      </c>
      <c r="K381" s="33">
        <v>0</v>
      </c>
      <c r="L381" s="90" t="s">
        <v>229</v>
      </c>
      <c r="M381" s="31">
        <v>30083</v>
      </c>
      <c r="N381" s="32">
        <v>1.4708355742433872</v>
      </c>
      <c r="O381" s="31">
        <v>37</v>
      </c>
      <c r="P381" s="114">
        <v>265</v>
      </c>
      <c r="Q381" s="31">
        <v>138143</v>
      </c>
      <c r="R381" s="32">
        <v>6.7541680927003371</v>
      </c>
      <c r="S381" s="32">
        <v>4.5920619619053955</v>
      </c>
      <c r="T381" s="31">
        <v>29869</v>
      </c>
      <c r="U381" s="31">
        <v>33815</v>
      </c>
      <c r="V381" s="31">
        <v>17</v>
      </c>
      <c r="W381" s="90" t="s">
        <v>229</v>
      </c>
      <c r="X381" s="31">
        <v>20453</v>
      </c>
      <c r="Y381" s="31">
        <v>382787</v>
      </c>
      <c r="Z381" s="31">
        <v>56534</v>
      </c>
      <c r="AA381" s="31">
        <v>0</v>
      </c>
      <c r="AB381" s="31">
        <v>64751</v>
      </c>
      <c r="AC381" s="31">
        <v>504072</v>
      </c>
      <c r="AD381" s="31" t="s">
        <v>1032</v>
      </c>
      <c r="AE381" s="31">
        <v>0</v>
      </c>
      <c r="AF381" s="90" t="s">
        <v>229</v>
      </c>
      <c r="AG381" s="31">
        <v>289113</v>
      </c>
      <c r="AH381" s="31">
        <v>57235</v>
      </c>
      <c r="AI381" s="31">
        <v>110452</v>
      </c>
      <c r="AJ381" s="31">
        <v>456800</v>
      </c>
      <c r="AK381" s="31">
        <v>43317</v>
      </c>
      <c r="AL381" s="36">
        <v>22.334131912188919</v>
      </c>
      <c r="AM381" s="31">
        <v>400266</v>
      </c>
      <c r="AN381" s="31">
        <v>56534</v>
      </c>
      <c r="AO381" s="31">
        <v>0</v>
      </c>
    </row>
    <row r="382" spans="1:41" hidden="1" outlineLevel="2" x14ac:dyDescent="0.2">
      <c r="A382" s="35">
        <v>902023723</v>
      </c>
      <c r="B382" s="35" t="s">
        <v>332</v>
      </c>
      <c r="C382" s="31" t="s">
        <v>229</v>
      </c>
      <c r="D382" s="6" t="s">
        <v>330</v>
      </c>
      <c r="E382" s="90" t="s">
        <v>229</v>
      </c>
      <c r="F382" s="31">
        <v>13944</v>
      </c>
      <c r="G382" s="31">
        <v>7326</v>
      </c>
      <c r="H382" s="33">
        <v>4.3142899999999997</v>
      </c>
      <c r="I382" s="33">
        <v>0</v>
      </c>
      <c r="J382" s="33">
        <v>6.3142899999999997</v>
      </c>
      <c r="K382" s="33">
        <v>0.34286</v>
      </c>
      <c r="L382" s="90" t="s">
        <v>229</v>
      </c>
      <c r="M382" s="31">
        <v>57732</v>
      </c>
      <c r="N382" s="32">
        <v>4.1402753872633387</v>
      </c>
      <c r="O382" s="31">
        <v>106</v>
      </c>
      <c r="P382" s="114">
        <v>265</v>
      </c>
      <c r="Q382" s="31">
        <v>154235</v>
      </c>
      <c r="R382" s="32">
        <v>11.061029833620195</v>
      </c>
      <c r="S382" s="32">
        <v>2.6715686274509802</v>
      </c>
      <c r="T382" s="31">
        <v>51234</v>
      </c>
      <c r="U382" s="31">
        <v>43539</v>
      </c>
      <c r="V382" s="31">
        <v>18</v>
      </c>
      <c r="W382" s="90" t="s">
        <v>229</v>
      </c>
      <c r="X382" s="31">
        <v>13944</v>
      </c>
      <c r="Y382" s="31">
        <v>529054</v>
      </c>
      <c r="Z382" s="31">
        <v>54235</v>
      </c>
      <c r="AA382" s="31">
        <v>0</v>
      </c>
      <c r="AB382" s="31">
        <v>83948</v>
      </c>
      <c r="AC382" s="31">
        <v>667237</v>
      </c>
      <c r="AD382" s="31">
        <v>0</v>
      </c>
      <c r="AE382" s="31">
        <v>0</v>
      </c>
      <c r="AF382" s="90" t="s">
        <v>229</v>
      </c>
      <c r="AG382" s="31">
        <v>477858</v>
      </c>
      <c r="AH382" s="31">
        <v>97386</v>
      </c>
      <c r="AI382" s="31">
        <v>132182</v>
      </c>
      <c r="AJ382" s="31">
        <v>707426</v>
      </c>
      <c r="AK382" s="31">
        <v>0</v>
      </c>
      <c r="AL382" s="36">
        <v>50.7333620195066</v>
      </c>
      <c r="AM382" s="31">
        <v>653191</v>
      </c>
      <c r="AN382" s="31">
        <v>54235</v>
      </c>
      <c r="AO382" s="31">
        <v>0</v>
      </c>
    </row>
    <row r="383" spans="1:41" hidden="1" outlineLevel="2" x14ac:dyDescent="0.2">
      <c r="A383" s="35">
        <v>902023783</v>
      </c>
      <c r="B383" s="35" t="s">
        <v>332</v>
      </c>
      <c r="C383" s="31" t="s">
        <v>229</v>
      </c>
      <c r="D383" s="6" t="s">
        <v>330</v>
      </c>
      <c r="E383" s="90" t="s">
        <v>229</v>
      </c>
      <c r="F383" s="31">
        <v>15930</v>
      </c>
      <c r="G383" s="31">
        <v>5448</v>
      </c>
      <c r="H383" s="33">
        <v>2</v>
      </c>
      <c r="I383" s="33">
        <v>0</v>
      </c>
      <c r="J383" s="33">
        <v>8.4499999999999993</v>
      </c>
      <c r="K383" s="33">
        <v>0</v>
      </c>
      <c r="L383" s="90" t="s">
        <v>229</v>
      </c>
      <c r="M383" s="31">
        <v>55793</v>
      </c>
      <c r="N383" s="32">
        <v>3.5023854362837414</v>
      </c>
      <c r="O383" s="31">
        <v>29</v>
      </c>
      <c r="P383" s="114">
        <v>265</v>
      </c>
      <c r="Q383" s="31">
        <v>110265</v>
      </c>
      <c r="R383" s="32">
        <v>6.9218455743879472</v>
      </c>
      <c r="S383" s="32">
        <v>1.9763231946659976</v>
      </c>
      <c r="T383" s="31">
        <v>57865</v>
      </c>
      <c r="U383" s="31">
        <v>29515</v>
      </c>
      <c r="V383" s="31">
        <v>24</v>
      </c>
      <c r="W383" s="90" t="s">
        <v>229</v>
      </c>
      <c r="X383" s="31">
        <v>15930</v>
      </c>
      <c r="Y383" s="31">
        <v>569051</v>
      </c>
      <c r="Z383" s="31">
        <v>70321</v>
      </c>
      <c r="AA383" s="31">
        <v>0</v>
      </c>
      <c r="AB383" s="31">
        <v>26575</v>
      </c>
      <c r="AC383" s="31">
        <v>665947</v>
      </c>
      <c r="AD383" s="31">
        <v>0</v>
      </c>
      <c r="AE383" s="31">
        <v>0</v>
      </c>
      <c r="AF383" s="90" t="s">
        <v>229</v>
      </c>
      <c r="AG383" s="31">
        <v>425158</v>
      </c>
      <c r="AH383" s="31">
        <v>85658</v>
      </c>
      <c r="AI383" s="31">
        <v>46650</v>
      </c>
      <c r="AJ383" s="31">
        <v>557466</v>
      </c>
      <c r="AK383" s="31">
        <v>0</v>
      </c>
      <c r="AL383" s="36">
        <v>34.994726930320148</v>
      </c>
      <c r="AM383" s="31">
        <v>487145</v>
      </c>
      <c r="AN383" s="31">
        <v>70321</v>
      </c>
      <c r="AO383" s="31">
        <v>0</v>
      </c>
    </row>
    <row r="384" spans="1:41" outlineLevel="1" collapsed="1" x14ac:dyDescent="0.2">
      <c r="C384" s="31"/>
      <c r="D384" s="113"/>
      <c r="E384" s="90" t="s">
        <v>229</v>
      </c>
      <c r="F384" s="31">
        <v>1222904</v>
      </c>
      <c r="G384" s="31">
        <v>519111</v>
      </c>
      <c r="H384" s="33">
        <v>277.54393999999991</v>
      </c>
      <c r="I384" s="33">
        <v>29.433810000000001</v>
      </c>
      <c r="J384" s="33">
        <v>529.08388000000014</v>
      </c>
      <c r="K384" s="33">
        <v>44.633240000000001</v>
      </c>
      <c r="L384" s="90" t="s">
        <v>229</v>
      </c>
      <c r="M384" s="31">
        <v>4758282</v>
      </c>
      <c r="N384" s="32">
        <v>150.89210622864044</v>
      </c>
      <c r="O384" s="31">
        <v>4116</v>
      </c>
      <c r="P384" s="114">
        <v>12687</v>
      </c>
      <c r="Q384" s="31">
        <v>11251799</v>
      </c>
      <c r="R384" s="32">
        <v>9.2008849427264945</v>
      </c>
      <c r="S384" s="32">
        <v>2.364676788807389</v>
      </c>
      <c r="T384" s="31">
        <v>2153880</v>
      </c>
      <c r="U384" s="31">
        <v>2154497</v>
      </c>
      <c r="V384" s="31">
        <v>1366</v>
      </c>
      <c r="W384" s="90" t="s">
        <v>229</v>
      </c>
      <c r="X384" s="31">
        <v>1222904</v>
      </c>
      <c r="Y384" s="31">
        <v>45607860</v>
      </c>
      <c r="Z384" s="31">
        <v>8916827</v>
      </c>
      <c r="AA384" s="31">
        <v>51376</v>
      </c>
      <c r="AB384" s="31">
        <v>9871450</v>
      </c>
      <c r="AC384" s="31">
        <v>64447513</v>
      </c>
      <c r="AD384" s="31">
        <v>610111</v>
      </c>
      <c r="AE384" s="31">
        <v>0</v>
      </c>
      <c r="AF384" s="90" t="s">
        <v>229</v>
      </c>
      <c r="AG384" s="31">
        <v>37872458</v>
      </c>
      <c r="AH384" s="31">
        <v>8079213</v>
      </c>
      <c r="AI384" s="31">
        <v>14890578</v>
      </c>
      <c r="AJ384" s="31">
        <v>60842249</v>
      </c>
      <c r="AK384" s="31">
        <v>3519199</v>
      </c>
      <c r="AL384" s="36">
        <v>49.752269188750709</v>
      </c>
      <c r="AM384" s="31">
        <v>51943918</v>
      </c>
      <c r="AN384" s="31">
        <v>8862634</v>
      </c>
      <c r="AO384" s="31">
        <v>35697</v>
      </c>
    </row>
    <row r="385" spans="1:41" hidden="1" outlineLevel="2" x14ac:dyDescent="0.2">
      <c r="A385" s="35">
        <v>916490483</v>
      </c>
      <c r="B385" s="35" t="s">
        <v>898</v>
      </c>
      <c r="C385" s="31" t="s">
        <v>368</v>
      </c>
      <c r="E385" s="90" t="s">
        <v>368</v>
      </c>
      <c r="F385" s="31">
        <v>12577</v>
      </c>
      <c r="G385" s="31">
        <v>9286</v>
      </c>
      <c r="H385" s="33">
        <v>0</v>
      </c>
      <c r="I385" s="33">
        <v>1.14286</v>
      </c>
      <c r="J385" s="33">
        <v>2.5428600000000001</v>
      </c>
      <c r="K385" s="33">
        <v>0</v>
      </c>
      <c r="L385" s="90" t="s">
        <v>368</v>
      </c>
      <c r="M385" s="31">
        <v>60219</v>
      </c>
      <c r="N385" s="32">
        <v>4.7880257613103288</v>
      </c>
      <c r="O385" s="31">
        <v>54</v>
      </c>
      <c r="P385" s="114">
        <v>0</v>
      </c>
      <c r="Q385" s="31">
        <v>65766</v>
      </c>
      <c r="R385" s="32">
        <v>5.2290689353581934</v>
      </c>
      <c r="S385" s="32">
        <v>1.0921137846858964</v>
      </c>
      <c r="T385" s="31">
        <v>8</v>
      </c>
      <c r="U385" s="31">
        <v>4</v>
      </c>
      <c r="V385" s="31">
        <v>6</v>
      </c>
      <c r="W385" s="90" t="s">
        <v>368</v>
      </c>
      <c r="X385" s="31">
        <v>12577</v>
      </c>
      <c r="Y385" s="31">
        <v>8413</v>
      </c>
      <c r="Z385" s="31">
        <v>36535</v>
      </c>
      <c r="AA385" s="31">
        <v>0</v>
      </c>
      <c r="AB385" s="31">
        <v>39824</v>
      </c>
      <c r="AC385" s="31">
        <v>84772</v>
      </c>
      <c r="AD385" s="31">
        <v>4000</v>
      </c>
      <c r="AE385" s="31">
        <v>0</v>
      </c>
      <c r="AF385" s="90" t="s">
        <v>368</v>
      </c>
      <c r="AG385" s="31">
        <v>73383</v>
      </c>
      <c r="AH385" s="31">
        <v>17479</v>
      </c>
      <c r="AI385" s="31">
        <v>73858</v>
      </c>
      <c r="AJ385" s="31">
        <v>164720</v>
      </c>
      <c r="AK385" s="31">
        <v>0</v>
      </c>
      <c r="AL385" s="36">
        <v>13.096922954599666</v>
      </c>
      <c r="AM385" s="31">
        <v>128185</v>
      </c>
      <c r="AN385" s="31">
        <v>36535</v>
      </c>
      <c r="AO385" s="31">
        <v>0</v>
      </c>
    </row>
    <row r="386" spans="1:41" hidden="1" outlineLevel="2" x14ac:dyDescent="0.2">
      <c r="A386" s="35">
        <v>916490605</v>
      </c>
      <c r="B386" s="35" t="s">
        <v>898</v>
      </c>
      <c r="C386" s="31" t="s">
        <v>368</v>
      </c>
      <c r="E386" s="90" t="s">
        <v>368</v>
      </c>
      <c r="F386" s="31">
        <v>4321</v>
      </c>
      <c r="G386" s="31">
        <v>4238</v>
      </c>
      <c r="H386" s="33">
        <v>0</v>
      </c>
      <c r="I386" s="33">
        <v>0.85714000000000001</v>
      </c>
      <c r="J386" s="33">
        <v>0.28571000000000002</v>
      </c>
      <c r="K386" s="33">
        <v>0.28571000000000002</v>
      </c>
      <c r="L386" s="90" t="s">
        <v>368</v>
      </c>
      <c r="M386" s="31">
        <v>23132</v>
      </c>
      <c r="N386" s="32">
        <v>5.3533904188845174</v>
      </c>
      <c r="O386" s="31">
        <v>14</v>
      </c>
      <c r="P386" s="114">
        <v>0</v>
      </c>
      <c r="Q386" s="31">
        <v>4391</v>
      </c>
      <c r="R386" s="32">
        <v>1.016199953714418</v>
      </c>
      <c r="S386" s="32">
        <v>0.18982362095798028</v>
      </c>
      <c r="T386" s="31">
        <v>12</v>
      </c>
      <c r="U386" s="31">
        <v>90</v>
      </c>
      <c r="V386" s="31">
        <v>5</v>
      </c>
      <c r="W386" s="90" t="s">
        <v>368</v>
      </c>
      <c r="X386" s="31">
        <v>4321</v>
      </c>
      <c r="Y386" s="31">
        <v>14199</v>
      </c>
      <c r="Z386" s="31">
        <v>6839</v>
      </c>
      <c r="AA386" s="31">
        <v>0</v>
      </c>
      <c r="AB386" s="31">
        <v>31162</v>
      </c>
      <c r="AC386" s="31">
        <v>52200</v>
      </c>
      <c r="AD386" s="31">
        <v>0</v>
      </c>
      <c r="AE386" s="31">
        <v>0</v>
      </c>
      <c r="AF386" s="90" t="s">
        <v>368</v>
      </c>
      <c r="AG386" s="31">
        <v>31944</v>
      </c>
      <c r="AH386" s="31">
        <v>8314</v>
      </c>
      <c r="AI386" s="31">
        <v>18556</v>
      </c>
      <c r="AJ386" s="31">
        <v>58814</v>
      </c>
      <c r="AK386" s="31">
        <v>0</v>
      </c>
      <c r="AL386" s="36">
        <v>13.611201110853969</v>
      </c>
      <c r="AM386" s="31">
        <v>51975</v>
      </c>
      <c r="AN386" s="31">
        <v>6839</v>
      </c>
      <c r="AO386" s="31">
        <v>0</v>
      </c>
    </row>
    <row r="387" spans="1:41" hidden="1" outlineLevel="2" x14ac:dyDescent="0.2">
      <c r="A387" s="35">
        <v>916490722</v>
      </c>
      <c r="B387" s="35" t="s">
        <v>898</v>
      </c>
      <c r="C387" s="31" t="s">
        <v>368</v>
      </c>
      <c r="E387" s="90" t="s">
        <v>368</v>
      </c>
      <c r="F387" s="31">
        <v>20912</v>
      </c>
      <c r="G387" s="31">
        <v>6604</v>
      </c>
      <c r="H387" s="33">
        <v>1</v>
      </c>
      <c r="I387" s="33">
        <v>0</v>
      </c>
      <c r="J387" s="33">
        <v>4.2857099999999999</v>
      </c>
      <c r="K387" s="33">
        <v>0.34286</v>
      </c>
      <c r="L387" s="90" t="s">
        <v>368</v>
      </c>
      <c r="M387" s="31">
        <v>55595</v>
      </c>
      <c r="N387" s="32">
        <v>2.6585214231063503</v>
      </c>
      <c r="O387" s="31">
        <v>29</v>
      </c>
      <c r="P387" s="114">
        <v>0</v>
      </c>
      <c r="Q387" s="31">
        <v>31489</v>
      </c>
      <c r="R387" s="32">
        <v>1.5057861514919664</v>
      </c>
      <c r="S387" s="32">
        <v>0.56639985610216748</v>
      </c>
      <c r="T387" s="31">
        <v>38</v>
      </c>
      <c r="U387" s="31">
        <v>59</v>
      </c>
      <c r="V387" s="31">
        <v>8</v>
      </c>
      <c r="W387" s="90" t="s">
        <v>368</v>
      </c>
      <c r="X387" s="31">
        <v>20912</v>
      </c>
      <c r="Y387" s="31">
        <v>22080</v>
      </c>
      <c r="Z387" s="31">
        <v>36735</v>
      </c>
      <c r="AA387" s="31">
        <v>10888</v>
      </c>
      <c r="AB387" s="31">
        <v>79350</v>
      </c>
      <c r="AC387" s="31">
        <v>149053</v>
      </c>
      <c r="AD387" s="31">
        <v>0</v>
      </c>
      <c r="AE387" s="31">
        <v>10888</v>
      </c>
      <c r="AF387" s="90" t="s">
        <v>368</v>
      </c>
      <c r="AG387" s="31">
        <v>106570</v>
      </c>
      <c r="AH387" s="31">
        <v>7419</v>
      </c>
      <c r="AI387" s="31">
        <v>25843</v>
      </c>
      <c r="AJ387" s="31">
        <v>139832</v>
      </c>
      <c r="AK387" s="31">
        <v>0</v>
      </c>
      <c r="AL387" s="36">
        <v>6.686687069625096</v>
      </c>
      <c r="AM387" s="31">
        <v>92209</v>
      </c>
      <c r="AN387" s="31">
        <v>36735</v>
      </c>
      <c r="AO387" s="31">
        <v>10888</v>
      </c>
    </row>
    <row r="388" spans="1:41" hidden="1" outlineLevel="2" x14ac:dyDescent="0.2">
      <c r="A388" s="35">
        <v>929541382</v>
      </c>
      <c r="B388" s="35" t="s">
        <v>630</v>
      </c>
      <c r="C388" s="31" t="s">
        <v>368</v>
      </c>
      <c r="D388" s="6" t="s">
        <v>328</v>
      </c>
      <c r="E388" s="90" t="s">
        <v>368</v>
      </c>
      <c r="F388" s="31">
        <v>62118</v>
      </c>
      <c r="G388" s="31">
        <v>5558</v>
      </c>
      <c r="H388" s="33">
        <v>5.0133299999999998</v>
      </c>
      <c r="I388" s="33">
        <v>0</v>
      </c>
      <c r="J388" s="33">
        <v>5.2266700000000004</v>
      </c>
      <c r="K388" s="33">
        <v>0.88</v>
      </c>
      <c r="L388" s="90" t="s">
        <v>368</v>
      </c>
      <c r="M388" s="31">
        <v>106772</v>
      </c>
      <c r="N388" s="32">
        <v>1.7188576580057311</v>
      </c>
      <c r="O388" s="31">
        <v>115</v>
      </c>
      <c r="P388" s="114">
        <v>0</v>
      </c>
      <c r="Q388" s="31">
        <v>59310</v>
      </c>
      <c r="R388" s="32">
        <v>0.95479571138800345</v>
      </c>
      <c r="S388" s="32">
        <v>0.55548271082306222</v>
      </c>
      <c r="T388" s="31">
        <v>512</v>
      </c>
      <c r="U388" s="31">
        <v>1347</v>
      </c>
      <c r="V388" s="31">
        <v>17</v>
      </c>
      <c r="W388" s="90" t="s">
        <v>368</v>
      </c>
      <c r="X388" s="31">
        <v>62118</v>
      </c>
      <c r="Y388" s="31">
        <v>72855</v>
      </c>
      <c r="Z388" s="31">
        <v>337293</v>
      </c>
      <c r="AA388" s="31">
        <v>0</v>
      </c>
      <c r="AB388" s="31">
        <v>463654</v>
      </c>
      <c r="AC388" s="31">
        <v>873802</v>
      </c>
      <c r="AD388" s="31">
        <v>0</v>
      </c>
      <c r="AE388" s="31">
        <v>0</v>
      </c>
      <c r="AF388" s="90" t="s">
        <v>368</v>
      </c>
      <c r="AG388" s="31">
        <v>514900</v>
      </c>
      <c r="AH388" s="31">
        <v>73173</v>
      </c>
      <c r="AI388" s="31">
        <v>391511</v>
      </c>
      <c r="AJ388" s="31">
        <v>979584</v>
      </c>
      <c r="AK388" s="31">
        <v>0</v>
      </c>
      <c r="AL388" s="36">
        <v>15.769728581087607</v>
      </c>
      <c r="AM388" s="31">
        <v>669212</v>
      </c>
      <c r="AN388" s="31">
        <v>310372</v>
      </c>
      <c r="AO388" s="31">
        <v>0</v>
      </c>
    </row>
    <row r="389" spans="1:41" hidden="1" outlineLevel="2" x14ac:dyDescent="0.2">
      <c r="A389" s="35">
        <v>929540933</v>
      </c>
      <c r="B389" s="35" t="s">
        <v>630</v>
      </c>
      <c r="C389" s="31" t="s">
        <v>368</v>
      </c>
      <c r="D389" s="6" t="s">
        <v>330</v>
      </c>
      <c r="E389" s="90" t="s">
        <v>368</v>
      </c>
      <c r="F389" s="31">
        <v>4397</v>
      </c>
      <c r="G389" s="31">
        <v>2506</v>
      </c>
      <c r="H389" s="33">
        <v>0</v>
      </c>
      <c r="I389" s="33">
        <v>0.8</v>
      </c>
      <c r="J389" s="33">
        <v>1.02857</v>
      </c>
      <c r="K389" s="33">
        <v>8.5709999999999995E-2</v>
      </c>
      <c r="L389" s="90" t="s">
        <v>368</v>
      </c>
      <c r="M389" s="31">
        <v>13372</v>
      </c>
      <c r="N389" s="32">
        <v>3.041164430293382</v>
      </c>
      <c r="O389" s="31">
        <v>34</v>
      </c>
      <c r="P389" s="114">
        <v>0</v>
      </c>
      <c r="Q389" s="31">
        <v>5553</v>
      </c>
      <c r="R389" s="32">
        <v>1.2629065271776212</v>
      </c>
      <c r="S389" s="32">
        <v>0.41527071492671253</v>
      </c>
      <c r="T389" s="31">
        <v>14</v>
      </c>
      <c r="U389" s="31">
        <v>19</v>
      </c>
      <c r="V389" s="31">
        <v>6</v>
      </c>
      <c r="W389" s="90" t="s">
        <v>368</v>
      </c>
      <c r="X389" s="31">
        <v>4397</v>
      </c>
      <c r="Y389" s="31">
        <v>10672</v>
      </c>
      <c r="Z389" s="31">
        <v>14670</v>
      </c>
      <c r="AA389" s="31">
        <v>0</v>
      </c>
      <c r="AB389" s="31">
        <v>22428</v>
      </c>
      <c r="AC389" s="31">
        <v>47770</v>
      </c>
      <c r="AD389" s="31">
        <v>0</v>
      </c>
      <c r="AE389" s="31">
        <v>0</v>
      </c>
      <c r="AF389" s="90" t="s">
        <v>368</v>
      </c>
      <c r="AG389" s="31">
        <v>36976</v>
      </c>
      <c r="AH389" s="31">
        <v>7149</v>
      </c>
      <c r="AI389" s="31">
        <v>21614</v>
      </c>
      <c r="AJ389" s="31">
        <v>65739</v>
      </c>
      <c r="AK389" s="31">
        <v>0</v>
      </c>
      <c r="AL389" s="36">
        <v>14.950875596997953</v>
      </c>
      <c r="AM389" s="31">
        <v>51069</v>
      </c>
      <c r="AN389" s="31">
        <v>14670</v>
      </c>
      <c r="AO389" s="31">
        <v>0</v>
      </c>
    </row>
    <row r="390" spans="1:41" hidden="1" outlineLevel="2" x14ac:dyDescent="0.2">
      <c r="A390" s="35">
        <v>929541173</v>
      </c>
      <c r="B390" s="35" t="s">
        <v>630</v>
      </c>
      <c r="C390" s="31" t="s">
        <v>368</v>
      </c>
      <c r="D390" s="6" t="s">
        <v>330</v>
      </c>
      <c r="E390" s="90" t="s">
        <v>368</v>
      </c>
      <c r="F390" s="31">
        <v>6426</v>
      </c>
      <c r="G390" s="31">
        <v>1317</v>
      </c>
      <c r="H390" s="33">
        <v>0</v>
      </c>
      <c r="I390" s="33">
        <v>1.14286</v>
      </c>
      <c r="J390" s="33">
        <v>1.4</v>
      </c>
      <c r="K390" s="33">
        <v>0.25713999999999998</v>
      </c>
      <c r="L390" s="90" t="s">
        <v>368</v>
      </c>
      <c r="M390" s="31">
        <v>33547</v>
      </c>
      <c r="N390" s="32">
        <v>5.2205104263927797</v>
      </c>
      <c r="O390" s="31">
        <v>50</v>
      </c>
      <c r="P390" s="114">
        <v>0</v>
      </c>
      <c r="Q390" s="31">
        <v>35922</v>
      </c>
      <c r="R390" s="32">
        <v>5.5901027077497663</v>
      </c>
      <c r="S390" s="32">
        <v>1.0707961963811965</v>
      </c>
      <c r="T390" s="31">
        <v>63</v>
      </c>
      <c r="U390" s="31">
        <v>475</v>
      </c>
      <c r="V390" s="31">
        <v>5</v>
      </c>
      <c r="W390" s="90" t="s">
        <v>368</v>
      </c>
      <c r="X390" s="31">
        <v>6426</v>
      </c>
      <c r="Y390" s="31">
        <v>9922</v>
      </c>
      <c r="Z390" s="31">
        <v>19801</v>
      </c>
      <c r="AA390" s="31">
        <v>866</v>
      </c>
      <c r="AB390" s="31">
        <v>72862</v>
      </c>
      <c r="AC390" s="31">
        <v>103451</v>
      </c>
      <c r="AD390" s="31" t="s">
        <v>1032</v>
      </c>
      <c r="AE390" s="31">
        <v>0</v>
      </c>
      <c r="AF390" s="90" t="s">
        <v>368</v>
      </c>
      <c r="AG390" s="31">
        <v>63603</v>
      </c>
      <c r="AH390" s="31">
        <v>14160</v>
      </c>
      <c r="AI390" s="31">
        <v>39643</v>
      </c>
      <c r="AJ390" s="31">
        <v>117406</v>
      </c>
      <c r="AK390" s="31">
        <v>552</v>
      </c>
      <c r="AL390" s="36">
        <v>18.270463741051977</v>
      </c>
      <c r="AM390" s="31">
        <v>97605</v>
      </c>
      <c r="AN390" s="31">
        <v>19801</v>
      </c>
      <c r="AO390" s="31">
        <v>0</v>
      </c>
    </row>
    <row r="391" spans="1:41" hidden="1" outlineLevel="2" x14ac:dyDescent="0.2">
      <c r="A391" s="35">
        <v>929541293</v>
      </c>
      <c r="B391" s="35" t="s">
        <v>630</v>
      </c>
      <c r="C391" s="31" t="s">
        <v>368</v>
      </c>
      <c r="D391" s="6" t="s">
        <v>330</v>
      </c>
      <c r="E391" s="90" t="s">
        <v>368</v>
      </c>
      <c r="F391" s="31">
        <v>1889</v>
      </c>
      <c r="G391" s="31">
        <v>2344</v>
      </c>
      <c r="H391" s="33">
        <v>0</v>
      </c>
      <c r="I391" s="33">
        <v>0.57142999999999999</v>
      </c>
      <c r="J391" s="33">
        <v>0</v>
      </c>
      <c r="K391" s="33">
        <v>0.65713999999999995</v>
      </c>
      <c r="L391" s="90" t="s">
        <v>368</v>
      </c>
      <c r="M391" s="31">
        <v>16307</v>
      </c>
      <c r="N391" s="32">
        <v>8.6326098464796193</v>
      </c>
      <c r="O391" s="31">
        <v>15</v>
      </c>
      <c r="P391" s="114">
        <v>0</v>
      </c>
      <c r="Q391" s="31">
        <v>12300</v>
      </c>
      <c r="R391" s="32">
        <v>6.5113816834303861</v>
      </c>
      <c r="S391" s="32">
        <v>0.75427730422517936</v>
      </c>
      <c r="T391" s="31">
        <v>0</v>
      </c>
      <c r="U391" s="31">
        <v>2</v>
      </c>
      <c r="V391" s="31">
        <v>4</v>
      </c>
      <c r="W391" s="90" t="s">
        <v>368</v>
      </c>
      <c r="X391" s="31">
        <v>1889</v>
      </c>
      <c r="Y391" s="31">
        <v>672</v>
      </c>
      <c r="Z391" s="31">
        <v>8113</v>
      </c>
      <c r="AA391" s="31">
        <v>0</v>
      </c>
      <c r="AB391" s="31">
        <v>19306</v>
      </c>
      <c r="AC391" s="31">
        <v>28091</v>
      </c>
      <c r="AD391" s="31">
        <v>0</v>
      </c>
      <c r="AE391" s="31">
        <v>0</v>
      </c>
      <c r="AF391" s="90" t="s">
        <v>368</v>
      </c>
      <c r="AG391" s="31">
        <v>11093</v>
      </c>
      <c r="AH391" s="31">
        <v>5405</v>
      </c>
      <c r="AI391" s="31">
        <v>7673</v>
      </c>
      <c r="AJ391" s="31">
        <v>24171</v>
      </c>
      <c r="AK391" s="31">
        <v>0</v>
      </c>
      <c r="AL391" s="36">
        <v>12.795659078877714</v>
      </c>
      <c r="AM391" s="31">
        <v>16058</v>
      </c>
      <c r="AN391" s="31">
        <v>8113</v>
      </c>
      <c r="AO391" s="31">
        <v>0</v>
      </c>
    </row>
    <row r="392" spans="1:41" hidden="1" outlineLevel="2" x14ac:dyDescent="0.2">
      <c r="A392" s="35">
        <v>929541623</v>
      </c>
      <c r="B392" s="35" t="s">
        <v>630</v>
      </c>
      <c r="C392" s="31" t="s">
        <v>368</v>
      </c>
      <c r="D392" s="6" t="s">
        <v>330</v>
      </c>
      <c r="E392" s="90" t="s">
        <v>368</v>
      </c>
      <c r="F392" s="31">
        <v>5071</v>
      </c>
      <c r="G392" s="31">
        <v>1697</v>
      </c>
      <c r="H392" s="33">
        <v>0</v>
      </c>
      <c r="I392" s="33">
        <v>0.55556000000000005</v>
      </c>
      <c r="J392" s="33">
        <v>0.44444</v>
      </c>
      <c r="K392" s="33">
        <v>0</v>
      </c>
      <c r="L392" s="90" t="s">
        <v>368</v>
      </c>
      <c r="M392" s="31">
        <v>14034</v>
      </c>
      <c r="N392" s="32">
        <v>2.7675014789982253</v>
      </c>
      <c r="O392" s="31">
        <v>10</v>
      </c>
      <c r="P392" s="114">
        <v>0</v>
      </c>
      <c r="Q392" s="31">
        <v>4672</v>
      </c>
      <c r="R392" s="32">
        <v>0.9213172944192467</v>
      </c>
      <c r="S392" s="32">
        <v>0.33290580019951549</v>
      </c>
      <c r="T392" s="31">
        <v>2</v>
      </c>
      <c r="U392" s="31">
        <v>36</v>
      </c>
      <c r="V392" s="31">
        <v>6</v>
      </c>
      <c r="W392" s="90" t="s">
        <v>368</v>
      </c>
      <c r="X392" s="31">
        <v>5071</v>
      </c>
      <c r="Y392" s="31">
        <v>1922</v>
      </c>
      <c r="Z392" s="31">
        <v>11400</v>
      </c>
      <c r="AA392" s="31">
        <v>6743</v>
      </c>
      <c r="AB392" s="31">
        <v>17007</v>
      </c>
      <c r="AC392" s="31">
        <v>37072</v>
      </c>
      <c r="AD392" s="31">
        <v>1000</v>
      </c>
      <c r="AE392" s="31">
        <v>6743</v>
      </c>
      <c r="AF392" s="90" t="s">
        <v>368</v>
      </c>
      <c r="AG392" s="31">
        <v>22901</v>
      </c>
      <c r="AH392" s="31">
        <v>3135</v>
      </c>
      <c r="AI392" s="31">
        <v>13330</v>
      </c>
      <c r="AJ392" s="31">
        <v>39366</v>
      </c>
      <c r="AK392" s="31">
        <v>0</v>
      </c>
      <c r="AL392" s="36">
        <v>7.7629658844409386</v>
      </c>
      <c r="AM392" s="31">
        <v>21223</v>
      </c>
      <c r="AN392" s="31">
        <v>11400</v>
      </c>
      <c r="AO392" s="31">
        <v>6743</v>
      </c>
    </row>
    <row r="393" spans="1:41" hidden="1" outlineLevel="2" x14ac:dyDescent="0.2">
      <c r="A393" s="35">
        <v>929541743</v>
      </c>
      <c r="B393" s="35" t="s">
        <v>630</v>
      </c>
      <c r="C393" s="31" t="s">
        <v>368</v>
      </c>
      <c r="D393" s="6" t="s">
        <v>330</v>
      </c>
      <c r="E393" s="90" t="s">
        <v>368</v>
      </c>
      <c r="F393" s="31">
        <v>3522</v>
      </c>
      <c r="G393" s="31">
        <v>962</v>
      </c>
      <c r="H393" s="33">
        <v>0</v>
      </c>
      <c r="I393" s="33">
        <v>0.57142999999999999</v>
      </c>
      <c r="J393" s="33">
        <v>0</v>
      </c>
      <c r="K393" s="33">
        <v>0.71428999999999998</v>
      </c>
      <c r="L393" s="90" t="s">
        <v>368</v>
      </c>
      <c r="M393" s="31">
        <v>11746</v>
      </c>
      <c r="N393" s="32">
        <v>3.3350369108461102</v>
      </c>
      <c r="O393" s="31">
        <v>10</v>
      </c>
      <c r="P393" s="114">
        <v>0</v>
      </c>
      <c r="Q393" s="31">
        <v>1547</v>
      </c>
      <c r="R393" s="32">
        <v>0.43923906871095969</v>
      </c>
      <c r="S393" s="32">
        <v>0.13170441001191896</v>
      </c>
      <c r="T393" s="31">
        <v>0</v>
      </c>
      <c r="U393" s="31">
        <v>9</v>
      </c>
      <c r="V393" s="31">
        <v>5</v>
      </c>
      <c r="W393" s="90" t="s">
        <v>368</v>
      </c>
      <c r="X393" s="31">
        <v>3522</v>
      </c>
      <c r="Y393" s="31">
        <v>5472</v>
      </c>
      <c r="Z393" s="31">
        <v>8076</v>
      </c>
      <c r="AA393" s="31">
        <v>0</v>
      </c>
      <c r="AB393" s="31">
        <v>7628</v>
      </c>
      <c r="AC393" s="31">
        <v>21176</v>
      </c>
      <c r="AD393" s="31">
        <v>0</v>
      </c>
      <c r="AE393" s="31">
        <v>0</v>
      </c>
      <c r="AF393" s="90" t="s">
        <v>368</v>
      </c>
      <c r="AG393" s="31">
        <v>7261</v>
      </c>
      <c r="AH393" s="31">
        <v>4330</v>
      </c>
      <c r="AI393" s="31">
        <v>9059</v>
      </c>
      <c r="AJ393" s="31">
        <v>20650</v>
      </c>
      <c r="AK393" s="31">
        <v>0</v>
      </c>
      <c r="AL393" s="36">
        <v>5.8631459398069277</v>
      </c>
      <c r="AM393" s="31">
        <v>12574</v>
      </c>
      <c r="AN393" s="31">
        <v>8076</v>
      </c>
      <c r="AO393" s="31">
        <v>0</v>
      </c>
    </row>
    <row r="394" spans="1:41" hidden="1" outlineLevel="2" x14ac:dyDescent="0.2">
      <c r="A394" s="35">
        <v>929541773</v>
      </c>
      <c r="B394" s="35" t="s">
        <v>630</v>
      </c>
      <c r="C394" s="31" t="s">
        <v>368</v>
      </c>
      <c r="D394" s="6" t="s">
        <v>330</v>
      </c>
      <c r="E394" s="90" t="s">
        <v>368</v>
      </c>
      <c r="F394" s="31">
        <v>1752</v>
      </c>
      <c r="G394" s="31">
        <v>1053</v>
      </c>
      <c r="H394" s="33">
        <v>0</v>
      </c>
      <c r="I394" s="33">
        <v>0.57142999999999999</v>
      </c>
      <c r="J394" s="33">
        <v>0.34286</v>
      </c>
      <c r="K394" s="33">
        <v>0</v>
      </c>
      <c r="L394" s="90" t="s">
        <v>368</v>
      </c>
      <c r="M394" s="31">
        <v>14325</v>
      </c>
      <c r="N394" s="32">
        <v>8.1763698630136989</v>
      </c>
      <c r="O394" s="31">
        <v>18</v>
      </c>
      <c r="P394" s="114">
        <v>0</v>
      </c>
      <c r="Q394" s="31">
        <v>2581</v>
      </c>
      <c r="R394" s="32">
        <v>1.4731735159817352</v>
      </c>
      <c r="S394" s="32">
        <v>0.18017452006980803</v>
      </c>
      <c r="T394" s="31">
        <v>19</v>
      </c>
      <c r="U394" s="31">
        <v>67</v>
      </c>
      <c r="V394" s="31">
        <v>3</v>
      </c>
      <c r="W394" s="90" t="s">
        <v>368</v>
      </c>
      <c r="X394" s="31">
        <v>1752</v>
      </c>
      <c r="Y394" s="31">
        <v>3890</v>
      </c>
      <c r="Z394" s="31">
        <v>7505</v>
      </c>
      <c r="AA394" s="31">
        <v>0</v>
      </c>
      <c r="AB394" s="31">
        <v>17983</v>
      </c>
      <c r="AC394" s="31">
        <v>29378</v>
      </c>
      <c r="AD394" s="31">
        <v>0</v>
      </c>
      <c r="AE394" s="31">
        <v>0</v>
      </c>
      <c r="AF394" s="90" t="s">
        <v>368</v>
      </c>
      <c r="AG394" s="31">
        <v>15261</v>
      </c>
      <c r="AH394" s="31">
        <v>4275</v>
      </c>
      <c r="AI394" s="31">
        <v>7477</v>
      </c>
      <c r="AJ394" s="31">
        <v>27013</v>
      </c>
      <c r="AK394" s="31">
        <v>0</v>
      </c>
      <c r="AL394" s="36">
        <v>15.418378995433789</v>
      </c>
      <c r="AM394" s="31">
        <v>19508</v>
      </c>
      <c r="AN394" s="31">
        <v>7505</v>
      </c>
      <c r="AO394" s="31">
        <v>0</v>
      </c>
    </row>
    <row r="395" spans="1:41" hidden="1" outlineLevel="2" x14ac:dyDescent="0.2">
      <c r="A395" s="35">
        <v>929540665</v>
      </c>
      <c r="B395" s="35" t="s">
        <v>630</v>
      </c>
      <c r="C395" s="31" t="s">
        <v>368</v>
      </c>
      <c r="D395" s="6" t="s">
        <v>330</v>
      </c>
      <c r="E395" s="90" t="s">
        <v>368</v>
      </c>
      <c r="F395" s="31">
        <v>3516</v>
      </c>
      <c r="G395" s="31">
        <v>1290</v>
      </c>
      <c r="H395" s="33">
        <v>0</v>
      </c>
      <c r="I395" s="33">
        <v>0.54054000000000002</v>
      </c>
      <c r="J395" s="33">
        <v>0.67567999999999995</v>
      </c>
      <c r="K395" s="33">
        <v>0.27027000000000001</v>
      </c>
      <c r="L395" s="90" t="s">
        <v>368</v>
      </c>
      <c r="M395" s="31">
        <v>22748</v>
      </c>
      <c r="N395" s="32">
        <v>6.4698521046643913</v>
      </c>
      <c r="O395" s="31">
        <v>36</v>
      </c>
      <c r="P395" s="114">
        <v>0</v>
      </c>
      <c r="Q395" s="31">
        <v>14270</v>
      </c>
      <c r="R395" s="32">
        <v>4.058589306029579</v>
      </c>
      <c r="S395" s="32">
        <v>0.62730789519957797</v>
      </c>
      <c r="T395" s="31">
        <v>50</v>
      </c>
      <c r="U395" s="31">
        <v>233</v>
      </c>
      <c r="V395" s="31">
        <v>5</v>
      </c>
      <c r="W395" s="90" t="s">
        <v>368</v>
      </c>
      <c r="X395" s="31">
        <v>3516</v>
      </c>
      <c r="Y395" s="31">
        <v>3573</v>
      </c>
      <c r="Z395" s="31">
        <v>11996</v>
      </c>
      <c r="AA395" s="31">
        <v>0</v>
      </c>
      <c r="AB395" s="31">
        <v>33823</v>
      </c>
      <c r="AC395" s="31">
        <v>49392</v>
      </c>
      <c r="AD395" s="31">
        <v>451</v>
      </c>
      <c r="AE395" s="31">
        <v>0</v>
      </c>
      <c r="AF395" s="90" t="s">
        <v>368</v>
      </c>
      <c r="AG395" s="31">
        <v>21718</v>
      </c>
      <c r="AH395" s="31">
        <v>5272</v>
      </c>
      <c r="AI395" s="31">
        <v>13223</v>
      </c>
      <c r="AJ395" s="31">
        <v>40213</v>
      </c>
      <c r="AK395" s="31">
        <v>0</v>
      </c>
      <c r="AL395" s="36">
        <v>11.437144482366325</v>
      </c>
      <c r="AM395" s="31">
        <v>28217</v>
      </c>
      <c r="AN395" s="31">
        <v>11996</v>
      </c>
      <c r="AO395" s="31">
        <v>0</v>
      </c>
    </row>
    <row r="396" spans="1:41" hidden="1" outlineLevel="2" x14ac:dyDescent="0.2">
      <c r="A396" s="35">
        <v>929540033</v>
      </c>
      <c r="B396" s="35" t="s">
        <v>630</v>
      </c>
      <c r="C396" s="31" t="s">
        <v>368</v>
      </c>
      <c r="E396" s="90" t="s">
        <v>368</v>
      </c>
      <c r="F396" s="31">
        <v>5857</v>
      </c>
      <c r="G396" s="31">
        <v>2543</v>
      </c>
      <c r="H396" s="33">
        <v>0</v>
      </c>
      <c r="I396" s="33">
        <v>0.71428999999999998</v>
      </c>
      <c r="J396" s="33">
        <v>1.5714300000000001</v>
      </c>
      <c r="K396" s="33">
        <v>0</v>
      </c>
      <c r="L396" s="90" t="s">
        <v>368</v>
      </c>
      <c r="M396" s="31">
        <v>16310</v>
      </c>
      <c r="N396" s="32">
        <v>2.7847020659040465</v>
      </c>
      <c r="O396" s="31">
        <v>33</v>
      </c>
      <c r="P396" s="114">
        <v>0</v>
      </c>
      <c r="Q396" s="31">
        <v>5320</v>
      </c>
      <c r="R396" s="32">
        <v>0.90831483694724258</v>
      </c>
      <c r="S396" s="32">
        <v>0.3261802575107296</v>
      </c>
      <c r="T396" s="31">
        <v>266</v>
      </c>
      <c r="U396" s="31">
        <v>101</v>
      </c>
      <c r="V396" s="31">
        <v>7</v>
      </c>
      <c r="W396" s="90" t="s">
        <v>368</v>
      </c>
      <c r="X396" s="31">
        <v>5857</v>
      </c>
      <c r="Y396" s="31">
        <v>11533</v>
      </c>
      <c r="Z396" s="31">
        <v>30634</v>
      </c>
      <c r="AA396" s="31">
        <v>0</v>
      </c>
      <c r="AB396" s="31">
        <v>72862</v>
      </c>
      <c r="AC396" s="31">
        <v>115029</v>
      </c>
      <c r="AD396" s="31">
        <v>5740</v>
      </c>
      <c r="AE396" s="31">
        <v>5948</v>
      </c>
      <c r="AF396" s="90" t="s">
        <v>368</v>
      </c>
      <c r="AG396" s="31">
        <v>58979</v>
      </c>
      <c r="AH396" s="31">
        <v>10875</v>
      </c>
      <c r="AI396" s="31">
        <v>27173</v>
      </c>
      <c r="AJ396" s="31">
        <v>97027</v>
      </c>
      <c r="AK396" s="31">
        <v>0</v>
      </c>
      <c r="AL396" s="36">
        <v>16.565989414375959</v>
      </c>
      <c r="AM396" s="31">
        <v>72341</v>
      </c>
      <c r="AN396" s="31">
        <v>24686</v>
      </c>
      <c r="AO396" s="31">
        <v>0</v>
      </c>
    </row>
    <row r="397" spans="1:41" hidden="1" outlineLevel="2" x14ac:dyDescent="0.2">
      <c r="A397" s="35">
        <v>929540545</v>
      </c>
      <c r="B397" s="35" t="s">
        <v>630</v>
      </c>
      <c r="C397" s="31" t="s">
        <v>368</v>
      </c>
      <c r="E397" s="90" t="s">
        <v>368</v>
      </c>
      <c r="F397" s="31">
        <v>9029</v>
      </c>
      <c r="G397" s="31">
        <v>1561</v>
      </c>
      <c r="H397" s="33">
        <v>0</v>
      </c>
      <c r="I397" s="33">
        <v>0.71428999999999998</v>
      </c>
      <c r="J397" s="33">
        <v>1.88571</v>
      </c>
      <c r="K397" s="33">
        <v>0</v>
      </c>
      <c r="L397" s="90" t="s">
        <v>368</v>
      </c>
      <c r="M397" s="31">
        <v>19557</v>
      </c>
      <c r="N397" s="32">
        <v>2.1660206002879612</v>
      </c>
      <c r="O397" s="31">
        <v>30</v>
      </c>
      <c r="P397" s="114">
        <v>0</v>
      </c>
      <c r="Q397" s="31">
        <v>10363</v>
      </c>
      <c r="R397" s="32">
        <v>1.1477461512902869</v>
      </c>
      <c r="S397" s="32">
        <v>0.52988699698317743</v>
      </c>
      <c r="T397" s="31">
        <v>37</v>
      </c>
      <c r="U397" s="31">
        <v>44</v>
      </c>
      <c r="V397" s="31">
        <v>9</v>
      </c>
      <c r="W397" s="90" t="s">
        <v>368</v>
      </c>
      <c r="X397" s="31">
        <v>9029</v>
      </c>
      <c r="Y397" s="31">
        <v>19506</v>
      </c>
      <c r="Z397" s="31">
        <v>26688</v>
      </c>
      <c r="AA397" s="31">
        <v>0</v>
      </c>
      <c r="AB397" s="31">
        <v>53220</v>
      </c>
      <c r="AC397" s="31">
        <v>99414</v>
      </c>
      <c r="AD397" s="31">
        <v>6580</v>
      </c>
      <c r="AE397" s="31">
        <v>0</v>
      </c>
      <c r="AF397" s="90" t="s">
        <v>368</v>
      </c>
      <c r="AG397" s="31">
        <v>41261</v>
      </c>
      <c r="AH397" s="31">
        <v>12370</v>
      </c>
      <c r="AI397" s="31">
        <v>41143</v>
      </c>
      <c r="AJ397" s="31">
        <v>94774</v>
      </c>
      <c r="AK397" s="31">
        <v>0</v>
      </c>
      <c r="AL397" s="36">
        <v>10.496621995791338</v>
      </c>
      <c r="AM397" s="31">
        <v>68086</v>
      </c>
      <c r="AN397" s="31">
        <v>26688</v>
      </c>
      <c r="AO397" s="31">
        <v>0</v>
      </c>
    </row>
    <row r="398" spans="1:41" hidden="1" outlineLevel="2" x14ac:dyDescent="0.2">
      <c r="A398" s="35">
        <v>929540783</v>
      </c>
      <c r="B398" s="35" t="s">
        <v>630</v>
      </c>
      <c r="C398" s="31" t="s">
        <v>368</v>
      </c>
      <c r="E398" s="90" t="s">
        <v>368</v>
      </c>
      <c r="F398" s="31">
        <v>10987</v>
      </c>
      <c r="G398" s="31">
        <v>6226</v>
      </c>
      <c r="H398" s="33">
        <v>0.57142999999999999</v>
      </c>
      <c r="I398" s="33">
        <v>0</v>
      </c>
      <c r="J398" s="33">
        <v>0.71428999999999998</v>
      </c>
      <c r="K398" s="33">
        <v>0.22857</v>
      </c>
      <c r="L398" s="90" t="s">
        <v>368</v>
      </c>
      <c r="M398" s="31">
        <v>20202</v>
      </c>
      <c r="N398" s="32">
        <v>1.8387184854828433</v>
      </c>
      <c r="O398" s="31">
        <v>62</v>
      </c>
      <c r="P398" s="114">
        <v>0</v>
      </c>
      <c r="Q398" s="31">
        <v>5416</v>
      </c>
      <c r="R398" s="32">
        <v>0.49294620915627557</v>
      </c>
      <c r="S398" s="32">
        <v>0.2680922680922681</v>
      </c>
      <c r="T398" s="31">
        <v>57</v>
      </c>
      <c r="U398" s="31">
        <v>109</v>
      </c>
      <c r="V398" s="31">
        <v>10</v>
      </c>
      <c r="W398" s="90" t="s">
        <v>368</v>
      </c>
      <c r="X398" s="31">
        <v>10987</v>
      </c>
      <c r="Y398" s="31">
        <v>33790</v>
      </c>
      <c r="Z398" s="31">
        <v>15853</v>
      </c>
      <c r="AA398" s="31">
        <v>2388</v>
      </c>
      <c r="AB398" s="31">
        <v>26097</v>
      </c>
      <c r="AC398" s="31">
        <v>78128</v>
      </c>
      <c r="AD398" s="31">
        <v>18750</v>
      </c>
      <c r="AE398" s="31">
        <v>2388</v>
      </c>
      <c r="AF398" s="90" t="s">
        <v>368</v>
      </c>
      <c r="AG398" s="31">
        <v>35475</v>
      </c>
      <c r="AH398" s="31">
        <v>5148</v>
      </c>
      <c r="AI398" s="31">
        <v>30826</v>
      </c>
      <c r="AJ398" s="31">
        <v>71449</v>
      </c>
      <c r="AK398" s="31">
        <v>0</v>
      </c>
      <c r="AL398" s="36">
        <v>6.5030490579776101</v>
      </c>
      <c r="AM398" s="31">
        <v>53208</v>
      </c>
      <c r="AN398" s="31">
        <v>15853</v>
      </c>
      <c r="AO398" s="31">
        <v>2388</v>
      </c>
    </row>
    <row r="399" spans="1:41" hidden="1" outlineLevel="2" x14ac:dyDescent="0.2">
      <c r="A399" s="35">
        <v>929541473</v>
      </c>
      <c r="B399" s="35" t="s">
        <v>630</v>
      </c>
      <c r="C399" s="31" t="s">
        <v>368</v>
      </c>
      <c r="E399" s="90" t="s">
        <v>368</v>
      </c>
      <c r="F399" s="31">
        <v>2091</v>
      </c>
      <c r="G399" s="31">
        <v>297</v>
      </c>
      <c r="H399" s="33">
        <v>0</v>
      </c>
      <c r="I399" s="33">
        <v>0.71428999999999998</v>
      </c>
      <c r="J399" s="33">
        <v>0.51429000000000002</v>
      </c>
      <c r="K399" s="33">
        <v>0</v>
      </c>
      <c r="L399" s="90" t="s">
        <v>368</v>
      </c>
      <c r="M399" s="31">
        <v>14093</v>
      </c>
      <c r="N399" s="32">
        <v>6.7398373983739841</v>
      </c>
      <c r="O399" s="31">
        <v>32</v>
      </c>
      <c r="P399" s="114">
        <v>0</v>
      </c>
      <c r="Q399" s="31">
        <v>8958</v>
      </c>
      <c r="R399" s="32">
        <v>4.284074605451937</v>
      </c>
      <c r="S399" s="32">
        <v>0.6356347122685021</v>
      </c>
      <c r="T399" s="31">
        <v>78</v>
      </c>
      <c r="U399" s="31">
        <v>34</v>
      </c>
      <c r="V399" s="31">
        <v>5</v>
      </c>
      <c r="W399" s="90" t="s">
        <v>368</v>
      </c>
      <c r="X399" s="31">
        <v>2091</v>
      </c>
      <c r="Y399" s="31">
        <v>12535</v>
      </c>
      <c r="Z399" s="31">
        <v>9545</v>
      </c>
      <c r="AA399" s="31">
        <v>0</v>
      </c>
      <c r="AB399" s="31">
        <v>65294</v>
      </c>
      <c r="AC399" s="31">
        <v>87374</v>
      </c>
      <c r="AD399" s="31">
        <v>1680</v>
      </c>
      <c r="AE399" s="31">
        <v>0</v>
      </c>
      <c r="AF399" s="90" t="s">
        <v>368</v>
      </c>
      <c r="AG399" s="31">
        <v>30944</v>
      </c>
      <c r="AH399" s="31">
        <v>6672</v>
      </c>
      <c r="AI399" s="31">
        <v>17056</v>
      </c>
      <c r="AJ399" s="31">
        <v>54672</v>
      </c>
      <c r="AK399" s="31">
        <v>0</v>
      </c>
      <c r="AL399" s="36">
        <v>26.146341463414632</v>
      </c>
      <c r="AM399" s="31">
        <v>45127</v>
      </c>
      <c r="AN399" s="31">
        <v>9545</v>
      </c>
      <c r="AO399" s="31">
        <v>0</v>
      </c>
    </row>
    <row r="400" spans="1:41" hidden="1" outlineLevel="2" x14ac:dyDescent="0.2">
      <c r="A400" s="35">
        <v>929541563</v>
      </c>
      <c r="B400" s="35" t="s">
        <v>630</v>
      </c>
      <c r="C400" s="31" t="s">
        <v>368</v>
      </c>
      <c r="E400" s="90" t="s">
        <v>368</v>
      </c>
      <c r="F400" s="31">
        <v>8429</v>
      </c>
      <c r="G400" s="31">
        <v>4076</v>
      </c>
      <c r="H400" s="33">
        <v>0</v>
      </c>
      <c r="I400" s="33">
        <v>1</v>
      </c>
      <c r="J400" s="33">
        <v>2.125</v>
      </c>
      <c r="K400" s="33">
        <v>0</v>
      </c>
      <c r="L400" s="90" t="s">
        <v>368</v>
      </c>
      <c r="M400" s="31">
        <v>36827</v>
      </c>
      <c r="N400" s="32">
        <v>4.3690829279867129</v>
      </c>
      <c r="O400" s="31">
        <v>40</v>
      </c>
      <c r="P400" s="114">
        <v>0</v>
      </c>
      <c r="Q400" s="31">
        <v>28305</v>
      </c>
      <c r="R400" s="32">
        <v>3.3580495906987782</v>
      </c>
      <c r="S400" s="32">
        <v>0.7685936948434573</v>
      </c>
      <c r="T400" s="31">
        <v>111</v>
      </c>
      <c r="U400" s="31">
        <v>212</v>
      </c>
      <c r="V400" s="31">
        <v>10</v>
      </c>
      <c r="W400" s="90" t="s">
        <v>368</v>
      </c>
      <c r="X400" s="31">
        <v>8429</v>
      </c>
      <c r="Y400" s="31">
        <v>38030</v>
      </c>
      <c r="Z400" s="31">
        <v>28214</v>
      </c>
      <c r="AA400" s="31">
        <v>0</v>
      </c>
      <c r="AB400" s="31">
        <v>29420</v>
      </c>
      <c r="AC400" s="31">
        <v>95664</v>
      </c>
      <c r="AD400" s="31">
        <v>7280</v>
      </c>
      <c r="AE400" s="31">
        <v>0</v>
      </c>
      <c r="AF400" s="90" t="s">
        <v>368</v>
      </c>
      <c r="AG400" s="31">
        <v>84032</v>
      </c>
      <c r="AH400" s="31">
        <v>16008</v>
      </c>
      <c r="AI400" s="31">
        <v>33905</v>
      </c>
      <c r="AJ400" s="31">
        <v>133945</v>
      </c>
      <c r="AK400" s="31">
        <v>0</v>
      </c>
      <c r="AL400" s="36">
        <v>15.89097164550955</v>
      </c>
      <c r="AM400" s="31">
        <v>105731</v>
      </c>
      <c r="AN400" s="31">
        <v>28214</v>
      </c>
      <c r="AO400" s="31">
        <v>0</v>
      </c>
    </row>
    <row r="401" spans="1:41" hidden="1" outlineLevel="2" x14ac:dyDescent="0.2">
      <c r="A401" s="35">
        <v>929541713</v>
      </c>
      <c r="B401" s="35" t="s">
        <v>630</v>
      </c>
      <c r="C401" s="31" t="s">
        <v>368</v>
      </c>
      <c r="E401" s="90" t="s">
        <v>368</v>
      </c>
      <c r="F401" s="31">
        <v>17144</v>
      </c>
      <c r="G401" s="31">
        <v>7034</v>
      </c>
      <c r="H401" s="33">
        <v>0</v>
      </c>
      <c r="I401" s="33">
        <v>1.14286</v>
      </c>
      <c r="J401" s="33">
        <v>3.4285700000000001</v>
      </c>
      <c r="K401" s="33">
        <v>0</v>
      </c>
      <c r="L401" s="90" t="s">
        <v>368</v>
      </c>
      <c r="M401" s="31">
        <v>53468</v>
      </c>
      <c r="N401" s="32">
        <v>3.1187587494167057</v>
      </c>
      <c r="O401" s="31">
        <v>85</v>
      </c>
      <c r="P401" s="114">
        <v>0</v>
      </c>
      <c r="Q401" s="31">
        <v>20720</v>
      </c>
      <c r="R401" s="32">
        <v>1.2085860942603825</v>
      </c>
      <c r="S401" s="32">
        <v>0.38752150819181569</v>
      </c>
      <c r="T401" s="31">
        <v>529</v>
      </c>
      <c r="U401" s="31">
        <v>110</v>
      </c>
      <c r="V401" s="31">
        <v>14</v>
      </c>
      <c r="W401" s="90" t="s">
        <v>368</v>
      </c>
      <c r="X401" s="31">
        <v>17144</v>
      </c>
      <c r="Y401" s="31">
        <v>14392</v>
      </c>
      <c r="Z401" s="31">
        <v>32933</v>
      </c>
      <c r="AA401" s="31">
        <v>0</v>
      </c>
      <c r="AB401" s="31">
        <v>106237</v>
      </c>
      <c r="AC401" s="31">
        <v>153562</v>
      </c>
      <c r="AD401" s="31">
        <v>3500</v>
      </c>
      <c r="AE401" s="31">
        <v>0</v>
      </c>
      <c r="AF401" s="90" t="s">
        <v>368</v>
      </c>
      <c r="AG401" s="31">
        <v>109927</v>
      </c>
      <c r="AH401" s="31">
        <v>25417</v>
      </c>
      <c r="AI401" s="31">
        <v>32259</v>
      </c>
      <c r="AJ401" s="31">
        <v>167603</v>
      </c>
      <c r="AK401" s="31">
        <v>0</v>
      </c>
      <c r="AL401" s="36">
        <v>9.7761899206719551</v>
      </c>
      <c r="AM401" s="31">
        <v>134670</v>
      </c>
      <c r="AN401" s="31">
        <v>32933</v>
      </c>
      <c r="AO401" s="31">
        <v>0</v>
      </c>
    </row>
    <row r="402" spans="1:41" outlineLevel="1" collapsed="1" x14ac:dyDescent="0.2">
      <c r="C402" s="31"/>
      <c r="D402" s="113"/>
      <c r="E402" s="90" t="s">
        <v>368</v>
      </c>
      <c r="F402" s="31">
        <v>180038</v>
      </c>
      <c r="G402" s="31">
        <v>58592</v>
      </c>
      <c r="H402" s="33">
        <v>6.5847600000000002</v>
      </c>
      <c r="I402" s="33">
        <v>11.03898</v>
      </c>
      <c r="J402" s="33">
        <v>26.471789999999999</v>
      </c>
      <c r="K402" s="33">
        <v>3.7216900000000002</v>
      </c>
      <c r="L402" s="90" t="s">
        <v>368</v>
      </c>
      <c r="M402" s="31">
        <v>532254</v>
      </c>
      <c r="N402" s="32">
        <v>73.178960549447368</v>
      </c>
      <c r="O402" s="31">
        <v>667</v>
      </c>
      <c r="P402" s="114">
        <v>0</v>
      </c>
      <c r="Q402" s="31">
        <v>316883</v>
      </c>
      <c r="R402" s="32">
        <v>1.7600895366533731</v>
      </c>
      <c r="S402" s="32">
        <v>0.59536048578310352</v>
      </c>
      <c r="T402" s="31">
        <v>1796</v>
      </c>
      <c r="U402" s="31">
        <v>2951</v>
      </c>
      <c r="V402" s="31">
        <v>125</v>
      </c>
      <c r="W402" s="90" t="s">
        <v>368</v>
      </c>
      <c r="X402" s="31">
        <v>180038</v>
      </c>
      <c r="Y402" s="31">
        <v>283456</v>
      </c>
      <c r="Z402" s="31">
        <v>642830</v>
      </c>
      <c r="AA402" s="31">
        <v>20885</v>
      </c>
      <c r="AB402" s="31">
        <v>1158157</v>
      </c>
      <c r="AC402" s="31">
        <v>2105328</v>
      </c>
      <c r="AD402" s="31">
        <v>48981</v>
      </c>
      <c r="AE402" s="31">
        <v>25967</v>
      </c>
      <c r="AF402" s="90" t="s">
        <v>368</v>
      </c>
      <c r="AG402" s="31">
        <v>1266228</v>
      </c>
      <c r="AH402" s="31">
        <v>226601</v>
      </c>
      <c r="AI402" s="31">
        <v>804149</v>
      </c>
      <c r="AJ402" s="31">
        <v>2296978</v>
      </c>
      <c r="AK402" s="31">
        <v>552</v>
      </c>
      <c r="AL402" s="36">
        <v>12.758295470956131</v>
      </c>
      <c r="AM402" s="31">
        <v>1666998</v>
      </c>
      <c r="AN402" s="31">
        <v>609961</v>
      </c>
      <c r="AO402" s="31">
        <v>20019</v>
      </c>
    </row>
    <row r="403" spans="1:41" hidden="1" outlineLevel="2" x14ac:dyDescent="0.2">
      <c r="A403" s="35">
        <v>914061463</v>
      </c>
      <c r="B403" s="35" t="s">
        <v>11</v>
      </c>
      <c r="C403" s="31" t="s">
        <v>120</v>
      </c>
      <c r="D403" s="6" t="s">
        <v>328</v>
      </c>
      <c r="E403" s="90" t="s">
        <v>120</v>
      </c>
      <c r="F403" s="31">
        <v>39986</v>
      </c>
      <c r="G403" s="31">
        <v>4096</v>
      </c>
      <c r="H403" s="33">
        <v>5</v>
      </c>
      <c r="I403" s="33">
        <v>1.14286</v>
      </c>
      <c r="J403" s="33">
        <v>7</v>
      </c>
      <c r="K403" s="33">
        <v>0</v>
      </c>
      <c r="L403" s="90" t="s">
        <v>120</v>
      </c>
      <c r="M403" s="31">
        <v>23335</v>
      </c>
      <c r="N403" s="32">
        <v>0.58357925273845845</v>
      </c>
      <c r="O403" s="31">
        <v>16</v>
      </c>
      <c r="P403" s="114">
        <v>0</v>
      </c>
      <c r="Q403" s="31">
        <v>3179</v>
      </c>
      <c r="R403" s="32">
        <v>7.9502825989096179E-2</v>
      </c>
      <c r="S403" s="32">
        <v>0.13623312620527106</v>
      </c>
      <c r="T403" s="31">
        <v>1918</v>
      </c>
      <c r="U403" s="31">
        <v>758</v>
      </c>
      <c r="V403" s="31">
        <v>0</v>
      </c>
      <c r="W403" s="90" t="s">
        <v>120</v>
      </c>
      <c r="X403" s="31">
        <v>39986</v>
      </c>
      <c r="Y403" s="31">
        <v>904928</v>
      </c>
      <c r="Z403" s="31">
        <v>267941</v>
      </c>
      <c r="AA403" s="31">
        <v>0</v>
      </c>
      <c r="AB403" s="31">
        <v>0</v>
      </c>
      <c r="AC403" s="31">
        <v>1172869</v>
      </c>
      <c r="AD403" s="31">
        <v>0</v>
      </c>
      <c r="AE403" s="31">
        <v>0</v>
      </c>
      <c r="AF403" s="90" t="s">
        <v>120</v>
      </c>
      <c r="AG403" s="31">
        <v>772114</v>
      </c>
      <c r="AH403" s="31">
        <v>202432</v>
      </c>
      <c r="AI403" s="31">
        <v>288195</v>
      </c>
      <c r="AJ403" s="31">
        <v>1262741</v>
      </c>
      <c r="AK403" s="31">
        <v>0</v>
      </c>
      <c r="AL403" s="36">
        <v>31.579577852248288</v>
      </c>
      <c r="AM403" s="31">
        <v>946221</v>
      </c>
      <c r="AN403" s="31">
        <v>316520</v>
      </c>
      <c r="AO403" s="31">
        <v>0</v>
      </c>
    </row>
    <row r="404" spans="1:41" hidden="1" outlineLevel="2" x14ac:dyDescent="0.2">
      <c r="A404" s="35">
        <v>914060213</v>
      </c>
      <c r="B404" s="35" t="s">
        <v>11</v>
      </c>
      <c r="C404" s="31" t="s">
        <v>120</v>
      </c>
      <c r="D404" s="6" t="s">
        <v>330</v>
      </c>
      <c r="E404" s="90" t="s">
        <v>120</v>
      </c>
      <c r="F404" s="31">
        <v>4881</v>
      </c>
      <c r="G404" s="31">
        <v>1567</v>
      </c>
      <c r="H404" s="33">
        <v>0</v>
      </c>
      <c r="I404" s="33">
        <v>1.4285699999999999</v>
      </c>
      <c r="J404" s="33">
        <v>0.8</v>
      </c>
      <c r="K404" s="33">
        <v>0.14285999999999999</v>
      </c>
      <c r="L404" s="90" t="s">
        <v>120</v>
      </c>
      <c r="M404" s="31">
        <v>22257</v>
      </c>
      <c r="N404" s="32">
        <v>4.5599262446220035</v>
      </c>
      <c r="O404" s="31">
        <v>40</v>
      </c>
      <c r="P404" s="114">
        <v>0</v>
      </c>
      <c r="Q404" s="31">
        <v>39282</v>
      </c>
      <c r="R404" s="32">
        <v>8.0479409956976031</v>
      </c>
      <c r="S404" s="32">
        <v>1.7649278878555061</v>
      </c>
      <c r="T404" s="31">
        <v>9248</v>
      </c>
      <c r="U404" s="31">
        <v>7781</v>
      </c>
      <c r="V404" s="31">
        <v>9</v>
      </c>
      <c r="W404" s="90" t="s">
        <v>120</v>
      </c>
      <c r="X404" s="31">
        <v>4881</v>
      </c>
      <c r="Y404" s="31">
        <v>64973</v>
      </c>
      <c r="Z404" s="31">
        <v>6469</v>
      </c>
      <c r="AA404" s="31">
        <v>0</v>
      </c>
      <c r="AB404" s="31">
        <v>32042</v>
      </c>
      <c r="AC404" s="31">
        <v>103484</v>
      </c>
      <c r="AD404" s="31">
        <v>0</v>
      </c>
      <c r="AE404" s="31">
        <v>0</v>
      </c>
      <c r="AF404" s="90" t="s">
        <v>120</v>
      </c>
      <c r="AG404" s="31">
        <v>52871</v>
      </c>
      <c r="AH404" s="31">
        <v>12930</v>
      </c>
      <c r="AI404" s="31">
        <v>27224</v>
      </c>
      <c r="AJ404" s="31">
        <v>93025</v>
      </c>
      <c r="AK404" s="31">
        <v>0</v>
      </c>
      <c r="AL404" s="36">
        <v>19.05859455029707</v>
      </c>
      <c r="AM404" s="31">
        <v>87354</v>
      </c>
      <c r="AN404" s="31">
        <v>5671</v>
      </c>
      <c r="AO404" s="31">
        <v>0</v>
      </c>
    </row>
    <row r="405" spans="1:41" hidden="1" outlineLevel="2" x14ac:dyDescent="0.2">
      <c r="A405" s="35">
        <v>914060245</v>
      </c>
      <c r="B405" s="35" t="s">
        <v>11</v>
      </c>
      <c r="C405" s="31" t="s">
        <v>120</v>
      </c>
      <c r="D405" s="6" t="s">
        <v>330</v>
      </c>
      <c r="E405" s="90" t="s">
        <v>120</v>
      </c>
      <c r="F405" s="31">
        <v>7386</v>
      </c>
      <c r="G405" s="31">
        <v>2259</v>
      </c>
      <c r="H405" s="33">
        <v>0</v>
      </c>
      <c r="I405" s="33">
        <v>0.85714000000000001</v>
      </c>
      <c r="J405" s="33">
        <v>2.9714299999999998</v>
      </c>
      <c r="K405" s="33">
        <v>0.34286</v>
      </c>
      <c r="L405" s="90" t="s">
        <v>120</v>
      </c>
      <c r="M405" s="31">
        <v>25812</v>
      </c>
      <c r="N405" s="32">
        <v>3.4947197400487409</v>
      </c>
      <c r="O405" s="31">
        <v>48</v>
      </c>
      <c r="P405" s="114">
        <v>0</v>
      </c>
      <c r="Q405" s="31">
        <v>108485</v>
      </c>
      <c r="R405" s="32">
        <v>14.687923097752504</v>
      </c>
      <c r="S405" s="32">
        <v>4.2028901286223466</v>
      </c>
      <c r="T405" s="31">
        <v>12621</v>
      </c>
      <c r="U405" s="31">
        <v>16741</v>
      </c>
      <c r="V405" s="31">
        <v>7</v>
      </c>
      <c r="W405" s="90" t="s">
        <v>120</v>
      </c>
      <c r="X405" s="31">
        <v>7386</v>
      </c>
      <c r="Y405" s="31">
        <v>73813</v>
      </c>
      <c r="Z405" s="31">
        <v>30075</v>
      </c>
      <c r="AA405" s="31">
        <v>0</v>
      </c>
      <c r="AB405" s="31">
        <v>10646</v>
      </c>
      <c r="AC405" s="31">
        <v>114534</v>
      </c>
      <c r="AD405" s="31" t="s">
        <v>1032</v>
      </c>
      <c r="AE405" s="31">
        <v>0</v>
      </c>
      <c r="AF405" s="90" t="s">
        <v>120</v>
      </c>
      <c r="AG405" s="31">
        <v>101680</v>
      </c>
      <c r="AH405" s="31">
        <v>19858</v>
      </c>
      <c r="AI405" s="31">
        <v>32740</v>
      </c>
      <c r="AJ405" s="31">
        <v>154278</v>
      </c>
      <c r="AK405" s="31">
        <v>7913</v>
      </c>
      <c r="AL405" s="36">
        <v>20.887896019496345</v>
      </c>
      <c r="AM405" s="31">
        <v>124203</v>
      </c>
      <c r="AN405" s="31">
        <v>30075</v>
      </c>
      <c r="AO405" s="31">
        <v>0</v>
      </c>
    </row>
    <row r="406" spans="1:41" hidden="1" outlineLevel="2" x14ac:dyDescent="0.2">
      <c r="A406" s="35">
        <v>914060273</v>
      </c>
      <c r="B406" s="35" t="s">
        <v>11</v>
      </c>
      <c r="C406" s="31" t="s">
        <v>120</v>
      </c>
      <c r="D406" s="6" t="s">
        <v>330</v>
      </c>
      <c r="E406" s="90" t="s">
        <v>120</v>
      </c>
      <c r="F406" s="31">
        <v>21249</v>
      </c>
      <c r="G406" s="31">
        <v>3856</v>
      </c>
      <c r="H406" s="33">
        <v>0</v>
      </c>
      <c r="I406" s="33">
        <v>1</v>
      </c>
      <c r="J406" s="33">
        <v>4.4000000000000004</v>
      </c>
      <c r="K406" s="33">
        <v>0.8</v>
      </c>
      <c r="L406" s="90" t="s">
        <v>120</v>
      </c>
      <c r="M406" s="31">
        <v>30892</v>
      </c>
      <c r="N406" s="32">
        <v>1.4538095910395783</v>
      </c>
      <c r="O406" s="31">
        <v>66</v>
      </c>
      <c r="P406" s="114">
        <v>0</v>
      </c>
      <c r="Q406" s="31">
        <v>68450</v>
      </c>
      <c r="R406" s="32">
        <v>3.2213280624970588</v>
      </c>
      <c r="S406" s="32">
        <v>2.2157840217532048</v>
      </c>
      <c r="T406" s="31">
        <v>11093</v>
      </c>
      <c r="U406" s="31">
        <v>12263</v>
      </c>
      <c r="V406" s="31">
        <v>23</v>
      </c>
      <c r="W406" s="90" t="s">
        <v>120</v>
      </c>
      <c r="X406" s="31">
        <v>21249</v>
      </c>
      <c r="Y406" s="31">
        <v>105119</v>
      </c>
      <c r="Z406" s="31">
        <v>45311</v>
      </c>
      <c r="AA406" s="31">
        <v>0</v>
      </c>
      <c r="AB406" s="31">
        <v>38171</v>
      </c>
      <c r="AC406" s="31">
        <v>188601</v>
      </c>
      <c r="AD406" s="31">
        <v>0</v>
      </c>
      <c r="AE406" s="31">
        <v>0</v>
      </c>
      <c r="AF406" s="90" t="s">
        <v>120</v>
      </c>
      <c r="AG406" s="31">
        <v>102815</v>
      </c>
      <c r="AH406" s="31">
        <v>28942</v>
      </c>
      <c r="AI406" s="31">
        <v>54101</v>
      </c>
      <c r="AJ406" s="31">
        <v>185858</v>
      </c>
      <c r="AK406" s="31">
        <v>0</v>
      </c>
      <c r="AL406" s="36">
        <v>8.7466704315497203</v>
      </c>
      <c r="AM406" s="31">
        <v>146495</v>
      </c>
      <c r="AN406" s="31">
        <v>39363</v>
      </c>
      <c r="AO406" s="31">
        <v>0</v>
      </c>
    </row>
    <row r="407" spans="1:41" hidden="1" outlineLevel="2" x14ac:dyDescent="0.2">
      <c r="A407" s="35">
        <v>914060303</v>
      </c>
      <c r="B407" s="35" t="s">
        <v>11</v>
      </c>
      <c r="C407" s="31" t="s">
        <v>120</v>
      </c>
      <c r="D407" s="6" t="s">
        <v>330</v>
      </c>
      <c r="E407" s="90" t="s">
        <v>120</v>
      </c>
      <c r="F407" s="31">
        <v>15634</v>
      </c>
      <c r="G407" s="31">
        <v>7080</v>
      </c>
      <c r="H407" s="33">
        <v>0</v>
      </c>
      <c r="I407" s="33">
        <v>1.14286</v>
      </c>
      <c r="J407" s="33">
        <v>6.5142899999999999</v>
      </c>
      <c r="K407" s="33">
        <v>0.4</v>
      </c>
      <c r="L407" s="90" t="s">
        <v>120</v>
      </c>
      <c r="M407" s="31">
        <v>40679</v>
      </c>
      <c r="N407" s="32">
        <v>2.6019572726109761</v>
      </c>
      <c r="O407" s="31">
        <v>67</v>
      </c>
      <c r="P407" s="114">
        <v>0</v>
      </c>
      <c r="Q407" s="31">
        <v>134659</v>
      </c>
      <c r="R407" s="32">
        <v>8.6132147882819492</v>
      </c>
      <c r="S407" s="32">
        <v>3.3102829469750978</v>
      </c>
      <c r="T407" s="31">
        <v>13644</v>
      </c>
      <c r="U407" s="31">
        <v>23118</v>
      </c>
      <c r="V407" s="31">
        <v>12</v>
      </c>
      <c r="W407" s="90" t="s">
        <v>120</v>
      </c>
      <c r="X407" s="31">
        <v>15634</v>
      </c>
      <c r="Y407" s="31">
        <v>69588</v>
      </c>
      <c r="Z407" s="31">
        <v>48442</v>
      </c>
      <c r="AA407" s="31">
        <v>0</v>
      </c>
      <c r="AB407" s="31">
        <v>235509</v>
      </c>
      <c r="AC407" s="31">
        <v>353539</v>
      </c>
      <c r="AD407" s="31">
        <v>0</v>
      </c>
      <c r="AE407" s="31">
        <v>0</v>
      </c>
      <c r="AF407" s="90" t="s">
        <v>120</v>
      </c>
      <c r="AG407" s="31">
        <v>205264</v>
      </c>
      <c r="AH407" s="31">
        <v>38768</v>
      </c>
      <c r="AI407" s="31">
        <v>131912</v>
      </c>
      <c r="AJ407" s="31">
        <v>375944</v>
      </c>
      <c r="AK407" s="31">
        <v>0</v>
      </c>
      <c r="AL407" s="36">
        <v>24.046565178457207</v>
      </c>
      <c r="AM407" s="31">
        <v>327502</v>
      </c>
      <c r="AN407" s="31">
        <v>48442</v>
      </c>
      <c r="AO407" s="31">
        <v>0</v>
      </c>
    </row>
    <row r="408" spans="1:41" hidden="1" outlineLevel="2" x14ac:dyDescent="0.2">
      <c r="A408" s="35">
        <v>914061893</v>
      </c>
      <c r="B408" s="35" t="s">
        <v>11</v>
      </c>
      <c r="C408" s="31" t="s">
        <v>120</v>
      </c>
      <c r="D408" s="6" t="s">
        <v>330</v>
      </c>
      <c r="E408" s="90" t="s">
        <v>120</v>
      </c>
      <c r="F408" s="31">
        <v>12863</v>
      </c>
      <c r="G408" s="31">
        <v>2095</v>
      </c>
      <c r="H408" s="33">
        <v>0</v>
      </c>
      <c r="I408" s="33">
        <v>0</v>
      </c>
      <c r="J408" s="33">
        <v>2.4666700000000001</v>
      </c>
      <c r="K408" s="33">
        <v>0.36667</v>
      </c>
      <c r="L408" s="90" t="s">
        <v>120</v>
      </c>
      <c r="M408" s="31">
        <v>33785</v>
      </c>
      <c r="N408" s="32">
        <v>2.6265256938505792</v>
      </c>
      <c r="O408" s="31">
        <v>46</v>
      </c>
      <c r="P408" s="114">
        <v>0</v>
      </c>
      <c r="Q408" s="31">
        <v>65657</v>
      </c>
      <c r="R408" s="32">
        <v>5.104330249552981</v>
      </c>
      <c r="S408" s="32">
        <v>1.943377238419417</v>
      </c>
      <c r="T408" s="31">
        <v>14160</v>
      </c>
      <c r="U408" s="31">
        <v>15297</v>
      </c>
      <c r="V408" s="31">
        <v>9</v>
      </c>
      <c r="W408" s="90" t="s">
        <v>120</v>
      </c>
      <c r="X408" s="31">
        <v>12863</v>
      </c>
      <c r="Y408" s="31">
        <v>86561</v>
      </c>
      <c r="Z408" s="31">
        <v>30972</v>
      </c>
      <c r="AA408" s="31">
        <v>0</v>
      </c>
      <c r="AB408" s="31">
        <v>42460</v>
      </c>
      <c r="AC408" s="31">
        <v>159993</v>
      </c>
      <c r="AD408" s="31">
        <v>0</v>
      </c>
      <c r="AE408" s="31">
        <v>0</v>
      </c>
      <c r="AF408" s="90" t="s">
        <v>120</v>
      </c>
      <c r="AG408" s="31">
        <v>88128</v>
      </c>
      <c r="AH408" s="31">
        <v>19280</v>
      </c>
      <c r="AI408" s="31">
        <v>58359</v>
      </c>
      <c r="AJ408" s="31">
        <v>165767</v>
      </c>
      <c r="AK408" s="31">
        <v>0</v>
      </c>
      <c r="AL408" s="36">
        <v>12.887118090647594</v>
      </c>
      <c r="AM408" s="31">
        <v>134795</v>
      </c>
      <c r="AN408" s="31">
        <v>30972</v>
      </c>
      <c r="AO408" s="31">
        <v>0</v>
      </c>
    </row>
    <row r="409" spans="1:41" hidden="1" outlineLevel="2" x14ac:dyDescent="0.2">
      <c r="A409" s="35">
        <v>914060605</v>
      </c>
      <c r="B409" s="35" t="s">
        <v>11</v>
      </c>
      <c r="C409" s="31" t="s">
        <v>120</v>
      </c>
      <c r="D409" s="6" t="s">
        <v>330</v>
      </c>
      <c r="E409" s="90" t="s">
        <v>120</v>
      </c>
      <c r="F409" s="31">
        <v>27359</v>
      </c>
      <c r="G409" s="31">
        <v>9433</v>
      </c>
      <c r="H409" s="33">
        <v>1</v>
      </c>
      <c r="I409" s="33">
        <v>1</v>
      </c>
      <c r="J409" s="33">
        <v>5.3</v>
      </c>
      <c r="K409" s="33">
        <v>0.5</v>
      </c>
      <c r="L409" s="90" t="s">
        <v>120</v>
      </c>
      <c r="M409" s="31">
        <v>58588</v>
      </c>
      <c r="N409" s="32">
        <v>2.1414525384699732</v>
      </c>
      <c r="O409" s="31">
        <v>46</v>
      </c>
      <c r="P409" s="114">
        <v>0</v>
      </c>
      <c r="Q409" s="31">
        <v>256498</v>
      </c>
      <c r="R409" s="32">
        <v>9.3752695639460502</v>
      </c>
      <c r="S409" s="32">
        <v>4.3779954939578074</v>
      </c>
      <c r="T409" s="31">
        <v>26029</v>
      </c>
      <c r="U409" s="31">
        <v>35272</v>
      </c>
      <c r="V409" s="31">
        <v>22</v>
      </c>
      <c r="W409" s="90" t="s">
        <v>120</v>
      </c>
      <c r="X409" s="31">
        <v>27359</v>
      </c>
      <c r="Y409" s="31">
        <v>222073</v>
      </c>
      <c r="Z409" s="31">
        <v>128679</v>
      </c>
      <c r="AA409" s="31">
        <v>9037</v>
      </c>
      <c r="AB409" s="31">
        <v>134235</v>
      </c>
      <c r="AC409" s="31">
        <v>494024</v>
      </c>
      <c r="AD409" s="31">
        <v>0</v>
      </c>
      <c r="AE409" s="31">
        <v>3813</v>
      </c>
      <c r="AF409" s="90" t="s">
        <v>120</v>
      </c>
      <c r="AG409" s="31">
        <v>257884</v>
      </c>
      <c r="AH409" s="31">
        <v>77580</v>
      </c>
      <c r="AI409" s="31">
        <v>146750</v>
      </c>
      <c r="AJ409" s="31">
        <v>482214</v>
      </c>
      <c r="AK409" s="31">
        <v>0</v>
      </c>
      <c r="AL409" s="36">
        <v>17.625424905881061</v>
      </c>
      <c r="AM409" s="31">
        <v>347349</v>
      </c>
      <c r="AN409" s="31">
        <v>124866</v>
      </c>
      <c r="AO409" s="31">
        <v>9999</v>
      </c>
    </row>
    <row r="410" spans="1:41" hidden="1" outlineLevel="2" x14ac:dyDescent="0.2">
      <c r="A410" s="35">
        <v>914060633</v>
      </c>
      <c r="B410" s="35" t="s">
        <v>11</v>
      </c>
      <c r="C410" s="31" t="s">
        <v>120</v>
      </c>
      <c r="D410" s="6" t="s">
        <v>330</v>
      </c>
      <c r="E410" s="90" t="s">
        <v>120</v>
      </c>
      <c r="F410" s="31">
        <v>16608</v>
      </c>
      <c r="G410" s="31">
        <v>2484</v>
      </c>
      <c r="H410" s="33">
        <v>0.85714000000000001</v>
      </c>
      <c r="I410" s="33">
        <v>0</v>
      </c>
      <c r="J410" s="33">
        <v>1.6285700000000001</v>
      </c>
      <c r="K410" s="33">
        <v>0.57142999999999999</v>
      </c>
      <c r="L410" s="90" t="s">
        <v>120</v>
      </c>
      <c r="M410" s="31">
        <v>26798</v>
      </c>
      <c r="N410" s="32">
        <v>1.6135597302504816</v>
      </c>
      <c r="O410" s="31">
        <v>32</v>
      </c>
      <c r="P410" s="114">
        <v>0</v>
      </c>
      <c r="Q410" s="31">
        <v>52982</v>
      </c>
      <c r="R410" s="32">
        <v>3.1901493256262041</v>
      </c>
      <c r="S410" s="32">
        <v>1.9770878423762968</v>
      </c>
      <c r="T410" s="31">
        <v>11039</v>
      </c>
      <c r="U410" s="31">
        <v>13591</v>
      </c>
      <c r="V410" s="31">
        <v>8</v>
      </c>
      <c r="W410" s="90" t="s">
        <v>120</v>
      </c>
      <c r="X410" s="31">
        <v>16608</v>
      </c>
      <c r="Y410" s="31">
        <v>95728</v>
      </c>
      <c r="Z410" s="31">
        <v>24243</v>
      </c>
      <c r="AA410" s="31">
        <v>0</v>
      </c>
      <c r="AB410" s="31">
        <v>35122</v>
      </c>
      <c r="AC410" s="31">
        <v>155093</v>
      </c>
      <c r="AD410" s="31" t="s">
        <v>1032</v>
      </c>
      <c r="AE410" s="31">
        <v>0</v>
      </c>
      <c r="AF410" s="90" t="s">
        <v>120</v>
      </c>
      <c r="AG410" s="31">
        <v>75553</v>
      </c>
      <c r="AH410" s="31">
        <v>21069</v>
      </c>
      <c r="AI410" s="31">
        <v>49692</v>
      </c>
      <c r="AJ410" s="31">
        <v>146314</v>
      </c>
      <c r="AK410" s="31">
        <v>0</v>
      </c>
      <c r="AL410" s="36">
        <v>8.809850674373795</v>
      </c>
      <c r="AM410" s="31">
        <v>122071</v>
      </c>
      <c r="AN410" s="31">
        <v>24243</v>
      </c>
      <c r="AO410" s="31">
        <v>0</v>
      </c>
    </row>
    <row r="411" spans="1:41" hidden="1" outlineLevel="2" x14ac:dyDescent="0.2">
      <c r="A411" s="35">
        <v>914060693</v>
      </c>
      <c r="B411" s="35" t="s">
        <v>11</v>
      </c>
      <c r="C411" s="31" t="s">
        <v>120</v>
      </c>
      <c r="D411" s="6" t="s">
        <v>330</v>
      </c>
      <c r="E411" s="90" t="s">
        <v>120</v>
      </c>
      <c r="F411" s="31">
        <v>15891</v>
      </c>
      <c r="G411" s="31">
        <v>2502</v>
      </c>
      <c r="H411" s="33">
        <v>1</v>
      </c>
      <c r="I411" s="33">
        <v>1</v>
      </c>
      <c r="J411" s="33">
        <v>0.5</v>
      </c>
      <c r="K411" s="33">
        <v>0.44444</v>
      </c>
      <c r="L411" s="90" t="s">
        <v>120</v>
      </c>
      <c r="M411" s="31">
        <v>17802</v>
      </c>
      <c r="N411" s="32">
        <v>1.120256749103266</v>
      </c>
      <c r="O411" s="31">
        <v>48</v>
      </c>
      <c r="P411" s="114">
        <v>0</v>
      </c>
      <c r="Q411" s="31">
        <v>56879</v>
      </c>
      <c r="R411" s="32">
        <v>3.5793216285948022</v>
      </c>
      <c r="S411" s="32">
        <v>3.1950904392764858</v>
      </c>
      <c r="T411" s="31">
        <v>8896</v>
      </c>
      <c r="U411" s="31">
        <v>10782</v>
      </c>
      <c r="V411" s="31">
        <v>13</v>
      </c>
      <c r="W411" s="90" t="s">
        <v>120</v>
      </c>
      <c r="X411" s="31">
        <v>15891</v>
      </c>
      <c r="Y411" s="31">
        <v>99910</v>
      </c>
      <c r="Z411" s="31">
        <v>22610</v>
      </c>
      <c r="AA411" s="31">
        <v>0</v>
      </c>
      <c r="AB411" s="31">
        <v>57268</v>
      </c>
      <c r="AC411" s="31">
        <v>179788</v>
      </c>
      <c r="AD411" s="31">
        <v>5000</v>
      </c>
      <c r="AE411" s="31">
        <v>0</v>
      </c>
      <c r="AF411" s="90" t="s">
        <v>120</v>
      </c>
      <c r="AG411" s="31">
        <v>129073</v>
      </c>
      <c r="AH411" s="31">
        <v>33836</v>
      </c>
      <c r="AI411" s="31">
        <v>30464</v>
      </c>
      <c r="AJ411" s="31">
        <v>193373</v>
      </c>
      <c r="AK411" s="31">
        <v>0</v>
      </c>
      <c r="AL411" s="36">
        <v>12.168711849474546</v>
      </c>
      <c r="AM411" s="31">
        <v>170763</v>
      </c>
      <c r="AN411" s="31">
        <v>22610</v>
      </c>
      <c r="AO411" s="31">
        <v>0</v>
      </c>
    </row>
    <row r="412" spans="1:41" hidden="1" outlineLevel="2" x14ac:dyDescent="0.2">
      <c r="A412" s="35">
        <v>914060843</v>
      </c>
      <c r="B412" s="35" t="s">
        <v>11</v>
      </c>
      <c r="C412" s="31" t="s">
        <v>120</v>
      </c>
      <c r="D412" s="6" t="s">
        <v>330</v>
      </c>
      <c r="E412" s="90" t="s">
        <v>120</v>
      </c>
      <c r="F412" s="31">
        <v>17121</v>
      </c>
      <c r="G412" s="31">
        <v>3549</v>
      </c>
      <c r="H412" s="33">
        <v>1.0249999999999999</v>
      </c>
      <c r="I412" s="33">
        <v>0.75</v>
      </c>
      <c r="J412" s="33">
        <v>2.7749999999999999</v>
      </c>
      <c r="K412" s="33">
        <v>0.8</v>
      </c>
      <c r="L412" s="90" t="s">
        <v>120</v>
      </c>
      <c r="M412" s="31">
        <v>29670</v>
      </c>
      <c r="N412" s="32">
        <v>1.7329595233923252</v>
      </c>
      <c r="O412" s="31">
        <v>52</v>
      </c>
      <c r="P412" s="114">
        <v>0</v>
      </c>
      <c r="Q412" s="31">
        <v>101305</v>
      </c>
      <c r="R412" s="32">
        <v>5.9170025115355411</v>
      </c>
      <c r="S412" s="32">
        <v>3.4143916413886082</v>
      </c>
      <c r="T412" s="31">
        <v>13198</v>
      </c>
      <c r="U412" s="31">
        <v>17742</v>
      </c>
      <c r="V412" s="31">
        <v>15</v>
      </c>
      <c r="W412" s="90" t="s">
        <v>120</v>
      </c>
      <c r="X412" s="31">
        <v>17121</v>
      </c>
      <c r="Y412" s="31">
        <v>71739</v>
      </c>
      <c r="Z412" s="31">
        <v>50342</v>
      </c>
      <c r="AA412" s="31">
        <v>0</v>
      </c>
      <c r="AB412" s="31">
        <v>236795</v>
      </c>
      <c r="AC412" s="31">
        <v>358876</v>
      </c>
      <c r="AD412" s="31" t="s">
        <v>1032</v>
      </c>
      <c r="AE412" s="31">
        <v>0</v>
      </c>
      <c r="AF412" s="90" t="s">
        <v>120</v>
      </c>
      <c r="AG412" s="31">
        <v>192769</v>
      </c>
      <c r="AH412" s="31">
        <v>35985</v>
      </c>
      <c r="AI412" s="31">
        <v>71072</v>
      </c>
      <c r="AJ412" s="31">
        <v>299826</v>
      </c>
      <c r="AK412" s="31">
        <v>0</v>
      </c>
      <c r="AL412" s="36">
        <v>17.512178026984405</v>
      </c>
      <c r="AM412" s="31">
        <v>249484</v>
      </c>
      <c r="AN412" s="31">
        <v>50342</v>
      </c>
      <c r="AO412" s="31">
        <v>0</v>
      </c>
    </row>
    <row r="413" spans="1:41" hidden="1" outlineLevel="2" x14ac:dyDescent="0.2">
      <c r="A413" s="35">
        <v>914061173</v>
      </c>
      <c r="B413" s="35" t="s">
        <v>11</v>
      </c>
      <c r="C413" s="31" t="s">
        <v>120</v>
      </c>
      <c r="D413" s="6" t="s">
        <v>330</v>
      </c>
      <c r="E413" s="90" t="s">
        <v>120</v>
      </c>
      <c r="F413" s="31">
        <v>26340</v>
      </c>
      <c r="G413" s="31">
        <v>6061</v>
      </c>
      <c r="H413" s="33">
        <v>1.31429</v>
      </c>
      <c r="I413" s="33">
        <v>0.57142999999999999</v>
      </c>
      <c r="J413" s="33">
        <v>3.2571400000000001</v>
      </c>
      <c r="K413" s="33">
        <v>1.31429</v>
      </c>
      <c r="L413" s="90" t="s">
        <v>120</v>
      </c>
      <c r="M413" s="31">
        <v>36539</v>
      </c>
      <c r="N413" s="32">
        <v>1.3872057706909644</v>
      </c>
      <c r="O413" s="31">
        <v>67</v>
      </c>
      <c r="P413" s="114">
        <v>0</v>
      </c>
      <c r="Q413" s="31">
        <v>120045</v>
      </c>
      <c r="R413" s="32">
        <v>4.5575170842824599</v>
      </c>
      <c r="S413" s="32">
        <v>3.2853936889351103</v>
      </c>
      <c r="T413" s="31">
        <v>10347</v>
      </c>
      <c r="U413" s="31">
        <v>18880</v>
      </c>
      <c r="V413" s="31">
        <v>23</v>
      </c>
      <c r="W413" s="90" t="s">
        <v>120</v>
      </c>
      <c r="X413" s="31">
        <v>26340</v>
      </c>
      <c r="Y413" s="31">
        <v>130953</v>
      </c>
      <c r="Z413" s="31">
        <v>62915</v>
      </c>
      <c r="AA413" s="31">
        <v>5013</v>
      </c>
      <c r="AB413" s="31">
        <v>76460</v>
      </c>
      <c r="AC413" s="31">
        <v>275341</v>
      </c>
      <c r="AD413" s="31">
        <v>0</v>
      </c>
      <c r="AE413" s="31">
        <v>5013</v>
      </c>
      <c r="AF413" s="90" t="s">
        <v>120</v>
      </c>
      <c r="AG413" s="31">
        <v>160801</v>
      </c>
      <c r="AH413" s="31">
        <v>30414</v>
      </c>
      <c r="AI413" s="31">
        <v>74140</v>
      </c>
      <c r="AJ413" s="31">
        <v>265355</v>
      </c>
      <c r="AK413" s="31">
        <v>0</v>
      </c>
      <c r="AL413" s="36">
        <v>10.07422171602126</v>
      </c>
      <c r="AM413" s="31">
        <v>202440</v>
      </c>
      <c r="AN413" s="31">
        <v>62915</v>
      </c>
      <c r="AO413" s="31">
        <v>0</v>
      </c>
    </row>
    <row r="414" spans="1:41" hidden="1" outlineLevel="2" x14ac:dyDescent="0.2">
      <c r="A414" s="35">
        <v>914061833</v>
      </c>
      <c r="B414" s="35" t="s">
        <v>11</v>
      </c>
      <c r="C414" s="31" t="s">
        <v>120</v>
      </c>
      <c r="D414" s="6" t="s">
        <v>330</v>
      </c>
      <c r="E414" s="90" t="s">
        <v>120</v>
      </c>
      <c r="F414" s="31">
        <v>27290</v>
      </c>
      <c r="G414" s="31">
        <v>4244</v>
      </c>
      <c r="H414" s="33">
        <v>1.06667</v>
      </c>
      <c r="I414" s="33">
        <v>0</v>
      </c>
      <c r="J414" s="33">
        <v>4.5066699999999997</v>
      </c>
      <c r="K414" s="33">
        <v>0.42666999999999999</v>
      </c>
      <c r="L414" s="90" t="s">
        <v>120</v>
      </c>
      <c r="M414" s="31">
        <v>32904</v>
      </c>
      <c r="N414" s="32">
        <v>1.2057163796262367</v>
      </c>
      <c r="O414" s="31">
        <v>78</v>
      </c>
      <c r="P414" s="114">
        <v>0</v>
      </c>
      <c r="Q414" s="31">
        <v>78468</v>
      </c>
      <c r="R414" s="32">
        <v>2.8753389519970685</v>
      </c>
      <c r="S414" s="32">
        <v>2.384755652808169</v>
      </c>
      <c r="T414" s="31">
        <v>8889</v>
      </c>
      <c r="U414" s="31">
        <v>14214</v>
      </c>
      <c r="V414" s="31">
        <v>21</v>
      </c>
      <c r="W414" s="90" t="s">
        <v>120</v>
      </c>
      <c r="X414" s="31">
        <v>27290</v>
      </c>
      <c r="Y414" s="31">
        <v>121043</v>
      </c>
      <c r="Z414" s="31">
        <v>65815</v>
      </c>
      <c r="AA414" s="31">
        <v>940</v>
      </c>
      <c r="AB414" s="31">
        <v>67244</v>
      </c>
      <c r="AC414" s="31">
        <v>255042</v>
      </c>
      <c r="AD414" s="31">
        <v>0</v>
      </c>
      <c r="AE414" s="31">
        <v>0</v>
      </c>
      <c r="AF414" s="90" t="s">
        <v>120</v>
      </c>
      <c r="AG414" s="31">
        <v>156666</v>
      </c>
      <c r="AH414" s="31">
        <v>29848</v>
      </c>
      <c r="AI414" s="31">
        <v>41800</v>
      </c>
      <c r="AJ414" s="31">
        <v>228314</v>
      </c>
      <c r="AK414" s="31">
        <v>0</v>
      </c>
      <c r="AL414" s="36">
        <v>8.3662147306705759</v>
      </c>
      <c r="AM414" s="31">
        <v>161559</v>
      </c>
      <c r="AN414" s="31">
        <v>65815</v>
      </c>
      <c r="AO414" s="31">
        <v>940</v>
      </c>
    </row>
    <row r="415" spans="1:41" hidden="1" outlineLevel="2" x14ac:dyDescent="0.2">
      <c r="A415" s="35">
        <v>914061442</v>
      </c>
      <c r="B415" s="35" t="s">
        <v>11</v>
      </c>
      <c r="C415" s="31" t="s">
        <v>120</v>
      </c>
      <c r="D415" s="6" t="s">
        <v>330</v>
      </c>
      <c r="E415" s="90" t="s">
        <v>120</v>
      </c>
      <c r="F415" s="31">
        <v>88082</v>
      </c>
      <c r="G415" s="31">
        <v>20039</v>
      </c>
      <c r="H415" s="33">
        <v>9.0133299999999998</v>
      </c>
      <c r="I415" s="33">
        <v>0</v>
      </c>
      <c r="J415" s="33">
        <v>25.6</v>
      </c>
      <c r="K415" s="33">
        <v>0.88</v>
      </c>
      <c r="L415" s="90" t="s">
        <v>120</v>
      </c>
      <c r="M415" s="31">
        <v>309352</v>
      </c>
      <c r="N415" s="32">
        <v>3.5120910061079447</v>
      </c>
      <c r="O415" s="31">
        <v>310</v>
      </c>
      <c r="P415" s="114">
        <v>0</v>
      </c>
      <c r="Q415" s="31">
        <v>277856</v>
      </c>
      <c r="R415" s="32">
        <v>3.1545151109193705</v>
      </c>
      <c r="S415" s="32">
        <v>0.89818717835992656</v>
      </c>
      <c r="T415" s="31">
        <v>85931</v>
      </c>
      <c r="U415" s="31">
        <v>34391</v>
      </c>
      <c r="V415" s="31">
        <v>65</v>
      </c>
      <c r="W415" s="90" t="s">
        <v>120</v>
      </c>
      <c r="X415" s="31">
        <v>88082</v>
      </c>
      <c r="Y415" s="31">
        <v>1391186</v>
      </c>
      <c r="Z415" s="31">
        <v>754905</v>
      </c>
      <c r="AA415" s="31">
        <v>4037</v>
      </c>
      <c r="AB415" s="31">
        <v>533759</v>
      </c>
      <c r="AC415" s="31">
        <v>2683887</v>
      </c>
      <c r="AD415" s="31" t="s">
        <v>1032</v>
      </c>
      <c r="AE415" s="31">
        <v>0</v>
      </c>
      <c r="AF415" s="90" t="s">
        <v>120</v>
      </c>
      <c r="AG415" s="31">
        <v>2086084</v>
      </c>
      <c r="AH415" s="31">
        <v>423749</v>
      </c>
      <c r="AI415" s="31">
        <v>469965</v>
      </c>
      <c r="AJ415" s="31">
        <v>2979798</v>
      </c>
      <c r="AK415" s="31">
        <v>0</v>
      </c>
      <c r="AL415" s="36">
        <v>33.829817669898503</v>
      </c>
      <c r="AM415" s="31">
        <v>2220856</v>
      </c>
      <c r="AN415" s="31">
        <v>754905</v>
      </c>
      <c r="AO415" s="31">
        <v>4037</v>
      </c>
    </row>
    <row r="416" spans="1:41" hidden="1" outlineLevel="2" x14ac:dyDescent="0.2">
      <c r="A416" s="35">
        <v>914061533</v>
      </c>
      <c r="B416" s="35" t="s">
        <v>11</v>
      </c>
      <c r="C416" s="31" t="s">
        <v>120</v>
      </c>
      <c r="D416" s="6" t="s">
        <v>330</v>
      </c>
      <c r="E416" s="90" t="s">
        <v>120</v>
      </c>
      <c r="F416" s="31">
        <v>4999</v>
      </c>
      <c r="G416" s="31">
        <v>1325</v>
      </c>
      <c r="H416" s="33">
        <v>1</v>
      </c>
      <c r="I416" s="33">
        <v>0</v>
      </c>
      <c r="J416" s="33">
        <v>3.73333</v>
      </c>
      <c r="K416" s="33">
        <v>0.66666999999999998</v>
      </c>
      <c r="L416" s="90" t="s">
        <v>120</v>
      </c>
      <c r="M416" s="31">
        <v>22698</v>
      </c>
      <c r="N416" s="32">
        <v>4.5405081016203237</v>
      </c>
      <c r="O416" s="31">
        <v>39</v>
      </c>
      <c r="P416" s="114">
        <v>0</v>
      </c>
      <c r="Q416" s="31">
        <v>41198</v>
      </c>
      <c r="R416" s="32">
        <v>8.2412482496499297</v>
      </c>
      <c r="S416" s="32">
        <v>1.8150497841219491</v>
      </c>
      <c r="T416" s="31">
        <v>7485</v>
      </c>
      <c r="U416" s="31">
        <v>5738</v>
      </c>
      <c r="V416" s="31">
        <v>6</v>
      </c>
      <c r="W416" s="90" t="s">
        <v>120</v>
      </c>
      <c r="X416" s="31">
        <v>4999</v>
      </c>
      <c r="Y416" s="31">
        <v>72673</v>
      </c>
      <c r="Z416" s="31">
        <v>7505</v>
      </c>
      <c r="AA416" s="31">
        <v>0</v>
      </c>
      <c r="AB416" s="31">
        <v>24957</v>
      </c>
      <c r="AC416" s="31">
        <v>105135</v>
      </c>
      <c r="AD416" s="31">
        <v>0</v>
      </c>
      <c r="AE416" s="31">
        <v>0</v>
      </c>
      <c r="AF416" s="90" t="s">
        <v>120</v>
      </c>
      <c r="AG416" s="31">
        <v>74488</v>
      </c>
      <c r="AH416" s="31">
        <v>20756</v>
      </c>
      <c r="AI416" s="31">
        <v>21137</v>
      </c>
      <c r="AJ416" s="31">
        <v>116381</v>
      </c>
      <c r="AK416" s="31">
        <v>0</v>
      </c>
      <c r="AL416" s="36">
        <v>23.280856171234248</v>
      </c>
      <c r="AM416" s="31">
        <v>108876</v>
      </c>
      <c r="AN416" s="31">
        <v>7505</v>
      </c>
      <c r="AO416" s="31">
        <v>0</v>
      </c>
    </row>
    <row r="417" spans="1:41" hidden="1" outlineLevel="2" x14ac:dyDescent="0.2">
      <c r="A417" s="35">
        <v>914060903</v>
      </c>
      <c r="B417" s="35" t="s">
        <v>11</v>
      </c>
      <c r="C417" s="31" t="s">
        <v>120</v>
      </c>
      <c r="D417" s="6" t="s">
        <v>330</v>
      </c>
      <c r="E417" s="90" t="s">
        <v>120</v>
      </c>
      <c r="F417" s="31">
        <v>14784</v>
      </c>
      <c r="G417" s="31">
        <v>1921</v>
      </c>
      <c r="H417" s="33">
        <v>1</v>
      </c>
      <c r="I417" s="33">
        <v>0</v>
      </c>
      <c r="J417" s="33">
        <v>1.94286</v>
      </c>
      <c r="K417" s="33">
        <v>0.22857</v>
      </c>
      <c r="L417" s="90" t="s">
        <v>120</v>
      </c>
      <c r="M417" s="31">
        <v>17790</v>
      </c>
      <c r="N417" s="32">
        <v>1.2033279220779221</v>
      </c>
      <c r="O417" s="31">
        <v>34</v>
      </c>
      <c r="P417" s="114">
        <v>0</v>
      </c>
      <c r="Q417" s="31">
        <v>43450</v>
      </c>
      <c r="R417" s="32">
        <v>2.9389880952380953</v>
      </c>
      <c r="S417" s="32">
        <v>2.4423833614390107</v>
      </c>
      <c r="T417" s="31">
        <v>6188</v>
      </c>
      <c r="U417" s="31">
        <v>7289</v>
      </c>
      <c r="V417" s="31">
        <v>10</v>
      </c>
      <c r="W417" s="90" t="s">
        <v>120</v>
      </c>
      <c r="X417" s="31">
        <v>14784</v>
      </c>
      <c r="Y417" s="31">
        <v>77949</v>
      </c>
      <c r="Z417" s="31">
        <v>12007</v>
      </c>
      <c r="AA417" s="31">
        <v>0</v>
      </c>
      <c r="AB417" s="31">
        <v>47889</v>
      </c>
      <c r="AC417" s="31">
        <v>137845</v>
      </c>
      <c r="AD417" s="31" t="s">
        <v>1032</v>
      </c>
      <c r="AE417" s="31">
        <v>0</v>
      </c>
      <c r="AF417" s="90" t="s">
        <v>120</v>
      </c>
      <c r="AG417" s="31">
        <v>84468</v>
      </c>
      <c r="AH417" s="31">
        <v>20838</v>
      </c>
      <c r="AI417" s="31">
        <v>26855</v>
      </c>
      <c r="AJ417" s="31">
        <v>132161</v>
      </c>
      <c r="AK417" s="31">
        <v>0</v>
      </c>
      <c r="AL417" s="36">
        <v>8.9394615800865793</v>
      </c>
      <c r="AM417" s="31">
        <v>120154</v>
      </c>
      <c r="AN417" s="31">
        <v>12007</v>
      </c>
      <c r="AO417" s="31">
        <v>0</v>
      </c>
    </row>
    <row r="418" spans="1:41" hidden="1" outlineLevel="2" x14ac:dyDescent="0.2">
      <c r="A418" s="35">
        <v>914061683</v>
      </c>
      <c r="B418" s="35" t="s">
        <v>11</v>
      </c>
      <c r="C418" s="31" t="s">
        <v>120</v>
      </c>
      <c r="D418" s="6" t="s">
        <v>330</v>
      </c>
      <c r="E418" s="90" t="s">
        <v>120</v>
      </c>
      <c r="F418" s="31">
        <v>4008</v>
      </c>
      <c r="G418" s="31">
        <v>2723</v>
      </c>
      <c r="H418" s="33">
        <v>0.71428999999999998</v>
      </c>
      <c r="I418" s="33">
        <v>1.14286</v>
      </c>
      <c r="J418" s="33">
        <v>2.2857099999999999</v>
      </c>
      <c r="K418" s="33">
        <v>0.42857000000000001</v>
      </c>
      <c r="L418" s="90" t="s">
        <v>120</v>
      </c>
      <c r="M418" s="31">
        <v>22163</v>
      </c>
      <c r="N418" s="32">
        <v>5.5296906187624755</v>
      </c>
      <c r="O418" s="31">
        <v>39</v>
      </c>
      <c r="P418" s="114">
        <v>0</v>
      </c>
      <c r="Q418" s="31">
        <v>72764</v>
      </c>
      <c r="R418" s="32">
        <v>18.154690618762476</v>
      </c>
      <c r="S418" s="32">
        <v>3.2831295402246989</v>
      </c>
      <c r="T418" s="31">
        <v>9156</v>
      </c>
      <c r="U418" s="31">
        <v>12985</v>
      </c>
      <c r="V418" s="31">
        <v>4</v>
      </c>
      <c r="W418" s="90" t="s">
        <v>120</v>
      </c>
      <c r="X418" s="31">
        <v>4008</v>
      </c>
      <c r="Y418" s="31">
        <v>91793</v>
      </c>
      <c r="Z418" s="31">
        <v>17279</v>
      </c>
      <c r="AA418" s="31">
        <v>0</v>
      </c>
      <c r="AB418" s="31">
        <v>87777</v>
      </c>
      <c r="AC418" s="31">
        <v>196849</v>
      </c>
      <c r="AD418" s="31">
        <v>0</v>
      </c>
      <c r="AE418" s="31">
        <v>0</v>
      </c>
      <c r="AF418" s="90" t="s">
        <v>120</v>
      </c>
      <c r="AG418" s="31">
        <v>127022</v>
      </c>
      <c r="AH418" s="31">
        <v>32449</v>
      </c>
      <c r="AI418" s="31">
        <v>53115</v>
      </c>
      <c r="AJ418" s="31">
        <v>212586</v>
      </c>
      <c r="AK418" s="31">
        <v>0</v>
      </c>
      <c r="AL418" s="36">
        <v>53.040419161676645</v>
      </c>
      <c r="AM418" s="31">
        <v>195307</v>
      </c>
      <c r="AN418" s="31">
        <v>17279</v>
      </c>
      <c r="AO418" s="31">
        <v>0</v>
      </c>
    </row>
    <row r="419" spans="1:41" hidden="1" outlineLevel="2" x14ac:dyDescent="0.2">
      <c r="A419" s="56">
        <v>914060001</v>
      </c>
      <c r="B419" s="35" t="s">
        <v>11</v>
      </c>
      <c r="C419" s="31" t="s">
        <v>120</v>
      </c>
      <c r="D419" s="6" t="s">
        <v>330</v>
      </c>
      <c r="E419" s="90" t="s">
        <v>120</v>
      </c>
      <c r="F419" s="31">
        <v>27119</v>
      </c>
      <c r="G419" s="31">
        <v>5601</v>
      </c>
      <c r="H419" s="33">
        <v>1</v>
      </c>
      <c r="I419" s="33">
        <v>1.35</v>
      </c>
      <c r="J419" s="33">
        <v>5.15</v>
      </c>
      <c r="K419" s="33">
        <v>1.45</v>
      </c>
      <c r="L419" s="90" t="s">
        <v>120</v>
      </c>
      <c r="M419" s="31">
        <v>36080</v>
      </c>
      <c r="N419" s="32">
        <v>1.3304325380729378</v>
      </c>
      <c r="O419" s="31">
        <v>37</v>
      </c>
      <c r="P419" s="114">
        <v>0</v>
      </c>
      <c r="Q419" s="31">
        <v>136093</v>
      </c>
      <c r="R419" s="32">
        <v>5.0183635089789442</v>
      </c>
      <c r="S419" s="32">
        <v>3.7719789356984479</v>
      </c>
      <c r="T419" s="31">
        <v>11785</v>
      </c>
      <c r="U419" s="31">
        <v>30207</v>
      </c>
      <c r="V419" s="31">
        <v>39</v>
      </c>
      <c r="W419" s="90" t="s">
        <v>120</v>
      </c>
      <c r="X419" s="31">
        <v>27119</v>
      </c>
      <c r="Y419" s="31">
        <v>209033</v>
      </c>
      <c r="Z419" s="31">
        <v>118308</v>
      </c>
      <c r="AA419" s="31">
        <v>9950</v>
      </c>
      <c r="AB419" s="31">
        <v>51074</v>
      </c>
      <c r="AC419" s="31">
        <v>388365</v>
      </c>
      <c r="AD419" s="31" t="s">
        <v>1032</v>
      </c>
      <c r="AE419" s="31">
        <v>9950</v>
      </c>
      <c r="AF419" s="90" t="s">
        <v>120</v>
      </c>
      <c r="AG419" s="31">
        <v>224921</v>
      </c>
      <c r="AH419" s="31">
        <v>49258</v>
      </c>
      <c r="AI419" s="31">
        <v>112525</v>
      </c>
      <c r="AJ419" s="31">
        <v>386704</v>
      </c>
      <c r="AK419" s="31">
        <v>0</v>
      </c>
      <c r="AL419" s="36">
        <v>14.259522843762676</v>
      </c>
      <c r="AM419" s="31">
        <v>258446</v>
      </c>
      <c r="AN419" s="31">
        <v>118308</v>
      </c>
      <c r="AO419" s="31">
        <v>9950</v>
      </c>
    </row>
    <row r="420" spans="1:41" hidden="1" outlineLevel="2" x14ac:dyDescent="0.2">
      <c r="A420" s="35">
        <v>914060365</v>
      </c>
      <c r="B420" s="35" t="s">
        <v>11</v>
      </c>
      <c r="C420" s="31" t="s">
        <v>120</v>
      </c>
      <c r="D420" s="6" t="s">
        <v>330</v>
      </c>
      <c r="E420" s="90" t="s">
        <v>120</v>
      </c>
      <c r="F420" s="31">
        <v>11293</v>
      </c>
      <c r="G420" s="31">
        <v>2557</v>
      </c>
      <c r="H420" s="33">
        <v>0</v>
      </c>
      <c r="I420" s="33">
        <v>1</v>
      </c>
      <c r="J420" s="33">
        <v>2.9444400000000002</v>
      </c>
      <c r="K420" s="33">
        <v>0.44444</v>
      </c>
      <c r="L420" s="90" t="s">
        <v>120</v>
      </c>
      <c r="M420" s="31">
        <v>30327</v>
      </c>
      <c r="N420" s="32">
        <v>2.6854688745240414</v>
      </c>
      <c r="O420" s="31">
        <v>36</v>
      </c>
      <c r="P420" s="114">
        <v>0</v>
      </c>
      <c r="Q420" s="31">
        <v>58134</v>
      </c>
      <c r="R420" s="32">
        <v>5.1477906667847337</v>
      </c>
      <c r="S420" s="32">
        <v>1.9169057275694925</v>
      </c>
      <c r="T420" s="31">
        <v>9949</v>
      </c>
      <c r="U420" s="31">
        <v>11635</v>
      </c>
      <c r="V420" s="31">
        <v>9</v>
      </c>
      <c r="W420" s="90" t="s">
        <v>120</v>
      </c>
      <c r="X420" s="31">
        <v>11293</v>
      </c>
      <c r="Y420" s="31">
        <v>71413</v>
      </c>
      <c r="Z420" s="31">
        <v>19978</v>
      </c>
      <c r="AA420" s="31">
        <v>0</v>
      </c>
      <c r="AB420" s="31">
        <v>42251</v>
      </c>
      <c r="AC420" s="31">
        <v>133642</v>
      </c>
      <c r="AD420" s="31">
        <v>0</v>
      </c>
      <c r="AE420" s="31">
        <v>0</v>
      </c>
      <c r="AF420" s="90" t="s">
        <v>120</v>
      </c>
      <c r="AG420" s="31">
        <v>97247</v>
      </c>
      <c r="AH420" s="31">
        <v>16260</v>
      </c>
      <c r="AI420" s="31">
        <v>28664</v>
      </c>
      <c r="AJ420" s="31">
        <v>142171</v>
      </c>
      <c r="AK420" s="31">
        <v>0</v>
      </c>
      <c r="AL420" s="36">
        <v>12.589303108120074</v>
      </c>
      <c r="AM420" s="31">
        <v>122193</v>
      </c>
      <c r="AN420" s="31">
        <v>19978</v>
      </c>
      <c r="AO420" s="31">
        <v>0</v>
      </c>
    </row>
    <row r="421" spans="1:41" hidden="1" outlineLevel="2" x14ac:dyDescent="0.2">
      <c r="A421" s="35">
        <v>914062073</v>
      </c>
      <c r="B421" s="35" t="s">
        <v>11</v>
      </c>
      <c r="C421" s="31" t="s">
        <v>120</v>
      </c>
      <c r="D421" s="6" t="s">
        <v>330</v>
      </c>
      <c r="E421" s="90" t="s">
        <v>120</v>
      </c>
      <c r="F421" s="31">
        <v>15278</v>
      </c>
      <c r="G421" s="31">
        <v>2185</v>
      </c>
      <c r="H421" s="33">
        <v>0</v>
      </c>
      <c r="I421" s="33">
        <v>1</v>
      </c>
      <c r="J421" s="33">
        <v>2.75</v>
      </c>
      <c r="K421" s="33">
        <v>0.27500000000000002</v>
      </c>
      <c r="L421" s="90" t="s">
        <v>120</v>
      </c>
      <c r="M421" s="31">
        <v>24125</v>
      </c>
      <c r="N421" s="32">
        <v>1.5790679408299515</v>
      </c>
      <c r="O421" s="31">
        <v>66</v>
      </c>
      <c r="P421" s="114">
        <v>0</v>
      </c>
      <c r="Q421" s="31">
        <v>66306</v>
      </c>
      <c r="R421" s="32">
        <v>4.339965964131431</v>
      </c>
      <c r="S421" s="32">
        <v>2.7484352331606217</v>
      </c>
      <c r="T421" s="31">
        <v>8911</v>
      </c>
      <c r="U421" s="31">
        <v>10515</v>
      </c>
      <c r="V421" s="31">
        <v>9</v>
      </c>
      <c r="W421" s="90" t="s">
        <v>120</v>
      </c>
      <c r="X421" s="31">
        <v>15278</v>
      </c>
      <c r="Y421" s="31">
        <v>103830</v>
      </c>
      <c r="Z421" s="31">
        <v>25749</v>
      </c>
      <c r="AA421" s="31">
        <v>0</v>
      </c>
      <c r="AB421" s="31">
        <v>39604</v>
      </c>
      <c r="AC421" s="31">
        <v>169183</v>
      </c>
      <c r="AD421" s="31">
        <v>0</v>
      </c>
      <c r="AE421" s="31">
        <v>0</v>
      </c>
      <c r="AF421" s="90" t="s">
        <v>120</v>
      </c>
      <c r="AG421" s="31">
        <v>110542</v>
      </c>
      <c r="AH421" s="31">
        <v>26847</v>
      </c>
      <c r="AI421" s="31">
        <v>24973</v>
      </c>
      <c r="AJ421" s="31">
        <v>162362</v>
      </c>
      <c r="AK421" s="31">
        <v>0</v>
      </c>
      <c r="AL421" s="36">
        <v>10.627176331980627</v>
      </c>
      <c r="AM421" s="31">
        <v>136613</v>
      </c>
      <c r="AN421" s="31">
        <v>25749</v>
      </c>
      <c r="AO421" s="31">
        <v>0</v>
      </c>
    </row>
    <row r="422" spans="1:41" hidden="1" outlineLevel="2" x14ac:dyDescent="0.2">
      <c r="A422" s="35">
        <v>914062193</v>
      </c>
      <c r="B422" s="35" t="s">
        <v>11</v>
      </c>
      <c r="C422" s="31" t="s">
        <v>120</v>
      </c>
      <c r="D422" s="6" t="s">
        <v>330</v>
      </c>
      <c r="E422" s="90" t="s">
        <v>120</v>
      </c>
      <c r="F422" s="31">
        <v>2810</v>
      </c>
      <c r="G422" s="31">
        <v>2070</v>
      </c>
      <c r="H422" s="33">
        <v>1</v>
      </c>
      <c r="I422" s="33">
        <v>0</v>
      </c>
      <c r="J422" s="33">
        <v>2</v>
      </c>
      <c r="K422" s="33">
        <v>0</v>
      </c>
      <c r="L422" s="90" t="s">
        <v>120</v>
      </c>
      <c r="M422" s="31">
        <v>23776</v>
      </c>
      <c r="N422" s="32">
        <v>8.4612099644128111</v>
      </c>
      <c r="O422" s="31">
        <v>55</v>
      </c>
      <c r="P422" s="114">
        <v>0</v>
      </c>
      <c r="Q422" s="31">
        <v>39208</v>
      </c>
      <c r="R422" s="32">
        <v>13.953024911032028</v>
      </c>
      <c r="S422" s="32">
        <v>1.6490578734858681</v>
      </c>
      <c r="T422" s="31">
        <v>8928</v>
      </c>
      <c r="U422" s="31">
        <v>7186</v>
      </c>
      <c r="V422" s="31">
        <v>13</v>
      </c>
      <c r="W422" s="90" t="s">
        <v>120</v>
      </c>
      <c r="X422" s="31">
        <v>2810</v>
      </c>
      <c r="Y422" s="31">
        <v>74740</v>
      </c>
      <c r="Z422" s="31">
        <v>6662</v>
      </c>
      <c r="AA422" s="31">
        <v>0</v>
      </c>
      <c r="AB422" s="31">
        <v>24876</v>
      </c>
      <c r="AC422" s="31">
        <v>106278</v>
      </c>
      <c r="AD422" s="31" t="s">
        <v>1032</v>
      </c>
      <c r="AE422" s="31">
        <v>1475</v>
      </c>
      <c r="AF422" s="90" t="s">
        <v>120</v>
      </c>
      <c r="AG422" s="31">
        <v>69424</v>
      </c>
      <c r="AH422" s="31">
        <v>14041</v>
      </c>
      <c r="AI422" s="31">
        <v>27115</v>
      </c>
      <c r="AJ422" s="31">
        <v>110580</v>
      </c>
      <c r="AK422" s="31">
        <v>0</v>
      </c>
      <c r="AL422" s="36">
        <v>39.352313167259787</v>
      </c>
      <c r="AM422" s="31">
        <v>103918</v>
      </c>
      <c r="AN422" s="31">
        <v>6662</v>
      </c>
      <c r="AO422" s="31">
        <v>0</v>
      </c>
    </row>
    <row r="423" spans="1:41" hidden="1" outlineLevel="2" x14ac:dyDescent="0.2">
      <c r="A423" s="35">
        <v>914062223</v>
      </c>
      <c r="B423" s="35" t="s">
        <v>11</v>
      </c>
      <c r="C423" s="31" t="s">
        <v>120</v>
      </c>
      <c r="E423" s="90" t="s">
        <v>120</v>
      </c>
      <c r="F423" s="31">
        <v>10461</v>
      </c>
      <c r="G423" s="31">
        <v>10735</v>
      </c>
      <c r="H423" s="33">
        <v>3</v>
      </c>
      <c r="I423" s="33">
        <v>0</v>
      </c>
      <c r="J423" s="33">
        <v>2.5249999999999999</v>
      </c>
      <c r="K423" s="33">
        <v>0.3</v>
      </c>
      <c r="L423" s="90" t="s">
        <v>120</v>
      </c>
      <c r="M423" s="31">
        <v>36185</v>
      </c>
      <c r="N423" s="32">
        <v>3.4590383328553678</v>
      </c>
      <c r="O423" s="31">
        <v>52</v>
      </c>
      <c r="P423" s="114">
        <v>0</v>
      </c>
      <c r="Q423" s="31">
        <v>75672</v>
      </c>
      <c r="R423" s="32">
        <v>7.2337252652710067</v>
      </c>
      <c r="S423" s="32">
        <v>2.0912532817465799</v>
      </c>
      <c r="T423" s="31">
        <v>70</v>
      </c>
      <c r="U423" s="31">
        <v>253</v>
      </c>
      <c r="V423" s="31">
        <v>6</v>
      </c>
      <c r="W423" s="90" t="s">
        <v>120</v>
      </c>
      <c r="X423" s="31">
        <v>10461</v>
      </c>
      <c r="Y423" s="31">
        <v>261235</v>
      </c>
      <c r="Z423" s="31">
        <v>46864</v>
      </c>
      <c r="AA423" s="31">
        <v>0</v>
      </c>
      <c r="AB423" s="31">
        <v>144097</v>
      </c>
      <c r="AC423" s="31">
        <v>452196</v>
      </c>
      <c r="AD423" s="31">
        <v>0</v>
      </c>
      <c r="AE423" s="31">
        <v>0</v>
      </c>
      <c r="AF423" s="90" t="s">
        <v>120</v>
      </c>
      <c r="AG423" s="31">
        <v>235915</v>
      </c>
      <c r="AH423" s="31">
        <v>49414</v>
      </c>
      <c r="AI423" s="31">
        <v>170414</v>
      </c>
      <c r="AJ423" s="31">
        <v>455743</v>
      </c>
      <c r="AK423" s="31">
        <v>0</v>
      </c>
      <c r="AL423" s="36">
        <v>43.565911480737981</v>
      </c>
      <c r="AM423" s="31">
        <v>408879</v>
      </c>
      <c r="AN423" s="31">
        <v>46864</v>
      </c>
      <c r="AO423" s="31">
        <v>0</v>
      </c>
    </row>
    <row r="424" spans="1:41" outlineLevel="1" collapsed="1" x14ac:dyDescent="0.2">
      <c r="C424" s="31"/>
      <c r="D424" s="113"/>
      <c r="E424" s="90" t="s">
        <v>120</v>
      </c>
      <c r="F424" s="31">
        <v>411442</v>
      </c>
      <c r="G424" s="31">
        <v>98382</v>
      </c>
      <c r="H424" s="33">
        <v>27.990719999999996</v>
      </c>
      <c r="I424" s="33">
        <v>13.385719999999999</v>
      </c>
      <c r="J424" s="33">
        <v>91.051110000000008</v>
      </c>
      <c r="K424" s="33">
        <v>10.78247</v>
      </c>
      <c r="L424" s="90" t="s">
        <v>120</v>
      </c>
      <c r="M424" s="31">
        <v>901557</v>
      </c>
      <c r="N424" s="32">
        <v>56.822503785707354</v>
      </c>
      <c r="O424" s="31">
        <v>1274</v>
      </c>
      <c r="P424" s="114">
        <v>0</v>
      </c>
      <c r="Q424" s="31">
        <v>1896570</v>
      </c>
      <c r="R424" s="32">
        <v>4.6095682988124693</v>
      </c>
      <c r="S424" s="32">
        <v>2.1036606670460105</v>
      </c>
      <c r="T424" s="31">
        <v>289485</v>
      </c>
      <c r="U424" s="31">
        <v>306638</v>
      </c>
      <c r="V424" s="31">
        <v>323</v>
      </c>
      <c r="W424" s="90" t="s">
        <v>120</v>
      </c>
      <c r="X424" s="31">
        <v>411442</v>
      </c>
      <c r="Y424" s="31">
        <v>4400280</v>
      </c>
      <c r="Z424" s="31">
        <v>1793071</v>
      </c>
      <c r="AA424" s="31">
        <v>28977</v>
      </c>
      <c r="AB424" s="31">
        <v>1962236</v>
      </c>
      <c r="AC424" s="31">
        <v>8184564</v>
      </c>
      <c r="AD424" s="31">
        <v>5000</v>
      </c>
      <c r="AE424" s="31">
        <v>20251</v>
      </c>
      <c r="AF424" s="90" t="s">
        <v>120</v>
      </c>
      <c r="AG424" s="31">
        <v>5405729</v>
      </c>
      <c r="AH424" s="31">
        <v>1204554</v>
      </c>
      <c r="AI424" s="31">
        <v>1941212</v>
      </c>
      <c r="AJ424" s="31">
        <v>8551495</v>
      </c>
      <c r="AK424" s="31">
        <v>7913</v>
      </c>
      <c r="AL424" s="36">
        <v>20.784205307187889</v>
      </c>
      <c r="AM424" s="31">
        <v>6695478</v>
      </c>
      <c r="AN424" s="31">
        <v>1831091</v>
      </c>
      <c r="AO424" s="31">
        <v>24926</v>
      </c>
    </row>
    <row r="425" spans="1:41" hidden="1" outlineLevel="2" x14ac:dyDescent="0.2">
      <c r="A425" s="35">
        <v>909120063</v>
      </c>
      <c r="B425" s="35" t="s">
        <v>668</v>
      </c>
      <c r="C425" s="31" t="s">
        <v>855</v>
      </c>
      <c r="E425" s="90" t="s">
        <v>855</v>
      </c>
      <c r="F425" s="31">
        <v>5085</v>
      </c>
      <c r="G425" s="31">
        <v>5000</v>
      </c>
      <c r="H425" s="33">
        <v>0</v>
      </c>
      <c r="I425" s="33">
        <v>1.14286</v>
      </c>
      <c r="J425" s="33">
        <v>1.7142900000000001</v>
      </c>
      <c r="K425" s="33">
        <v>0</v>
      </c>
      <c r="L425" s="90" t="s">
        <v>855</v>
      </c>
      <c r="M425" s="31">
        <v>33840</v>
      </c>
      <c r="N425" s="32">
        <v>6.6548672566371678</v>
      </c>
      <c r="O425" s="31">
        <v>64</v>
      </c>
      <c r="P425" s="114">
        <v>0</v>
      </c>
      <c r="Q425" s="31">
        <v>20725</v>
      </c>
      <c r="R425" s="32">
        <v>4.075712881022616</v>
      </c>
      <c r="S425" s="32">
        <v>0.61244089834515369</v>
      </c>
      <c r="T425" s="31">
        <v>171</v>
      </c>
      <c r="U425" s="31">
        <v>90</v>
      </c>
      <c r="V425" s="31">
        <v>9</v>
      </c>
      <c r="W425" s="90" t="s">
        <v>855</v>
      </c>
      <c r="X425" s="31">
        <v>5085</v>
      </c>
      <c r="Y425" s="31">
        <v>106535</v>
      </c>
      <c r="Z425" s="31">
        <v>68379</v>
      </c>
      <c r="AA425" s="31">
        <v>0</v>
      </c>
      <c r="AB425" s="31">
        <v>8994</v>
      </c>
      <c r="AC425" s="31">
        <v>183908</v>
      </c>
      <c r="AD425" s="31">
        <v>0</v>
      </c>
      <c r="AE425" s="31">
        <v>0</v>
      </c>
      <c r="AF425" s="90" t="s">
        <v>855</v>
      </c>
      <c r="AG425" s="31">
        <v>85806</v>
      </c>
      <c r="AH425" s="31">
        <v>30337</v>
      </c>
      <c r="AI425" s="31">
        <v>35284</v>
      </c>
      <c r="AJ425" s="31">
        <v>151427</v>
      </c>
      <c r="AK425" s="31">
        <v>0</v>
      </c>
      <c r="AL425" s="36">
        <v>29.779154375614553</v>
      </c>
      <c r="AM425" s="31">
        <v>83048</v>
      </c>
      <c r="AN425" s="31">
        <v>68379</v>
      </c>
      <c r="AO425" s="31">
        <v>0</v>
      </c>
    </row>
    <row r="426" spans="1:41" hidden="1" outlineLevel="2" x14ac:dyDescent="0.2">
      <c r="A426" s="35">
        <v>909240213</v>
      </c>
      <c r="B426" s="35" t="s">
        <v>172</v>
      </c>
      <c r="C426" s="31" t="s">
        <v>855</v>
      </c>
      <c r="E426" s="90" t="s">
        <v>855</v>
      </c>
      <c r="F426" s="31">
        <v>2483</v>
      </c>
      <c r="G426" s="31">
        <v>3204</v>
      </c>
      <c r="H426" s="33">
        <v>0</v>
      </c>
      <c r="I426" s="33">
        <v>1</v>
      </c>
      <c r="J426" s="33">
        <v>0.45713999999999999</v>
      </c>
      <c r="K426" s="33">
        <v>0.17143</v>
      </c>
      <c r="L426" s="90" t="s">
        <v>855</v>
      </c>
      <c r="M426" s="31">
        <v>28907</v>
      </c>
      <c r="N426" s="32">
        <v>11.641965364478454</v>
      </c>
      <c r="O426" s="31">
        <v>30</v>
      </c>
      <c r="P426" s="114">
        <v>0</v>
      </c>
      <c r="Q426" s="31">
        <v>16172</v>
      </c>
      <c r="R426" s="32">
        <v>6.5130890052356021</v>
      </c>
      <c r="S426" s="32">
        <v>0.55944926834330788</v>
      </c>
      <c r="T426" s="31">
        <v>106</v>
      </c>
      <c r="U426" s="31">
        <v>19</v>
      </c>
      <c r="V426" s="31">
        <v>5</v>
      </c>
      <c r="W426" s="90" t="s">
        <v>855</v>
      </c>
      <c r="X426" s="31">
        <v>2483</v>
      </c>
      <c r="Y426" s="31">
        <v>27104</v>
      </c>
      <c r="Z426" s="31">
        <v>12808</v>
      </c>
      <c r="AA426" s="31">
        <v>0</v>
      </c>
      <c r="AB426" s="31">
        <v>87262</v>
      </c>
      <c r="AC426" s="31">
        <v>127174</v>
      </c>
      <c r="AD426" s="31">
        <v>0</v>
      </c>
      <c r="AE426" s="31">
        <v>0</v>
      </c>
      <c r="AF426" s="90" t="s">
        <v>855</v>
      </c>
      <c r="AG426" s="31">
        <v>40620</v>
      </c>
      <c r="AH426" s="31">
        <v>16248</v>
      </c>
      <c r="AI426" s="31">
        <v>65492</v>
      </c>
      <c r="AJ426" s="31">
        <v>122360</v>
      </c>
      <c r="AK426" s="31">
        <v>0</v>
      </c>
      <c r="AL426" s="36">
        <v>49.279097865485298</v>
      </c>
      <c r="AM426" s="31">
        <v>109552</v>
      </c>
      <c r="AN426" s="31">
        <v>12808</v>
      </c>
      <c r="AO426" s="31">
        <v>0</v>
      </c>
    </row>
    <row r="427" spans="1:41" hidden="1" outlineLevel="2" x14ac:dyDescent="0.2">
      <c r="A427" s="35">
        <v>909240303</v>
      </c>
      <c r="B427" s="35" t="s">
        <v>172</v>
      </c>
      <c r="C427" s="31" t="s">
        <v>855</v>
      </c>
      <c r="E427" s="90" t="s">
        <v>855</v>
      </c>
      <c r="F427" s="31">
        <v>8286</v>
      </c>
      <c r="G427" s="31">
        <v>5417</v>
      </c>
      <c r="H427" s="33">
        <v>0</v>
      </c>
      <c r="I427" s="33">
        <v>1</v>
      </c>
      <c r="J427" s="33">
        <v>1.7749999999999999</v>
      </c>
      <c r="K427" s="33">
        <v>0</v>
      </c>
      <c r="L427" s="90" t="s">
        <v>855</v>
      </c>
      <c r="M427" s="31">
        <v>25872</v>
      </c>
      <c r="N427" s="32">
        <v>3.1223750905141201</v>
      </c>
      <c r="O427" s="31">
        <v>31</v>
      </c>
      <c r="P427" s="114">
        <v>0</v>
      </c>
      <c r="Q427" s="31">
        <v>23422</v>
      </c>
      <c r="R427" s="32">
        <v>2.8266956311851317</v>
      </c>
      <c r="S427" s="32">
        <v>0.90530303030303028</v>
      </c>
      <c r="T427" s="31">
        <v>20</v>
      </c>
      <c r="U427" s="31">
        <v>84</v>
      </c>
      <c r="V427" s="31">
        <v>7</v>
      </c>
      <c r="W427" s="90" t="s">
        <v>855</v>
      </c>
      <c r="X427" s="31">
        <v>8286</v>
      </c>
      <c r="Y427" s="31">
        <v>29590</v>
      </c>
      <c r="Z427" s="31">
        <v>25051</v>
      </c>
      <c r="AA427" s="31">
        <v>0</v>
      </c>
      <c r="AB427" s="31">
        <v>49883</v>
      </c>
      <c r="AC427" s="31">
        <v>104524</v>
      </c>
      <c r="AD427" s="31">
        <v>2000</v>
      </c>
      <c r="AE427" s="31">
        <v>1740</v>
      </c>
      <c r="AF427" s="90" t="s">
        <v>855</v>
      </c>
      <c r="AG427" s="31">
        <v>67933</v>
      </c>
      <c r="AH427" s="31">
        <v>11822</v>
      </c>
      <c r="AI427" s="31">
        <v>22341</v>
      </c>
      <c r="AJ427" s="31">
        <v>102096</v>
      </c>
      <c r="AK427" s="31">
        <v>0</v>
      </c>
      <c r="AL427" s="36">
        <v>12.321506154960174</v>
      </c>
      <c r="AM427" s="31">
        <v>77045</v>
      </c>
      <c r="AN427" s="31">
        <v>25051</v>
      </c>
      <c r="AO427" s="31">
        <v>0</v>
      </c>
    </row>
    <row r="428" spans="1:41" hidden="1" outlineLevel="2" x14ac:dyDescent="0.2">
      <c r="A428" s="35">
        <v>909240393</v>
      </c>
      <c r="B428" s="35" t="s">
        <v>172</v>
      </c>
      <c r="C428" s="31" t="s">
        <v>855</v>
      </c>
      <c r="E428" s="90" t="s">
        <v>855</v>
      </c>
      <c r="F428" s="31">
        <v>13070</v>
      </c>
      <c r="G428" s="31">
        <v>4376</v>
      </c>
      <c r="H428" s="33">
        <v>1</v>
      </c>
      <c r="I428" s="33">
        <v>0</v>
      </c>
      <c r="J428" s="33">
        <v>4.0999999999999996</v>
      </c>
      <c r="K428" s="33">
        <v>0.05</v>
      </c>
      <c r="L428" s="90" t="s">
        <v>855</v>
      </c>
      <c r="M428" s="31">
        <v>50503</v>
      </c>
      <c r="N428" s="32">
        <v>3.8640397857689366</v>
      </c>
      <c r="O428" s="31">
        <v>53</v>
      </c>
      <c r="P428" s="114">
        <v>0</v>
      </c>
      <c r="Q428" s="31">
        <v>75303</v>
      </c>
      <c r="R428" s="32">
        <v>5.7615149196633508</v>
      </c>
      <c r="S428" s="32">
        <v>1.4910599370334436</v>
      </c>
      <c r="T428" s="31">
        <v>238</v>
      </c>
      <c r="U428" s="31">
        <v>522</v>
      </c>
      <c r="V428" s="31">
        <v>15</v>
      </c>
      <c r="W428" s="90" t="s">
        <v>855</v>
      </c>
      <c r="X428" s="31">
        <v>13070</v>
      </c>
      <c r="Y428" s="31">
        <v>127100</v>
      </c>
      <c r="Z428" s="31">
        <v>50218</v>
      </c>
      <c r="AA428" s="31">
        <v>0</v>
      </c>
      <c r="AB428" s="31">
        <v>48718</v>
      </c>
      <c r="AC428" s="31">
        <v>226036</v>
      </c>
      <c r="AD428" s="31" t="s">
        <v>1032</v>
      </c>
      <c r="AE428" s="31">
        <v>3446</v>
      </c>
      <c r="AF428" s="90" t="s">
        <v>855</v>
      </c>
      <c r="AG428" s="31">
        <v>148871</v>
      </c>
      <c r="AH428" s="31">
        <v>43793</v>
      </c>
      <c r="AI428" s="31">
        <v>52086</v>
      </c>
      <c r="AJ428" s="31">
        <v>244750</v>
      </c>
      <c r="AK428" s="31">
        <v>0</v>
      </c>
      <c r="AL428" s="36">
        <v>18.726090283091047</v>
      </c>
      <c r="AM428" s="31">
        <v>194532</v>
      </c>
      <c r="AN428" s="31">
        <v>50218</v>
      </c>
      <c r="AO428" s="31">
        <v>0</v>
      </c>
    </row>
    <row r="429" spans="1:41" hidden="1" outlineLevel="2" x14ac:dyDescent="0.2">
      <c r="A429" s="35">
        <v>909240245</v>
      </c>
      <c r="B429" s="35" t="s">
        <v>172</v>
      </c>
      <c r="C429" s="31" t="s">
        <v>855</v>
      </c>
      <c r="E429" s="90" t="s">
        <v>855</v>
      </c>
      <c r="F429" s="31">
        <v>1624</v>
      </c>
      <c r="G429" s="31">
        <v>798</v>
      </c>
      <c r="H429" s="33">
        <v>0</v>
      </c>
      <c r="I429" s="33">
        <v>0.62856999999999996</v>
      </c>
      <c r="J429" s="33">
        <v>0.17143</v>
      </c>
      <c r="K429" s="33">
        <v>0</v>
      </c>
      <c r="L429" s="90" t="s">
        <v>855</v>
      </c>
      <c r="M429" s="31">
        <v>18630</v>
      </c>
      <c r="N429" s="32">
        <v>11.47167487684729</v>
      </c>
      <c r="O429" s="31">
        <v>10</v>
      </c>
      <c r="P429" s="114">
        <v>0</v>
      </c>
      <c r="Q429" s="31">
        <v>2261</v>
      </c>
      <c r="R429" s="32">
        <v>1.3922413793103448</v>
      </c>
      <c r="S429" s="32">
        <v>0.12136339237788513</v>
      </c>
      <c r="T429" s="31">
        <v>18</v>
      </c>
      <c r="U429" s="31">
        <v>4</v>
      </c>
      <c r="V429" s="31">
        <v>3</v>
      </c>
      <c r="W429" s="90" t="s">
        <v>855</v>
      </c>
      <c r="X429" s="31">
        <v>1624</v>
      </c>
      <c r="Y429" s="31">
        <v>11953</v>
      </c>
      <c r="Z429" s="31">
        <v>5492</v>
      </c>
      <c r="AA429" s="31">
        <v>0</v>
      </c>
      <c r="AB429" s="31">
        <v>15387</v>
      </c>
      <c r="AC429" s="31">
        <v>32832</v>
      </c>
      <c r="AD429" s="31">
        <v>0</v>
      </c>
      <c r="AE429" s="31">
        <v>0</v>
      </c>
      <c r="AF429" s="90" t="s">
        <v>855</v>
      </c>
      <c r="AG429" s="31">
        <v>13364</v>
      </c>
      <c r="AH429" s="31">
        <v>4748</v>
      </c>
      <c r="AI429" s="31">
        <v>14535</v>
      </c>
      <c r="AJ429" s="31">
        <v>32647</v>
      </c>
      <c r="AK429" s="31">
        <v>0</v>
      </c>
      <c r="AL429" s="36">
        <v>20.10283251231527</v>
      </c>
      <c r="AM429" s="31">
        <v>27155</v>
      </c>
      <c r="AN429" s="31">
        <v>5492</v>
      </c>
      <c r="AO429" s="31">
        <v>0</v>
      </c>
    </row>
    <row r="430" spans="1:41" hidden="1" outlineLevel="2" x14ac:dyDescent="0.2">
      <c r="A430" s="35">
        <v>906270243</v>
      </c>
      <c r="B430" s="35" t="s">
        <v>604</v>
      </c>
      <c r="C430" s="31" t="s">
        <v>855</v>
      </c>
      <c r="E430" s="90" t="s">
        <v>855</v>
      </c>
      <c r="F430" s="31">
        <v>4395</v>
      </c>
      <c r="G430" s="31">
        <v>1501</v>
      </c>
      <c r="H430" s="33">
        <v>0</v>
      </c>
      <c r="I430" s="33">
        <v>0.82857000000000003</v>
      </c>
      <c r="J430" s="33">
        <v>0.68571000000000004</v>
      </c>
      <c r="K430" s="33">
        <v>0</v>
      </c>
      <c r="L430" s="90" t="s">
        <v>855</v>
      </c>
      <c r="M430" s="31">
        <v>20722</v>
      </c>
      <c r="N430" s="32">
        <v>4.7149032992036402</v>
      </c>
      <c r="O430" s="31">
        <v>36</v>
      </c>
      <c r="P430" s="114">
        <v>0</v>
      </c>
      <c r="Q430" s="31">
        <v>8589</v>
      </c>
      <c r="R430" s="32">
        <v>1.9542662116040956</v>
      </c>
      <c r="S430" s="32">
        <v>0.41448701862754561</v>
      </c>
      <c r="T430" s="31">
        <v>71</v>
      </c>
      <c r="U430" s="31">
        <v>433</v>
      </c>
      <c r="V430" s="31">
        <v>5</v>
      </c>
      <c r="W430" s="90" t="s">
        <v>855</v>
      </c>
      <c r="X430" s="31">
        <v>4395</v>
      </c>
      <c r="Y430" s="31">
        <v>20271</v>
      </c>
      <c r="Z430" s="31">
        <v>21040</v>
      </c>
      <c r="AA430" s="31">
        <v>0</v>
      </c>
      <c r="AB430" s="31">
        <v>6774</v>
      </c>
      <c r="AC430" s="31">
        <v>48085</v>
      </c>
      <c r="AD430" s="31">
        <v>0</v>
      </c>
      <c r="AE430" s="31">
        <v>0</v>
      </c>
      <c r="AF430" s="90" t="s">
        <v>855</v>
      </c>
      <c r="AG430" s="31">
        <v>29531</v>
      </c>
      <c r="AH430" s="31">
        <v>5946</v>
      </c>
      <c r="AI430" s="31">
        <v>11167</v>
      </c>
      <c r="AJ430" s="31">
        <v>46644</v>
      </c>
      <c r="AK430" s="31">
        <v>0</v>
      </c>
      <c r="AL430" s="36">
        <v>10.612969283276451</v>
      </c>
      <c r="AM430" s="31">
        <v>25604</v>
      </c>
      <c r="AN430" s="31">
        <v>21040</v>
      </c>
      <c r="AO430" s="31">
        <v>0</v>
      </c>
    </row>
    <row r="431" spans="1:41" hidden="1" outlineLevel="2" x14ac:dyDescent="0.2">
      <c r="A431" s="35">
        <v>906270185</v>
      </c>
      <c r="B431" s="35" t="s">
        <v>604</v>
      </c>
      <c r="C431" s="31" t="s">
        <v>855</v>
      </c>
      <c r="E431" s="90" t="s">
        <v>855</v>
      </c>
      <c r="F431" s="31">
        <v>3321</v>
      </c>
      <c r="G431" s="31">
        <v>1962</v>
      </c>
      <c r="H431" s="33">
        <v>0</v>
      </c>
      <c r="I431" s="33">
        <v>1</v>
      </c>
      <c r="J431" s="33">
        <v>0.62856999999999996</v>
      </c>
      <c r="K431" s="33">
        <v>0.68571000000000004</v>
      </c>
      <c r="L431" s="90" t="s">
        <v>855</v>
      </c>
      <c r="M431" s="31">
        <v>23643</v>
      </c>
      <c r="N431" s="32">
        <v>7.1192411924119243</v>
      </c>
      <c r="O431" s="31">
        <v>36</v>
      </c>
      <c r="P431" s="114">
        <v>0</v>
      </c>
      <c r="Q431" s="31">
        <v>18234</v>
      </c>
      <c r="R431" s="32">
        <v>5.4905149051490518</v>
      </c>
      <c r="S431" s="32">
        <v>0.77122192615150365</v>
      </c>
      <c r="T431" s="31">
        <v>168</v>
      </c>
      <c r="U431" s="31">
        <v>153</v>
      </c>
      <c r="V431" s="31">
        <v>11</v>
      </c>
      <c r="W431" s="90" t="s">
        <v>855</v>
      </c>
      <c r="X431" s="31">
        <v>3321</v>
      </c>
      <c r="Y431" s="31">
        <v>25730</v>
      </c>
      <c r="Z431" s="31">
        <v>25593</v>
      </c>
      <c r="AA431" s="31">
        <v>0</v>
      </c>
      <c r="AB431" s="31">
        <v>22427</v>
      </c>
      <c r="AC431" s="31">
        <v>73750</v>
      </c>
      <c r="AD431" s="31">
        <v>0</v>
      </c>
      <c r="AE431" s="31">
        <v>0</v>
      </c>
      <c r="AF431" s="90" t="s">
        <v>855</v>
      </c>
      <c r="AG431" s="31">
        <v>46648</v>
      </c>
      <c r="AH431" s="31">
        <v>9741</v>
      </c>
      <c r="AI431" s="31">
        <v>16613</v>
      </c>
      <c r="AJ431" s="31">
        <v>73002</v>
      </c>
      <c r="AK431" s="31">
        <v>0</v>
      </c>
      <c r="AL431" s="36">
        <v>21.981933152664858</v>
      </c>
      <c r="AM431" s="31">
        <v>47409</v>
      </c>
      <c r="AN431" s="31">
        <v>25593</v>
      </c>
      <c r="AO431" s="31">
        <v>0</v>
      </c>
    </row>
    <row r="432" spans="1:41" hidden="1" outlineLevel="2" x14ac:dyDescent="0.2">
      <c r="A432" s="35">
        <v>909420062</v>
      </c>
      <c r="B432" s="35" t="s">
        <v>790</v>
      </c>
      <c r="C432" s="31" t="s">
        <v>855</v>
      </c>
      <c r="E432" s="90" t="s">
        <v>855</v>
      </c>
      <c r="F432" s="31">
        <v>21133</v>
      </c>
      <c r="G432" s="31">
        <v>11281</v>
      </c>
      <c r="H432" s="33">
        <v>1</v>
      </c>
      <c r="I432" s="33">
        <v>0</v>
      </c>
      <c r="J432" s="33">
        <v>5.7</v>
      </c>
      <c r="K432" s="33">
        <v>1.7</v>
      </c>
      <c r="L432" s="90" t="s">
        <v>855</v>
      </c>
      <c r="M432" s="31">
        <v>49377</v>
      </c>
      <c r="N432" s="32">
        <v>2.3364879572233002</v>
      </c>
      <c r="O432" s="31">
        <v>52</v>
      </c>
      <c r="P432" s="114">
        <v>0</v>
      </c>
      <c r="Q432" s="31">
        <v>46770</v>
      </c>
      <c r="R432" s="32">
        <v>2.2131263900061513</v>
      </c>
      <c r="S432" s="32">
        <v>0.94720213864754843</v>
      </c>
      <c r="T432" s="31">
        <v>510</v>
      </c>
      <c r="U432" s="31">
        <v>862</v>
      </c>
      <c r="V432" s="31">
        <v>16</v>
      </c>
      <c r="W432" s="90" t="s">
        <v>855</v>
      </c>
      <c r="X432" s="31">
        <v>21133</v>
      </c>
      <c r="Y432" s="31">
        <v>90950</v>
      </c>
      <c r="Z432" s="31">
        <v>64428</v>
      </c>
      <c r="AA432" s="31">
        <v>0</v>
      </c>
      <c r="AB432" s="31">
        <v>219646</v>
      </c>
      <c r="AC432" s="31">
        <v>375024</v>
      </c>
      <c r="AD432" s="31">
        <v>50000</v>
      </c>
      <c r="AE432" s="31">
        <v>0</v>
      </c>
      <c r="AF432" s="90" t="s">
        <v>855</v>
      </c>
      <c r="AG432" s="31">
        <v>172833</v>
      </c>
      <c r="AH432" s="31">
        <v>47022</v>
      </c>
      <c r="AI432" s="31">
        <v>136490</v>
      </c>
      <c r="AJ432" s="31">
        <v>356345</v>
      </c>
      <c r="AK432" s="31">
        <v>0</v>
      </c>
      <c r="AL432" s="36">
        <v>16.862016751052856</v>
      </c>
      <c r="AM432" s="31">
        <v>291917</v>
      </c>
      <c r="AN432" s="31">
        <v>64428</v>
      </c>
      <c r="AO432" s="31">
        <v>0</v>
      </c>
    </row>
    <row r="433" spans="1:41" hidden="1" outlineLevel="2" x14ac:dyDescent="0.2">
      <c r="A433" s="35">
        <v>909420344</v>
      </c>
      <c r="B433" s="35" t="s">
        <v>790</v>
      </c>
      <c r="C433" s="31" t="s">
        <v>855</v>
      </c>
      <c r="E433" s="90" t="s">
        <v>855</v>
      </c>
      <c r="F433" s="31">
        <v>5380</v>
      </c>
      <c r="G433" s="31">
        <v>4362</v>
      </c>
      <c r="H433" s="33">
        <v>0</v>
      </c>
      <c r="I433" s="33">
        <v>0.71428999999999998</v>
      </c>
      <c r="J433" s="33">
        <v>0.42857000000000001</v>
      </c>
      <c r="K433" s="33">
        <v>0.57142999999999999</v>
      </c>
      <c r="L433" s="90" t="s">
        <v>855</v>
      </c>
      <c r="M433" s="31">
        <v>14771</v>
      </c>
      <c r="N433" s="32">
        <v>2.7455390334572489</v>
      </c>
      <c r="O433" s="31">
        <v>30</v>
      </c>
      <c r="P433" s="114">
        <v>0</v>
      </c>
      <c r="Q433" s="31">
        <v>10138</v>
      </c>
      <c r="R433" s="32">
        <v>1.8843866171003718</v>
      </c>
      <c r="S433" s="32">
        <v>0.68634486493805424</v>
      </c>
      <c r="T433" s="31">
        <v>130</v>
      </c>
      <c r="U433" s="31">
        <v>293</v>
      </c>
      <c r="V433" s="31">
        <v>3</v>
      </c>
      <c r="W433" s="90" t="s">
        <v>855</v>
      </c>
      <c r="X433" s="31">
        <v>5380</v>
      </c>
      <c r="Y433" s="31">
        <v>11850</v>
      </c>
      <c r="Z433" s="31">
        <v>9565</v>
      </c>
      <c r="AA433" s="31">
        <v>0</v>
      </c>
      <c r="AB433" s="31">
        <v>46613</v>
      </c>
      <c r="AC433" s="31">
        <v>68028</v>
      </c>
      <c r="AD433" s="31" t="s">
        <v>1032</v>
      </c>
      <c r="AE433" s="31">
        <v>0</v>
      </c>
      <c r="AF433" s="90" t="s">
        <v>855</v>
      </c>
      <c r="AG433" s="31">
        <v>31745</v>
      </c>
      <c r="AH433" s="31">
        <v>10015</v>
      </c>
      <c r="AI433" s="31">
        <v>33878</v>
      </c>
      <c r="AJ433" s="31">
        <v>75638</v>
      </c>
      <c r="AK433" s="31">
        <v>0</v>
      </c>
      <c r="AL433" s="36">
        <v>14.059107806691451</v>
      </c>
      <c r="AM433" s="31">
        <v>66073</v>
      </c>
      <c r="AN433" s="31">
        <v>9565</v>
      </c>
      <c r="AO433" s="31">
        <v>0</v>
      </c>
    </row>
    <row r="434" spans="1:41" hidden="1" outlineLevel="2" x14ac:dyDescent="0.2">
      <c r="A434" s="35">
        <v>909420633</v>
      </c>
      <c r="B434" s="35" t="s">
        <v>790</v>
      </c>
      <c r="C434" s="31" t="s">
        <v>855</v>
      </c>
      <c r="E434" s="90" t="s">
        <v>855</v>
      </c>
      <c r="F434" s="31">
        <v>5400</v>
      </c>
      <c r="G434" s="31">
        <v>2053</v>
      </c>
      <c r="H434" s="33">
        <v>0</v>
      </c>
      <c r="I434" s="33">
        <v>1</v>
      </c>
      <c r="J434" s="33">
        <v>0.47367999999999999</v>
      </c>
      <c r="K434" s="33">
        <v>7.8950000000000006E-2</v>
      </c>
      <c r="L434" s="90" t="s">
        <v>855</v>
      </c>
      <c r="M434" s="31">
        <v>30961</v>
      </c>
      <c r="N434" s="32">
        <v>5.7335185185185189</v>
      </c>
      <c r="O434" s="31">
        <v>32</v>
      </c>
      <c r="P434" s="114">
        <v>0</v>
      </c>
      <c r="Q434" s="31">
        <v>20454</v>
      </c>
      <c r="R434" s="32">
        <v>3.7877777777777779</v>
      </c>
      <c r="S434" s="32">
        <v>0.66063757630567488</v>
      </c>
      <c r="T434" s="31">
        <v>1106</v>
      </c>
      <c r="U434" s="31">
        <v>403</v>
      </c>
      <c r="V434" s="31">
        <v>7</v>
      </c>
      <c r="W434" s="90" t="s">
        <v>855</v>
      </c>
      <c r="X434" s="31">
        <v>5400</v>
      </c>
      <c r="Y434" s="31">
        <v>5218</v>
      </c>
      <c r="Z434" s="31">
        <v>9215</v>
      </c>
      <c r="AA434" s="31">
        <v>0</v>
      </c>
      <c r="AB434" s="31">
        <v>65725</v>
      </c>
      <c r="AC434" s="31">
        <v>80158</v>
      </c>
      <c r="AD434" s="31">
        <v>300</v>
      </c>
      <c r="AE434" s="31">
        <v>0</v>
      </c>
      <c r="AF434" s="90" t="s">
        <v>855</v>
      </c>
      <c r="AG434" s="31">
        <v>35960</v>
      </c>
      <c r="AH434" s="31">
        <v>8705</v>
      </c>
      <c r="AI434" s="31">
        <v>30545</v>
      </c>
      <c r="AJ434" s="31">
        <v>75210</v>
      </c>
      <c r="AK434" s="31">
        <v>0</v>
      </c>
      <c r="AL434" s="36">
        <v>13.927777777777777</v>
      </c>
      <c r="AM434" s="31">
        <v>65995</v>
      </c>
      <c r="AN434" s="31">
        <v>9215</v>
      </c>
      <c r="AO434" s="31">
        <v>0</v>
      </c>
    </row>
    <row r="435" spans="1:41" hidden="1" outlineLevel="2" x14ac:dyDescent="0.2">
      <c r="A435" s="35">
        <v>909420483</v>
      </c>
      <c r="B435" s="35" t="s">
        <v>790</v>
      </c>
      <c r="C435" s="31" t="s">
        <v>855</v>
      </c>
      <c r="E435" s="90" t="s">
        <v>855</v>
      </c>
      <c r="F435" s="31">
        <v>1653</v>
      </c>
      <c r="G435" s="31">
        <v>1587</v>
      </c>
      <c r="H435" s="33">
        <v>0</v>
      </c>
      <c r="I435" s="33">
        <v>0.57142999999999999</v>
      </c>
      <c r="J435" s="33">
        <v>0</v>
      </c>
      <c r="K435" s="33">
        <v>0.42857000000000001</v>
      </c>
      <c r="L435" s="90" t="s">
        <v>855</v>
      </c>
      <c r="M435" s="31">
        <v>19053</v>
      </c>
      <c r="N435" s="32">
        <v>11.526315789473685</v>
      </c>
      <c r="O435" s="31">
        <v>20</v>
      </c>
      <c r="P435" s="114">
        <v>0</v>
      </c>
      <c r="Q435" s="31">
        <v>3962</v>
      </c>
      <c r="R435" s="32">
        <v>2.3968542044767092</v>
      </c>
      <c r="S435" s="32">
        <v>0.20794625518291082</v>
      </c>
      <c r="T435" s="31">
        <v>41</v>
      </c>
      <c r="U435" s="31">
        <v>57</v>
      </c>
      <c r="V435" s="31">
        <v>4</v>
      </c>
      <c r="W435" s="90" t="s">
        <v>855</v>
      </c>
      <c r="X435" s="31">
        <v>1653</v>
      </c>
      <c r="Y435" s="31">
        <v>11011</v>
      </c>
      <c r="Z435" s="31">
        <v>4385</v>
      </c>
      <c r="AA435" s="31">
        <v>0</v>
      </c>
      <c r="AB435" s="31">
        <v>12933</v>
      </c>
      <c r="AC435" s="31">
        <v>28329</v>
      </c>
      <c r="AD435" s="31">
        <v>300</v>
      </c>
      <c r="AE435" s="31">
        <v>0</v>
      </c>
      <c r="AF435" s="90" t="s">
        <v>855</v>
      </c>
      <c r="AG435" s="31">
        <v>9911</v>
      </c>
      <c r="AH435" s="31">
        <v>4086</v>
      </c>
      <c r="AI435" s="31">
        <v>10825</v>
      </c>
      <c r="AJ435" s="31">
        <v>24822</v>
      </c>
      <c r="AK435" s="31">
        <v>0</v>
      </c>
      <c r="AL435" s="36">
        <v>15.016333938294011</v>
      </c>
      <c r="AM435" s="31">
        <v>20437</v>
      </c>
      <c r="AN435" s="31">
        <v>4385</v>
      </c>
      <c r="AO435" s="31">
        <v>0</v>
      </c>
    </row>
    <row r="436" spans="1:41" hidden="1" outlineLevel="2" x14ac:dyDescent="0.2">
      <c r="A436" s="35">
        <v>909420573</v>
      </c>
      <c r="B436" s="35" t="s">
        <v>790</v>
      </c>
      <c r="C436" s="31" t="s">
        <v>855</v>
      </c>
      <c r="E436" s="90" t="s">
        <v>855</v>
      </c>
      <c r="F436" s="31">
        <v>8436</v>
      </c>
      <c r="G436" s="31">
        <v>3608</v>
      </c>
      <c r="H436" s="33">
        <v>0</v>
      </c>
      <c r="I436" s="33">
        <v>1</v>
      </c>
      <c r="J436" s="33">
        <v>2.05714</v>
      </c>
      <c r="K436" s="33">
        <v>0</v>
      </c>
      <c r="L436" s="90" t="s">
        <v>855</v>
      </c>
      <c r="M436" s="31">
        <v>34696</v>
      </c>
      <c r="N436" s="32">
        <v>4.1128496917970603</v>
      </c>
      <c r="O436" s="31">
        <v>44</v>
      </c>
      <c r="P436" s="114">
        <v>0</v>
      </c>
      <c r="Q436" s="31">
        <v>22542</v>
      </c>
      <c r="R436" s="32">
        <v>2.6721194879089616</v>
      </c>
      <c r="S436" s="32">
        <v>0.64970025363154249</v>
      </c>
      <c r="T436" s="31">
        <v>624</v>
      </c>
      <c r="U436" s="31">
        <v>615</v>
      </c>
      <c r="V436" s="31">
        <v>9</v>
      </c>
      <c r="W436" s="90" t="s">
        <v>855</v>
      </c>
      <c r="X436" s="31">
        <v>8436</v>
      </c>
      <c r="Y436" s="31">
        <v>20756</v>
      </c>
      <c r="Z436" s="31">
        <v>29494</v>
      </c>
      <c r="AA436" s="31">
        <v>0</v>
      </c>
      <c r="AB436" s="31">
        <v>76250</v>
      </c>
      <c r="AC436" s="31">
        <v>126500</v>
      </c>
      <c r="AD436" s="31" t="s">
        <v>1032</v>
      </c>
      <c r="AE436" s="31">
        <v>0</v>
      </c>
      <c r="AF436" s="90" t="s">
        <v>855</v>
      </c>
      <c r="AG436" s="31">
        <v>78504</v>
      </c>
      <c r="AH436" s="31">
        <v>17185</v>
      </c>
      <c r="AI436" s="31">
        <v>32006</v>
      </c>
      <c r="AJ436" s="31">
        <v>127695</v>
      </c>
      <c r="AK436" s="31">
        <v>17907</v>
      </c>
      <c r="AL436" s="36">
        <v>15.136913229018493</v>
      </c>
      <c r="AM436" s="31">
        <v>98201</v>
      </c>
      <c r="AN436" s="31">
        <v>29494</v>
      </c>
      <c r="AO436" s="31">
        <v>0</v>
      </c>
    </row>
    <row r="437" spans="1:41" hidden="1" outlineLevel="2" x14ac:dyDescent="0.2">
      <c r="A437" s="35">
        <v>905620545</v>
      </c>
      <c r="B437" s="35" t="s">
        <v>731</v>
      </c>
      <c r="C437" s="31" t="s">
        <v>855</v>
      </c>
      <c r="E437" s="90" t="s">
        <v>855</v>
      </c>
      <c r="F437" s="31">
        <v>2337</v>
      </c>
      <c r="G437" s="31">
        <v>1920</v>
      </c>
      <c r="H437" s="33">
        <v>0</v>
      </c>
      <c r="I437" s="33">
        <v>0.57142999999999999</v>
      </c>
      <c r="J437" s="33">
        <v>0.28571000000000002</v>
      </c>
      <c r="K437" s="33">
        <v>0.28571000000000002</v>
      </c>
      <c r="L437" s="90" t="s">
        <v>855</v>
      </c>
      <c r="M437" s="31">
        <v>30270</v>
      </c>
      <c r="N437" s="32">
        <v>12.952503209242618</v>
      </c>
      <c r="O437" s="31">
        <v>30</v>
      </c>
      <c r="P437" s="114">
        <v>0</v>
      </c>
      <c r="Q437" s="31">
        <v>13486</v>
      </c>
      <c r="R437" s="32">
        <v>5.7706461275139072</v>
      </c>
      <c r="S437" s="32">
        <v>0.44552362074661384</v>
      </c>
      <c r="T437" s="31">
        <v>105</v>
      </c>
      <c r="U437" s="31">
        <v>118</v>
      </c>
      <c r="V437" s="31">
        <v>4</v>
      </c>
      <c r="W437" s="90" t="s">
        <v>855</v>
      </c>
      <c r="X437" s="31">
        <v>2337</v>
      </c>
      <c r="Y437" s="31">
        <v>19505</v>
      </c>
      <c r="Z437" s="31">
        <v>5281</v>
      </c>
      <c r="AA437" s="31">
        <v>0</v>
      </c>
      <c r="AB437" s="31">
        <v>7064</v>
      </c>
      <c r="AC437" s="31">
        <v>31850</v>
      </c>
      <c r="AD437" s="31" t="s">
        <v>1032</v>
      </c>
      <c r="AE437" s="31">
        <v>0</v>
      </c>
      <c r="AF437" s="90" t="s">
        <v>855</v>
      </c>
      <c r="AG437" s="31">
        <v>22054</v>
      </c>
      <c r="AH437" s="31">
        <v>4519</v>
      </c>
      <c r="AI437" s="31">
        <v>4239</v>
      </c>
      <c r="AJ437" s="31">
        <v>30812</v>
      </c>
      <c r="AK437" s="31">
        <v>0</v>
      </c>
      <c r="AL437" s="36">
        <v>13.184424475823706</v>
      </c>
      <c r="AM437" s="31">
        <v>25531</v>
      </c>
      <c r="AN437" s="31">
        <v>5281</v>
      </c>
      <c r="AO437" s="31">
        <v>0</v>
      </c>
    </row>
    <row r="438" spans="1:41" hidden="1" outlineLevel="2" x14ac:dyDescent="0.2">
      <c r="A438" s="35">
        <v>905620633</v>
      </c>
      <c r="B438" s="35" t="s">
        <v>731</v>
      </c>
      <c r="C438" s="31" t="s">
        <v>855</v>
      </c>
      <c r="E438" s="90" t="s">
        <v>855</v>
      </c>
      <c r="F438" s="31">
        <v>5270</v>
      </c>
      <c r="G438" s="31">
        <v>1000</v>
      </c>
      <c r="H438" s="33">
        <v>0</v>
      </c>
      <c r="I438" s="33">
        <v>0</v>
      </c>
      <c r="J438" s="33">
        <v>0.61111000000000004</v>
      </c>
      <c r="K438" s="33">
        <v>0.19444</v>
      </c>
      <c r="L438" s="90" t="s">
        <v>855</v>
      </c>
      <c r="M438" s="31">
        <v>16305</v>
      </c>
      <c r="N438" s="32">
        <v>3.0939278937381403</v>
      </c>
      <c r="O438" s="31">
        <v>50</v>
      </c>
      <c r="P438" s="114">
        <v>3</v>
      </c>
      <c r="Q438" s="31">
        <v>32152</v>
      </c>
      <c r="R438" s="32">
        <v>6.1009487666034152</v>
      </c>
      <c r="S438" s="32">
        <v>1.9719104569150567</v>
      </c>
      <c r="T438" s="31">
        <v>132</v>
      </c>
      <c r="U438" s="31">
        <v>52</v>
      </c>
      <c r="V438" s="31">
        <v>5</v>
      </c>
      <c r="W438" s="90" t="s">
        <v>855</v>
      </c>
      <c r="X438" s="31">
        <v>5270</v>
      </c>
      <c r="Y438" s="31">
        <v>14800</v>
      </c>
      <c r="Z438" s="31">
        <v>13730</v>
      </c>
      <c r="AA438" s="31">
        <v>0</v>
      </c>
      <c r="AB438" s="31">
        <v>20784</v>
      </c>
      <c r="AC438" s="31">
        <v>49314</v>
      </c>
      <c r="AD438" s="31" t="s">
        <v>1032</v>
      </c>
      <c r="AE438" s="31">
        <v>0</v>
      </c>
      <c r="AF438" s="90" t="s">
        <v>855</v>
      </c>
      <c r="AG438" s="31">
        <v>35236</v>
      </c>
      <c r="AH438" s="31">
        <v>9339</v>
      </c>
      <c r="AI438" s="31">
        <v>14718</v>
      </c>
      <c r="AJ438" s="31">
        <v>59293</v>
      </c>
      <c r="AK438" s="31">
        <v>0</v>
      </c>
      <c r="AL438" s="36">
        <v>11.251043643263758</v>
      </c>
      <c r="AM438" s="31">
        <v>45563</v>
      </c>
      <c r="AN438" s="31">
        <v>13730</v>
      </c>
      <c r="AO438" s="31">
        <v>0</v>
      </c>
    </row>
    <row r="439" spans="1:41" hidden="1" outlineLevel="2" x14ac:dyDescent="0.2">
      <c r="A439" s="35">
        <v>905620693</v>
      </c>
      <c r="B439" s="35" t="s">
        <v>731</v>
      </c>
      <c r="C439" s="31" t="s">
        <v>855</v>
      </c>
      <c r="E439" s="90" t="s">
        <v>855</v>
      </c>
      <c r="F439" s="31">
        <v>688</v>
      </c>
      <c r="G439" s="31">
        <v>794</v>
      </c>
      <c r="H439" s="33">
        <v>0</v>
      </c>
      <c r="I439" s="33">
        <v>0.74285999999999996</v>
      </c>
      <c r="J439" s="33">
        <v>0</v>
      </c>
      <c r="K439" s="33">
        <v>0</v>
      </c>
      <c r="L439" s="90" t="s">
        <v>855</v>
      </c>
      <c r="M439" s="31">
        <v>21111</v>
      </c>
      <c r="N439" s="32">
        <v>30.684593023255815</v>
      </c>
      <c r="O439" s="31">
        <v>34</v>
      </c>
      <c r="P439" s="114">
        <v>0</v>
      </c>
      <c r="Q439" s="31">
        <v>17221</v>
      </c>
      <c r="R439" s="32">
        <v>25.030523255813954</v>
      </c>
      <c r="S439" s="32">
        <v>0.81573587229406475</v>
      </c>
      <c r="T439" s="31">
        <v>48</v>
      </c>
      <c r="U439" s="31">
        <v>196</v>
      </c>
      <c r="V439" s="31">
        <v>4</v>
      </c>
      <c r="W439" s="90" t="s">
        <v>855</v>
      </c>
      <c r="X439" s="31">
        <v>688</v>
      </c>
      <c r="Y439" s="31">
        <v>8750</v>
      </c>
      <c r="Z439" s="31">
        <v>2949</v>
      </c>
      <c r="AA439" s="31">
        <v>0</v>
      </c>
      <c r="AB439" s="31">
        <v>18208</v>
      </c>
      <c r="AC439" s="31">
        <v>29907</v>
      </c>
      <c r="AD439" s="31">
        <v>0</v>
      </c>
      <c r="AE439" s="31">
        <v>0</v>
      </c>
      <c r="AF439" s="90" t="s">
        <v>855</v>
      </c>
      <c r="AG439" s="31">
        <v>25164</v>
      </c>
      <c r="AH439" s="31">
        <v>7902</v>
      </c>
      <c r="AI439" s="31">
        <v>11141</v>
      </c>
      <c r="AJ439" s="31">
        <v>44207</v>
      </c>
      <c r="AK439" s="31">
        <v>0</v>
      </c>
      <c r="AL439" s="36">
        <v>64.254360465116278</v>
      </c>
      <c r="AM439" s="31">
        <v>41258</v>
      </c>
      <c r="AN439" s="31">
        <v>2949</v>
      </c>
      <c r="AO439" s="31">
        <v>0</v>
      </c>
    </row>
    <row r="440" spans="1:41" hidden="1" outlineLevel="2" x14ac:dyDescent="0.2">
      <c r="A440" s="35">
        <v>905620753</v>
      </c>
      <c r="B440" s="35" t="s">
        <v>731</v>
      </c>
      <c r="C440" s="31" t="s">
        <v>855</v>
      </c>
      <c r="E440" s="90" t="s">
        <v>855</v>
      </c>
      <c r="F440" s="31">
        <v>28502</v>
      </c>
      <c r="G440" s="31">
        <v>12455</v>
      </c>
      <c r="H440" s="33">
        <v>6.1944400000000002</v>
      </c>
      <c r="I440" s="33">
        <v>0</v>
      </c>
      <c r="J440" s="33">
        <v>14.13889</v>
      </c>
      <c r="K440" s="33">
        <v>0.33333000000000002</v>
      </c>
      <c r="L440" s="90" t="s">
        <v>855</v>
      </c>
      <c r="M440" s="31">
        <v>108789</v>
      </c>
      <c r="N440" s="32">
        <v>3.8168900428040136</v>
      </c>
      <c r="O440" s="31">
        <v>125</v>
      </c>
      <c r="P440" s="114">
        <v>0</v>
      </c>
      <c r="Q440" s="31">
        <v>148396</v>
      </c>
      <c r="R440" s="32">
        <v>5.2065118237316677</v>
      </c>
      <c r="S440" s="32">
        <v>1.3640717351938156</v>
      </c>
      <c r="T440" s="31">
        <v>2207</v>
      </c>
      <c r="U440" s="31">
        <v>2934</v>
      </c>
      <c r="V440" s="31">
        <v>26</v>
      </c>
      <c r="W440" s="90" t="s">
        <v>855</v>
      </c>
      <c r="X440" s="31">
        <v>28502</v>
      </c>
      <c r="Y440" s="31">
        <v>200000</v>
      </c>
      <c r="Z440" s="31">
        <v>363284</v>
      </c>
      <c r="AA440" s="31">
        <v>6000</v>
      </c>
      <c r="AB440" s="31">
        <v>276972</v>
      </c>
      <c r="AC440" s="31">
        <v>846256</v>
      </c>
      <c r="AD440" s="31" t="s">
        <v>1032</v>
      </c>
      <c r="AE440" s="31">
        <v>0</v>
      </c>
      <c r="AF440" s="90" t="s">
        <v>855</v>
      </c>
      <c r="AG440" s="31">
        <v>807922</v>
      </c>
      <c r="AH440" s="31">
        <v>132274</v>
      </c>
      <c r="AI440" s="31">
        <v>218815</v>
      </c>
      <c r="AJ440" s="31">
        <v>1159011</v>
      </c>
      <c r="AK440" s="31">
        <v>0</v>
      </c>
      <c r="AL440" s="36">
        <v>40.664199003578695</v>
      </c>
      <c r="AM440" s="31">
        <v>795623</v>
      </c>
      <c r="AN440" s="31">
        <v>357388</v>
      </c>
      <c r="AO440" s="31">
        <v>6000</v>
      </c>
    </row>
    <row r="441" spans="1:41" hidden="1" outlineLevel="2" x14ac:dyDescent="0.2">
      <c r="A441" s="35">
        <v>905620813</v>
      </c>
      <c r="B441" s="35" t="s">
        <v>731</v>
      </c>
      <c r="C441" s="31" t="s">
        <v>855</v>
      </c>
      <c r="E441" s="90" t="s">
        <v>855</v>
      </c>
      <c r="F441" s="31">
        <v>5018</v>
      </c>
      <c r="G441" s="31">
        <v>2875</v>
      </c>
      <c r="H441" s="33">
        <v>0</v>
      </c>
      <c r="I441" s="33">
        <v>1</v>
      </c>
      <c r="J441" s="33">
        <v>0.6</v>
      </c>
      <c r="K441" s="33">
        <v>0.11429</v>
      </c>
      <c r="L441" s="90" t="s">
        <v>855</v>
      </c>
      <c r="M441" s="31">
        <v>22024</v>
      </c>
      <c r="N441" s="32">
        <v>4.3889996014348345</v>
      </c>
      <c r="O441" s="31">
        <v>75</v>
      </c>
      <c r="P441" s="114">
        <v>0</v>
      </c>
      <c r="Q441" s="31">
        <v>24904</v>
      </c>
      <c r="R441" s="32">
        <v>4.9629334396173777</v>
      </c>
      <c r="S441" s="32">
        <v>1.1307664366146022</v>
      </c>
      <c r="T441" s="31">
        <v>246</v>
      </c>
      <c r="U441" s="31">
        <v>346</v>
      </c>
      <c r="V441" s="31">
        <v>6</v>
      </c>
      <c r="W441" s="90" t="s">
        <v>855</v>
      </c>
      <c r="X441" s="31">
        <v>5018</v>
      </c>
      <c r="Y441" s="31">
        <v>20338</v>
      </c>
      <c r="Z441" s="31">
        <v>0</v>
      </c>
      <c r="AA441" s="31">
        <v>0</v>
      </c>
      <c r="AB441" s="31">
        <v>31036</v>
      </c>
      <c r="AC441" s="31">
        <v>51374</v>
      </c>
      <c r="AD441" s="31">
        <v>0</v>
      </c>
      <c r="AE441" s="31">
        <v>0</v>
      </c>
      <c r="AF441" s="90" t="s">
        <v>855</v>
      </c>
      <c r="AG441" s="31">
        <v>44003</v>
      </c>
      <c r="AH441" s="31">
        <v>5697</v>
      </c>
      <c r="AI441" s="31">
        <v>12717</v>
      </c>
      <c r="AJ441" s="31">
        <v>62417</v>
      </c>
      <c r="AK441" s="31">
        <v>0</v>
      </c>
      <c r="AL441" s="36">
        <v>12.438620964527701</v>
      </c>
      <c r="AM441" s="31">
        <v>62417</v>
      </c>
      <c r="AN441" s="31">
        <v>0</v>
      </c>
      <c r="AO441" s="31">
        <v>0</v>
      </c>
    </row>
    <row r="442" spans="1:41" outlineLevel="1" collapsed="1" x14ac:dyDescent="0.2">
      <c r="C442" s="31"/>
      <c r="D442" s="113"/>
      <c r="E442" s="90" t="s">
        <v>855</v>
      </c>
      <c r="F442" s="31">
        <v>122081</v>
      </c>
      <c r="G442" s="31">
        <v>64193</v>
      </c>
      <c r="H442" s="33">
        <v>8.1944400000000002</v>
      </c>
      <c r="I442" s="33">
        <v>11.200009999999999</v>
      </c>
      <c r="J442" s="33">
        <v>33.82724000000001</v>
      </c>
      <c r="K442" s="33">
        <v>4.6138600000000007</v>
      </c>
      <c r="L442" s="90" t="s">
        <v>855</v>
      </c>
      <c r="M442" s="31">
        <v>549474</v>
      </c>
      <c r="N442" s="32">
        <v>129.98069162680679</v>
      </c>
      <c r="O442" s="31">
        <v>752</v>
      </c>
      <c r="P442" s="114">
        <v>3</v>
      </c>
      <c r="Q442" s="31">
        <v>504731</v>
      </c>
      <c r="R442" s="32">
        <v>4.1343943775034608</v>
      </c>
      <c r="S442" s="32">
        <v>0.91857121538052755</v>
      </c>
      <c r="T442" s="31">
        <v>5941</v>
      </c>
      <c r="U442" s="31">
        <v>7181</v>
      </c>
      <c r="V442" s="31">
        <v>139</v>
      </c>
      <c r="W442" s="90" t="s">
        <v>855</v>
      </c>
      <c r="X442" s="31">
        <v>122081</v>
      </c>
      <c r="Y442" s="31">
        <v>751461</v>
      </c>
      <c r="Z442" s="31">
        <v>710912</v>
      </c>
      <c r="AA442" s="31">
        <v>6000</v>
      </c>
      <c r="AB442" s="31">
        <v>1014676</v>
      </c>
      <c r="AC442" s="31">
        <v>2483049</v>
      </c>
      <c r="AD442" s="31">
        <v>52600</v>
      </c>
      <c r="AE442" s="31">
        <v>5186</v>
      </c>
      <c r="AF442" s="90" t="s">
        <v>855</v>
      </c>
      <c r="AG442" s="31">
        <v>1696105</v>
      </c>
      <c r="AH442" s="31">
        <v>369379</v>
      </c>
      <c r="AI442" s="31">
        <v>722892</v>
      </c>
      <c r="AJ442" s="31">
        <v>2788376</v>
      </c>
      <c r="AK442" s="31">
        <v>17907</v>
      </c>
      <c r="AL442" s="36">
        <v>22.840376471359178</v>
      </c>
      <c r="AM442" s="31">
        <v>2077360</v>
      </c>
      <c r="AN442" s="31">
        <v>705016</v>
      </c>
      <c r="AO442" s="31">
        <v>6000</v>
      </c>
    </row>
    <row r="443" spans="1:41" hidden="1" outlineLevel="2" x14ac:dyDescent="0.2">
      <c r="A443" s="35">
        <v>901260063</v>
      </c>
      <c r="B443" s="35" t="s">
        <v>373</v>
      </c>
      <c r="C443" s="31" t="s">
        <v>737</v>
      </c>
      <c r="E443" s="90" t="s">
        <v>737</v>
      </c>
      <c r="F443" s="31">
        <v>15055</v>
      </c>
      <c r="G443" s="31">
        <v>1979</v>
      </c>
      <c r="H443" s="33">
        <v>1.0133300000000001</v>
      </c>
      <c r="I443" s="33">
        <v>0</v>
      </c>
      <c r="J443" s="33">
        <v>1.2</v>
      </c>
      <c r="K443" s="33">
        <v>0.10667</v>
      </c>
      <c r="L443" s="90" t="s">
        <v>737</v>
      </c>
      <c r="M443" s="31">
        <v>17732</v>
      </c>
      <c r="N443" s="32">
        <v>1.177814679508469</v>
      </c>
      <c r="O443" s="31">
        <v>23</v>
      </c>
      <c r="P443" s="114">
        <v>0</v>
      </c>
      <c r="Q443" s="31">
        <v>10775</v>
      </c>
      <c r="R443" s="32">
        <v>0.71570906675523083</v>
      </c>
      <c r="S443" s="32">
        <v>0.60765847056169642</v>
      </c>
      <c r="T443" s="31">
        <v>95</v>
      </c>
      <c r="U443" s="31">
        <v>71</v>
      </c>
      <c r="V443" s="31">
        <v>4</v>
      </c>
      <c r="W443" s="90" t="s">
        <v>737</v>
      </c>
      <c r="X443" s="31">
        <v>15055</v>
      </c>
      <c r="Y443" s="31">
        <v>12310</v>
      </c>
      <c r="Z443" s="31">
        <v>25247</v>
      </c>
      <c r="AA443" s="31">
        <v>0</v>
      </c>
      <c r="AB443" s="31">
        <v>19872</v>
      </c>
      <c r="AC443" s="31">
        <v>57429</v>
      </c>
      <c r="AD443" s="31">
        <v>0</v>
      </c>
      <c r="AE443" s="31">
        <v>0</v>
      </c>
      <c r="AF443" s="90" t="s">
        <v>737</v>
      </c>
      <c r="AG443" s="31">
        <v>49856</v>
      </c>
      <c r="AH443" s="31">
        <v>4225</v>
      </c>
      <c r="AI443" s="31">
        <v>31583</v>
      </c>
      <c r="AJ443" s="31">
        <v>85664</v>
      </c>
      <c r="AK443" s="31">
        <v>0</v>
      </c>
      <c r="AL443" s="36">
        <v>5.690069744271006</v>
      </c>
      <c r="AM443" s="31">
        <v>60417</v>
      </c>
      <c r="AN443" s="31">
        <v>25247</v>
      </c>
      <c r="AO443" s="31">
        <v>0</v>
      </c>
    </row>
    <row r="444" spans="1:41" hidden="1" outlineLevel="2" x14ac:dyDescent="0.2">
      <c r="A444" s="35">
        <v>901260152</v>
      </c>
      <c r="B444" s="35" t="s">
        <v>373</v>
      </c>
      <c r="C444" s="31" t="s">
        <v>737</v>
      </c>
      <c r="E444" s="90" t="s">
        <v>737</v>
      </c>
      <c r="F444" s="31">
        <v>34479</v>
      </c>
      <c r="G444" s="31">
        <v>11568</v>
      </c>
      <c r="H444" s="33">
        <v>1</v>
      </c>
      <c r="I444" s="33">
        <v>0</v>
      </c>
      <c r="J444" s="33">
        <v>3.6571400000000001</v>
      </c>
      <c r="K444" s="33">
        <v>0.65713999999999995</v>
      </c>
      <c r="L444" s="90" t="s">
        <v>737</v>
      </c>
      <c r="M444" s="31">
        <v>34250</v>
      </c>
      <c r="N444" s="32">
        <v>0.99335827605208971</v>
      </c>
      <c r="O444" s="31">
        <v>52</v>
      </c>
      <c r="P444" s="114">
        <v>0</v>
      </c>
      <c r="Q444" s="31">
        <v>18386</v>
      </c>
      <c r="R444" s="32">
        <v>0.53325212448156845</v>
      </c>
      <c r="S444" s="32">
        <v>0.53681751824817514</v>
      </c>
      <c r="T444" s="31">
        <v>4</v>
      </c>
      <c r="U444" s="31">
        <v>86</v>
      </c>
      <c r="V444" s="31">
        <v>15</v>
      </c>
      <c r="W444" s="90" t="s">
        <v>737</v>
      </c>
      <c r="X444" s="31">
        <v>34479</v>
      </c>
      <c r="Y444" s="31">
        <v>55097</v>
      </c>
      <c r="Z444" s="31">
        <v>60877</v>
      </c>
      <c r="AA444" s="31">
        <v>0</v>
      </c>
      <c r="AB444" s="31">
        <v>114329</v>
      </c>
      <c r="AC444" s="31">
        <v>230303</v>
      </c>
      <c r="AD444" s="31">
        <v>9000</v>
      </c>
      <c r="AE444" s="31">
        <v>0</v>
      </c>
      <c r="AF444" s="90" t="s">
        <v>737</v>
      </c>
      <c r="AG444" s="31">
        <v>112338</v>
      </c>
      <c r="AH444" s="31">
        <v>9904</v>
      </c>
      <c r="AI444" s="31">
        <v>75120</v>
      </c>
      <c r="AJ444" s="31">
        <v>197362</v>
      </c>
      <c r="AK444" s="31">
        <v>0</v>
      </c>
      <c r="AL444" s="36">
        <v>5.724121929290293</v>
      </c>
      <c r="AM444" s="31">
        <v>136485</v>
      </c>
      <c r="AN444" s="31">
        <v>60877</v>
      </c>
      <c r="AO444" s="31">
        <v>0</v>
      </c>
    </row>
    <row r="445" spans="1:41" hidden="1" outlineLevel="2" x14ac:dyDescent="0.2">
      <c r="A445" s="35">
        <v>901260633</v>
      </c>
      <c r="B445" s="35" t="s">
        <v>373</v>
      </c>
      <c r="C445" s="31" t="s">
        <v>737</v>
      </c>
      <c r="E445" s="90" t="s">
        <v>737</v>
      </c>
      <c r="F445" s="31">
        <v>10352</v>
      </c>
      <c r="G445" s="31">
        <v>5870</v>
      </c>
      <c r="H445" s="33">
        <v>0.97143000000000002</v>
      </c>
      <c r="I445" s="33">
        <v>0</v>
      </c>
      <c r="J445" s="33">
        <v>1.94286</v>
      </c>
      <c r="K445" s="33">
        <v>5.7140000000000003E-2</v>
      </c>
      <c r="L445" s="90" t="s">
        <v>737</v>
      </c>
      <c r="M445" s="31">
        <v>30247</v>
      </c>
      <c r="N445" s="32">
        <v>2.9218508500772797</v>
      </c>
      <c r="O445" s="31">
        <v>50</v>
      </c>
      <c r="P445" s="114">
        <v>1</v>
      </c>
      <c r="Q445" s="31">
        <v>12916</v>
      </c>
      <c r="R445" s="32">
        <v>1.2476816074188564</v>
      </c>
      <c r="S445" s="32">
        <v>0.42701755546004561</v>
      </c>
      <c r="T445" s="31">
        <v>130</v>
      </c>
      <c r="U445" s="31">
        <v>41</v>
      </c>
      <c r="V445" s="31">
        <v>9</v>
      </c>
      <c r="W445" s="90" t="s">
        <v>737</v>
      </c>
      <c r="X445" s="31">
        <v>10352</v>
      </c>
      <c r="Y445" s="31">
        <v>30440</v>
      </c>
      <c r="Z445" s="31">
        <v>19836</v>
      </c>
      <c r="AA445" s="31">
        <v>0</v>
      </c>
      <c r="AB445" s="31">
        <v>17871</v>
      </c>
      <c r="AC445" s="31">
        <v>68147</v>
      </c>
      <c r="AD445" s="31">
        <v>6808</v>
      </c>
      <c r="AE445" s="31">
        <v>0</v>
      </c>
      <c r="AF445" s="90" t="s">
        <v>737</v>
      </c>
      <c r="AG445" s="31">
        <v>59953</v>
      </c>
      <c r="AH445" s="31">
        <v>5114</v>
      </c>
      <c r="AI445" s="31">
        <v>42861</v>
      </c>
      <c r="AJ445" s="31">
        <v>107928</v>
      </c>
      <c r="AK445" s="31">
        <v>0</v>
      </c>
      <c r="AL445" s="36">
        <v>10.4258114374034</v>
      </c>
      <c r="AM445" s="31">
        <v>88092</v>
      </c>
      <c r="AN445" s="31">
        <v>19836</v>
      </c>
      <c r="AO445" s="31">
        <v>0</v>
      </c>
    </row>
    <row r="446" spans="1:41" hidden="1" outlineLevel="2" x14ac:dyDescent="0.2">
      <c r="A446" s="35">
        <v>901261142</v>
      </c>
      <c r="B446" s="35" t="s">
        <v>373</v>
      </c>
      <c r="C446" s="31" t="s">
        <v>737</v>
      </c>
      <c r="E446" s="90" t="s">
        <v>737</v>
      </c>
      <c r="F446" s="31">
        <v>10372</v>
      </c>
      <c r="G446" s="31">
        <v>4803</v>
      </c>
      <c r="H446" s="33">
        <v>0.62338000000000005</v>
      </c>
      <c r="I446" s="33">
        <v>0</v>
      </c>
      <c r="J446" s="33">
        <v>5.8181799999999999</v>
      </c>
      <c r="K446" s="33">
        <v>0</v>
      </c>
      <c r="L446" s="90" t="s">
        <v>737</v>
      </c>
      <c r="M446" s="31">
        <v>93143</v>
      </c>
      <c r="N446" s="32">
        <v>8.9802352487466255</v>
      </c>
      <c r="O446" s="31">
        <v>57</v>
      </c>
      <c r="P446" s="114">
        <v>0</v>
      </c>
      <c r="Q446" s="31">
        <v>59020</v>
      </c>
      <c r="R446" s="32">
        <v>5.6903200925568838</v>
      </c>
      <c r="S446" s="32">
        <v>0.63364933489365816</v>
      </c>
      <c r="T446" s="31">
        <v>294</v>
      </c>
      <c r="U446" s="31">
        <v>732</v>
      </c>
      <c r="V446" s="31">
        <v>14</v>
      </c>
      <c r="W446" s="90" t="s">
        <v>737</v>
      </c>
      <c r="X446" s="31">
        <v>10372</v>
      </c>
      <c r="Y446" s="31">
        <v>170000</v>
      </c>
      <c r="Z446" s="31">
        <v>43928</v>
      </c>
      <c r="AA446" s="31">
        <v>0</v>
      </c>
      <c r="AB446" s="31">
        <v>185822</v>
      </c>
      <c r="AC446" s="31">
        <v>399750</v>
      </c>
      <c r="AD446" s="31">
        <v>0</v>
      </c>
      <c r="AE446" s="31">
        <v>0</v>
      </c>
      <c r="AF446" s="90" t="s">
        <v>737</v>
      </c>
      <c r="AG446" s="31">
        <v>239342</v>
      </c>
      <c r="AH446" s="31">
        <v>41898</v>
      </c>
      <c r="AI446" s="31">
        <v>142230</v>
      </c>
      <c r="AJ446" s="31">
        <v>423470</v>
      </c>
      <c r="AK446" s="31">
        <v>0</v>
      </c>
      <c r="AL446" s="36">
        <v>40.828191284226762</v>
      </c>
      <c r="AM446" s="31">
        <v>379542</v>
      </c>
      <c r="AN446" s="31">
        <v>43928</v>
      </c>
      <c r="AO446" s="31">
        <v>0</v>
      </c>
    </row>
    <row r="447" spans="1:41" hidden="1" outlineLevel="2" x14ac:dyDescent="0.2">
      <c r="A447" s="35">
        <v>901300725</v>
      </c>
      <c r="B447" s="35" t="s">
        <v>568</v>
      </c>
      <c r="C447" s="31" t="s">
        <v>737</v>
      </c>
      <c r="D447" s="6" t="s">
        <v>328</v>
      </c>
      <c r="E447" s="90" t="s">
        <v>737</v>
      </c>
      <c r="F447" s="31">
        <v>0</v>
      </c>
      <c r="G447" s="31">
        <v>0</v>
      </c>
      <c r="H447" s="33">
        <v>0.77142999999999995</v>
      </c>
      <c r="I447" s="33">
        <v>0</v>
      </c>
      <c r="J447" s="33">
        <v>0</v>
      </c>
      <c r="K447" s="33">
        <v>0</v>
      </c>
      <c r="L447" s="90" t="s">
        <v>737</v>
      </c>
      <c r="M447" s="31">
        <v>0</v>
      </c>
      <c r="N447" s="32">
        <v>0</v>
      </c>
      <c r="O447" s="31">
        <v>0</v>
      </c>
      <c r="P447" s="114">
        <v>29</v>
      </c>
      <c r="Q447" s="31">
        <v>0</v>
      </c>
      <c r="R447" s="32">
        <v>0</v>
      </c>
      <c r="S447" s="32">
        <v>0</v>
      </c>
      <c r="T447" s="31">
        <v>0</v>
      </c>
      <c r="U447" s="31">
        <v>0</v>
      </c>
      <c r="V447" s="31">
        <v>0</v>
      </c>
      <c r="W447" s="90" t="s">
        <v>737</v>
      </c>
      <c r="X447" s="31">
        <v>0</v>
      </c>
      <c r="Y447" s="31">
        <v>26000</v>
      </c>
      <c r="Z447" s="31">
        <v>31645</v>
      </c>
      <c r="AA447" s="31">
        <v>0</v>
      </c>
      <c r="AB447" s="31">
        <v>16052</v>
      </c>
      <c r="AC447" s="31">
        <v>73697</v>
      </c>
      <c r="AD447" s="31">
        <v>0</v>
      </c>
      <c r="AE447" s="31">
        <v>0</v>
      </c>
      <c r="AF447" s="90" t="s">
        <v>737</v>
      </c>
      <c r="AG447" s="31">
        <v>35474</v>
      </c>
      <c r="AH447" s="31">
        <v>9644</v>
      </c>
      <c r="AI447" s="31">
        <v>20750</v>
      </c>
      <c r="AJ447" s="31">
        <v>65868</v>
      </c>
      <c r="AK447" s="31">
        <v>0</v>
      </c>
      <c r="AL447" s="36">
        <v>0</v>
      </c>
      <c r="AM447" s="31">
        <v>34223</v>
      </c>
      <c r="AN447" s="31">
        <v>31645</v>
      </c>
      <c r="AO447" s="31">
        <v>0</v>
      </c>
    </row>
    <row r="448" spans="1:41" hidden="1" outlineLevel="2" x14ac:dyDescent="0.2">
      <c r="A448" s="35">
        <v>901300753</v>
      </c>
      <c r="B448" s="35" t="s">
        <v>568</v>
      </c>
      <c r="C448" s="31" t="s">
        <v>737</v>
      </c>
      <c r="D448" s="6" t="s">
        <v>330</v>
      </c>
      <c r="E448" s="90" t="s">
        <v>737</v>
      </c>
      <c r="F448" s="31">
        <v>26468</v>
      </c>
      <c r="G448" s="31">
        <v>4441</v>
      </c>
      <c r="H448" s="33">
        <v>1</v>
      </c>
      <c r="I448" s="33">
        <v>0.68571000000000004</v>
      </c>
      <c r="J448" s="33">
        <v>6.4285699999999997</v>
      </c>
      <c r="K448" s="33">
        <v>2.7428599999999999</v>
      </c>
      <c r="L448" s="90" t="s">
        <v>737</v>
      </c>
      <c r="M448" s="31">
        <v>58816</v>
      </c>
      <c r="N448" s="32">
        <v>2.222155055160949</v>
      </c>
      <c r="O448" s="31">
        <v>83</v>
      </c>
      <c r="P448" s="114">
        <v>29</v>
      </c>
      <c r="Q448" s="31">
        <v>58477</v>
      </c>
      <c r="R448" s="32">
        <v>2.2093471361644248</v>
      </c>
      <c r="S448" s="32">
        <v>0.99423626224156691</v>
      </c>
      <c r="T448" s="31">
        <v>206</v>
      </c>
      <c r="U448" s="31">
        <v>208</v>
      </c>
      <c r="V448" s="31">
        <v>22</v>
      </c>
      <c r="W448" s="90" t="s">
        <v>737</v>
      </c>
      <c r="X448" s="31">
        <v>26468</v>
      </c>
      <c r="Y448" s="31">
        <v>58748</v>
      </c>
      <c r="Z448" s="31">
        <v>82833</v>
      </c>
      <c r="AA448" s="31">
        <v>0</v>
      </c>
      <c r="AB448" s="31">
        <v>103560</v>
      </c>
      <c r="AC448" s="31">
        <v>245141</v>
      </c>
      <c r="AD448" s="31">
        <v>0</v>
      </c>
      <c r="AE448" s="31">
        <v>5028</v>
      </c>
      <c r="AF448" s="90" t="s">
        <v>737</v>
      </c>
      <c r="AG448" s="31">
        <v>259692</v>
      </c>
      <c r="AH448" s="31">
        <v>45311</v>
      </c>
      <c r="AI448" s="31">
        <v>104009</v>
      </c>
      <c r="AJ448" s="31">
        <v>409012</v>
      </c>
      <c r="AK448" s="31">
        <v>0</v>
      </c>
      <c r="AL448" s="36">
        <v>15.453075411818045</v>
      </c>
      <c r="AM448" s="31">
        <v>326179</v>
      </c>
      <c r="AN448" s="31">
        <v>82833</v>
      </c>
      <c r="AO448" s="31">
        <v>0</v>
      </c>
    </row>
    <row r="449" spans="1:41" hidden="1" outlineLevel="2" x14ac:dyDescent="0.2">
      <c r="A449" s="35">
        <v>901300063</v>
      </c>
      <c r="B449" s="35" t="s">
        <v>568</v>
      </c>
      <c r="C449" s="31" t="s">
        <v>737</v>
      </c>
      <c r="D449" s="6" t="s">
        <v>330</v>
      </c>
      <c r="E449" s="90" t="s">
        <v>737</v>
      </c>
      <c r="F449" s="31">
        <v>12218</v>
      </c>
      <c r="G449" s="31">
        <v>6219</v>
      </c>
      <c r="H449" s="33">
        <v>0</v>
      </c>
      <c r="I449" s="33">
        <v>1</v>
      </c>
      <c r="J449" s="33">
        <v>2.2857099999999999</v>
      </c>
      <c r="K449" s="33">
        <v>0.42857000000000001</v>
      </c>
      <c r="L449" s="90" t="s">
        <v>737</v>
      </c>
      <c r="M449" s="31">
        <v>35781</v>
      </c>
      <c r="N449" s="32">
        <v>2.9285480438697005</v>
      </c>
      <c r="O449" s="31">
        <v>36</v>
      </c>
      <c r="P449" s="114">
        <v>2707</v>
      </c>
      <c r="Q449" s="31">
        <v>32102</v>
      </c>
      <c r="R449" s="32">
        <v>2.6274349320674415</v>
      </c>
      <c r="S449" s="32">
        <v>0.89718006763366032</v>
      </c>
      <c r="T449" s="31">
        <v>114</v>
      </c>
      <c r="U449" s="31">
        <v>97</v>
      </c>
      <c r="V449" s="31">
        <v>10</v>
      </c>
      <c r="W449" s="90" t="s">
        <v>737</v>
      </c>
      <c r="X449" s="31">
        <v>12218</v>
      </c>
      <c r="Y449" s="31">
        <v>46168</v>
      </c>
      <c r="Z449" s="31">
        <v>51870</v>
      </c>
      <c r="AA449" s="31">
        <v>10243</v>
      </c>
      <c r="AB449" s="31">
        <v>73503</v>
      </c>
      <c r="AC449" s="31">
        <v>181784</v>
      </c>
      <c r="AD449" s="31">
        <v>0</v>
      </c>
      <c r="AE449" s="31">
        <v>10243</v>
      </c>
      <c r="AF449" s="90" t="s">
        <v>737</v>
      </c>
      <c r="AG449" s="31">
        <v>107538</v>
      </c>
      <c r="AH449" s="31">
        <v>37654</v>
      </c>
      <c r="AI449" s="31">
        <v>77434</v>
      </c>
      <c r="AJ449" s="31">
        <v>222626</v>
      </c>
      <c r="AK449" s="31">
        <v>0</v>
      </c>
      <c r="AL449" s="36">
        <v>18.22114912424292</v>
      </c>
      <c r="AM449" s="31">
        <v>160513</v>
      </c>
      <c r="AN449" s="31">
        <v>51870</v>
      </c>
      <c r="AO449" s="31">
        <v>10243</v>
      </c>
    </row>
    <row r="450" spans="1:41" hidden="1" outlineLevel="2" x14ac:dyDescent="0.2">
      <c r="A450" s="35">
        <v>901630783</v>
      </c>
      <c r="B450" s="35" t="s">
        <v>737</v>
      </c>
      <c r="C450" s="31" t="s">
        <v>737</v>
      </c>
      <c r="D450" s="6" t="s">
        <v>328</v>
      </c>
      <c r="E450" s="90" t="s">
        <v>737</v>
      </c>
      <c r="F450" s="31">
        <v>0</v>
      </c>
      <c r="G450" s="31" t="s">
        <v>1032</v>
      </c>
      <c r="H450" s="33">
        <v>1.14286</v>
      </c>
      <c r="I450" s="33">
        <v>0</v>
      </c>
      <c r="J450" s="33">
        <v>0.34286</v>
      </c>
      <c r="K450" s="33">
        <v>0</v>
      </c>
      <c r="L450" s="90" t="s">
        <v>737</v>
      </c>
      <c r="M450" s="31" t="s">
        <v>1032</v>
      </c>
      <c r="N450" s="32">
        <v>0</v>
      </c>
      <c r="O450" s="31" t="s">
        <v>1032</v>
      </c>
      <c r="P450" s="114" t="s">
        <v>1032</v>
      </c>
      <c r="Q450" s="31">
        <v>0</v>
      </c>
      <c r="R450" s="32">
        <v>0</v>
      </c>
      <c r="S450" s="32" t="e">
        <v>#VALUE!</v>
      </c>
      <c r="T450" s="31" t="s">
        <v>1032</v>
      </c>
      <c r="U450" s="31" t="s">
        <v>1032</v>
      </c>
      <c r="V450" s="31">
        <v>0</v>
      </c>
      <c r="W450" s="90" t="s">
        <v>737</v>
      </c>
      <c r="X450" s="31">
        <v>0</v>
      </c>
      <c r="Y450" s="31">
        <v>38607</v>
      </c>
      <c r="Z450" s="31">
        <v>28160.78</v>
      </c>
      <c r="AA450" s="31">
        <v>8300</v>
      </c>
      <c r="AB450" s="31">
        <v>8512.91</v>
      </c>
      <c r="AC450" s="31">
        <v>83580.69</v>
      </c>
      <c r="AD450" s="31" t="s">
        <v>1032</v>
      </c>
      <c r="AE450" s="31">
        <v>0</v>
      </c>
      <c r="AF450" s="90" t="s">
        <v>737</v>
      </c>
      <c r="AG450" s="31">
        <v>39041</v>
      </c>
      <c r="AH450" s="31">
        <v>4389</v>
      </c>
      <c r="AI450" s="31">
        <v>21363</v>
      </c>
      <c r="AJ450" s="31">
        <v>64793</v>
      </c>
      <c r="AK450" s="31">
        <v>0</v>
      </c>
      <c r="AL450" s="36">
        <v>0</v>
      </c>
      <c r="AM450" s="31">
        <v>33174</v>
      </c>
      <c r="AN450" s="31">
        <v>28161</v>
      </c>
      <c r="AO450" s="31">
        <v>3458</v>
      </c>
    </row>
    <row r="451" spans="1:41" hidden="1" outlineLevel="2" x14ac:dyDescent="0.2">
      <c r="A451" s="35">
        <v>901631953</v>
      </c>
      <c r="B451" s="35" t="s">
        <v>737</v>
      </c>
      <c r="C451" s="31" t="s">
        <v>737</v>
      </c>
      <c r="D451" s="6" t="s">
        <v>330</v>
      </c>
      <c r="E451" s="90" t="s">
        <v>737</v>
      </c>
      <c r="F451" s="31">
        <v>4209</v>
      </c>
      <c r="G451" s="31">
        <v>316</v>
      </c>
      <c r="H451" s="33">
        <v>0</v>
      </c>
      <c r="I451" s="33">
        <v>0.71428999999999998</v>
      </c>
      <c r="J451" s="33">
        <v>0.42857000000000001</v>
      </c>
      <c r="K451" s="33">
        <v>0</v>
      </c>
      <c r="L451" s="90" t="s">
        <v>737</v>
      </c>
      <c r="M451" s="31">
        <v>14034</v>
      </c>
      <c r="N451" s="32">
        <v>3.3342836778332146</v>
      </c>
      <c r="O451" s="31">
        <v>24</v>
      </c>
      <c r="P451" s="114">
        <v>0</v>
      </c>
      <c r="Q451" s="31">
        <v>1312</v>
      </c>
      <c r="R451" s="32">
        <v>0.31171299596103585</v>
      </c>
      <c r="S451" s="32">
        <v>9.348724526150777E-2</v>
      </c>
      <c r="T451" s="31">
        <v>0</v>
      </c>
      <c r="U451" s="31">
        <v>0</v>
      </c>
      <c r="V451" s="31">
        <v>3</v>
      </c>
      <c r="W451" s="90" t="s">
        <v>737</v>
      </c>
      <c r="X451" s="31">
        <v>4209</v>
      </c>
      <c r="Y451" s="31">
        <v>8886</v>
      </c>
      <c r="Z451" s="31">
        <v>16399</v>
      </c>
      <c r="AA451" s="31">
        <v>0</v>
      </c>
      <c r="AB451" s="31">
        <v>15289</v>
      </c>
      <c r="AC451" s="31">
        <v>40574</v>
      </c>
      <c r="AD451" s="31">
        <v>1500</v>
      </c>
      <c r="AE451" s="31">
        <v>0</v>
      </c>
      <c r="AF451" s="90" t="s">
        <v>737</v>
      </c>
      <c r="AG451" s="31">
        <v>25799</v>
      </c>
      <c r="AH451" s="31">
        <v>4819</v>
      </c>
      <c r="AI451" s="31">
        <v>6876</v>
      </c>
      <c r="AJ451" s="31">
        <v>37494</v>
      </c>
      <c r="AK451" s="31">
        <v>0</v>
      </c>
      <c r="AL451" s="36">
        <v>8.9080541696364932</v>
      </c>
      <c r="AM451" s="31">
        <v>21095</v>
      </c>
      <c r="AN451" s="31">
        <v>16399</v>
      </c>
      <c r="AO451" s="31">
        <v>0</v>
      </c>
    </row>
    <row r="452" spans="1:41" hidden="1" outlineLevel="2" x14ac:dyDescent="0.2">
      <c r="A452" s="35">
        <v>901630123</v>
      </c>
      <c r="B452" s="35" t="s">
        <v>737</v>
      </c>
      <c r="C452" s="31" t="s">
        <v>737</v>
      </c>
      <c r="D452" s="6" t="s">
        <v>330</v>
      </c>
      <c r="E452" s="90" t="s">
        <v>737</v>
      </c>
      <c r="F452" s="31">
        <v>8553</v>
      </c>
      <c r="G452" s="31">
        <v>1650</v>
      </c>
      <c r="H452" s="33">
        <v>0</v>
      </c>
      <c r="I452" s="33">
        <v>1</v>
      </c>
      <c r="J452" s="33">
        <v>1.85714</v>
      </c>
      <c r="K452" s="33">
        <v>0</v>
      </c>
      <c r="L452" s="90" t="s">
        <v>737</v>
      </c>
      <c r="M452" s="31">
        <v>25988</v>
      </c>
      <c r="N452" s="32">
        <v>3.0384660353092481</v>
      </c>
      <c r="O452" s="31">
        <v>22</v>
      </c>
      <c r="P452" s="114">
        <v>0</v>
      </c>
      <c r="Q452" s="31">
        <v>14830</v>
      </c>
      <c r="R452" s="32">
        <v>1.7338945399275107</v>
      </c>
      <c r="S452" s="32">
        <v>0.57064799138063727</v>
      </c>
      <c r="T452" s="31">
        <v>198</v>
      </c>
      <c r="U452" s="31">
        <v>155</v>
      </c>
      <c r="V452" s="31">
        <v>5</v>
      </c>
      <c r="W452" s="90" t="s">
        <v>737</v>
      </c>
      <c r="X452" s="31">
        <v>8553</v>
      </c>
      <c r="Y452" s="31">
        <v>16384</v>
      </c>
      <c r="Z452" s="31">
        <v>19896</v>
      </c>
      <c r="AA452" s="31">
        <v>0</v>
      </c>
      <c r="AB452" s="31">
        <v>48111</v>
      </c>
      <c r="AC452" s="31">
        <v>84391</v>
      </c>
      <c r="AD452" s="31">
        <v>2500</v>
      </c>
      <c r="AE452" s="31">
        <v>0</v>
      </c>
      <c r="AF452" s="90" t="s">
        <v>737</v>
      </c>
      <c r="AG452" s="31">
        <v>52770</v>
      </c>
      <c r="AH452" s="31">
        <v>10828</v>
      </c>
      <c r="AI452" s="31">
        <v>40363</v>
      </c>
      <c r="AJ452" s="31">
        <v>103961</v>
      </c>
      <c r="AK452" s="31">
        <v>108091</v>
      </c>
      <c r="AL452" s="36">
        <v>12.154916403601076</v>
      </c>
      <c r="AM452" s="31">
        <v>84065</v>
      </c>
      <c r="AN452" s="31">
        <v>19896</v>
      </c>
      <c r="AO452" s="31">
        <v>0</v>
      </c>
    </row>
    <row r="453" spans="1:41" hidden="1" outlineLevel="2" x14ac:dyDescent="0.2">
      <c r="A453" s="35">
        <v>901630213</v>
      </c>
      <c r="B453" s="35" t="s">
        <v>737</v>
      </c>
      <c r="C453" s="31" t="s">
        <v>737</v>
      </c>
      <c r="D453" s="6" t="s">
        <v>330</v>
      </c>
      <c r="E453" s="90" t="s">
        <v>737</v>
      </c>
      <c r="F453" s="31">
        <v>9699</v>
      </c>
      <c r="G453" s="31">
        <v>2113</v>
      </c>
      <c r="H453" s="33">
        <v>0</v>
      </c>
      <c r="I453" s="33">
        <v>1</v>
      </c>
      <c r="J453" s="33">
        <v>0.57142999999999999</v>
      </c>
      <c r="K453" s="33">
        <v>0.28571000000000002</v>
      </c>
      <c r="L453" s="90" t="s">
        <v>737</v>
      </c>
      <c r="M453" s="31">
        <v>23990</v>
      </c>
      <c r="N453" s="32">
        <v>2.4734508712238377</v>
      </c>
      <c r="O453" s="31">
        <v>16</v>
      </c>
      <c r="P453" s="114">
        <v>0</v>
      </c>
      <c r="Q453" s="31">
        <v>8376</v>
      </c>
      <c r="R453" s="32">
        <v>0.86359418496752238</v>
      </c>
      <c r="S453" s="32">
        <v>0.34914547728220091</v>
      </c>
      <c r="T453" s="31">
        <v>100</v>
      </c>
      <c r="U453" s="31">
        <v>97</v>
      </c>
      <c r="V453" s="31">
        <v>6</v>
      </c>
      <c r="W453" s="90" t="s">
        <v>737</v>
      </c>
      <c r="X453" s="31">
        <v>9699</v>
      </c>
      <c r="Y453" s="31">
        <v>10739</v>
      </c>
      <c r="Z453" s="31">
        <v>22293</v>
      </c>
      <c r="AA453" s="31">
        <v>0</v>
      </c>
      <c r="AB453" s="31">
        <v>51705</v>
      </c>
      <c r="AC453" s="31">
        <v>84737</v>
      </c>
      <c r="AD453" s="31">
        <v>0</v>
      </c>
      <c r="AE453" s="31">
        <v>0</v>
      </c>
      <c r="AF453" s="90" t="s">
        <v>737</v>
      </c>
      <c r="AG453" s="31">
        <v>53256</v>
      </c>
      <c r="AH453" s="31">
        <v>6075</v>
      </c>
      <c r="AI453" s="31">
        <v>46973</v>
      </c>
      <c r="AJ453" s="31">
        <v>106304</v>
      </c>
      <c r="AK453" s="31">
        <v>0</v>
      </c>
      <c r="AL453" s="36">
        <v>10.96030518610166</v>
      </c>
      <c r="AM453" s="31">
        <v>80655</v>
      </c>
      <c r="AN453" s="31">
        <v>22293</v>
      </c>
      <c r="AO453" s="31">
        <v>3356</v>
      </c>
    </row>
    <row r="454" spans="1:41" hidden="1" outlineLevel="2" x14ac:dyDescent="0.2">
      <c r="A454" s="35">
        <v>901630243</v>
      </c>
      <c r="B454" s="35" t="s">
        <v>737</v>
      </c>
      <c r="C454" s="31" t="s">
        <v>737</v>
      </c>
      <c r="D454" s="6" t="s">
        <v>330</v>
      </c>
      <c r="E454" s="90" t="s">
        <v>737</v>
      </c>
      <c r="F454" s="31">
        <v>10640</v>
      </c>
      <c r="G454" s="31">
        <v>905</v>
      </c>
      <c r="H454" s="33">
        <v>0</v>
      </c>
      <c r="I454" s="33">
        <v>0.57142999999999999</v>
      </c>
      <c r="J454" s="33">
        <v>1.2857099999999999</v>
      </c>
      <c r="K454" s="33">
        <v>0.51429000000000002</v>
      </c>
      <c r="L454" s="90" t="s">
        <v>737</v>
      </c>
      <c r="M454" s="31">
        <v>14545</v>
      </c>
      <c r="N454" s="32">
        <v>1.3670112781954886</v>
      </c>
      <c r="O454" s="31">
        <v>14</v>
      </c>
      <c r="P454" s="114">
        <v>0</v>
      </c>
      <c r="Q454" s="31">
        <v>5595</v>
      </c>
      <c r="R454" s="32">
        <v>0.52584586466165417</v>
      </c>
      <c r="S454" s="32">
        <v>0.38466827088346511</v>
      </c>
      <c r="T454" s="31">
        <v>40</v>
      </c>
      <c r="U454" s="31">
        <v>23</v>
      </c>
      <c r="V454" s="31">
        <v>5</v>
      </c>
      <c r="W454" s="90" t="s">
        <v>737</v>
      </c>
      <c r="X454" s="31">
        <v>10640</v>
      </c>
      <c r="Y454" s="31">
        <v>16738</v>
      </c>
      <c r="Z454" s="31">
        <v>21177</v>
      </c>
      <c r="AA454" s="31">
        <v>0</v>
      </c>
      <c r="AB454" s="31">
        <v>11392</v>
      </c>
      <c r="AC454" s="31">
        <v>49307</v>
      </c>
      <c r="AD454" s="31">
        <v>0</v>
      </c>
      <c r="AE454" s="31">
        <v>0</v>
      </c>
      <c r="AF454" s="90" t="s">
        <v>737</v>
      </c>
      <c r="AG454" s="31">
        <v>27396</v>
      </c>
      <c r="AH454" s="31">
        <v>5906</v>
      </c>
      <c r="AI454" s="31">
        <v>18800</v>
      </c>
      <c r="AJ454" s="31">
        <v>52102</v>
      </c>
      <c r="AK454" s="31">
        <v>0</v>
      </c>
      <c r="AL454" s="36">
        <v>4.8968045112781953</v>
      </c>
      <c r="AM454" s="31">
        <v>30925</v>
      </c>
      <c r="AN454" s="31">
        <v>21177</v>
      </c>
      <c r="AO454" s="31">
        <v>0</v>
      </c>
    </row>
    <row r="455" spans="1:41" hidden="1" outlineLevel="2" x14ac:dyDescent="0.2">
      <c r="A455" s="35">
        <v>901630993</v>
      </c>
      <c r="B455" s="35" t="s">
        <v>737</v>
      </c>
      <c r="C455" s="31" t="s">
        <v>737</v>
      </c>
      <c r="D455" s="6" t="s">
        <v>330</v>
      </c>
      <c r="E455" s="90" t="s">
        <v>737</v>
      </c>
      <c r="F455" s="31">
        <v>9114</v>
      </c>
      <c r="G455" s="31">
        <v>3033</v>
      </c>
      <c r="H455" s="33">
        <v>1</v>
      </c>
      <c r="I455" s="33">
        <v>0</v>
      </c>
      <c r="J455" s="33">
        <v>1.5714300000000001</v>
      </c>
      <c r="K455" s="33">
        <v>0.22857</v>
      </c>
      <c r="L455" s="90" t="s">
        <v>737</v>
      </c>
      <c r="M455" s="31">
        <v>38334</v>
      </c>
      <c r="N455" s="32">
        <v>4.2060566161948651</v>
      </c>
      <c r="O455" s="31">
        <v>10</v>
      </c>
      <c r="P455" s="114">
        <v>0</v>
      </c>
      <c r="Q455" s="31">
        <v>21794</v>
      </c>
      <c r="R455" s="32">
        <v>2.3912661838929119</v>
      </c>
      <c r="S455" s="32">
        <v>0.56852924296968743</v>
      </c>
      <c r="T455" s="31">
        <v>100</v>
      </c>
      <c r="U455" s="31">
        <v>80</v>
      </c>
      <c r="V455" s="31">
        <v>5</v>
      </c>
      <c r="W455" s="90" t="s">
        <v>737</v>
      </c>
      <c r="X455" s="31">
        <v>9114</v>
      </c>
      <c r="Y455" s="31">
        <v>41650</v>
      </c>
      <c r="Z455" s="31">
        <v>35720</v>
      </c>
      <c r="AA455" s="31">
        <v>0</v>
      </c>
      <c r="AB455" s="31">
        <v>57826</v>
      </c>
      <c r="AC455" s="31">
        <v>135196</v>
      </c>
      <c r="AD455" s="31">
        <v>12000</v>
      </c>
      <c r="AE455" s="31">
        <v>0</v>
      </c>
      <c r="AF455" s="90" t="s">
        <v>737</v>
      </c>
      <c r="AG455" s="31">
        <v>63361</v>
      </c>
      <c r="AH455" s="31">
        <v>13599</v>
      </c>
      <c r="AI455" s="31">
        <v>28042</v>
      </c>
      <c r="AJ455" s="31">
        <v>105002</v>
      </c>
      <c r="AK455" s="31">
        <v>0</v>
      </c>
      <c r="AL455" s="36">
        <v>11.520956769804696</v>
      </c>
      <c r="AM455" s="31">
        <v>69282</v>
      </c>
      <c r="AN455" s="31">
        <v>35720</v>
      </c>
      <c r="AO455" s="31">
        <v>0</v>
      </c>
    </row>
    <row r="456" spans="1:41" hidden="1" outlineLevel="2" x14ac:dyDescent="0.2">
      <c r="A456" s="35">
        <v>901630813</v>
      </c>
      <c r="B456" s="35" t="s">
        <v>737</v>
      </c>
      <c r="C456" s="31" t="s">
        <v>737</v>
      </c>
      <c r="D456" s="6" t="s">
        <v>330</v>
      </c>
      <c r="E456" s="90" t="s">
        <v>737</v>
      </c>
      <c r="F456" s="31">
        <v>54719</v>
      </c>
      <c r="G456" s="31">
        <v>20704</v>
      </c>
      <c r="H456" s="33">
        <v>6</v>
      </c>
      <c r="I456" s="33">
        <v>0</v>
      </c>
      <c r="J456" s="33">
        <v>11.571429999999999</v>
      </c>
      <c r="K456" s="33">
        <v>0</v>
      </c>
      <c r="L456" s="90" t="s">
        <v>737</v>
      </c>
      <c r="M456" s="31">
        <v>117138</v>
      </c>
      <c r="N456" s="32">
        <v>2.1407189458871692</v>
      </c>
      <c r="O456" s="31">
        <v>240</v>
      </c>
      <c r="P456" s="114">
        <v>0</v>
      </c>
      <c r="Q456" s="31">
        <v>113095</v>
      </c>
      <c r="R456" s="32">
        <v>2.0668323617025166</v>
      </c>
      <c r="S456" s="32">
        <v>0.96548515426249382</v>
      </c>
      <c r="T456" s="31">
        <v>974</v>
      </c>
      <c r="U456" s="31">
        <v>707</v>
      </c>
      <c r="V456" s="31">
        <v>15</v>
      </c>
      <c r="W456" s="90" t="s">
        <v>737</v>
      </c>
      <c r="X456" s="31">
        <v>54719</v>
      </c>
      <c r="Y456" s="31">
        <v>113079</v>
      </c>
      <c r="Z456" s="31">
        <v>216963</v>
      </c>
      <c r="AA456" s="31">
        <v>0</v>
      </c>
      <c r="AB456" s="31">
        <v>156771</v>
      </c>
      <c r="AC456" s="31">
        <v>486813</v>
      </c>
      <c r="AD456" s="31">
        <v>29500</v>
      </c>
      <c r="AE456" s="31">
        <v>0</v>
      </c>
      <c r="AF456" s="90" t="s">
        <v>737</v>
      </c>
      <c r="AG456" s="31">
        <v>691736</v>
      </c>
      <c r="AH456" s="31">
        <v>53847</v>
      </c>
      <c r="AI456" s="31">
        <v>129968</v>
      </c>
      <c r="AJ456" s="31">
        <v>875551</v>
      </c>
      <c r="AK456" s="31">
        <v>627000</v>
      </c>
      <c r="AL456" s="36">
        <v>16.000858933825544</v>
      </c>
      <c r="AM456" s="31">
        <v>658588</v>
      </c>
      <c r="AN456" s="31">
        <v>216963</v>
      </c>
      <c r="AO456" s="31">
        <v>0</v>
      </c>
    </row>
    <row r="457" spans="1:41" hidden="1" outlineLevel="2" x14ac:dyDescent="0.2">
      <c r="A457" s="35">
        <v>901630663</v>
      </c>
      <c r="B457" s="35" t="s">
        <v>737</v>
      </c>
      <c r="C457" s="31" t="s">
        <v>737</v>
      </c>
      <c r="D457" s="6" t="s">
        <v>330</v>
      </c>
      <c r="E457" s="90" t="s">
        <v>737</v>
      </c>
      <c r="F457" s="31">
        <v>9727</v>
      </c>
      <c r="G457" s="31">
        <v>1928</v>
      </c>
      <c r="H457" s="33">
        <v>0</v>
      </c>
      <c r="I457" s="33">
        <v>0</v>
      </c>
      <c r="J457" s="33">
        <v>2.7428599999999999</v>
      </c>
      <c r="K457" s="33">
        <v>0.57142999999999999</v>
      </c>
      <c r="L457" s="90" t="s">
        <v>737</v>
      </c>
      <c r="M457" s="31">
        <v>38374</v>
      </c>
      <c r="N457" s="32">
        <v>3.9451012645214352</v>
      </c>
      <c r="O457" s="31">
        <v>9</v>
      </c>
      <c r="P457" s="114">
        <v>0</v>
      </c>
      <c r="Q457" s="31">
        <v>5033</v>
      </c>
      <c r="R457" s="32">
        <v>0.51742572221651073</v>
      </c>
      <c r="S457" s="32">
        <v>0.13115651222181685</v>
      </c>
      <c r="T457" s="31">
        <v>2</v>
      </c>
      <c r="U457" s="31">
        <v>0</v>
      </c>
      <c r="V457" s="31">
        <v>11</v>
      </c>
      <c r="W457" s="90" t="s">
        <v>737</v>
      </c>
      <c r="X457" s="31">
        <v>9727</v>
      </c>
      <c r="Y457" s="31">
        <v>10998</v>
      </c>
      <c r="Z457" s="31">
        <v>36993</v>
      </c>
      <c r="AA457" s="31">
        <v>0</v>
      </c>
      <c r="AB457" s="31">
        <v>45783</v>
      </c>
      <c r="AC457" s="31">
        <v>93774</v>
      </c>
      <c r="AD457" s="31">
        <v>0</v>
      </c>
      <c r="AE457" s="31">
        <v>0</v>
      </c>
      <c r="AF457" s="90" t="s">
        <v>737</v>
      </c>
      <c r="AG457" s="31">
        <v>51871</v>
      </c>
      <c r="AH457" s="31">
        <v>6494</v>
      </c>
      <c r="AI457" s="31">
        <v>53528</v>
      </c>
      <c r="AJ457" s="31">
        <v>111893</v>
      </c>
      <c r="AK457" s="31">
        <v>0</v>
      </c>
      <c r="AL457" s="36">
        <v>11.503341215174258</v>
      </c>
      <c r="AM457" s="31">
        <v>74900</v>
      </c>
      <c r="AN457" s="31">
        <v>36993</v>
      </c>
      <c r="AO457" s="31">
        <v>0</v>
      </c>
    </row>
    <row r="458" spans="1:41" hidden="1" outlineLevel="2" x14ac:dyDescent="0.2">
      <c r="A458" s="35">
        <v>901630273</v>
      </c>
      <c r="B458" s="35" t="s">
        <v>737</v>
      </c>
      <c r="C458" s="31" t="s">
        <v>737</v>
      </c>
      <c r="D458" s="6" t="s">
        <v>330</v>
      </c>
      <c r="E458" s="90" t="s">
        <v>737</v>
      </c>
      <c r="F458" s="31">
        <v>33671</v>
      </c>
      <c r="G458" s="31">
        <v>11512</v>
      </c>
      <c r="H458" s="33">
        <v>2.4285700000000001</v>
      </c>
      <c r="I458" s="33">
        <v>0</v>
      </c>
      <c r="J458" s="33">
        <v>8.4285700000000006</v>
      </c>
      <c r="K458" s="33">
        <v>0.85714000000000001</v>
      </c>
      <c r="L458" s="90" t="s">
        <v>737</v>
      </c>
      <c r="M458" s="31">
        <v>62694</v>
      </c>
      <c r="N458" s="32">
        <v>1.8619583617950164</v>
      </c>
      <c r="O458" s="31">
        <v>19</v>
      </c>
      <c r="P458" s="114">
        <v>31</v>
      </c>
      <c r="Q458" s="31">
        <v>117085</v>
      </c>
      <c r="R458" s="32">
        <v>3.4773247007810877</v>
      </c>
      <c r="S458" s="32">
        <v>1.8675630841866846</v>
      </c>
      <c r="T458" s="31">
        <v>248</v>
      </c>
      <c r="U458" s="31">
        <v>145</v>
      </c>
      <c r="V458" s="31">
        <v>18</v>
      </c>
      <c r="W458" s="90" t="s">
        <v>737</v>
      </c>
      <c r="X458" s="31">
        <v>33671</v>
      </c>
      <c r="Y458" s="31">
        <v>268464</v>
      </c>
      <c r="Z458" s="31">
        <v>63196</v>
      </c>
      <c r="AA458" s="31">
        <v>2055</v>
      </c>
      <c r="AB458" s="31">
        <v>281492</v>
      </c>
      <c r="AC458" s="31">
        <v>615207</v>
      </c>
      <c r="AD458" s="31">
        <v>122594</v>
      </c>
      <c r="AE458" s="31">
        <v>2055</v>
      </c>
      <c r="AF458" s="90" t="s">
        <v>737</v>
      </c>
      <c r="AG458" s="31">
        <v>238651</v>
      </c>
      <c r="AH458" s="31">
        <v>54109</v>
      </c>
      <c r="AI458" s="31">
        <v>134099</v>
      </c>
      <c r="AJ458" s="31">
        <v>426859</v>
      </c>
      <c r="AK458" s="31">
        <v>0</v>
      </c>
      <c r="AL458" s="36">
        <v>12.677348460099195</v>
      </c>
      <c r="AM458" s="31">
        <v>361608</v>
      </c>
      <c r="AN458" s="31">
        <v>63196</v>
      </c>
      <c r="AO458" s="31">
        <v>2055</v>
      </c>
    </row>
    <row r="459" spans="1:41" hidden="1" outlineLevel="2" x14ac:dyDescent="0.2">
      <c r="A459" s="35">
        <v>901630913</v>
      </c>
      <c r="B459" s="35" t="s">
        <v>737</v>
      </c>
      <c r="C459" s="31" t="s">
        <v>737</v>
      </c>
      <c r="D459" s="6" t="s">
        <v>330</v>
      </c>
      <c r="E459" s="90" t="s">
        <v>737</v>
      </c>
      <c r="F459" s="31">
        <v>6805</v>
      </c>
      <c r="G459" s="31">
        <v>1578</v>
      </c>
      <c r="H459" s="33">
        <v>0</v>
      </c>
      <c r="I459" s="33">
        <v>0.74285999999999996</v>
      </c>
      <c r="J459" s="33">
        <v>1.31429</v>
      </c>
      <c r="K459" s="33">
        <v>0</v>
      </c>
      <c r="L459" s="90" t="s">
        <v>737</v>
      </c>
      <c r="M459" s="31">
        <v>16174</v>
      </c>
      <c r="N459" s="32">
        <v>2.376781778104335</v>
      </c>
      <c r="O459" s="31">
        <v>16</v>
      </c>
      <c r="P459" s="114">
        <v>0</v>
      </c>
      <c r="Q459" s="31">
        <v>9228</v>
      </c>
      <c r="R459" s="32">
        <v>1.3560617193240265</v>
      </c>
      <c r="S459" s="32">
        <v>0.57054531964881905</v>
      </c>
      <c r="T459" s="31">
        <v>89</v>
      </c>
      <c r="U459" s="31">
        <v>345</v>
      </c>
      <c r="V459" s="31">
        <v>6</v>
      </c>
      <c r="W459" s="90" t="s">
        <v>737</v>
      </c>
      <c r="X459" s="31">
        <v>6805</v>
      </c>
      <c r="Y459" s="31">
        <v>25852</v>
      </c>
      <c r="Z459" s="31">
        <v>17188</v>
      </c>
      <c r="AA459" s="31">
        <v>0</v>
      </c>
      <c r="AB459" s="31">
        <v>34552</v>
      </c>
      <c r="AC459" s="31">
        <v>77592</v>
      </c>
      <c r="AD459" s="31">
        <v>1500</v>
      </c>
      <c r="AE459" s="31">
        <v>0</v>
      </c>
      <c r="AF459" s="90" t="s">
        <v>737</v>
      </c>
      <c r="AG459" s="31">
        <v>50102</v>
      </c>
      <c r="AH459" s="31">
        <v>11684</v>
      </c>
      <c r="AI459" s="31">
        <v>27176</v>
      </c>
      <c r="AJ459" s="31">
        <v>88962</v>
      </c>
      <c r="AK459" s="31">
        <v>0</v>
      </c>
      <c r="AL459" s="36">
        <v>13.073034533431301</v>
      </c>
      <c r="AM459" s="31">
        <v>71774</v>
      </c>
      <c r="AN459" s="31">
        <v>17188</v>
      </c>
      <c r="AO459" s="31">
        <v>0</v>
      </c>
    </row>
    <row r="460" spans="1:41" hidden="1" outlineLevel="2" x14ac:dyDescent="0.2">
      <c r="A460" s="35">
        <v>901631143</v>
      </c>
      <c r="B460" s="35" t="s">
        <v>737</v>
      </c>
      <c r="C460" s="31" t="s">
        <v>737</v>
      </c>
      <c r="D460" s="6" t="s">
        <v>330</v>
      </c>
      <c r="E460" s="90" t="s">
        <v>737</v>
      </c>
      <c r="F460" s="31">
        <v>8508</v>
      </c>
      <c r="G460" s="31">
        <v>4170</v>
      </c>
      <c r="H460" s="33">
        <v>0</v>
      </c>
      <c r="I460" s="33">
        <v>1</v>
      </c>
      <c r="J460" s="33">
        <v>2.05714</v>
      </c>
      <c r="K460" s="33">
        <v>0.37142999999999998</v>
      </c>
      <c r="L460" s="90" t="s">
        <v>737</v>
      </c>
      <c r="M460" s="31">
        <v>26606</v>
      </c>
      <c r="N460" s="32">
        <v>3.1271744240714621</v>
      </c>
      <c r="O460" s="31">
        <v>61</v>
      </c>
      <c r="P460" s="114">
        <v>0</v>
      </c>
      <c r="Q460" s="31">
        <v>20277</v>
      </c>
      <c r="R460" s="32">
        <v>2.3832863187588154</v>
      </c>
      <c r="S460" s="32">
        <v>0.76212132601668792</v>
      </c>
      <c r="T460" s="31">
        <v>171</v>
      </c>
      <c r="U460" s="31">
        <v>68</v>
      </c>
      <c r="V460" s="31">
        <v>9</v>
      </c>
      <c r="W460" s="90" t="s">
        <v>737</v>
      </c>
      <c r="X460" s="31">
        <v>8508</v>
      </c>
      <c r="Y460" s="31">
        <v>37409</v>
      </c>
      <c r="Z460" s="31">
        <v>20540</v>
      </c>
      <c r="AA460" s="31">
        <v>0</v>
      </c>
      <c r="AB460" s="31">
        <v>49676</v>
      </c>
      <c r="AC460" s="31">
        <v>107625</v>
      </c>
      <c r="AD460" s="31">
        <v>0</v>
      </c>
      <c r="AE460" s="31">
        <v>156</v>
      </c>
      <c r="AF460" s="90" t="s">
        <v>737</v>
      </c>
      <c r="AG460" s="31">
        <v>56803</v>
      </c>
      <c r="AH460" s="31">
        <v>13144</v>
      </c>
      <c r="AI460" s="31">
        <v>28171</v>
      </c>
      <c r="AJ460" s="31">
        <v>98118</v>
      </c>
      <c r="AK460" s="31">
        <v>0</v>
      </c>
      <c r="AL460" s="36">
        <v>11.532440056417489</v>
      </c>
      <c r="AM460" s="31">
        <v>77578</v>
      </c>
      <c r="AN460" s="31">
        <v>20540</v>
      </c>
      <c r="AO460" s="31">
        <v>0</v>
      </c>
    </row>
    <row r="461" spans="1:41" hidden="1" outlineLevel="2" x14ac:dyDescent="0.2">
      <c r="A461" s="35">
        <v>901630423</v>
      </c>
      <c r="B461" s="35" t="s">
        <v>737</v>
      </c>
      <c r="C461" s="31" t="s">
        <v>737</v>
      </c>
      <c r="D461" s="6" t="s">
        <v>330</v>
      </c>
      <c r="E461" s="90" t="s">
        <v>737</v>
      </c>
      <c r="F461" s="31">
        <v>12024</v>
      </c>
      <c r="G461" s="31">
        <v>8026</v>
      </c>
      <c r="H461" s="33">
        <v>0</v>
      </c>
      <c r="I461" s="33">
        <v>1.2</v>
      </c>
      <c r="J461" s="33">
        <v>0.34286</v>
      </c>
      <c r="K461" s="33">
        <v>0.2</v>
      </c>
      <c r="L461" s="90" t="s">
        <v>737</v>
      </c>
      <c r="M461" s="31">
        <v>31383</v>
      </c>
      <c r="N461" s="32">
        <v>2.6100299401197606</v>
      </c>
      <c r="O461" s="31">
        <v>52</v>
      </c>
      <c r="P461" s="114">
        <v>0</v>
      </c>
      <c r="Q461" s="31">
        <v>28976</v>
      </c>
      <c r="R461" s="32">
        <v>2.4098469727212244</v>
      </c>
      <c r="S461" s="32">
        <v>0.92330242487971192</v>
      </c>
      <c r="T461" s="31">
        <v>24</v>
      </c>
      <c r="U461" s="31">
        <v>146</v>
      </c>
      <c r="V461" s="31">
        <v>12</v>
      </c>
      <c r="W461" s="90" t="s">
        <v>737</v>
      </c>
      <c r="X461" s="31">
        <v>12024</v>
      </c>
      <c r="Y461" s="31">
        <v>19978</v>
      </c>
      <c r="Z461" s="31">
        <v>27492</v>
      </c>
      <c r="AA461" s="31">
        <v>5676</v>
      </c>
      <c r="AB461" s="31">
        <v>35231</v>
      </c>
      <c r="AC461" s="31">
        <v>88377</v>
      </c>
      <c r="AD461" s="31">
        <v>3000</v>
      </c>
      <c r="AE461" s="31">
        <v>5676</v>
      </c>
      <c r="AF461" s="90" t="s">
        <v>737</v>
      </c>
      <c r="AG461" s="31">
        <v>62786</v>
      </c>
      <c r="AH461" s="31">
        <v>6275</v>
      </c>
      <c r="AI461" s="31">
        <v>31436</v>
      </c>
      <c r="AJ461" s="31">
        <v>100497</v>
      </c>
      <c r="AK461" s="31">
        <v>0</v>
      </c>
      <c r="AL461" s="36">
        <v>8.3580339321357293</v>
      </c>
      <c r="AM461" s="31">
        <v>67329</v>
      </c>
      <c r="AN461" s="31">
        <v>27492</v>
      </c>
      <c r="AO461" s="31">
        <v>5676</v>
      </c>
    </row>
    <row r="462" spans="1:41" hidden="1" outlineLevel="2" x14ac:dyDescent="0.2">
      <c r="A462" s="35">
        <v>901631113</v>
      </c>
      <c r="B462" s="35" t="s">
        <v>737</v>
      </c>
      <c r="C462" s="31" t="s">
        <v>737</v>
      </c>
      <c r="D462" s="6" t="s">
        <v>330</v>
      </c>
      <c r="E462" s="90" t="s">
        <v>737</v>
      </c>
      <c r="F462" s="31">
        <v>1954</v>
      </c>
      <c r="G462" s="31">
        <v>742</v>
      </c>
      <c r="H462" s="33">
        <v>0</v>
      </c>
      <c r="I462" s="33">
        <v>0.8</v>
      </c>
      <c r="J462" s="33">
        <v>0.2</v>
      </c>
      <c r="K462" s="33">
        <v>0.4</v>
      </c>
      <c r="L462" s="90" t="s">
        <v>737</v>
      </c>
      <c r="M462" s="31">
        <v>14323</v>
      </c>
      <c r="N462" s="32">
        <v>7.3300921187308088</v>
      </c>
      <c r="O462" s="31">
        <v>45</v>
      </c>
      <c r="P462" s="114">
        <v>0</v>
      </c>
      <c r="Q462" s="31">
        <v>4808</v>
      </c>
      <c r="R462" s="32">
        <v>2.4605936540429889</v>
      </c>
      <c r="S462" s="32">
        <v>0.33568386511205756</v>
      </c>
      <c r="T462" s="31">
        <v>0</v>
      </c>
      <c r="U462" s="31">
        <v>2</v>
      </c>
      <c r="V462" s="31">
        <v>3</v>
      </c>
      <c r="W462" s="90" t="s">
        <v>737</v>
      </c>
      <c r="X462" s="31">
        <v>1954</v>
      </c>
      <c r="Y462" s="31">
        <v>9043</v>
      </c>
      <c r="Z462" s="31">
        <v>11828</v>
      </c>
      <c r="AA462" s="31">
        <v>0</v>
      </c>
      <c r="AB462" s="31">
        <v>14698</v>
      </c>
      <c r="AC462" s="31">
        <v>35569</v>
      </c>
      <c r="AD462" s="31">
        <v>1500</v>
      </c>
      <c r="AE462" s="31">
        <v>0</v>
      </c>
      <c r="AF462" s="90" t="s">
        <v>737</v>
      </c>
      <c r="AG462" s="31">
        <v>23873</v>
      </c>
      <c r="AH462" s="31">
        <v>5843</v>
      </c>
      <c r="AI462" s="31">
        <v>9123</v>
      </c>
      <c r="AJ462" s="31">
        <v>38839</v>
      </c>
      <c r="AK462" s="31">
        <v>0</v>
      </c>
      <c r="AL462" s="36">
        <v>19.876663254861821</v>
      </c>
      <c r="AM462" s="31">
        <v>27011</v>
      </c>
      <c r="AN462" s="31">
        <v>11828</v>
      </c>
      <c r="AO462" s="31">
        <v>0</v>
      </c>
    </row>
    <row r="463" spans="1:41" hidden="1" outlineLevel="2" x14ac:dyDescent="0.2">
      <c r="A463" s="35">
        <v>901631202</v>
      </c>
      <c r="B463" s="35" t="s">
        <v>737</v>
      </c>
      <c r="C463" s="31" t="s">
        <v>737</v>
      </c>
      <c r="D463" s="6" t="s">
        <v>330</v>
      </c>
      <c r="E463" s="90" t="s">
        <v>737</v>
      </c>
      <c r="F463" s="31">
        <v>16375</v>
      </c>
      <c r="G463" s="31">
        <v>3268</v>
      </c>
      <c r="H463" s="33">
        <v>1</v>
      </c>
      <c r="I463" s="33">
        <v>1</v>
      </c>
      <c r="J463" s="33">
        <v>2.7142900000000001</v>
      </c>
      <c r="K463" s="33">
        <v>0</v>
      </c>
      <c r="L463" s="90" t="s">
        <v>737</v>
      </c>
      <c r="M463" s="31">
        <v>40001</v>
      </c>
      <c r="N463" s="32">
        <v>2.4428091603053437</v>
      </c>
      <c r="O463" s="31">
        <v>26</v>
      </c>
      <c r="P463" s="114">
        <v>0</v>
      </c>
      <c r="Q463" s="31">
        <v>23722</v>
      </c>
      <c r="R463" s="32">
        <v>1.4486717557251909</v>
      </c>
      <c r="S463" s="32">
        <v>0.59303517412064699</v>
      </c>
      <c r="T463" s="31">
        <v>55</v>
      </c>
      <c r="U463" s="31">
        <v>40</v>
      </c>
      <c r="V463" s="31">
        <v>8</v>
      </c>
      <c r="W463" s="90" t="s">
        <v>737</v>
      </c>
      <c r="X463" s="31">
        <v>16375</v>
      </c>
      <c r="Y463" s="31">
        <v>29332</v>
      </c>
      <c r="Z463" s="31">
        <v>33585</v>
      </c>
      <c r="AA463" s="31">
        <v>0</v>
      </c>
      <c r="AB463" s="31">
        <v>36417</v>
      </c>
      <c r="AC463" s="31">
        <v>99334</v>
      </c>
      <c r="AD463" s="31">
        <v>0</v>
      </c>
      <c r="AE463" s="31">
        <v>0</v>
      </c>
      <c r="AF463" s="90" t="s">
        <v>737</v>
      </c>
      <c r="AG463" s="31">
        <v>62559</v>
      </c>
      <c r="AH463" s="31">
        <v>32672</v>
      </c>
      <c r="AI463" s="31">
        <v>35703</v>
      </c>
      <c r="AJ463" s="31">
        <v>130934</v>
      </c>
      <c r="AK463" s="31">
        <v>0</v>
      </c>
      <c r="AL463" s="36">
        <v>7.9959694656488551</v>
      </c>
      <c r="AM463" s="31">
        <v>97349</v>
      </c>
      <c r="AN463" s="31">
        <v>33585</v>
      </c>
      <c r="AO463" s="31">
        <v>0</v>
      </c>
    </row>
    <row r="464" spans="1:41" hidden="1" outlineLevel="2" x14ac:dyDescent="0.2">
      <c r="A464" s="35">
        <v>901631475</v>
      </c>
      <c r="B464" s="35" t="s">
        <v>737</v>
      </c>
      <c r="C464" s="31" t="s">
        <v>737</v>
      </c>
      <c r="D464" s="6" t="s">
        <v>330</v>
      </c>
      <c r="E464" s="90" t="s">
        <v>737</v>
      </c>
      <c r="F464" s="31">
        <v>21213</v>
      </c>
      <c r="G464" s="31">
        <v>18142</v>
      </c>
      <c r="H464" s="33">
        <v>6</v>
      </c>
      <c r="I464" s="33">
        <v>0</v>
      </c>
      <c r="J464" s="33">
        <v>8</v>
      </c>
      <c r="K464" s="33">
        <v>0</v>
      </c>
      <c r="L464" s="90" t="s">
        <v>737</v>
      </c>
      <c r="M464" s="31">
        <v>126570</v>
      </c>
      <c r="N464" s="32">
        <v>5.9666242398529201</v>
      </c>
      <c r="O464" s="31">
        <v>123</v>
      </c>
      <c r="P464" s="114">
        <v>57</v>
      </c>
      <c r="Q464" s="31">
        <v>335444</v>
      </c>
      <c r="R464" s="32">
        <v>15.813133455899685</v>
      </c>
      <c r="S464" s="32">
        <v>2.6502646756735402</v>
      </c>
      <c r="T464" s="31">
        <v>502</v>
      </c>
      <c r="U464" s="31">
        <v>101</v>
      </c>
      <c r="V464" s="31">
        <v>16</v>
      </c>
      <c r="W464" s="90" t="s">
        <v>737</v>
      </c>
      <c r="X464" s="31">
        <v>21213</v>
      </c>
      <c r="Y464" s="31">
        <v>810526</v>
      </c>
      <c r="Z464" s="31">
        <v>79522</v>
      </c>
      <c r="AA464" s="31">
        <v>0</v>
      </c>
      <c r="AB464" s="31">
        <v>44989</v>
      </c>
      <c r="AC464" s="31">
        <v>935037</v>
      </c>
      <c r="AD464" s="31" t="s">
        <v>1032</v>
      </c>
      <c r="AE464" s="31">
        <v>0</v>
      </c>
      <c r="AF464" s="90" t="s">
        <v>737</v>
      </c>
      <c r="AG464" s="31">
        <v>599028</v>
      </c>
      <c r="AH464" s="31">
        <v>151636</v>
      </c>
      <c r="AI464" s="31">
        <v>186437</v>
      </c>
      <c r="AJ464" s="31">
        <v>937101</v>
      </c>
      <c r="AK464" s="31">
        <v>0</v>
      </c>
      <c r="AL464" s="36">
        <v>44.175788431622117</v>
      </c>
      <c r="AM464" s="31">
        <v>857579</v>
      </c>
      <c r="AN464" s="31">
        <v>79522</v>
      </c>
      <c r="AO464" s="31">
        <v>0</v>
      </c>
    </row>
    <row r="465" spans="1:41" outlineLevel="1" collapsed="1" x14ac:dyDescent="0.2">
      <c r="C465" s="31"/>
      <c r="D465" s="113"/>
      <c r="E465" s="90" t="s">
        <v>737</v>
      </c>
      <c r="F465" s="31">
        <v>316155</v>
      </c>
      <c r="G465" s="31">
        <v>112967</v>
      </c>
      <c r="H465" s="33">
        <v>22.951000000000001</v>
      </c>
      <c r="I465" s="33">
        <v>9.7142900000000019</v>
      </c>
      <c r="J465" s="33">
        <v>64.761040000000008</v>
      </c>
      <c r="K465" s="33">
        <v>7.4209500000000013</v>
      </c>
      <c r="L465" s="90" t="s">
        <v>737</v>
      </c>
      <c r="M465" s="31">
        <v>860123</v>
      </c>
      <c r="N465" s="32">
        <v>65.444520865560023</v>
      </c>
      <c r="O465" s="31">
        <v>978</v>
      </c>
      <c r="P465" s="114">
        <v>2854</v>
      </c>
      <c r="Q465" s="31">
        <v>901251</v>
      </c>
      <c r="R465" s="32">
        <v>2.850661858898325</v>
      </c>
      <c r="S465" s="32">
        <v>1.0478164169543194</v>
      </c>
      <c r="T465" s="31">
        <v>3346</v>
      </c>
      <c r="U465" s="31">
        <v>3144</v>
      </c>
      <c r="V465" s="31">
        <v>196</v>
      </c>
      <c r="W465" s="90" t="s">
        <v>737</v>
      </c>
      <c r="X465" s="31">
        <v>316155</v>
      </c>
      <c r="Y465" s="31">
        <v>1856448</v>
      </c>
      <c r="Z465" s="31">
        <v>967188.78</v>
      </c>
      <c r="AA465" s="31">
        <v>26274</v>
      </c>
      <c r="AB465" s="31">
        <v>1423453.9100000001</v>
      </c>
      <c r="AC465" s="31">
        <v>4273364.6899999995</v>
      </c>
      <c r="AD465" s="31">
        <v>189902</v>
      </c>
      <c r="AE465" s="31">
        <v>23158</v>
      </c>
      <c r="AF465" s="90" t="s">
        <v>737</v>
      </c>
      <c r="AG465" s="31">
        <v>2963225</v>
      </c>
      <c r="AH465" s="31">
        <v>535070</v>
      </c>
      <c r="AI465" s="31">
        <v>1292045</v>
      </c>
      <c r="AJ465" s="31">
        <v>4790340</v>
      </c>
      <c r="AK465" s="31">
        <v>735091</v>
      </c>
      <c r="AL465" s="36">
        <v>15.151871708497413</v>
      </c>
      <c r="AM465" s="31">
        <v>3798363</v>
      </c>
      <c r="AN465" s="31">
        <v>967189</v>
      </c>
      <c r="AO465" s="31">
        <v>24788</v>
      </c>
    </row>
    <row r="466" spans="1:41" hidden="1" outlineLevel="2" x14ac:dyDescent="0.2">
      <c r="A466" s="35">
        <v>907650985</v>
      </c>
      <c r="B466" s="35" t="s">
        <v>806</v>
      </c>
      <c r="C466" s="31" t="s">
        <v>806</v>
      </c>
      <c r="D466" s="6" t="s">
        <v>328</v>
      </c>
      <c r="E466" s="90" t="s">
        <v>806</v>
      </c>
      <c r="F466" s="31">
        <v>0</v>
      </c>
      <c r="G466" s="31">
        <v>774</v>
      </c>
      <c r="H466" s="33">
        <v>2</v>
      </c>
      <c r="I466" s="33">
        <v>0</v>
      </c>
      <c r="J466" s="33">
        <v>3.5466700000000002</v>
      </c>
      <c r="K466" s="33">
        <v>0</v>
      </c>
      <c r="L466" s="90" t="s">
        <v>806</v>
      </c>
      <c r="M466" s="31">
        <v>459</v>
      </c>
      <c r="N466" s="32">
        <v>0</v>
      </c>
      <c r="O466" s="31">
        <v>1</v>
      </c>
      <c r="P466" s="114">
        <v>0</v>
      </c>
      <c r="Q466" s="31">
        <v>1822</v>
      </c>
      <c r="R466" s="32">
        <v>0</v>
      </c>
      <c r="S466" s="32">
        <v>3.9694989106753811</v>
      </c>
      <c r="T466" s="31">
        <v>33</v>
      </c>
      <c r="U466" s="31">
        <v>1433</v>
      </c>
      <c r="V466" s="31">
        <v>0</v>
      </c>
      <c r="W466" s="90" t="s">
        <v>806</v>
      </c>
      <c r="X466" s="31">
        <v>0</v>
      </c>
      <c r="Y466" s="31">
        <v>170452</v>
      </c>
      <c r="Z466" s="31">
        <v>449900</v>
      </c>
      <c r="AA466" s="31">
        <v>1200</v>
      </c>
      <c r="AB466" s="31">
        <v>3511</v>
      </c>
      <c r="AC466" s="31">
        <v>625063</v>
      </c>
      <c r="AD466" s="31" t="s">
        <v>1032</v>
      </c>
      <c r="AE466" s="31">
        <v>0</v>
      </c>
      <c r="AF466" s="90" t="s">
        <v>806</v>
      </c>
      <c r="AG466" s="31">
        <v>330747</v>
      </c>
      <c r="AH466" s="31">
        <v>89652</v>
      </c>
      <c r="AI466" s="31">
        <v>506393</v>
      </c>
      <c r="AJ466" s="31">
        <v>926792</v>
      </c>
      <c r="AK466" s="31">
        <v>0</v>
      </c>
      <c r="AL466" s="36">
        <v>0</v>
      </c>
      <c r="AM466" s="31">
        <v>475692</v>
      </c>
      <c r="AN466" s="31">
        <v>449900</v>
      </c>
      <c r="AO466" s="31">
        <v>1200</v>
      </c>
    </row>
    <row r="467" spans="1:41" hidden="1" outlineLevel="2" x14ac:dyDescent="0.2">
      <c r="A467" s="35">
        <v>907650753</v>
      </c>
      <c r="B467" s="35" t="s">
        <v>806</v>
      </c>
      <c r="C467" s="31" t="s">
        <v>806</v>
      </c>
      <c r="D467" s="6" t="s">
        <v>330</v>
      </c>
      <c r="E467" s="90" t="s">
        <v>806</v>
      </c>
      <c r="F467" s="31">
        <v>51544</v>
      </c>
      <c r="G467" s="31">
        <v>12773</v>
      </c>
      <c r="H467" s="33">
        <v>4.7466699999999999</v>
      </c>
      <c r="I467" s="33">
        <v>0</v>
      </c>
      <c r="J467" s="33">
        <v>8.0266699999999993</v>
      </c>
      <c r="K467" s="33">
        <v>0.26667000000000002</v>
      </c>
      <c r="L467" s="90" t="s">
        <v>806</v>
      </c>
      <c r="M467" s="31">
        <v>107506</v>
      </c>
      <c r="N467" s="32">
        <v>2.0857131770914172</v>
      </c>
      <c r="O467" s="31">
        <v>19</v>
      </c>
      <c r="P467" s="114">
        <v>0</v>
      </c>
      <c r="Q467" s="31">
        <v>177008</v>
      </c>
      <c r="R467" s="32">
        <v>3.4341145429147915</v>
      </c>
      <c r="S467" s="32">
        <v>1.6464941491637677</v>
      </c>
      <c r="T467" s="31">
        <v>17366</v>
      </c>
      <c r="U467" s="31">
        <v>24025</v>
      </c>
      <c r="V467" s="31">
        <v>32</v>
      </c>
      <c r="W467" s="90" t="s">
        <v>806</v>
      </c>
      <c r="X467" s="31">
        <v>51544</v>
      </c>
      <c r="Y467" s="31">
        <v>66331</v>
      </c>
      <c r="Z467" s="31">
        <v>135760</v>
      </c>
      <c r="AA467" s="31">
        <v>0</v>
      </c>
      <c r="AB467" s="31">
        <v>311543</v>
      </c>
      <c r="AC467" s="31">
        <v>513634</v>
      </c>
      <c r="AD467" s="31">
        <v>19972</v>
      </c>
      <c r="AE467" s="31">
        <v>0</v>
      </c>
      <c r="AF467" s="90" t="s">
        <v>806</v>
      </c>
      <c r="AG467" s="31">
        <v>434410</v>
      </c>
      <c r="AH467" s="31">
        <v>60715</v>
      </c>
      <c r="AI467" s="31">
        <v>162594</v>
      </c>
      <c r="AJ467" s="31">
        <v>657719</v>
      </c>
      <c r="AK467" s="31">
        <v>0</v>
      </c>
      <c r="AL467" s="36">
        <v>12.760340679807543</v>
      </c>
      <c r="AM467" s="31">
        <v>521959</v>
      </c>
      <c r="AN467" s="31">
        <v>135760</v>
      </c>
      <c r="AO467" s="31">
        <v>0</v>
      </c>
    </row>
    <row r="468" spans="1:41" hidden="1" outlineLevel="2" x14ac:dyDescent="0.2">
      <c r="A468" s="35">
        <v>907651173</v>
      </c>
      <c r="B468" s="35" t="s">
        <v>806</v>
      </c>
      <c r="C468" s="31" t="s">
        <v>806</v>
      </c>
      <c r="D468" s="6" t="s">
        <v>330</v>
      </c>
      <c r="E468" s="90" t="s">
        <v>806</v>
      </c>
      <c r="F468" s="31">
        <v>7562</v>
      </c>
      <c r="G468" s="31">
        <v>1165</v>
      </c>
      <c r="H468" s="33">
        <v>0.57142999999999999</v>
      </c>
      <c r="I468" s="33">
        <v>0</v>
      </c>
      <c r="J468" s="33">
        <v>1</v>
      </c>
      <c r="K468" s="33">
        <v>0</v>
      </c>
      <c r="L468" s="90" t="s">
        <v>806</v>
      </c>
      <c r="M468" s="31">
        <v>16216</v>
      </c>
      <c r="N468" s="32">
        <v>2.1444062417349907</v>
      </c>
      <c r="O468" s="31">
        <v>17</v>
      </c>
      <c r="P468" s="114">
        <v>0</v>
      </c>
      <c r="Q468" s="31">
        <v>9113</v>
      </c>
      <c r="R468" s="32">
        <v>1.2051044697170061</v>
      </c>
      <c r="S468" s="32">
        <v>0.56197582634435128</v>
      </c>
      <c r="T468" s="31">
        <v>2320</v>
      </c>
      <c r="U468" s="31">
        <v>2417</v>
      </c>
      <c r="V468" s="31">
        <v>2</v>
      </c>
      <c r="W468" s="90" t="s">
        <v>806</v>
      </c>
      <c r="X468" s="31">
        <v>7562</v>
      </c>
      <c r="Y468" s="31">
        <v>6142</v>
      </c>
      <c r="Z468" s="31">
        <v>11429</v>
      </c>
      <c r="AA468" s="31">
        <v>0</v>
      </c>
      <c r="AB468" s="31">
        <v>17852</v>
      </c>
      <c r="AC468" s="31">
        <v>35423</v>
      </c>
      <c r="AD468" s="31">
        <v>0</v>
      </c>
      <c r="AE468" s="31">
        <v>0</v>
      </c>
      <c r="AF468" s="90" t="s">
        <v>806</v>
      </c>
      <c r="AG468" s="31">
        <v>25918</v>
      </c>
      <c r="AH468" s="31">
        <v>5349</v>
      </c>
      <c r="AI468" s="31">
        <v>1737</v>
      </c>
      <c r="AJ468" s="31">
        <v>33004</v>
      </c>
      <c r="AK468" s="31">
        <v>0</v>
      </c>
      <c r="AL468" s="36">
        <v>4.3644538481883099</v>
      </c>
      <c r="AM468" s="31">
        <v>21575</v>
      </c>
      <c r="AN468" s="31">
        <v>11429</v>
      </c>
      <c r="AO468" s="31">
        <v>0</v>
      </c>
    </row>
    <row r="469" spans="1:41" hidden="1" outlineLevel="2" x14ac:dyDescent="0.2">
      <c r="A469" s="35">
        <v>907650273</v>
      </c>
      <c r="B469" s="35" t="s">
        <v>806</v>
      </c>
      <c r="C469" s="31" t="s">
        <v>806</v>
      </c>
      <c r="D469" s="6" t="s">
        <v>330</v>
      </c>
      <c r="E469" s="90" t="s">
        <v>806</v>
      </c>
      <c r="F469" s="31">
        <v>3697</v>
      </c>
      <c r="G469" s="31">
        <v>2485</v>
      </c>
      <c r="H469" s="33">
        <v>0</v>
      </c>
      <c r="I469" s="33">
        <v>0.71428999999999998</v>
      </c>
      <c r="J469" s="33">
        <v>1.3428599999999999</v>
      </c>
      <c r="K469" s="33">
        <v>1.3714299999999999</v>
      </c>
      <c r="L469" s="90" t="s">
        <v>806</v>
      </c>
      <c r="M469" s="31">
        <v>23143</v>
      </c>
      <c r="N469" s="32">
        <v>6.2599404922910464</v>
      </c>
      <c r="O469" s="31">
        <v>14</v>
      </c>
      <c r="P469" s="114">
        <v>0</v>
      </c>
      <c r="Q469" s="31">
        <v>35419</v>
      </c>
      <c r="R469" s="32">
        <v>9.580470651879903</v>
      </c>
      <c r="S469" s="32">
        <v>1.5304411701162339</v>
      </c>
      <c r="T469" s="31">
        <v>4645</v>
      </c>
      <c r="U469" s="31">
        <v>6268</v>
      </c>
      <c r="V469" s="31">
        <v>4</v>
      </c>
      <c r="W469" s="90" t="s">
        <v>806</v>
      </c>
      <c r="X469" s="31">
        <v>3697</v>
      </c>
      <c r="Y469" s="31">
        <v>5839</v>
      </c>
      <c r="Z469" s="31">
        <v>15871</v>
      </c>
      <c r="AA469" s="31">
        <v>0</v>
      </c>
      <c r="AB469" s="31">
        <v>61246</v>
      </c>
      <c r="AC469" s="31">
        <v>82956</v>
      </c>
      <c r="AD469" s="31">
        <v>0</v>
      </c>
      <c r="AE469" s="31">
        <v>0</v>
      </c>
      <c r="AF469" s="90" t="s">
        <v>806</v>
      </c>
      <c r="AG469" s="31">
        <v>30500</v>
      </c>
      <c r="AH469" s="31">
        <v>7153</v>
      </c>
      <c r="AI469" s="31">
        <v>21044</v>
      </c>
      <c r="AJ469" s="31">
        <v>58697</v>
      </c>
      <c r="AK469" s="31">
        <v>0</v>
      </c>
      <c r="AL469" s="36">
        <v>15.876927238301326</v>
      </c>
      <c r="AM469" s="31">
        <v>42826</v>
      </c>
      <c r="AN469" s="31">
        <v>15871</v>
      </c>
      <c r="AO469" s="31">
        <v>0</v>
      </c>
    </row>
    <row r="470" spans="1:41" hidden="1" outlineLevel="2" x14ac:dyDescent="0.2">
      <c r="A470" s="35">
        <v>907650572</v>
      </c>
      <c r="B470" s="35" t="s">
        <v>806</v>
      </c>
      <c r="C470" s="31" t="s">
        <v>806</v>
      </c>
      <c r="D470" s="6" t="s">
        <v>330</v>
      </c>
      <c r="E470" s="90" t="s">
        <v>806</v>
      </c>
      <c r="F470" s="31">
        <v>75481</v>
      </c>
      <c r="G470" s="31">
        <v>19557</v>
      </c>
      <c r="H470" s="33">
        <v>5.1142899999999996</v>
      </c>
      <c r="I470" s="33">
        <v>0</v>
      </c>
      <c r="J470" s="33">
        <v>8.6285699999999999</v>
      </c>
      <c r="K470" s="33">
        <v>3.4285700000000001</v>
      </c>
      <c r="L470" s="90" t="s">
        <v>806</v>
      </c>
      <c r="M470" s="31">
        <v>116311</v>
      </c>
      <c r="N470" s="32">
        <v>1.5409308302751685</v>
      </c>
      <c r="O470" s="31">
        <v>50</v>
      </c>
      <c r="P470" s="114">
        <v>0</v>
      </c>
      <c r="Q470" s="31">
        <v>159893</v>
      </c>
      <c r="R470" s="32">
        <v>2.1183211669161777</v>
      </c>
      <c r="S470" s="32">
        <v>1.3747023067465673</v>
      </c>
      <c r="T470" s="31">
        <v>15903</v>
      </c>
      <c r="U470" s="31">
        <v>16937</v>
      </c>
      <c r="V470" s="31">
        <v>21</v>
      </c>
      <c r="W470" s="90" t="s">
        <v>806</v>
      </c>
      <c r="X470" s="31">
        <v>75481</v>
      </c>
      <c r="Y470" s="31">
        <v>74458</v>
      </c>
      <c r="Z470" s="31">
        <v>162184</v>
      </c>
      <c r="AA470" s="31">
        <v>0</v>
      </c>
      <c r="AB470" s="31">
        <v>347576</v>
      </c>
      <c r="AC470" s="31">
        <v>584218</v>
      </c>
      <c r="AD470" s="31">
        <v>10000</v>
      </c>
      <c r="AE470" s="31">
        <v>0</v>
      </c>
      <c r="AF470" s="90" t="s">
        <v>806</v>
      </c>
      <c r="AG470" s="31">
        <v>453397</v>
      </c>
      <c r="AH470" s="31">
        <v>80835</v>
      </c>
      <c r="AI470" s="31">
        <v>169846</v>
      </c>
      <c r="AJ470" s="31">
        <v>704078</v>
      </c>
      <c r="AK470" s="31">
        <v>0</v>
      </c>
      <c r="AL470" s="36">
        <v>9.3278838383169269</v>
      </c>
      <c r="AM470" s="31">
        <v>541894</v>
      </c>
      <c r="AN470" s="31">
        <v>162184</v>
      </c>
      <c r="AO470" s="31">
        <v>0</v>
      </c>
    </row>
    <row r="471" spans="1:41" hidden="1" outlineLevel="2" x14ac:dyDescent="0.2">
      <c r="A471" s="35">
        <v>907650722</v>
      </c>
      <c r="B471" s="35" t="s">
        <v>806</v>
      </c>
      <c r="C471" s="31" t="s">
        <v>806</v>
      </c>
      <c r="D471" s="6" t="s">
        <v>330</v>
      </c>
      <c r="E471" s="90" t="s">
        <v>806</v>
      </c>
      <c r="F471" s="31">
        <v>14384</v>
      </c>
      <c r="G471" s="31">
        <v>3588</v>
      </c>
      <c r="H471" s="33">
        <v>0.88571</v>
      </c>
      <c r="I471" s="33">
        <v>0</v>
      </c>
      <c r="J471" s="33">
        <v>1.6</v>
      </c>
      <c r="K471" s="33">
        <v>0</v>
      </c>
      <c r="L471" s="90" t="s">
        <v>806</v>
      </c>
      <c r="M471" s="31">
        <v>58863</v>
      </c>
      <c r="N471" s="32">
        <v>4.0922552836484982</v>
      </c>
      <c r="O471" s="31">
        <v>46</v>
      </c>
      <c r="P471" s="114">
        <v>0</v>
      </c>
      <c r="Q471" s="31">
        <v>20106</v>
      </c>
      <c r="R471" s="32">
        <v>1.3978031145717464</v>
      </c>
      <c r="S471" s="32">
        <v>0.34157280464808115</v>
      </c>
      <c r="T471" s="31">
        <v>10542</v>
      </c>
      <c r="U471" s="31">
        <v>5754</v>
      </c>
      <c r="V471" s="31">
        <v>8</v>
      </c>
      <c r="W471" s="90" t="s">
        <v>806</v>
      </c>
      <c r="X471" s="31">
        <v>14384</v>
      </c>
      <c r="Y471" s="31">
        <v>72308</v>
      </c>
      <c r="Z471" s="31">
        <v>42245</v>
      </c>
      <c r="AA471" s="31">
        <v>0</v>
      </c>
      <c r="AB471" s="31">
        <v>60975</v>
      </c>
      <c r="AC471" s="31">
        <v>175528</v>
      </c>
      <c r="AD471" s="31">
        <v>0</v>
      </c>
      <c r="AE471" s="31">
        <v>0</v>
      </c>
      <c r="AF471" s="90" t="s">
        <v>806</v>
      </c>
      <c r="AG471" s="31">
        <v>63198</v>
      </c>
      <c r="AH471" s="31">
        <v>22483</v>
      </c>
      <c r="AI471" s="31">
        <v>56180</v>
      </c>
      <c r="AJ471" s="31">
        <v>141861</v>
      </c>
      <c r="AK471" s="31">
        <v>0</v>
      </c>
      <c r="AL471" s="36">
        <v>9.8624165739710783</v>
      </c>
      <c r="AM471" s="31">
        <v>99616</v>
      </c>
      <c r="AN471" s="31">
        <v>42245</v>
      </c>
      <c r="AO471" s="31">
        <v>0</v>
      </c>
    </row>
    <row r="472" spans="1:41" hidden="1" outlineLevel="2" x14ac:dyDescent="0.2">
      <c r="A472" s="35">
        <v>907650783</v>
      </c>
      <c r="B472" s="35" t="s">
        <v>806</v>
      </c>
      <c r="C472" s="31" t="s">
        <v>806</v>
      </c>
      <c r="D472" s="6" t="s">
        <v>330</v>
      </c>
      <c r="E472" s="90" t="s">
        <v>806</v>
      </c>
      <c r="F472" s="31">
        <v>13482</v>
      </c>
      <c r="G472" s="31">
        <v>5992</v>
      </c>
      <c r="H472" s="33">
        <v>0</v>
      </c>
      <c r="I472" s="33">
        <v>2</v>
      </c>
      <c r="J472" s="33">
        <v>6.45</v>
      </c>
      <c r="K472" s="33">
        <v>0</v>
      </c>
      <c r="L472" s="90" t="s">
        <v>806</v>
      </c>
      <c r="M472" s="31">
        <v>64026</v>
      </c>
      <c r="N472" s="32">
        <v>4.748998664886515</v>
      </c>
      <c r="O472" s="31">
        <v>52</v>
      </c>
      <c r="P472" s="114">
        <v>0</v>
      </c>
      <c r="Q472" s="31">
        <v>63716</v>
      </c>
      <c r="R472" s="32">
        <v>4.7260050437620533</v>
      </c>
      <c r="S472" s="32">
        <v>0.99515821697435414</v>
      </c>
      <c r="T472" s="31">
        <v>6859</v>
      </c>
      <c r="U472" s="31">
        <v>9940</v>
      </c>
      <c r="V472" s="31">
        <v>14</v>
      </c>
      <c r="W472" s="90" t="s">
        <v>806</v>
      </c>
      <c r="X472" s="31">
        <v>13482</v>
      </c>
      <c r="Y472" s="31">
        <v>9707</v>
      </c>
      <c r="Z472" s="31">
        <v>47633</v>
      </c>
      <c r="AA472" s="31">
        <v>0</v>
      </c>
      <c r="AB472" s="31">
        <v>113549</v>
      </c>
      <c r="AC472" s="31">
        <v>170889</v>
      </c>
      <c r="AD472" s="31">
        <v>0</v>
      </c>
      <c r="AE472" s="31">
        <v>0</v>
      </c>
      <c r="AF472" s="90" t="s">
        <v>806</v>
      </c>
      <c r="AG472" s="31">
        <v>336070</v>
      </c>
      <c r="AH472" s="31">
        <v>48951</v>
      </c>
      <c r="AI472" s="31">
        <v>84569</v>
      </c>
      <c r="AJ472" s="31">
        <v>469590</v>
      </c>
      <c r="AK472" s="31">
        <v>0</v>
      </c>
      <c r="AL472" s="36">
        <v>34.83088562527815</v>
      </c>
      <c r="AM472" s="31">
        <v>421957</v>
      </c>
      <c r="AN472" s="31">
        <v>47633</v>
      </c>
      <c r="AO472" s="31">
        <v>0</v>
      </c>
    </row>
    <row r="473" spans="1:41" hidden="1" outlineLevel="2" x14ac:dyDescent="0.2">
      <c r="A473" s="35">
        <v>907650933</v>
      </c>
      <c r="B473" s="35" t="s">
        <v>806</v>
      </c>
      <c r="C473" s="31" t="s">
        <v>806</v>
      </c>
      <c r="D473" s="6" t="s">
        <v>330</v>
      </c>
      <c r="E473" s="90" t="s">
        <v>806</v>
      </c>
      <c r="F473" s="31">
        <v>3239</v>
      </c>
      <c r="G473" s="31">
        <v>553</v>
      </c>
      <c r="H473" s="33">
        <v>0</v>
      </c>
      <c r="I473" s="33">
        <v>0.68571000000000004</v>
      </c>
      <c r="J473" s="33">
        <v>0.54286000000000001</v>
      </c>
      <c r="K473" s="33">
        <v>0.22857</v>
      </c>
      <c r="L473" s="90" t="s">
        <v>806</v>
      </c>
      <c r="M473" s="31">
        <v>13457</v>
      </c>
      <c r="N473" s="32">
        <v>4.154677369558506</v>
      </c>
      <c r="O473" s="31">
        <v>15</v>
      </c>
      <c r="P473" s="114">
        <v>0</v>
      </c>
      <c r="Q473" s="31">
        <v>7560</v>
      </c>
      <c r="R473" s="32">
        <v>2.3340537202840381</v>
      </c>
      <c r="S473" s="32">
        <v>0.56178940328453597</v>
      </c>
      <c r="T473" s="31">
        <v>2030</v>
      </c>
      <c r="U473" s="31">
        <v>1442</v>
      </c>
      <c r="V473" s="31">
        <v>4</v>
      </c>
      <c r="W473" s="90" t="s">
        <v>806</v>
      </c>
      <c r="X473" s="31">
        <v>3239</v>
      </c>
      <c r="Y473" s="31">
        <v>15598</v>
      </c>
      <c r="Z473" s="31">
        <v>9898</v>
      </c>
      <c r="AA473" s="31">
        <v>0</v>
      </c>
      <c r="AB473" s="31">
        <v>19698</v>
      </c>
      <c r="AC473" s="31">
        <v>45194</v>
      </c>
      <c r="AD473" s="31">
        <v>1600</v>
      </c>
      <c r="AE473" s="31">
        <v>0</v>
      </c>
      <c r="AF473" s="90" t="s">
        <v>806</v>
      </c>
      <c r="AG473" s="31">
        <v>25143</v>
      </c>
      <c r="AH473" s="31">
        <v>5234</v>
      </c>
      <c r="AI473" s="31">
        <v>12826</v>
      </c>
      <c r="AJ473" s="31">
        <v>43203</v>
      </c>
      <c r="AK473" s="31">
        <v>0</v>
      </c>
      <c r="AL473" s="36">
        <v>13.338376041988267</v>
      </c>
      <c r="AM473" s="31">
        <v>33305</v>
      </c>
      <c r="AN473" s="31">
        <v>9898</v>
      </c>
      <c r="AO473" s="31">
        <v>0</v>
      </c>
    </row>
    <row r="474" spans="1:41" hidden="1" outlineLevel="2" x14ac:dyDescent="0.2">
      <c r="A474" s="35">
        <v>907650962</v>
      </c>
      <c r="B474" s="35" t="s">
        <v>806</v>
      </c>
      <c r="C474" s="31" t="s">
        <v>806</v>
      </c>
      <c r="D474" s="6" t="s">
        <v>330</v>
      </c>
      <c r="E474" s="90" t="s">
        <v>806</v>
      </c>
      <c r="F474" s="31">
        <v>16548</v>
      </c>
      <c r="G474" s="31">
        <v>5165</v>
      </c>
      <c r="H474" s="33">
        <v>1.78667</v>
      </c>
      <c r="I474" s="33">
        <v>0</v>
      </c>
      <c r="J474" s="33">
        <v>1.89333</v>
      </c>
      <c r="K474" s="33">
        <v>0.93332999999999999</v>
      </c>
      <c r="L474" s="90" t="s">
        <v>806</v>
      </c>
      <c r="M474" s="31">
        <v>61845</v>
      </c>
      <c r="N474" s="32">
        <v>3.7373096446700509</v>
      </c>
      <c r="O474" s="31">
        <v>50</v>
      </c>
      <c r="P474" s="114">
        <v>0</v>
      </c>
      <c r="Q474" s="31">
        <v>16784</v>
      </c>
      <c r="R474" s="32">
        <v>1.0142615421803238</v>
      </c>
      <c r="S474" s="32">
        <v>0.27138814778882692</v>
      </c>
      <c r="T474" s="31">
        <v>6884</v>
      </c>
      <c r="U474" s="31">
        <v>2582</v>
      </c>
      <c r="V474" s="31">
        <v>10</v>
      </c>
      <c r="W474" s="90" t="s">
        <v>806</v>
      </c>
      <c r="X474" s="31">
        <v>16548</v>
      </c>
      <c r="Y474" s="31">
        <v>60346</v>
      </c>
      <c r="Z474" s="31">
        <v>51652</v>
      </c>
      <c r="AA474" s="31">
        <v>6719</v>
      </c>
      <c r="AB474" s="31">
        <v>61120</v>
      </c>
      <c r="AC474" s="31">
        <v>179837</v>
      </c>
      <c r="AD474" s="31">
        <v>0</v>
      </c>
      <c r="AE474" s="31">
        <v>6719</v>
      </c>
      <c r="AF474" s="90" t="s">
        <v>806</v>
      </c>
      <c r="AG474" s="31">
        <v>104449</v>
      </c>
      <c r="AH474" s="31">
        <v>21453</v>
      </c>
      <c r="AI474" s="31">
        <v>66824</v>
      </c>
      <c r="AJ474" s="31">
        <v>192726</v>
      </c>
      <c r="AK474" s="31">
        <v>0</v>
      </c>
      <c r="AL474" s="36">
        <v>11.6464829586657</v>
      </c>
      <c r="AM474" s="31">
        <v>134355</v>
      </c>
      <c r="AN474" s="31">
        <v>51652</v>
      </c>
      <c r="AO474" s="31">
        <v>6719</v>
      </c>
    </row>
    <row r="475" spans="1:41" hidden="1" outlineLevel="2" x14ac:dyDescent="0.2">
      <c r="A475" s="35">
        <v>907650993</v>
      </c>
      <c r="B475" s="35" t="s">
        <v>806</v>
      </c>
      <c r="C475" s="31" t="s">
        <v>806</v>
      </c>
      <c r="D475" s="6" t="s">
        <v>330</v>
      </c>
      <c r="E475" s="90" t="s">
        <v>806</v>
      </c>
      <c r="F475" s="31">
        <v>15365</v>
      </c>
      <c r="G475" s="31">
        <v>5145</v>
      </c>
      <c r="H475" s="33">
        <v>5.7140000000000003E-2</v>
      </c>
      <c r="I475" s="33">
        <v>2.11429</v>
      </c>
      <c r="J475" s="33">
        <v>1.6571400000000001</v>
      </c>
      <c r="K475" s="33">
        <v>0</v>
      </c>
      <c r="L475" s="90" t="s">
        <v>806</v>
      </c>
      <c r="M475" s="31">
        <v>25738</v>
      </c>
      <c r="N475" s="32">
        <v>1.6751057598438008</v>
      </c>
      <c r="O475" s="31">
        <v>50</v>
      </c>
      <c r="P475" s="114">
        <v>0</v>
      </c>
      <c r="Q475" s="31">
        <v>29503</v>
      </c>
      <c r="R475" s="32">
        <v>1.9201431825577611</v>
      </c>
      <c r="S475" s="32">
        <v>1.1462817623746988</v>
      </c>
      <c r="T475" s="31">
        <v>2631</v>
      </c>
      <c r="U475" s="31">
        <v>6623</v>
      </c>
      <c r="V475" s="31">
        <v>6</v>
      </c>
      <c r="W475" s="90" t="s">
        <v>806</v>
      </c>
      <c r="X475" s="31">
        <v>15365</v>
      </c>
      <c r="Y475" s="31">
        <v>13063</v>
      </c>
      <c r="Z475" s="31">
        <v>30303</v>
      </c>
      <c r="AA475" s="31">
        <v>0</v>
      </c>
      <c r="AB475" s="31">
        <v>142298</v>
      </c>
      <c r="AC475" s="31">
        <v>185664</v>
      </c>
      <c r="AD475" s="31">
        <v>0</v>
      </c>
      <c r="AE475" s="31">
        <v>0</v>
      </c>
      <c r="AF475" s="90" t="s">
        <v>806</v>
      </c>
      <c r="AG475" s="31">
        <v>93427</v>
      </c>
      <c r="AH475" s="31">
        <v>13458</v>
      </c>
      <c r="AI475" s="31">
        <v>70149</v>
      </c>
      <c r="AJ475" s="31">
        <v>177034</v>
      </c>
      <c r="AK475" s="31">
        <v>0</v>
      </c>
      <c r="AL475" s="36">
        <v>11.521900423039375</v>
      </c>
      <c r="AM475" s="31">
        <v>146731</v>
      </c>
      <c r="AN475" s="31">
        <v>30303</v>
      </c>
      <c r="AO475" s="31">
        <v>0</v>
      </c>
    </row>
    <row r="476" spans="1:41" hidden="1" outlineLevel="2" x14ac:dyDescent="0.2">
      <c r="A476" s="35">
        <v>907650545</v>
      </c>
      <c r="B476" s="35" t="s">
        <v>806</v>
      </c>
      <c r="C476" s="31" t="s">
        <v>806</v>
      </c>
      <c r="D476" s="6" t="s">
        <v>330</v>
      </c>
      <c r="E476" s="90" t="s">
        <v>806</v>
      </c>
      <c r="F476" s="31">
        <v>28418</v>
      </c>
      <c r="G476" s="31">
        <v>9937</v>
      </c>
      <c r="H476" s="33">
        <v>3.8571399999999998</v>
      </c>
      <c r="I476" s="33">
        <v>2.5714299999999999</v>
      </c>
      <c r="J476" s="33">
        <v>3</v>
      </c>
      <c r="K476" s="33">
        <v>0.65713999999999995</v>
      </c>
      <c r="L476" s="90" t="s">
        <v>806</v>
      </c>
      <c r="M476" s="31">
        <v>64979</v>
      </c>
      <c r="N476" s="32">
        <v>2.2865437398831725</v>
      </c>
      <c r="O476" s="31">
        <v>123</v>
      </c>
      <c r="P476" s="114">
        <v>0</v>
      </c>
      <c r="Q476" s="31">
        <v>138416</v>
      </c>
      <c r="R476" s="32">
        <v>4.8707157435428252</v>
      </c>
      <c r="S476" s="32">
        <v>2.1301651302728573</v>
      </c>
      <c r="T476" s="31">
        <v>10844</v>
      </c>
      <c r="U476" s="31">
        <v>12497</v>
      </c>
      <c r="V476" s="31">
        <v>10</v>
      </c>
      <c r="W476" s="90" t="s">
        <v>806</v>
      </c>
      <c r="X476" s="31">
        <v>28418</v>
      </c>
      <c r="Y476" s="31">
        <v>278846</v>
      </c>
      <c r="Z476" s="31">
        <v>76887</v>
      </c>
      <c r="AA476" s="31">
        <v>0</v>
      </c>
      <c r="AB476" s="31">
        <v>60262</v>
      </c>
      <c r="AC476" s="31">
        <v>415995</v>
      </c>
      <c r="AD476" s="31">
        <v>0</v>
      </c>
      <c r="AE476" s="31">
        <v>0</v>
      </c>
      <c r="AF476" s="90" t="s">
        <v>806</v>
      </c>
      <c r="AG476" s="31">
        <v>282532</v>
      </c>
      <c r="AH476" s="31">
        <v>50391</v>
      </c>
      <c r="AI476" s="31">
        <v>77753</v>
      </c>
      <c r="AJ476" s="31">
        <v>410676</v>
      </c>
      <c r="AK476" s="31">
        <v>0</v>
      </c>
      <c r="AL476" s="36">
        <v>14.451263283834189</v>
      </c>
      <c r="AM476" s="31">
        <v>333789</v>
      </c>
      <c r="AN476" s="31">
        <v>76887</v>
      </c>
      <c r="AO476" s="31">
        <v>0</v>
      </c>
    </row>
    <row r="477" spans="1:41" hidden="1" outlineLevel="2" x14ac:dyDescent="0.2">
      <c r="A477" s="35">
        <v>907651083</v>
      </c>
      <c r="B477" s="35" t="s">
        <v>806</v>
      </c>
      <c r="C477" s="31" t="s">
        <v>806</v>
      </c>
      <c r="D477" s="6" t="s">
        <v>330</v>
      </c>
      <c r="E477" s="90" t="s">
        <v>806</v>
      </c>
      <c r="F477" s="31">
        <v>2702</v>
      </c>
      <c r="G477" s="31">
        <v>1706</v>
      </c>
      <c r="H477" s="33">
        <v>0</v>
      </c>
      <c r="I477" s="33">
        <v>1</v>
      </c>
      <c r="J477" s="33">
        <v>0.97221999999999997</v>
      </c>
      <c r="K477" s="33">
        <v>0</v>
      </c>
      <c r="L477" s="90" t="s">
        <v>806</v>
      </c>
      <c r="M477" s="31">
        <v>21263</v>
      </c>
      <c r="N477" s="32">
        <v>7.8693560325684677</v>
      </c>
      <c r="O477" s="31">
        <v>12</v>
      </c>
      <c r="P477" s="114">
        <v>0</v>
      </c>
      <c r="Q477" s="31">
        <v>18045</v>
      </c>
      <c r="R477" s="32">
        <v>6.6783863804589192</v>
      </c>
      <c r="S477" s="32">
        <v>0.84865729200959417</v>
      </c>
      <c r="T477" s="31">
        <v>2789</v>
      </c>
      <c r="U477" s="31">
        <v>3505</v>
      </c>
      <c r="V477" s="31">
        <v>6</v>
      </c>
      <c r="W477" s="90" t="s">
        <v>806</v>
      </c>
      <c r="X477" s="31">
        <v>2702</v>
      </c>
      <c r="Y477" s="31">
        <v>3337</v>
      </c>
      <c r="Z477" s="31">
        <v>11546</v>
      </c>
      <c r="AA477" s="31">
        <v>0</v>
      </c>
      <c r="AB477" s="31">
        <v>28707</v>
      </c>
      <c r="AC477" s="31">
        <v>43590</v>
      </c>
      <c r="AD477" s="31">
        <v>0</v>
      </c>
      <c r="AE477" s="31">
        <v>0</v>
      </c>
      <c r="AF477" s="90" t="s">
        <v>806</v>
      </c>
      <c r="AG477" s="31">
        <v>39923</v>
      </c>
      <c r="AH477" s="31">
        <v>6728</v>
      </c>
      <c r="AI477" s="31">
        <v>23112</v>
      </c>
      <c r="AJ477" s="31">
        <v>69763</v>
      </c>
      <c r="AK477" s="31">
        <v>0</v>
      </c>
      <c r="AL477" s="36">
        <v>25.819022945965951</v>
      </c>
      <c r="AM477" s="31">
        <v>58217</v>
      </c>
      <c r="AN477" s="31">
        <v>11546</v>
      </c>
      <c r="AO477" s="31">
        <v>0</v>
      </c>
    </row>
    <row r="478" spans="1:41" hidden="1" outlineLevel="2" x14ac:dyDescent="0.2">
      <c r="A478" s="35">
        <v>907650693</v>
      </c>
      <c r="B478" s="35" t="s">
        <v>806</v>
      </c>
      <c r="C478" s="31" t="s">
        <v>806</v>
      </c>
      <c r="D478" s="6" t="s">
        <v>330</v>
      </c>
      <c r="E478" s="90" t="s">
        <v>806</v>
      </c>
      <c r="F478" s="31">
        <v>35428</v>
      </c>
      <c r="G478" s="31">
        <v>18703</v>
      </c>
      <c r="H478" s="33">
        <v>1.75</v>
      </c>
      <c r="I478" s="33">
        <v>1</v>
      </c>
      <c r="J478" s="33">
        <v>6.5</v>
      </c>
      <c r="K478" s="33">
        <v>0.5</v>
      </c>
      <c r="L478" s="90" t="s">
        <v>806</v>
      </c>
      <c r="M478" s="31">
        <v>83459</v>
      </c>
      <c r="N478" s="32">
        <v>2.3557355763802641</v>
      </c>
      <c r="O478" s="31">
        <v>69</v>
      </c>
      <c r="P478" s="114">
        <v>0</v>
      </c>
      <c r="Q478" s="31">
        <v>162478</v>
      </c>
      <c r="R478" s="32">
        <v>4.5861465507508186</v>
      </c>
      <c r="S478" s="32">
        <v>1.9468002252603074</v>
      </c>
      <c r="T478" s="31">
        <v>14509</v>
      </c>
      <c r="U478" s="31">
        <v>12191</v>
      </c>
      <c r="V478" s="31">
        <v>26</v>
      </c>
      <c r="W478" s="90" t="s">
        <v>806</v>
      </c>
      <c r="X478" s="31">
        <v>35428</v>
      </c>
      <c r="Y478" s="31">
        <v>488789</v>
      </c>
      <c r="Z478" s="31">
        <v>103145</v>
      </c>
      <c r="AA478" s="31">
        <v>0</v>
      </c>
      <c r="AB478" s="31">
        <v>98834</v>
      </c>
      <c r="AC478" s="31">
        <v>690768</v>
      </c>
      <c r="AD478" s="31">
        <v>481731</v>
      </c>
      <c r="AE478" s="31">
        <v>0</v>
      </c>
      <c r="AF478" s="90" t="s">
        <v>806</v>
      </c>
      <c r="AG478" s="31">
        <v>342065</v>
      </c>
      <c r="AH478" s="31">
        <v>82706</v>
      </c>
      <c r="AI478" s="31">
        <v>317644</v>
      </c>
      <c r="AJ478" s="31">
        <v>742415</v>
      </c>
      <c r="AK478" s="31">
        <v>7158</v>
      </c>
      <c r="AL478" s="36">
        <v>20.955600090324037</v>
      </c>
      <c r="AM478" s="31">
        <v>639270</v>
      </c>
      <c r="AN478" s="31">
        <v>103145</v>
      </c>
      <c r="AO478" s="31">
        <v>0</v>
      </c>
    </row>
    <row r="479" spans="1:41" hidden="1" outlineLevel="2" x14ac:dyDescent="0.2">
      <c r="A479" s="35">
        <v>907651293</v>
      </c>
      <c r="B479" s="35" t="s">
        <v>806</v>
      </c>
      <c r="C479" s="31" t="s">
        <v>806</v>
      </c>
      <c r="D479" s="6" t="s">
        <v>330</v>
      </c>
      <c r="E479" s="90" t="s">
        <v>806</v>
      </c>
      <c r="F479" s="31">
        <v>20480</v>
      </c>
      <c r="G479" s="31">
        <v>7791</v>
      </c>
      <c r="H479" s="33">
        <v>1</v>
      </c>
      <c r="I479" s="33">
        <v>0</v>
      </c>
      <c r="J479" s="33">
        <v>4.5</v>
      </c>
      <c r="K479" s="33">
        <v>0.45</v>
      </c>
      <c r="L479" s="90" t="s">
        <v>806</v>
      </c>
      <c r="M479" s="31">
        <v>46546</v>
      </c>
      <c r="N479" s="32">
        <v>2.2727539062500002</v>
      </c>
      <c r="O479" s="31">
        <v>45</v>
      </c>
      <c r="P479" s="114">
        <v>0</v>
      </c>
      <c r="Q479" s="31">
        <v>107997</v>
      </c>
      <c r="R479" s="32">
        <v>5.2732910156250004</v>
      </c>
      <c r="S479" s="32">
        <v>2.3202208567868343</v>
      </c>
      <c r="T479" s="31">
        <v>9138</v>
      </c>
      <c r="U479" s="31">
        <v>7617</v>
      </c>
      <c r="V479" s="31">
        <v>13</v>
      </c>
      <c r="W479" s="90" t="s">
        <v>806</v>
      </c>
      <c r="X479" s="31">
        <v>20480</v>
      </c>
      <c r="Y479" s="31">
        <v>192511</v>
      </c>
      <c r="Z479" s="31">
        <v>55230</v>
      </c>
      <c r="AA479" s="31">
        <v>0</v>
      </c>
      <c r="AB479" s="31">
        <v>42530</v>
      </c>
      <c r="AC479" s="31">
        <v>290271</v>
      </c>
      <c r="AD479" s="31">
        <v>5600</v>
      </c>
      <c r="AE479" s="31">
        <v>0</v>
      </c>
      <c r="AF479" s="90" t="s">
        <v>806</v>
      </c>
      <c r="AG479" s="31">
        <v>157653</v>
      </c>
      <c r="AH479" s="31">
        <v>48484</v>
      </c>
      <c r="AI479" s="31">
        <v>66257</v>
      </c>
      <c r="AJ479" s="31">
        <v>272394</v>
      </c>
      <c r="AK479" s="31">
        <v>0</v>
      </c>
      <c r="AL479" s="36">
        <v>13.300488281250001</v>
      </c>
      <c r="AM479" s="31">
        <v>217164</v>
      </c>
      <c r="AN479" s="31">
        <v>55230</v>
      </c>
      <c r="AO479" s="31">
        <v>0</v>
      </c>
    </row>
    <row r="480" spans="1:41" hidden="1" outlineLevel="2" x14ac:dyDescent="0.2">
      <c r="A480" s="35">
        <v>907651112</v>
      </c>
      <c r="B480" s="35" t="s">
        <v>806</v>
      </c>
      <c r="C480" s="31" t="s">
        <v>806</v>
      </c>
      <c r="D480" s="6" t="s">
        <v>330</v>
      </c>
      <c r="E480" s="90" t="s">
        <v>806</v>
      </c>
      <c r="F480" s="31">
        <v>42318</v>
      </c>
      <c r="G480" s="31">
        <v>11385</v>
      </c>
      <c r="H480" s="33">
        <v>1.8918900000000001</v>
      </c>
      <c r="I480" s="33">
        <v>0</v>
      </c>
      <c r="J480" s="33">
        <v>5</v>
      </c>
      <c r="K480" s="33">
        <v>0</v>
      </c>
      <c r="L480" s="90" t="s">
        <v>806</v>
      </c>
      <c r="M480" s="31">
        <v>60758</v>
      </c>
      <c r="N480" s="32">
        <v>1.4357483813034642</v>
      </c>
      <c r="O480" s="31">
        <v>24</v>
      </c>
      <c r="P480" s="114">
        <v>0</v>
      </c>
      <c r="Q480" s="31">
        <v>51655</v>
      </c>
      <c r="R480" s="32">
        <v>1.2206389715960111</v>
      </c>
      <c r="S480" s="32">
        <v>0.85017610849600056</v>
      </c>
      <c r="T480" s="31">
        <v>6928</v>
      </c>
      <c r="U480" s="31">
        <v>8907</v>
      </c>
      <c r="V480" s="31">
        <v>16</v>
      </c>
      <c r="W480" s="90" t="s">
        <v>806</v>
      </c>
      <c r="X480" s="31">
        <v>42318</v>
      </c>
      <c r="Y480" s="31">
        <v>102343</v>
      </c>
      <c r="Z480" s="31">
        <v>73419</v>
      </c>
      <c r="AA480" s="31">
        <v>0</v>
      </c>
      <c r="AB480" s="31">
        <v>133367</v>
      </c>
      <c r="AC480" s="31">
        <v>309129</v>
      </c>
      <c r="AD480" s="31">
        <v>400</v>
      </c>
      <c r="AE480" s="31">
        <v>0</v>
      </c>
      <c r="AF480" s="90" t="s">
        <v>806</v>
      </c>
      <c r="AG480" s="31">
        <v>180665</v>
      </c>
      <c r="AH480" s="31">
        <v>16634</v>
      </c>
      <c r="AI480" s="31">
        <v>117068</v>
      </c>
      <c r="AJ480" s="31">
        <v>314367</v>
      </c>
      <c r="AK480" s="31">
        <v>0</v>
      </c>
      <c r="AL480" s="36">
        <v>7.428682830001418</v>
      </c>
      <c r="AM480" s="31">
        <v>240948</v>
      </c>
      <c r="AN480" s="31">
        <v>73419</v>
      </c>
      <c r="AO480" s="31">
        <v>0</v>
      </c>
    </row>
    <row r="481" spans="1:41" hidden="1" outlineLevel="2" x14ac:dyDescent="0.2">
      <c r="A481" s="35">
        <v>907651354</v>
      </c>
      <c r="B481" s="35" t="s">
        <v>806</v>
      </c>
      <c r="C481" s="31" t="s">
        <v>806</v>
      </c>
      <c r="D481" s="6" t="s">
        <v>330</v>
      </c>
      <c r="E481" s="90" t="s">
        <v>806</v>
      </c>
      <c r="F481" s="31">
        <v>11968</v>
      </c>
      <c r="G481" s="31">
        <v>4709</v>
      </c>
      <c r="H481" s="33">
        <v>1.14286</v>
      </c>
      <c r="I481" s="33">
        <v>0</v>
      </c>
      <c r="J481" s="33">
        <v>2.9714299999999998</v>
      </c>
      <c r="K481" s="33">
        <v>0.34286</v>
      </c>
      <c r="L481" s="90" t="s">
        <v>806</v>
      </c>
      <c r="M481" s="31">
        <v>22823</v>
      </c>
      <c r="N481" s="32">
        <v>1.9070020053475936</v>
      </c>
      <c r="O481" s="31">
        <v>17</v>
      </c>
      <c r="P481" s="114">
        <v>0</v>
      </c>
      <c r="Q481" s="31">
        <v>29239</v>
      </c>
      <c r="R481" s="32">
        <v>2.4430982620320854</v>
      </c>
      <c r="S481" s="32">
        <v>1.2811199228848091</v>
      </c>
      <c r="T481" s="31">
        <v>3242</v>
      </c>
      <c r="U481" s="31">
        <v>5350</v>
      </c>
      <c r="V481" s="31">
        <v>9</v>
      </c>
      <c r="W481" s="90" t="s">
        <v>806</v>
      </c>
      <c r="X481" s="31">
        <v>11968</v>
      </c>
      <c r="Y481" s="31">
        <v>42277</v>
      </c>
      <c r="Z481" s="31">
        <v>32428</v>
      </c>
      <c r="AA481" s="31">
        <v>3665</v>
      </c>
      <c r="AB481" s="31">
        <v>71313</v>
      </c>
      <c r="AC481" s="31">
        <v>149683</v>
      </c>
      <c r="AD481" s="31">
        <v>0</v>
      </c>
      <c r="AE481" s="31">
        <v>3665</v>
      </c>
      <c r="AF481" s="90" t="s">
        <v>806</v>
      </c>
      <c r="AG481" s="31">
        <v>80693</v>
      </c>
      <c r="AH481" s="31">
        <v>21586</v>
      </c>
      <c r="AI481" s="31">
        <v>63927</v>
      </c>
      <c r="AJ481" s="31">
        <v>166206</v>
      </c>
      <c r="AK481" s="31">
        <v>0</v>
      </c>
      <c r="AL481" s="36">
        <v>13.887533422459892</v>
      </c>
      <c r="AM481" s="31">
        <v>133778</v>
      </c>
      <c r="AN481" s="31">
        <v>32428</v>
      </c>
      <c r="AO481" s="31">
        <v>0</v>
      </c>
    </row>
    <row r="482" spans="1:41" hidden="1" outlineLevel="2" x14ac:dyDescent="0.2">
      <c r="A482" s="35">
        <v>907651413</v>
      </c>
      <c r="B482" s="35" t="s">
        <v>806</v>
      </c>
      <c r="C482" s="31" t="s">
        <v>806</v>
      </c>
      <c r="D482" s="6" t="s">
        <v>330</v>
      </c>
      <c r="E482" s="90" t="s">
        <v>806</v>
      </c>
      <c r="F482" s="31">
        <v>15199</v>
      </c>
      <c r="G482" s="31">
        <v>4744</v>
      </c>
      <c r="H482" s="33">
        <v>1.14286</v>
      </c>
      <c r="I482" s="33">
        <v>0</v>
      </c>
      <c r="J482" s="33">
        <v>4.4571399999999999</v>
      </c>
      <c r="K482" s="33">
        <v>0.57142999999999999</v>
      </c>
      <c r="L482" s="90" t="s">
        <v>806</v>
      </c>
      <c r="M482" s="31">
        <v>56174</v>
      </c>
      <c r="N482" s="32">
        <v>3.6959010461214552</v>
      </c>
      <c r="O482" s="31">
        <v>59</v>
      </c>
      <c r="P482" s="114">
        <v>2</v>
      </c>
      <c r="Q482" s="31">
        <v>47240</v>
      </c>
      <c r="R482" s="32">
        <v>3.1080992170537534</v>
      </c>
      <c r="S482" s="32">
        <v>0.84095845052871432</v>
      </c>
      <c r="T482" s="31">
        <v>5474</v>
      </c>
      <c r="U482" s="31">
        <v>5891</v>
      </c>
      <c r="V482" s="31">
        <v>24</v>
      </c>
      <c r="W482" s="90" t="s">
        <v>806</v>
      </c>
      <c r="X482" s="31">
        <v>15199</v>
      </c>
      <c r="Y482" s="31">
        <v>38729</v>
      </c>
      <c r="Z482" s="31">
        <v>48983</v>
      </c>
      <c r="AA482" s="31">
        <v>13816</v>
      </c>
      <c r="AB482" s="31">
        <v>151028</v>
      </c>
      <c r="AC482" s="31">
        <v>252556</v>
      </c>
      <c r="AD482" s="31">
        <v>0</v>
      </c>
      <c r="AE482" s="31">
        <v>13816</v>
      </c>
      <c r="AF482" s="90" t="s">
        <v>806</v>
      </c>
      <c r="AG482" s="31">
        <v>164332</v>
      </c>
      <c r="AH482" s="31">
        <v>44638</v>
      </c>
      <c r="AI482" s="31">
        <v>53870</v>
      </c>
      <c r="AJ482" s="31">
        <v>262840</v>
      </c>
      <c r="AK482" s="31">
        <v>0</v>
      </c>
      <c r="AL482" s="36">
        <v>17.293242976511614</v>
      </c>
      <c r="AM482" s="31">
        <v>200041</v>
      </c>
      <c r="AN482" s="31">
        <v>48983</v>
      </c>
      <c r="AO482" s="31">
        <v>13816</v>
      </c>
    </row>
    <row r="483" spans="1:41" hidden="1" outlineLevel="2" x14ac:dyDescent="0.2">
      <c r="A483" s="35">
        <v>907651475</v>
      </c>
      <c r="B483" s="35" t="s">
        <v>806</v>
      </c>
      <c r="C483" s="31" t="s">
        <v>806</v>
      </c>
      <c r="D483" s="6" t="s">
        <v>330</v>
      </c>
      <c r="E483" s="90" t="s">
        <v>806</v>
      </c>
      <c r="F483" s="31">
        <v>5996</v>
      </c>
      <c r="G483" s="31">
        <v>1879</v>
      </c>
      <c r="H483" s="33">
        <v>0.6</v>
      </c>
      <c r="I483" s="33">
        <v>0.42857000000000001</v>
      </c>
      <c r="J483" s="33">
        <v>0.37142999999999998</v>
      </c>
      <c r="K483" s="33">
        <v>0.17143</v>
      </c>
      <c r="L483" s="90" t="s">
        <v>806</v>
      </c>
      <c r="M483" s="31">
        <v>20409</v>
      </c>
      <c r="N483" s="32">
        <v>3.4037691794529685</v>
      </c>
      <c r="O483" s="31">
        <v>35</v>
      </c>
      <c r="P483" s="114">
        <v>0</v>
      </c>
      <c r="Q483" s="31">
        <v>18794</v>
      </c>
      <c r="R483" s="32">
        <v>3.1344229486324218</v>
      </c>
      <c r="S483" s="32">
        <v>0.92086824440197956</v>
      </c>
      <c r="T483" s="31">
        <v>6510</v>
      </c>
      <c r="U483" s="31">
        <v>3649</v>
      </c>
      <c r="V483" s="31">
        <v>5</v>
      </c>
      <c r="W483" s="90" t="s">
        <v>806</v>
      </c>
      <c r="X483" s="31">
        <v>5996</v>
      </c>
      <c r="Y483" s="31">
        <v>3342</v>
      </c>
      <c r="Z483" s="31">
        <v>20639</v>
      </c>
      <c r="AA483" s="31">
        <v>0</v>
      </c>
      <c r="AB483" s="31">
        <v>66497</v>
      </c>
      <c r="AC483" s="31">
        <v>90478</v>
      </c>
      <c r="AD483" s="31" t="s">
        <v>1032</v>
      </c>
      <c r="AE483" s="31">
        <v>0</v>
      </c>
      <c r="AF483" s="90" t="s">
        <v>806</v>
      </c>
      <c r="AG483" s="31">
        <v>40115</v>
      </c>
      <c r="AH483" s="31">
        <v>10549</v>
      </c>
      <c r="AI483" s="31">
        <v>31183</v>
      </c>
      <c r="AJ483" s="31">
        <v>81847</v>
      </c>
      <c r="AK483" s="31">
        <v>0</v>
      </c>
      <c r="AL483" s="36">
        <v>13.650266844563042</v>
      </c>
      <c r="AM483" s="31">
        <v>61208</v>
      </c>
      <c r="AN483" s="31">
        <v>20639</v>
      </c>
      <c r="AO483" s="31">
        <v>0</v>
      </c>
    </row>
    <row r="484" spans="1:41" hidden="1" outlineLevel="2" x14ac:dyDescent="0.2">
      <c r="A484" s="35">
        <v>907651683</v>
      </c>
      <c r="B484" s="35" t="s">
        <v>806</v>
      </c>
      <c r="C484" s="31" t="s">
        <v>806</v>
      </c>
      <c r="D484" s="6" t="s">
        <v>330</v>
      </c>
      <c r="E484" s="90" t="s">
        <v>806</v>
      </c>
      <c r="F484" s="31">
        <v>3174</v>
      </c>
      <c r="G484" s="31">
        <v>854</v>
      </c>
      <c r="H484" s="33">
        <v>0.57142999999999999</v>
      </c>
      <c r="I484" s="33">
        <v>0.57142999999999999</v>
      </c>
      <c r="J484" s="33">
        <v>0</v>
      </c>
      <c r="K484" s="33">
        <v>0.51429000000000002</v>
      </c>
      <c r="L484" s="90" t="s">
        <v>806</v>
      </c>
      <c r="M484" s="31">
        <v>11186</v>
      </c>
      <c r="N484" s="32">
        <v>3.5242596093257719</v>
      </c>
      <c r="O484" s="31">
        <v>24</v>
      </c>
      <c r="P484" s="114">
        <v>0</v>
      </c>
      <c r="Q484" s="31">
        <v>3697</v>
      </c>
      <c r="R484" s="32">
        <v>1.1647763074984248</v>
      </c>
      <c r="S484" s="32">
        <v>0.33050241373145001</v>
      </c>
      <c r="T484" s="31">
        <v>779</v>
      </c>
      <c r="U484" s="31">
        <v>907</v>
      </c>
      <c r="V484" s="31">
        <v>7</v>
      </c>
      <c r="W484" s="90" t="s">
        <v>806</v>
      </c>
      <c r="X484" s="31">
        <v>3174</v>
      </c>
      <c r="Y484" s="31">
        <v>4771</v>
      </c>
      <c r="Z484" s="31">
        <v>7273</v>
      </c>
      <c r="AA484" s="31">
        <v>0</v>
      </c>
      <c r="AB484" s="31">
        <v>18550</v>
      </c>
      <c r="AC484" s="31">
        <v>30594</v>
      </c>
      <c r="AD484" s="31">
        <v>2400</v>
      </c>
      <c r="AE484" s="31">
        <v>0</v>
      </c>
      <c r="AF484" s="90" t="s">
        <v>806</v>
      </c>
      <c r="AG484" s="31">
        <v>9339</v>
      </c>
      <c r="AH484" s="31">
        <v>1639</v>
      </c>
      <c r="AI484" s="31">
        <v>14557</v>
      </c>
      <c r="AJ484" s="31">
        <v>25535</v>
      </c>
      <c r="AK484" s="31">
        <v>0</v>
      </c>
      <c r="AL484" s="36">
        <v>8.0450535601764344</v>
      </c>
      <c r="AM484" s="31">
        <v>18262</v>
      </c>
      <c r="AN484" s="31">
        <v>7273</v>
      </c>
      <c r="AO484" s="31">
        <v>0</v>
      </c>
    </row>
    <row r="485" spans="1:41" hidden="1" outlineLevel="2" x14ac:dyDescent="0.2">
      <c r="A485" s="35">
        <v>907651773</v>
      </c>
      <c r="B485" s="35" t="s">
        <v>806</v>
      </c>
      <c r="C485" s="31" t="s">
        <v>806</v>
      </c>
      <c r="D485" s="6" t="s">
        <v>330</v>
      </c>
      <c r="E485" s="90" t="s">
        <v>806</v>
      </c>
      <c r="F485" s="31">
        <v>6688</v>
      </c>
      <c r="G485" s="31">
        <v>3419</v>
      </c>
      <c r="H485" s="33">
        <v>0</v>
      </c>
      <c r="I485" s="33">
        <v>0.8</v>
      </c>
      <c r="J485" s="33">
        <v>1.5714300000000001</v>
      </c>
      <c r="K485" s="33">
        <v>0</v>
      </c>
      <c r="L485" s="90" t="s">
        <v>806</v>
      </c>
      <c r="M485" s="31">
        <v>19689</v>
      </c>
      <c r="N485" s="32">
        <v>2.9439294258373208</v>
      </c>
      <c r="O485" s="31">
        <v>10</v>
      </c>
      <c r="P485" s="114">
        <v>0</v>
      </c>
      <c r="Q485" s="31">
        <v>21168</v>
      </c>
      <c r="R485" s="32">
        <v>3.165071770334928</v>
      </c>
      <c r="S485" s="32">
        <v>1.0751180862410483</v>
      </c>
      <c r="T485" s="31">
        <v>7637</v>
      </c>
      <c r="U485" s="31">
        <v>10346</v>
      </c>
      <c r="V485" s="31">
        <v>7</v>
      </c>
      <c r="W485" s="90" t="s">
        <v>806</v>
      </c>
      <c r="X485" s="31">
        <v>6688</v>
      </c>
      <c r="Y485" s="31">
        <v>30755</v>
      </c>
      <c r="Z485" s="31">
        <v>20392</v>
      </c>
      <c r="AA485" s="31">
        <v>0</v>
      </c>
      <c r="AB485" s="31">
        <v>26652</v>
      </c>
      <c r="AC485" s="31">
        <v>77799</v>
      </c>
      <c r="AD485" s="31">
        <v>0</v>
      </c>
      <c r="AE485" s="31">
        <v>0</v>
      </c>
      <c r="AF485" s="90" t="s">
        <v>806</v>
      </c>
      <c r="AG485" s="31">
        <v>55654</v>
      </c>
      <c r="AH485" s="31">
        <v>6428</v>
      </c>
      <c r="AI485" s="31">
        <v>23211</v>
      </c>
      <c r="AJ485" s="31">
        <v>85293</v>
      </c>
      <c r="AK485" s="31">
        <v>0</v>
      </c>
      <c r="AL485" s="36">
        <v>12.753139952153109</v>
      </c>
      <c r="AM485" s="31">
        <v>64901</v>
      </c>
      <c r="AN485" s="31">
        <v>20392</v>
      </c>
      <c r="AO485" s="31">
        <v>0</v>
      </c>
    </row>
    <row r="486" spans="1:41" outlineLevel="1" collapsed="1" x14ac:dyDescent="0.2">
      <c r="C486" s="31"/>
      <c r="D486" s="113"/>
      <c r="E486" s="90" t="s">
        <v>806</v>
      </c>
      <c r="F486" s="31">
        <v>373673</v>
      </c>
      <c r="G486" s="31">
        <v>122324</v>
      </c>
      <c r="H486" s="33">
        <v>27.118089999999999</v>
      </c>
      <c r="I486" s="33">
        <v>11.885720000000001</v>
      </c>
      <c r="J486" s="33">
        <v>64.031750000000002</v>
      </c>
      <c r="K486" s="33">
        <v>9.4357200000000017</v>
      </c>
      <c r="L486" s="90" t="s">
        <v>806</v>
      </c>
      <c r="M486" s="31">
        <v>894850</v>
      </c>
      <c r="N486" s="32">
        <v>62.134336366470478</v>
      </c>
      <c r="O486" s="31">
        <v>732</v>
      </c>
      <c r="P486" s="114">
        <v>2</v>
      </c>
      <c r="Q486" s="31">
        <v>1119653</v>
      </c>
      <c r="R486" s="32">
        <v>2.9963443973741746</v>
      </c>
      <c r="S486" s="32">
        <v>1.2512186399955301</v>
      </c>
      <c r="T486" s="31">
        <v>137063</v>
      </c>
      <c r="U486" s="31">
        <v>148281</v>
      </c>
      <c r="V486" s="31">
        <v>224</v>
      </c>
      <c r="W486" s="90" t="s">
        <v>806</v>
      </c>
      <c r="X486" s="31">
        <v>373673</v>
      </c>
      <c r="Y486" s="31">
        <v>1679944</v>
      </c>
      <c r="Z486" s="31">
        <v>1406817</v>
      </c>
      <c r="AA486" s="31">
        <v>25400</v>
      </c>
      <c r="AB486" s="31">
        <v>1837108</v>
      </c>
      <c r="AC486" s="31">
        <v>4949269</v>
      </c>
      <c r="AD486" s="31">
        <v>521703</v>
      </c>
      <c r="AE486" s="31">
        <v>24200</v>
      </c>
      <c r="AF486" s="90" t="s">
        <v>806</v>
      </c>
      <c r="AG486" s="31">
        <v>3250230</v>
      </c>
      <c r="AH486" s="31">
        <v>645066</v>
      </c>
      <c r="AI486" s="31">
        <v>1940744</v>
      </c>
      <c r="AJ486" s="31">
        <v>5836040</v>
      </c>
      <c r="AK486" s="31">
        <v>7158</v>
      </c>
      <c r="AL486" s="36">
        <v>15.618040372197081</v>
      </c>
      <c r="AM486" s="31">
        <v>4407488</v>
      </c>
      <c r="AN486" s="31">
        <v>1406817</v>
      </c>
      <c r="AO486" s="31">
        <v>21735</v>
      </c>
    </row>
    <row r="487" spans="1:41" hidden="1" outlineLevel="2" x14ac:dyDescent="0.2">
      <c r="A487" s="35">
        <v>918402102</v>
      </c>
      <c r="B487" s="35" t="s">
        <v>775</v>
      </c>
      <c r="C487" s="31" t="s">
        <v>127</v>
      </c>
      <c r="D487" s="6" t="s">
        <v>328</v>
      </c>
      <c r="E487" s="90" t="s">
        <v>127</v>
      </c>
      <c r="F487" s="31">
        <v>0</v>
      </c>
      <c r="G487" s="31">
        <v>0</v>
      </c>
      <c r="H487" s="33">
        <v>0</v>
      </c>
      <c r="I487" s="33">
        <v>0</v>
      </c>
      <c r="J487" s="33">
        <v>1</v>
      </c>
      <c r="K487" s="33">
        <v>0</v>
      </c>
      <c r="L487" s="90" t="s">
        <v>127</v>
      </c>
      <c r="M487" s="31">
        <v>0</v>
      </c>
      <c r="N487" s="32">
        <v>0</v>
      </c>
      <c r="O487" s="31">
        <v>0</v>
      </c>
      <c r="P487" s="114">
        <v>0</v>
      </c>
      <c r="Q487" s="31">
        <v>12793</v>
      </c>
      <c r="R487" s="32">
        <v>0</v>
      </c>
      <c r="S487" s="32">
        <v>0</v>
      </c>
      <c r="T487" s="31">
        <v>0</v>
      </c>
      <c r="U487" s="31">
        <v>0</v>
      </c>
      <c r="V487" s="31">
        <v>0</v>
      </c>
      <c r="W487" s="90" t="s">
        <v>127</v>
      </c>
      <c r="X487" s="31">
        <v>0</v>
      </c>
      <c r="Y487" s="31">
        <v>108243</v>
      </c>
      <c r="Z487" s="31">
        <v>38939</v>
      </c>
      <c r="AA487" s="31">
        <v>0</v>
      </c>
      <c r="AB487" s="31">
        <v>5670</v>
      </c>
      <c r="AC487" s="31">
        <v>152852</v>
      </c>
      <c r="AD487" s="31">
        <v>0</v>
      </c>
      <c r="AE487" s="31">
        <v>0</v>
      </c>
      <c r="AF487" s="90" t="s">
        <v>127</v>
      </c>
      <c r="AG487" s="31">
        <v>57130</v>
      </c>
      <c r="AH487" s="31">
        <v>72723</v>
      </c>
      <c r="AI487" s="31">
        <v>32636</v>
      </c>
      <c r="AJ487" s="31">
        <v>162489</v>
      </c>
      <c r="AK487" s="31">
        <v>0</v>
      </c>
      <c r="AL487" s="36">
        <v>0</v>
      </c>
      <c r="AM487" s="31">
        <v>123550</v>
      </c>
      <c r="AN487" s="31">
        <v>38939</v>
      </c>
      <c r="AO487" s="31">
        <v>0</v>
      </c>
    </row>
    <row r="488" spans="1:41" hidden="1" outlineLevel="2" x14ac:dyDescent="0.2">
      <c r="A488" s="35">
        <v>918400303</v>
      </c>
      <c r="B488" s="35" t="s">
        <v>775</v>
      </c>
      <c r="C488" s="31" t="s">
        <v>127</v>
      </c>
      <c r="D488" s="6" t="s">
        <v>330</v>
      </c>
      <c r="E488" s="90" t="s">
        <v>127</v>
      </c>
      <c r="F488" s="31">
        <v>36485</v>
      </c>
      <c r="G488" s="31">
        <v>25409</v>
      </c>
      <c r="H488" s="33">
        <v>1.05714</v>
      </c>
      <c r="I488" s="33">
        <v>0</v>
      </c>
      <c r="J488" s="33">
        <v>10.542859999999999</v>
      </c>
      <c r="K488" s="33">
        <v>0.65713999999999995</v>
      </c>
      <c r="L488" s="90" t="s">
        <v>127</v>
      </c>
      <c r="M488" s="31">
        <v>62994</v>
      </c>
      <c r="N488" s="32">
        <v>1.726572564067425</v>
      </c>
      <c r="O488" s="31">
        <v>120</v>
      </c>
      <c r="P488" s="114">
        <v>0</v>
      </c>
      <c r="Q488" s="31">
        <v>107859</v>
      </c>
      <c r="R488" s="32">
        <v>2.9562559956146361</v>
      </c>
      <c r="S488" s="32">
        <v>1.7122106867320697</v>
      </c>
      <c r="T488" s="31">
        <v>3327</v>
      </c>
      <c r="U488" s="31">
        <v>4837</v>
      </c>
      <c r="V488" s="31">
        <v>6</v>
      </c>
      <c r="W488" s="90" t="s">
        <v>127</v>
      </c>
      <c r="X488" s="31">
        <v>36485</v>
      </c>
      <c r="Y488" s="31">
        <v>114151</v>
      </c>
      <c r="Z488" s="31">
        <v>68616</v>
      </c>
      <c r="AA488" s="31">
        <v>0</v>
      </c>
      <c r="AB488" s="31">
        <v>372564</v>
      </c>
      <c r="AC488" s="31">
        <v>555331</v>
      </c>
      <c r="AD488" s="31">
        <v>11400</v>
      </c>
      <c r="AE488" s="31">
        <v>0</v>
      </c>
      <c r="AF488" s="90" t="s">
        <v>127</v>
      </c>
      <c r="AG488" s="31">
        <v>261940</v>
      </c>
      <c r="AH488" s="31">
        <v>52197</v>
      </c>
      <c r="AI488" s="31">
        <v>189090</v>
      </c>
      <c r="AJ488" s="31">
        <v>503227</v>
      </c>
      <c r="AK488" s="31">
        <v>0</v>
      </c>
      <c r="AL488" s="36">
        <v>13.79270933260244</v>
      </c>
      <c r="AM488" s="31">
        <v>434611</v>
      </c>
      <c r="AN488" s="31">
        <v>68616</v>
      </c>
      <c r="AO488" s="31">
        <v>0</v>
      </c>
    </row>
    <row r="489" spans="1:41" hidden="1" outlineLevel="2" x14ac:dyDescent="0.2">
      <c r="A489" s="35">
        <v>918400842</v>
      </c>
      <c r="B489" s="35" t="s">
        <v>775</v>
      </c>
      <c r="C489" s="31" t="s">
        <v>127</v>
      </c>
      <c r="D489" s="6" t="s">
        <v>330</v>
      </c>
      <c r="E489" s="90" t="s">
        <v>127</v>
      </c>
      <c r="F489" s="31">
        <v>72891</v>
      </c>
      <c r="G489" s="31">
        <v>13276</v>
      </c>
      <c r="H489" s="33">
        <v>2</v>
      </c>
      <c r="I489" s="33">
        <v>2</v>
      </c>
      <c r="J489" s="33">
        <v>16.34667</v>
      </c>
      <c r="K489" s="33">
        <v>0</v>
      </c>
      <c r="L489" s="90" t="s">
        <v>127</v>
      </c>
      <c r="M489" s="31">
        <v>176008</v>
      </c>
      <c r="N489" s="32">
        <v>2.4146739652357629</v>
      </c>
      <c r="O489" s="31">
        <v>137</v>
      </c>
      <c r="P489" s="114">
        <v>62</v>
      </c>
      <c r="Q489" s="31">
        <v>89273</v>
      </c>
      <c r="R489" s="32">
        <v>1.2247465393532808</v>
      </c>
      <c r="S489" s="32">
        <v>0.50720989955002049</v>
      </c>
      <c r="T489" s="31">
        <v>5160</v>
      </c>
      <c r="U489" s="31">
        <v>4207</v>
      </c>
      <c r="V489" s="31">
        <v>18</v>
      </c>
      <c r="W489" s="90" t="s">
        <v>127</v>
      </c>
      <c r="X489" s="31">
        <v>72891</v>
      </c>
      <c r="Y489" s="31">
        <v>1167400</v>
      </c>
      <c r="Z489" s="31">
        <v>221708</v>
      </c>
      <c r="AA489" s="31">
        <v>0</v>
      </c>
      <c r="AB489" s="31">
        <v>65984</v>
      </c>
      <c r="AC489" s="31">
        <v>1455092</v>
      </c>
      <c r="AD489" s="31">
        <v>985484</v>
      </c>
      <c r="AE489" s="31">
        <v>0</v>
      </c>
      <c r="AF489" s="90" t="s">
        <v>127</v>
      </c>
      <c r="AG489" s="31">
        <v>1017996</v>
      </c>
      <c r="AH489" s="31">
        <v>201027</v>
      </c>
      <c r="AI489" s="31">
        <v>205234</v>
      </c>
      <c r="AJ489" s="31">
        <v>1424257</v>
      </c>
      <c r="AK489" s="31">
        <v>24756</v>
      </c>
      <c r="AL489" s="36">
        <v>19.539545348534112</v>
      </c>
      <c r="AM489" s="31">
        <v>1202549</v>
      </c>
      <c r="AN489" s="31">
        <v>221708</v>
      </c>
      <c r="AO489" s="31">
        <v>0</v>
      </c>
    </row>
    <row r="490" spans="1:41" hidden="1" outlineLevel="2" x14ac:dyDescent="0.2">
      <c r="A490" s="35">
        <v>918401083</v>
      </c>
      <c r="B490" s="35" t="s">
        <v>775</v>
      </c>
      <c r="C490" s="31" t="s">
        <v>127</v>
      </c>
      <c r="D490" s="6" t="s">
        <v>330</v>
      </c>
      <c r="E490" s="90" t="s">
        <v>127</v>
      </c>
      <c r="F490" s="31">
        <v>31830</v>
      </c>
      <c r="G490" s="31">
        <v>28782</v>
      </c>
      <c r="H490" s="33">
        <v>1</v>
      </c>
      <c r="I490" s="33">
        <v>1</v>
      </c>
      <c r="J490" s="33">
        <v>13.34286</v>
      </c>
      <c r="K490" s="33">
        <v>0</v>
      </c>
      <c r="L490" s="90" t="s">
        <v>127</v>
      </c>
      <c r="M490" s="31">
        <v>80884</v>
      </c>
      <c r="N490" s="32">
        <v>2.541124725102105</v>
      </c>
      <c r="O490" s="31">
        <v>106</v>
      </c>
      <c r="P490" s="114">
        <v>0</v>
      </c>
      <c r="Q490" s="31">
        <v>105428</v>
      </c>
      <c r="R490" s="32">
        <v>3.3122211749921457</v>
      </c>
      <c r="S490" s="32">
        <v>1.3034469116265268</v>
      </c>
      <c r="T490" s="31">
        <v>10881</v>
      </c>
      <c r="U490" s="31">
        <v>8839</v>
      </c>
      <c r="V490" s="31">
        <v>30</v>
      </c>
      <c r="W490" s="90" t="s">
        <v>127</v>
      </c>
      <c r="X490" s="31">
        <v>31830</v>
      </c>
      <c r="Y490" s="31">
        <v>246801</v>
      </c>
      <c r="Z490" s="31">
        <v>111149</v>
      </c>
      <c r="AA490" s="31">
        <v>0</v>
      </c>
      <c r="AB490" s="31">
        <v>627774</v>
      </c>
      <c r="AC490" s="31">
        <v>985724</v>
      </c>
      <c r="AD490" s="31">
        <v>65000</v>
      </c>
      <c r="AE490" s="31">
        <v>0</v>
      </c>
      <c r="AF490" s="90" t="s">
        <v>127</v>
      </c>
      <c r="AG490" s="31">
        <v>389578</v>
      </c>
      <c r="AH490" s="31">
        <v>79814</v>
      </c>
      <c r="AI490" s="31">
        <v>112916</v>
      </c>
      <c r="AJ490" s="31">
        <v>582308</v>
      </c>
      <c r="AK490" s="31">
        <v>50415</v>
      </c>
      <c r="AL490" s="36">
        <v>18.29431354068489</v>
      </c>
      <c r="AM490" s="31">
        <v>471159</v>
      </c>
      <c r="AN490" s="31">
        <v>111149</v>
      </c>
      <c r="AO490" s="31">
        <v>0</v>
      </c>
    </row>
    <row r="491" spans="1:41" hidden="1" outlineLevel="2" x14ac:dyDescent="0.2">
      <c r="A491" s="35">
        <v>918401175</v>
      </c>
      <c r="B491" s="35" t="s">
        <v>775</v>
      </c>
      <c r="C491" s="31" t="s">
        <v>127</v>
      </c>
      <c r="D491" s="6" t="s">
        <v>330</v>
      </c>
      <c r="E491" s="90" t="s">
        <v>127</v>
      </c>
      <c r="F491" s="31">
        <v>18242</v>
      </c>
      <c r="G491" s="31">
        <v>8086</v>
      </c>
      <c r="H491" s="33">
        <v>1</v>
      </c>
      <c r="I491" s="33">
        <v>0</v>
      </c>
      <c r="J491" s="33">
        <v>4.0571400000000004</v>
      </c>
      <c r="K491" s="33">
        <v>1.82857</v>
      </c>
      <c r="L491" s="90" t="s">
        <v>127</v>
      </c>
      <c r="M491" s="31">
        <v>35265</v>
      </c>
      <c r="N491" s="32">
        <v>1.9331761868216204</v>
      </c>
      <c r="O491" s="31">
        <v>53</v>
      </c>
      <c r="P491" s="114">
        <v>0</v>
      </c>
      <c r="Q491" s="31">
        <v>56113</v>
      </c>
      <c r="R491" s="32">
        <v>3.0760333296787632</v>
      </c>
      <c r="S491" s="32">
        <v>1.5911810577059406</v>
      </c>
      <c r="T491" s="31">
        <v>3040</v>
      </c>
      <c r="U491" s="31">
        <v>5103</v>
      </c>
      <c r="V491" s="31">
        <v>8</v>
      </c>
      <c r="W491" s="90" t="s">
        <v>127</v>
      </c>
      <c r="X491" s="31">
        <v>18242</v>
      </c>
      <c r="Y491" s="31">
        <v>54064</v>
      </c>
      <c r="Z491" s="31">
        <v>33859</v>
      </c>
      <c r="AA491" s="31">
        <v>0</v>
      </c>
      <c r="AB491" s="31">
        <v>198492</v>
      </c>
      <c r="AC491" s="31">
        <v>286415</v>
      </c>
      <c r="AD491" s="31" t="s">
        <v>1032</v>
      </c>
      <c r="AE491" s="31">
        <v>0</v>
      </c>
      <c r="AF491" s="90" t="s">
        <v>127</v>
      </c>
      <c r="AG491" s="31">
        <v>150992</v>
      </c>
      <c r="AH491" s="31">
        <v>27913</v>
      </c>
      <c r="AI491" s="31">
        <v>79247</v>
      </c>
      <c r="AJ491" s="31">
        <v>258152</v>
      </c>
      <c r="AK491" s="31">
        <v>0</v>
      </c>
      <c r="AL491" s="36">
        <v>14.151518473851551</v>
      </c>
      <c r="AM491" s="31">
        <v>224293</v>
      </c>
      <c r="AN491" s="31">
        <v>33859</v>
      </c>
      <c r="AO491" s="31">
        <v>0</v>
      </c>
    </row>
    <row r="492" spans="1:41" hidden="1" outlineLevel="2" x14ac:dyDescent="0.2">
      <c r="A492" s="35">
        <v>918401322</v>
      </c>
      <c r="B492" s="35" t="s">
        <v>775</v>
      </c>
      <c r="C492" s="31" t="s">
        <v>127</v>
      </c>
      <c r="D492" s="6" t="s">
        <v>330</v>
      </c>
      <c r="E492" s="90" t="s">
        <v>127</v>
      </c>
      <c r="F492" s="31">
        <v>22226</v>
      </c>
      <c r="G492" s="31">
        <v>6732</v>
      </c>
      <c r="H492" s="33">
        <v>1.14286</v>
      </c>
      <c r="I492" s="33">
        <v>0</v>
      </c>
      <c r="J492" s="33">
        <v>5.6</v>
      </c>
      <c r="K492" s="33">
        <v>0.25713999999999998</v>
      </c>
      <c r="L492" s="90" t="s">
        <v>127</v>
      </c>
      <c r="M492" s="31">
        <v>39541</v>
      </c>
      <c r="N492" s="32">
        <v>1.77904256276433</v>
      </c>
      <c r="O492" s="31">
        <v>43</v>
      </c>
      <c r="P492" s="114">
        <v>0</v>
      </c>
      <c r="Q492" s="31">
        <v>32892</v>
      </c>
      <c r="R492" s="32">
        <v>1.4798884189687753</v>
      </c>
      <c r="S492" s="32">
        <v>0.83184542626640701</v>
      </c>
      <c r="T492" s="31">
        <v>1894</v>
      </c>
      <c r="U492" s="31">
        <v>1689</v>
      </c>
      <c r="V492" s="31">
        <v>6</v>
      </c>
      <c r="W492" s="90" t="s">
        <v>127</v>
      </c>
      <c r="X492" s="31">
        <v>22226</v>
      </c>
      <c r="Y492" s="31">
        <v>62736</v>
      </c>
      <c r="Z492" s="31">
        <v>40630</v>
      </c>
      <c r="AA492" s="31">
        <v>0</v>
      </c>
      <c r="AB492" s="31">
        <v>90791</v>
      </c>
      <c r="AC492" s="31">
        <v>194157</v>
      </c>
      <c r="AD492" s="31">
        <v>0</v>
      </c>
      <c r="AE492" s="31">
        <v>0</v>
      </c>
      <c r="AF492" s="90" t="s">
        <v>127</v>
      </c>
      <c r="AG492" s="31">
        <v>120344</v>
      </c>
      <c r="AH492" s="31">
        <v>21202</v>
      </c>
      <c r="AI492" s="31">
        <v>45369</v>
      </c>
      <c r="AJ492" s="31">
        <v>186915</v>
      </c>
      <c r="AK492" s="31">
        <v>0</v>
      </c>
      <c r="AL492" s="36">
        <v>8.4097453432916396</v>
      </c>
      <c r="AM492" s="31">
        <v>146285</v>
      </c>
      <c r="AN492" s="31">
        <v>40630</v>
      </c>
      <c r="AO492" s="31">
        <v>0</v>
      </c>
    </row>
    <row r="493" spans="1:41" hidden="1" outlineLevel="2" x14ac:dyDescent="0.2">
      <c r="A493" s="35">
        <v>918402073</v>
      </c>
      <c r="B493" s="35" t="s">
        <v>775</v>
      </c>
      <c r="C493" s="31" t="s">
        <v>127</v>
      </c>
      <c r="D493" s="6" t="s">
        <v>330</v>
      </c>
      <c r="E493" s="90" t="s">
        <v>127</v>
      </c>
      <c r="F493" s="31">
        <v>119358</v>
      </c>
      <c r="G493" s="31">
        <v>131100</v>
      </c>
      <c r="H493" s="33">
        <v>8</v>
      </c>
      <c r="I493" s="33">
        <v>1</v>
      </c>
      <c r="J493" s="33">
        <v>20.72973</v>
      </c>
      <c r="K493" s="33">
        <v>1.08108</v>
      </c>
      <c r="L493" s="90" t="s">
        <v>127</v>
      </c>
      <c r="M493" s="31">
        <v>209765</v>
      </c>
      <c r="N493" s="32">
        <v>1.757443992023995</v>
      </c>
      <c r="O493" s="31">
        <v>119</v>
      </c>
      <c r="P493" s="114">
        <v>40</v>
      </c>
      <c r="Q493" s="31">
        <v>153967</v>
      </c>
      <c r="R493" s="32">
        <v>1.2899596172858123</v>
      </c>
      <c r="S493" s="32">
        <v>0.73399756870783972</v>
      </c>
      <c r="T493" s="31">
        <v>13985</v>
      </c>
      <c r="U493" s="31">
        <v>13885</v>
      </c>
      <c r="V493" s="31">
        <v>43</v>
      </c>
      <c r="W493" s="90" t="s">
        <v>127</v>
      </c>
      <c r="X493" s="31">
        <v>119358</v>
      </c>
      <c r="Y493" s="31">
        <v>280823</v>
      </c>
      <c r="Z493" s="31">
        <v>378919</v>
      </c>
      <c r="AA493" s="31">
        <v>11936</v>
      </c>
      <c r="AB493" s="31">
        <v>1286940</v>
      </c>
      <c r="AC493" s="31">
        <v>1958618</v>
      </c>
      <c r="AD493" s="31" t="s">
        <v>1032</v>
      </c>
      <c r="AE493" s="31">
        <v>10393</v>
      </c>
      <c r="AF493" s="90" t="s">
        <v>127</v>
      </c>
      <c r="AG493" s="31">
        <v>1110667</v>
      </c>
      <c r="AH493" s="31">
        <v>126143</v>
      </c>
      <c r="AI493" s="31">
        <v>414801</v>
      </c>
      <c r="AJ493" s="31">
        <v>1651611</v>
      </c>
      <c r="AK493" s="31">
        <v>0</v>
      </c>
      <c r="AL493" s="36">
        <v>13.837455386316796</v>
      </c>
      <c r="AM493" s="31">
        <v>1260756</v>
      </c>
      <c r="AN493" s="31">
        <v>378919</v>
      </c>
      <c r="AO493" s="31">
        <v>11936</v>
      </c>
    </row>
    <row r="494" spans="1:41" hidden="1" outlineLevel="2" x14ac:dyDescent="0.2">
      <c r="A494" s="35">
        <v>918401502</v>
      </c>
      <c r="B494" s="35" t="s">
        <v>775</v>
      </c>
      <c r="C494" s="31" t="s">
        <v>127</v>
      </c>
      <c r="D494" s="6" t="s">
        <v>330</v>
      </c>
      <c r="E494" s="90" t="s">
        <v>127</v>
      </c>
      <c r="F494" s="31">
        <v>7739</v>
      </c>
      <c r="G494" s="31">
        <v>8801</v>
      </c>
      <c r="H494" s="33">
        <v>0</v>
      </c>
      <c r="I494" s="33">
        <v>1</v>
      </c>
      <c r="J494" s="33">
        <v>3.3250000000000002</v>
      </c>
      <c r="K494" s="33">
        <v>0.875</v>
      </c>
      <c r="L494" s="90" t="s">
        <v>127</v>
      </c>
      <c r="M494" s="31">
        <v>37940</v>
      </c>
      <c r="N494" s="32">
        <v>4.9024421759917303</v>
      </c>
      <c r="O494" s="31">
        <v>75</v>
      </c>
      <c r="P494" s="114">
        <v>0</v>
      </c>
      <c r="Q494" s="31">
        <v>55572</v>
      </c>
      <c r="R494" s="32">
        <v>7.1807727096524099</v>
      </c>
      <c r="S494" s="32">
        <v>1.4647337901950448</v>
      </c>
      <c r="T494" s="31">
        <v>3164</v>
      </c>
      <c r="U494" s="31">
        <v>2404</v>
      </c>
      <c r="V494" s="31">
        <v>25</v>
      </c>
      <c r="W494" s="90" t="s">
        <v>127</v>
      </c>
      <c r="X494" s="31">
        <v>7739</v>
      </c>
      <c r="Y494" s="31">
        <v>84074</v>
      </c>
      <c r="Z494" s="31">
        <v>27444</v>
      </c>
      <c r="AA494" s="31">
        <v>73</v>
      </c>
      <c r="AB494" s="31">
        <v>95393</v>
      </c>
      <c r="AC494" s="31">
        <v>206984</v>
      </c>
      <c r="AD494" s="31">
        <v>8365</v>
      </c>
      <c r="AE494" s="31">
        <v>73</v>
      </c>
      <c r="AF494" s="90" t="s">
        <v>127</v>
      </c>
      <c r="AG494" s="31">
        <v>122746</v>
      </c>
      <c r="AH494" s="31">
        <v>25809</v>
      </c>
      <c r="AI494" s="31">
        <v>96805</v>
      </c>
      <c r="AJ494" s="31">
        <v>245360</v>
      </c>
      <c r="AK494" s="31">
        <v>0</v>
      </c>
      <c r="AL494" s="36">
        <v>31.704354567773613</v>
      </c>
      <c r="AM494" s="31">
        <v>217843</v>
      </c>
      <c r="AN494" s="31">
        <v>27444</v>
      </c>
      <c r="AO494" s="31">
        <v>73</v>
      </c>
    </row>
    <row r="495" spans="1:41" hidden="1" outlineLevel="2" x14ac:dyDescent="0.2">
      <c r="A495" s="35">
        <v>918401593</v>
      </c>
      <c r="B495" s="35" t="s">
        <v>775</v>
      </c>
      <c r="C495" s="31" t="s">
        <v>127</v>
      </c>
      <c r="D495" s="6" t="s">
        <v>330</v>
      </c>
      <c r="E495" s="90" t="s">
        <v>127</v>
      </c>
      <c r="F495" s="31">
        <v>10431</v>
      </c>
      <c r="G495" s="31">
        <v>3508</v>
      </c>
      <c r="H495" s="33">
        <v>0</v>
      </c>
      <c r="I495" s="33">
        <v>1</v>
      </c>
      <c r="J495" s="33">
        <v>1.4102600000000001</v>
      </c>
      <c r="K495" s="33">
        <v>0.51282000000000005</v>
      </c>
      <c r="L495" s="90" t="s">
        <v>127</v>
      </c>
      <c r="M495" s="31">
        <v>36697</v>
      </c>
      <c r="N495" s="32">
        <v>3.5180711341194515</v>
      </c>
      <c r="O495" s="31">
        <v>61</v>
      </c>
      <c r="P495" s="114" t="s">
        <v>1032</v>
      </c>
      <c r="Q495" s="31">
        <v>37382</v>
      </c>
      <c r="R495" s="32">
        <v>3.5837407726967694</v>
      </c>
      <c r="S495" s="32">
        <v>1.0186663759980379</v>
      </c>
      <c r="T495" s="31">
        <v>1096</v>
      </c>
      <c r="U495" s="31">
        <v>55</v>
      </c>
      <c r="V495" s="31">
        <v>12</v>
      </c>
      <c r="W495" s="90" t="s">
        <v>127</v>
      </c>
      <c r="X495" s="31">
        <v>10431</v>
      </c>
      <c r="Y495" s="31">
        <v>64007</v>
      </c>
      <c r="Z495" s="31">
        <v>38265</v>
      </c>
      <c r="AA495" s="31">
        <v>5405</v>
      </c>
      <c r="AB495" s="31">
        <v>13902</v>
      </c>
      <c r="AC495" s="31">
        <v>121579</v>
      </c>
      <c r="AD495" s="31">
        <v>25000</v>
      </c>
      <c r="AE495" s="31">
        <v>5405</v>
      </c>
      <c r="AF495" s="90" t="s">
        <v>127</v>
      </c>
      <c r="AG495" s="31">
        <v>62706</v>
      </c>
      <c r="AH495" s="31">
        <v>14667</v>
      </c>
      <c r="AI495" s="31">
        <v>29850</v>
      </c>
      <c r="AJ495" s="31">
        <v>107223</v>
      </c>
      <c r="AK495" s="31">
        <v>0</v>
      </c>
      <c r="AL495" s="36">
        <v>10.279263733103249</v>
      </c>
      <c r="AM495" s="31">
        <v>63553</v>
      </c>
      <c r="AN495" s="31">
        <v>38265</v>
      </c>
      <c r="AO495" s="31">
        <v>5405</v>
      </c>
    </row>
    <row r="496" spans="1:41" hidden="1" outlineLevel="2" x14ac:dyDescent="0.2">
      <c r="A496" s="35">
        <v>918402013</v>
      </c>
      <c r="B496" s="35" t="s">
        <v>775</v>
      </c>
      <c r="C496" s="31" t="s">
        <v>127</v>
      </c>
      <c r="D496" s="6" t="s">
        <v>330</v>
      </c>
      <c r="E496" s="90" t="s">
        <v>127</v>
      </c>
      <c r="F496" s="31">
        <v>4868</v>
      </c>
      <c r="G496" s="31">
        <v>4278</v>
      </c>
      <c r="H496" s="33">
        <v>1</v>
      </c>
      <c r="I496" s="33">
        <v>0</v>
      </c>
      <c r="J496" s="33">
        <v>1.91429</v>
      </c>
      <c r="K496" s="33">
        <v>0</v>
      </c>
      <c r="L496" s="90" t="s">
        <v>127</v>
      </c>
      <c r="M496" s="31">
        <v>12882</v>
      </c>
      <c r="N496" s="32">
        <v>2.6462612982744456</v>
      </c>
      <c r="O496" s="31">
        <v>46</v>
      </c>
      <c r="P496" s="114">
        <v>0</v>
      </c>
      <c r="Q496" s="31">
        <v>34338</v>
      </c>
      <c r="R496" s="32">
        <v>7.0538208709942483</v>
      </c>
      <c r="S496" s="32">
        <v>2.6655798789007918</v>
      </c>
      <c r="T496" s="31">
        <v>2396</v>
      </c>
      <c r="U496" s="31">
        <v>2541</v>
      </c>
      <c r="V496" s="31">
        <v>10</v>
      </c>
      <c r="W496" s="90" t="s">
        <v>127</v>
      </c>
      <c r="X496" s="31">
        <v>4868</v>
      </c>
      <c r="Y496" s="31">
        <v>27043</v>
      </c>
      <c r="Z496" s="31">
        <v>19313</v>
      </c>
      <c r="AA496" s="31">
        <v>0</v>
      </c>
      <c r="AB496" s="31">
        <v>79144</v>
      </c>
      <c r="AC496" s="31">
        <v>125500</v>
      </c>
      <c r="AD496" s="31">
        <v>2000</v>
      </c>
      <c r="AE496" s="31">
        <v>0</v>
      </c>
      <c r="AF496" s="90" t="s">
        <v>127</v>
      </c>
      <c r="AG496" s="31">
        <v>104869</v>
      </c>
      <c r="AH496" s="31">
        <v>21294</v>
      </c>
      <c r="AI496" s="31">
        <v>52617</v>
      </c>
      <c r="AJ496" s="31">
        <v>178780</v>
      </c>
      <c r="AK496" s="31">
        <v>0</v>
      </c>
      <c r="AL496" s="36">
        <v>36.725554642563679</v>
      </c>
      <c r="AM496" s="31">
        <v>159467</v>
      </c>
      <c r="AN496" s="31">
        <v>19313</v>
      </c>
      <c r="AO496" s="31">
        <v>0</v>
      </c>
    </row>
    <row r="497" spans="1:41" hidden="1" outlineLevel="2" x14ac:dyDescent="0.2">
      <c r="A497" s="35">
        <v>918402193</v>
      </c>
      <c r="B497" s="35" t="s">
        <v>775</v>
      </c>
      <c r="C497" s="31" t="s">
        <v>127</v>
      </c>
      <c r="D497" s="6" t="s">
        <v>330</v>
      </c>
      <c r="E497" s="90" t="s">
        <v>127</v>
      </c>
      <c r="F497" s="31">
        <v>5798</v>
      </c>
      <c r="G497" s="31">
        <v>3063</v>
      </c>
      <c r="H497" s="33">
        <v>0</v>
      </c>
      <c r="I497" s="33">
        <v>1</v>
      </c>
      <c r="J497" s="33">
        <v>0</v>
      </c>
      <c r="K497" s="33">
        <v>0.17143</v>
      </c>
      <c r="L497" s="90" t="s">
        <v>127</v>
      </c>
      <c r="M497" s="31">
        <v>24763</v>
      </c>
      <c r="N497" s="32">
        <v>4.2709555018972063</v>
      </c>
      <c r="O497" s="31">
        <v>26</v>
      </c>
      <c r="P497" s="114">
        <v>0</v>
      </c>
      <c r="Q497" s="31">
        <v>30184</v>
      </c>
      <c r="R497" s="32">
        <v>5.2059330803725423</v>
      </c>
      <c r="S497" s="32">
        <v>1.2189153172071234</v>
      </c>
      <c r="T497" s="31">
        <v>2189</v>
      </c>
      <c r="U497" s="31">
        <v>2984</v>
      </c>
      <c r="V497" s="31">
        <v>8</v>
      </c>
      <c r="W497" s="90" t="s">
        <v>127</v>
      </c>
      <c r="X497" s="31">
        <v>5798</v>
      </c>
      <c r="Y497" s="31">
        <v>25304</v>
      </c>
      <c r="Z497" s="31">
        <v>14987</v>
      </c>
      <c r="AA497" s="31">
        <v>0</v>
      </c>
      <c r="AB497" s="31">
        <v>32405</v>
      </c>
      <c r="AC497" s="31">
        <v>72696</v>
      </c>
      <c r="AD497" s="31">
        <v>2000</v>
      </c>
      <c r="AE497" s="31">
        <v>0</v>
      </c>
      <c r="AF497" s="90" t="s">
        <v>127</v>
      </c>
      <c r="AG497" s="31">
        <v>54984</v>
      </c>
      <c r="AH497" s="31">
        <v>9694</v>
      </c>
      <c r="AI497" s="31">
        <v>33338</v>
      </c>
      <c r="AJ497" s="31">
        <v>98016</v>
      </c>
      <c r="AK497" s="31">
        <v>0</v>
      </c>
      <c r="AL497" s="36">
        <v>16.905139703345981</v>
      </c>
      <c r="AM497" s="31">
        <v>83029</v>
      </c>
      <c r="AN497" s="31">
        <v>14987</v>
      </c>
      <c r="AO497" s="31">
        <v>0</v>
      </c>
    </row>
    <row r="498" spans="1:41" outlineLevel="1" collapsed="1" x14ac:dyDescent="0.2">
      <c r="C498" s="31"/>
      <c r="D498" s="113"/>
      <c r="E498" s="90" t="s">
        <v>127</v>
      </c>
      <c r="F498" s="31">
        <v>329868</v>
      </c>
      <c r="G498" s="31">
        <v>233035</v>
      </c>
      <c r="H498" s="33">
        <v>15.2</v>
      </c>
      <c r="I498" s="33">
        <v>7</v>
      </c>
      <c r="J498" s="33">
        <v>78.268809999999988</v>
      </c>
      <c r="K498" s="33">
        <v>5.3831800000000003</v>
      </c>
      <c r="L498" s="90" t="s">
        <v>127</v>
      </c>
      <c r="M498" s="31">
        <v>716739</v>
      </c>
      <c r="N498" s="32">
        <v>27.489764106298075</v>
      </c>
      <c r="O498" s="31">
        <v>786</v>
      </c>
      <c r="P498" s="114">
        <v>102</v>
      </c>
      <c r="Q498" s="31">
        <v>715801</v>
      </c>
      <c r="R498" s="32">
        <v>2.169961924163605</v>
      </c>
      <c r="S498" s="32">
        <v>0.99869129487860997</v>
      </c>
      <c r="T498" s="31">
        <v>47132</v>
      </c>
      <c r="U498" s="31">
        <v>46544</v>
      </c>
      <c r="V498" s="31">
        <v>166</v>
      </c>
      <c r="W498" s="90" t="s">
        <v>127</v>
      </c>
      <c r="X498" s="31">
        <v>329868</v>
      </c>
      <c r="Y498" s="31">
        <v>2234646</v>
      </c>
      <c r="Z498" s="31">
        <v>993829</v>
      </c>
      <c r="AA498" s="31">
        <v>17414</v>
      </c>
      <c r="AB498" s="31">
        <v>2869059</v>
      </c>
      <c r="AC498" s="31">
        <v>6114948</v>
      </c>
      <c r="AD498" s="31">
        <v>1099249</v>
      </c>
      <c r="AE498" s="31">
        <v>15871</v>
      </c>
      <c r="AF498" s="90" t="s">
        <v>127</v>
      </c>
      <c r="AG498" s="31">
        <v>3453952</v>
      </c>
      <c r="AH498" s="31">
        <v>652483</v>
      </c>
      <c r="AI498" s="31">
        <v>1291903</v>
      </c>
      <c r="AJ498" s="31">
        <v>5398338</v>
      </c>
      <c r="AK498" s="31">
        <v>75171</v>
      </c>
      <c r="AL498" s="36">
        <v>16.36514605842337</v>
      </c>
      <c r="AM498" s="31">
        <v>4387095</v>
      </c>
      <c r="AN498" s="31">
        <v>993829</v>
      </c>
      <c r="AO498" s="31">
        <v>17414</v>
      </c>
    </row>
    <row r="499" spans="1:41" hidden="1" outlineLevel="2" x14ac:dyDescent="0.2">
      <c r="A499" s="35">
        <v>912010453</v>
      </c>
      <c r="B499" s="35" t="s">
        <v>160</v>
      </c>
      <c r="C499" s="31" t="s">
        <v>479</v>
      </c>
      <c r="D499" s="6" t="s">
        <v>328</v>
      </c>
      <c r="E499" s="90" t="s">
        <v>479</v>
      </c>
      <c r="F499" s="31">
        <v>91576</v>
      </c>
      <c r="G499" s="31">
        <v>66010</v>
      </c>
      <c r="H499" s="33">
        <v>10</v>
      </c>
      <c r="I499" s="33">
        <v>6</v>
      </c>
      <c r="J499" s="33">
        <v>24.5</v>
      </c>
      <c r="K499" s="33">
        <v>1.25</v>
      </c>
      <c r="L499" s="90" t="s">
        <v>479</v>
      </c>
      <c r="M499" s="31">
        <v>133030</v>
      </c>
      <c r="N499" s="32">
        <v>1.4526731894819604</v>
      </c>
      <c r="O499" s="31">
        <v>132</v>
      </c>
      <c r="P499" s="114">
        <v>41</v>
      </c>
      <c r="Q499" s="31">
        <v>522309</v>
      </c>
      <c r="R499" s="32">
        <v>5.7035577007076093</v>
      </c>
      <c r="S499" s="32">
        <v>3.9262497181086973</v>
      </c>
      <c r="T499" s="31">
        <v>14744</v>
      </c>
      <c r="U499" s="31">
        <v>19601</v>
      </c>
      <c r="V499" s="31">
        <v>45</v>
      </c>
      <c r="W499" s="90" t="s">
        <v>479</v>
      </c>
      <c r="X499" s="31">
        <v>91576</v>
      </c>
      <c r="Y499" s="31">
        <v>1019978</v>
      </c>
      <c r="Z499" s="31">
        <v>565441</v>
      </c>
      <c r="AA499" s="31">
        <v>0</v>
      </c>
      <c r="AB499" s="31">
        <v>493134</v>
      </c>
      <c r="AC499" s="31">
        <v>2078553</v>
      </c>
      <c r="AD499" s="31">
        <v>1000</v>
      </c>
      <c r="AE499" s="31">
        <v>0</v>
      </c>
      <c r="AF499" s="90" t="s">
        <v>479</v>
      </c>
      <c r="AG499" s="31">
        <v>1547251</v>
      </c>
      <c r="AH499" s="31">
        <v>350554</v>
      </c>
      <c r="AI499" s="31">
        <v>447627</v>
      </c>
      <c r="AJ499" s="31">
        <v>2345432</v>
      </c>
      <c r="AK499" s="31">
        <v>0</v>
      </c>
      <c r="AL499" s="36">
        <v>25.611863370315366</v>
      </c>
      <c r="AM499" s="31">
        <v>1779991</v>
      </c>
      <c r="AN499" s="31">
        <v>565441</v>
      </c>
      <c r="AO499" s="31">
        <v>0</v>
      </c>
    </row>
    <row r="500" spans="1:41" hidden="1" outlineLevel="2" x14ac:dyDescent="0.2">
      <c r="A500" s="35">
        <v>912010303</v>
      </c>
      <c r="B500" s="35" t="s">
        <v>160</v>
      </c>
      <c r="C500" s="31" t="s">
        <v>479</v>
      </c>
      <c r="D500" s="6" t="s">
        <v>330</v>
      </c>
      <c r="E500" s="90" t="s">
        <v>479</v>
      </c>
      <c r="F500" s="31">
        <v>9831</v>
      </c>
      <c r="G500" s="31">
        <v>8259</v>
      </c>
      <c r="H500" s="33">
        <v>1</v>
      </c>
      <c r="I500" s="33">
        <v>0</v>
      </c>
      <c r="J500" s="33">
        <v>2.875</v>
      </c>
      <c r="K500" s="33">
        <v>0.85</v>
      </c>
      <c r="L500" s="90" t="s">
        <v>479</v>
      </c>
      <c r="M500" s="31">
        <v>28227</v>
      </c>
      <c r="N500" s="32">
        <v>2.8712236801953006</v>
      </c>
      <c r="O500" s="31">
        <v>49</v>
      </c>
      <c r="P500" s="114">
        <v>0</v>
      </c>
      <c r="Q500" s="31">
        <v>111337</v>
      </c>
      <c r="R500" s="32">
        <v>11.325094090123081</v>
      </c>
      <c r="S500" s="32">
        <v>3.9443440677365644</v>
      </c>
      <c r="T500" s="31">
        <v>14022</v>
      </c>
      <c r="U500" s="31">
        <v>12505</v>
      </c>
      <c r="V500" s="31">
        <v>14</v>
      </c>
      <c r="W500" s="90" t="s">
        <v>479</v>
      </c>
      <c r="X500" s="31">
        <v>9831</v>
      </c>
      <c r="Y500" s="31">
        <v>115368</v>
      </c>
      <c r="Z500" s="31">
        <v>26702</v>
      </c>
      <c r="AA500" s="31">
        <v>0</v>
      </c>
      <c r="AB500" s="31">
        <v>132038</v>
      </c>
      <c r="AC500" s="31">
        <v>274108</v>
      </c>
      <c r="AD500" s="31">
        <v>600</v>
      </c>
      <c r="AE500" s="31">
        <v>0</v>
      </c>
      <c r="AF500" s="90" t="s">
        <v>479</v>
      </c>
      <c r="AG500" s="31">
        <v>130037</v>
      </c>
      <c r="AH500" s="31">
        <v>30141</v>
      </c>
      <c r="AI500" s="31">
        <v>140195</v>
      </c>
      <c r="AJ500" s="31">
        <v>300373</v>
      </c>
      <c r="AK500" s="31">
        <v>1352386</v>
      </c>
      <c r="AL500" s="36">
        <v>30.553656799918624</v>
      </c>
      <c r="AM500" s="31">
        <v>273671</v>
      </c>
      <c r="AN500" s="31">
        <v>26702</v>
      </c>
      <c r="AO500" s="31">
        <v>0</v>
      </c>
    </row>
    <row r="501" spans="1:41" hidden="1" outlineLevel="2" x14ac:dyDescent="0.2">
      <c r="A501" s="35">
        <v>912672072</v>
      </c>
      <c r="B501" s="35" t="s">
        <v>479</v>
      </c>
      <c r="C501" s="31" t="s">
        <v>479</v>
      </c>
      <c r="D501" s="6" t="s">
        <v>328</v>
      </c>
      <c r="E501" s="90" t="s">
        <v>479</v>
      </c>
      <c r="F501" s="31">
        <v>241593</v>
      </c>
      <c r="G501" s="31">
        <v>124310</v>
      </c>
      <c r="H501" s="33">
        <v>14.5</v>
      </c>
      <c r="I501" s="33">
        <v>1</v>
      </c>
      <c r="J501" s="33">
        <v>85</v>
      </c>
      <c r="K501" s="33">
        <v>5.5</v>
      </c>
      <c r="L501" s="90" t="s">
        <v>479</v>
      </c>
      <c r="M501" s="31">
        <v>400677</v>
      </c>
      <c r="N501" s="32">
        <v>1.6584793433584581</v>
      </c>
      <c r="O501" s="31">
        <v>283</v>
      </c>
      <c r="P501" s="114">
        <v>0</v>
      </c>
      <c r="Q501" s="31">
        <v>1229027</v>
      </c>
      <c r="R501" s="32">
        <v>5.0871796782191536</v>
      </c>
      <c r="S501" s="32">
        <v>3.0673759661772451</v>
      </c>
      <c r="T501" s="31">
        <v>101581</v>
      </c>
      <c r="U501" s="31">
        <v>100905</v>
      </c>
      <c r="V501" s="31">
        <v>109</v>
      </c>
      <c r="W501" s="90" t="s">
        <v>479</v>
      </c>
      <c r="X501" s="31">
        <v>241593</v>
      </c>
      <c r="Y501" s="31">
        <v>2943064</v>
      </c>
      <c r="Z501" s="31">
        <v>1252809</v>
      </c>
      <c r="AA501" s="31">
        <v>0</v>
      </c>
      <c r="AB501" s="31">
        <v>2562209</v>
      </c>
      <c r="AC501" s="31">
        <v>6758082</v>
      </c>
      <c r="AD501" s="31">
        <v>393399</v>
      </c>
      <c r="AE501" s="31">
        <v>0</v>
      </c>
      <c r="AF501" s="90" t="s">
        <v>479</v>
      </c>
      <c r="AG501" s="31">
        <v>4814298</v>
      </c>
      <c r="AH501" s="31">
        <v>772818</v>
      </c>
      <c r="AI501" s="31">
        <v>1123643</v>
      </c>
      <c r="AJ501" s="31">
        <v>6710759</v>
      </c>
      <c r="AK501" s="31">
        <v>0</v>
      </c>
      <c r="AL501" s="36">
        <v>27.777125165050311</v>
      </c>
      <c r="AM501" s="31">
        <v>5457950</v>
      </c>
      <c r="AN501" s="31">
        <v>1252809</v>
      </c>
      <c r="AO501" s="31">
        <v>0</v>
      </c>
    </row>
    <row r="502" spans="1:41" hidden="1" outlineLevel="2" x14ac:dyDescent="0.2">
      <c r="A502" s="35">
        <v>912670603</v>
      </c>
      <c r="B502" s="35" t="s">
        <v>479</v>
      </c>
      <c r="C502" s="31" t="s">
        <v>479</v>
      </c>
      <c r="D502" s="6" t="s">
        <v>330</v>
      </c>
      <c r="E502" s="90" t="s">
        <v>479</v>
      </c>
      <c r="F502" s="31">
        <v>5821</v>
      </c>
      <c r="G502" s="31">
        <v>3618</v>
      </c>
      <c r="H502" s="33">
        <v>0.77332999999999996</v>
      </c>
      <c r="I502" s="33">
        <v>0</v>
      </c>
      <c r="J502" s="33">
        <v>1.68</v>
      </c>
      <c r="K502" s="33">
        <v>0.53332999999999997</v>
      </c>
      <c r="L502" s="90" t="s">
        <v>479</v>
      </c>
      <c r="M502" s="31">
        <v>13574</v>
      </c>
      <c r="N502" s="32">
        <v>2.3319017350970626</v>
      </c>
      <c r="O502" s="31">
        <v>45</v>
      </c>
      <c r="P502" s="114">
        <v>0</v>
      </c>
      <c r="Q502" s="31">
        <v>28441</v>
      </c>
      <c r="R502" s="32">
        <v>4.885930252533929</v>
      </c>
      <c r="S502" s="32">
        <v>2.0952556357742744</v>
      </c>
      <c r="T502" s="31">
        <v>6662</v>
      </c>
      <c r="U502" s="31">
        <v>9182</v>
      </c>
      <c r="V502" s="31">
        <v>8</v>
      </c>
      <c r="W502" s="90" t="s">
        <v>479</v>
      </c>
      <c r="X502" s="31">
        <v>5821</v>
      </c>
      <c r="Y502" s="31">
        <v>26958</v>
      </c>
      <c r="Z502" s="31">
        <v>24772</v>
      </c>
      <c r="AA502" s="31">
        <v>0</v>
      </c>
      <c r="AB502" s="31">
        <v>62968</v>
      </c>
      <c r="AC502" s="31">
        <v>114698</v>
      </c>
      <c r="AD502" s="31">
        <v>1000</v>
      </c>
      <c r="AE502" s="31">
        <v>0</v>
      </c>
      <c r="AF502" s="90" t="s">
        <v>479</v>
      </c>
      <c r="AG502" s="31">
        <v>49774</v>
      </c>
      <c r="AH502" s="31">
        <v>16647</v>
      </c>
      <c r="AI502" s="31">
        <v>23961</v>
      </c>
      <c r="AJ502" s="31">
        <v>90382</v>
      </c>
      <c r="AK502" s="31">
        <v>0</v>
      </c>
      <c r="AL502" s="36">
        <v>15.526885414877169</v>
      </c>
      <c r="AM502" s="31">
        <v>65610</v>
      </c>
      <c r="AN502" s="31">
        <v>24772</v>
      </c>
      <c r="AO502" s="31">
        <v>0</v>
      </c>
    </row>
    <row r="503" spans="1:41" hidden="1" outlineLevel="2" x14ac:dyDescent="0.2">
      <c r="A503" s="35">
        <v>912670243</v>
      </c>
      <c r="B503" s="35" t="s">
        <v>479</v>
      </c>
      <c r="C503" s="31" t="s">
        <v>479</v>
      </c>
      <c r="D503" s="6" t="s">
        <v>330</v>
      </c>
      <c r="E503" s="90" t="s">
        <v>479</v>
      </c>
      <c r="F503" s="31">
        <v>21073</v>
      </c>
      <c r="G503" s="31">
        <v>12740</v>
      </c>
      <c r="H503" s="33">
        <v>0.75</v>
      </c>
      <c r="I503" s="33">
        <v>0</v>
      </c>
      <c r="J503" s="33">
        <v>2.5750000000000002</v>
      </c>
      <c r="K503" s="33">
        <v>1.3</v>
      </c>
      <c r="L503" s="90" t="s">
        <v>479</v>
      </c>
      <c r="M503" s="31">
        <v>30848</v>
      </c>
      <c r="N503" s="32">
        <v>1.4638637118587767</v>
      </c>
      <c r="O503" s="31">
        <v>22</v>
      </c>
      <c r="P503" s="114">
        <v>0</v>
      </c>
      <c r="Q503" s="31">
        <v>89171</v>
      </c>
      <c r="R503" s="32">
        <v>4.231528496179946</v>
      </c>
      <c r="S503" s="32">
        <v>2.8906574170124482</v>
      </c>
      <c r="T503" s="31">
        <v>10258</v>
      </c>
      <c r="U503" s="31">
        <v>8096</v>
      </c>
      <c r="V503" s="31">
        <v>6</v>
      </c>
      <c r="W503" s="90" t="s">
        <v>479</v>
      </c>
      <c r="X503" s="31">
        <v>21073</v>
      </c>
      <c r="Y503" s="31">
        <v>52254</v>
      </c>
      <c r="Z503" s="31">
        <v>40818</v>
      </c>
      <c r="AA503" s="31">
        <v>0</v>
      </c>
      <c r="AB503" s="31">
        <v>164527</v>
      </c>
      <c r="AC503" s="31">
        <v>257599</v>
      </c>
      <c r="AD503" s="31">
        <v>0</v>
      </c>
      <c r="AE503" s="31">
        <v>0</v>
      </c>
      <c r="AF503" s="90" t="s">
        <v>479</v>
      </c>
      <c r="AG503" s="31">
        <v>86443</v>
      </c>
      <c r="AH503" s="31">
        <v>27602</v>
      </c>
      <c r="AI503" s="31">
        <v>61703</v>
      </c>
      <c r="AJ503" s="31">
        <v>175748</v>
      </c>
      <c r="AK503" s="31">
        <v>0</v>
      </c>
      <c r="AL503" s="36">
        <v>8.3399610876477013</v>
      </c>
      <c r="AM503" s="31">
        <v>134930</v>
      </c>
      <c r="AN503" s="31">
        <v>40818</v>
      </c>
      <c r="AO503" s="31">
        <v>0</v>
      </c>
    </row>
    <row r="504" spans="1:41" hidden="1" outlineLevel="2" x14ac:dyDescent="0.2">
      <c r="A504" s="35">
        <v>912671623</v>
      </c>
      <c r="B504" s="35" t="s">
        <v>479</v>
      </c>
      <c r="C504" s="31" t="s">
        <v>479</v>
      </c>
      <c r="D504" s="6" t="s">
        <v>330</v>
      </c>
      <c r="E504" s="90" t="s">
        <v>479</v>
      </c>
      <c r="F504" s="31">
        <v>23101</v>
      </c>
      <c r="G504" s="31">
        <v>11530</v>
      </c>
      <c r="H504" s="33">
        <v>1</v>
      </c>
      <c r="I504" s="33">
        <v>0</v>
      </c>
      <c r="J504" s="33">
        <v>2</v>
      </c>
      <c r="K504" s="33">
        <v>0.5</v>
      </c>
      <c r="L504" s="90" t="s">
        <v>479</v>
      </c>
      <c r="M504" s="31">
        <v>37726</v>
      </c>
      <c r="N504" s="32">
        <v>1.6330894766460327</v>
      </c>
      <c r="O504" s="31">
        <v>51</v>
      </c>
      <c r="P504" s="114">
        <v>0</v>
      </c>
      <c r="Q504" s="31">
        <v>76369</v>
      </c>
      <c r="R504" s="32">
        <v>3.3058742045798883</v>
      </c>
      <c r="S504" s="32">
        <v>2.0243068440863063</v>
      </c>
      <c r="T504" s="31">
        <v>14086</v>
      </c>
      <c r="U504" s="31">
        <v>11584</v>
      </c>
      <c r="V504" s="31">
        <v>8</v>
      </c>
      <c r="W504" s="90" t="s">
        <v>479</v>
      </c>
      <c r="X504" s="31">
        <v>23101</v>
      </c>
      <c r="Y504" s="31">
        <v>45812</v>
      </c>
      <c r="Z504" s="31">
        <v>43148</v>
      </c>
      <c r="AA504" s="31">
        <v>0</v>
      </c>
      <c r="AB504" s="31">
        <v>50494</v>
      </c>
      <c r="AC504" s="31">
        <v>139454</v>
      </c>
      <c r="AD504" s="31">
        <v>0</v>
      </c>
      <c r="AE504" s="31">
        <v>0</v>
      </c>
      <c r="AF504" s="90" t="s">
        <v>479</v>
      </c>
      <c r="AG504" s="31">
        <v>119054</v>
      </c>
      <c r="AH504" s="31">
        <v>22053</v>
      </c>
      <c r="AI504" s="31">
        <v>44401</v>
      </c>
      <c r="AJ504" s="31">
        <v>185508</v>
      </c>
      <c r="AK504" s="31">
        <v>0</v>
      </c>
      <c r="AL504" s="36">
        <v>8.030301718540322</v>
      </c>
      <c r="AM504" s="31">
        <v>142360</v>
      </c>
      <c r="AN504" s="31">
        <v>43148</v>
      </c>
      <c r="AO504" s="31">
        <v>0</v>
      </c>
    </row>
    <row r="505" spans="1:41" hidden="1" outlineLevel="2" x14ac:dyDescent="0.2">
      <c r="A505" s="35">
        <v>912670693</v>
      </c>
      <c r="B505" s="35" t="s">
        <v>479</v>
      </c>
      <c r="C505" s="31" t="s">
        <v>479</v>
      </c>
      <c r="D505" s="6" t="s">
        <v>330</v>
      </c>
      <c r="E505" s="90" t="s">
        <v>479</v>
      </c>
      <c r="F505" s="31">
        <v>45791</v>
      </c>
      <c r="G505" s="31">
        <v>36638</v>
      </c>
      <c r="H505" s="33">
        <v>1</v>
      </c>
      <c r="I505" s="33">
        <v>0</v>
      </c>
      <c r="J505" s="33">
        <v>10.5</v>
      </c>
      <c r="K505" s="33">
        <v>2.5</v>
      </c>
      <c r="L505" s="90" t="s">
        <v>479</v>
      </c>
      <c r="M505" s="31">
        <v>101166</v>
      </c>
      <c r="N505" s="32">
        <v>2.2092987705007534</v>
      </c>
      <c r="O505" s="31">
        <v>109</v>
      </c>
      <c r="P505" s="114">
        <v>0</v>
      </c>
      <c r="Q505" s="31">
        <v>225361</v>
      </c>
      <c r="R505" s="32">
        <v>4.9215129610622173</v>
      </c>
      <c r="S505" s="32">
        <v>2.2276357669572779</v>
      </c>
      <c r="T505" s="31">
        <v>26213</v>
      </c>
      <c r="U505" s="31">
        <v>19327</v>
      </c>
      <c r="V505" s="31">
        <v>40</v>
      </c>
      <c r="W505" s="90" t="s">
        <v>479</v>
      </c>
      <c r="X505" s="31">
        <v>45791</v>
      </c>
      <c r="Y505" s="31">
        <v>560873</v>
      </c>
      <c r="Z505" s="31">
        <v>143792</v>
      </c>
      <c r="AA505" s="31">
        <v>0</v>
      </c>
      <c r="AB505" s="31">
        <v>314687</v>
      </c>
      <c r="AC505" s="31">
        <v>1019352</v>
      </c>
      <c r="AD505" s="31">
        <v>10000</v>
      </c>
      <c r="AE505" s="31">
        <v>0</v>
      </c>
      <c r="AF505" s="90" t="s">
        <v>479</v>
      </c>
      <c r="AG505" s="31">
        <v>612702</v>
      </c>
      <c r="AH505" s="31">
        <v>72730</v>
      </c>
      <c r="AI505" s="31">
        <v>226492</v>
      </c>
      <c r="AJ505" s="31">
        <v>911924</v>
      </c>
      <c r="AK505" s="31">
        <v>0</v>
      </c>
      <c r="AL505" s="36">
        <v>19.914917778602781</v>
      </c>
      <c r="AM505" s="31">
        <v>768132</v>
      </c>
      <c r="AN505" s="31">
        <v>143792</v>
      </c>
      <c r="AO505" s="31">
        <v>0</v>
      </c>
    </row>
    <row r="506" spans="1:41" hidden="1" outlineLevel="2" x14ac:dyDescent="0.2">
      <c r="A506" s="35">
        <v>912671473</v>
      </c>
      <c r="B506" s="35" t="s">
        <v>479</v>
      </c>
      <c r="C506" s="31" t="s">
        <v>479</v>
      </c>
      <c r="D506" s="6" t="s">
        <v>330</v>
      </c>
      <c r="E506" s="90" t="s">
        <v>479</v>
      </c>
      <c r="F506" s="31">
        <v>68578</v>
      </c>
      <c r="G506" s="31">
        <v>33839</v>
      </c>
      <c r="H506" s="33">
        <v>1</v>
      </c>
      <c r="I506" s="33">
        <v>1</v>
      </c>
      <c r="J506" s="33">
        <v>3.9</v>
      </c>
      <c r="K506" s="33">
        <v>2.75</v>
      </c>
      <c r="L506" s="90" t="s">
        <v>479</v>
      </c>
      <c r="M506" s="31">
        <v>45781</v>
      </c>
      <c r="N506" s="32">
        <v>0.66757560733763011</v>
      </c>
      <c r="O506" s="31">
        <v>59</v>
      </c>
      <c r="P506" s="114" t="s">
        <v>1032</v>
      </c>
      <c r="Q506" s="31">
        <v>147115</v>
      </c>
      <c r="R506" s="32">
        <v>2.1452214996062877</v>
      </c>
      <c r="S506" s="32">
        <v>3.2134509949542385</v>
      </c>
      <c r="T506" s="31">
        <v>17778</v>
      </c>
      <c r="U506" s="31">
        <v>26108</v>
      </c>
      <c r="V506" s="31">
        <v>14</v>
      </c>
      <c r="W506" s="90" t="s">
        <v>479</v>
      </c>
      <c r="X506" s="31">
        <v>68578</v>
      </c>
      <c r="Y506" s="31">
        <v>101322</v>
      </c>
      <c r="Z506" s="31">
        <v>67090</v>
      </c>
      <c r="AA506" s="31">
        <v>0</v>
      </c>
      <c r="AB506" s="31">
        <v>92547</v>
      </c>
      <c r="AC506" s="31">
        <v>260959</v>
      </c>
      <c r="AD506" s="31">
        <v>0</v>
      </c>
      <c r="AE506" s="31">
        <v>0</v>
      </c>
      <c r="AF506" s="90" t="s">
        <v>479</v>
      </c>
      <c r="AG506" s="31">
        <v>190466</v>
      </c>
      <c r="AH506" s="31">
        <v>28175</v>
      </c>
      <c r="AI506" s="31">
        <v>44249</v>
      </c>
      <c r="AJ506" s="31">
        <v>262890</v>
      </c>
      <c r="AK506" s="31">
        <v>0</v>
      </c>
      <c r="AL506" s="36">
        <v>3.8334451281752164</v>
      </c>
      <c r="AM506" s="31">
        <v>195800</v>
      </c>
      <c r="AN506" s="31">
        <v>67090</v>
      </c>
      <c r="AO506" s="31">
        <v>0</v>
      </c>
    </row>
    <row r="507" spans="1:41" hidden="1" outlineLevel="2" x14ac:dyDescent="0.2">
      <c r="A507" s="35">
        <v>912671713</v>
      </c>
      <c r="B507" s="35" t="s">
        <v>479</v>
      </c>
      <c r="C507" s="31" t="s">
        <v>479</v>
      </c>
      <c r="D507" s="6" t="s">
        <v>330</v>
      </c>
      <c r="E507" s="90" t="s">
        <v>479</v>
      </c>
      <c r="F507" s="31">
        <v>14003</v>
      </c>
      <c r="G507" s="31">
        <v>8924</v>
      </c>
      <c r="H507" s="33">
        <v>1</v>
      </c>
      <c r="I507" s="33">
        <v>0</v>
      </c>
      <c r="J507" s="33">
        <v>1.35</v>
      </c>
      <c r="K507" s="33">
        <v>1.75</v>
      </c>
      <c r="L507" s="90" t="s">
        <v>479</v>
      </c>
      <c r="M507" s="31">
        <v>38832</v>
      </c>
      <c r="N507" s="32">
        <v>2.7731200457044918</v>
      </c>
      <c r="O507" s="31">
        <v>34</v>
      </c>
      <c r="P507" s="114">
        <v>0</v>
      </c>
      <c r="Q507" s="31">
        <v>51518</v>
      </c>
      <c r="R507" s="32">
        <v>3.6790687709776475</v>
      </c>
      <c r="S507" s="32">
        <v>1.3266893283889576</v>
      </c>
      <c r="T507" s="31">
        <v>13297</v>
      </c>
      <c r="U507" s="31">
        <v>8891</v>
      </c>
      <c r="V507" s="31">
        <v>11</v>
      </c>
      <c r="W507" s="90" t="s">
        <v>479</v>
      </c>
      <c r="X507" s="31">
        <v>14003</v>
      </c>
      <c r="Y507" s="31">
        <v>51982</v>
      </c>
      <c r="Z507" s="31">
        <v>32926</v>
      </c>
      <c r="AA507" s="31">
        <v>0</v>
      </c>
      <c r="AB507" s="31">
        <v>60477</v>
      </c>
      <c r="AC507" s="31">
        <v>145385</v>
      </c>
      <c r="AD507" s="31">
        <v>0</v>
      </c>
      <c r="AE507" s="31">
        <v>0</v>
      </c>
      <c r="AF507" s="90" t="s">
        <v>479</v>
      </c>
      <c r="AG507" s="31">
        <v>86399</v>
      </c>
      <c r="AH507" s="31">
        <v>17668</v>
      </c>
      <c r="AI507" s="31">
        <v>36073</v>
      </c>
      <c r="AJ507" s="31">
        <v>140140</v>
      </c>
      <c r="AK507" s="31">
        <v>0</v>
      </c>
      <c r="AL507" s="36">
        <v>10.007855459544384</v>
      </c>
      <c r="AM507" s="31">
        <v>107214</v>
      </c>
      <c r="AN507" s="31">
        <v>32926</v>
      </c>
      <c r="AO507" s="31">
        <v>0</v>
      </c>
    </row>
    <row r="508" spans="1:41" hidden="1" outlineLevel="2" x14ac:dyDescent="0.2">
      <c r="A508" s="35">
        <v>912671565</v>
      </c>
      <c r="B508" s="35" t="s">
        <v>479</v>
      </c>
      <c r="C508" s="31" t="s">
        <v>479</v>
      </c>
      <c r="D508" s="6" t="s">
        <v>330</v>
      </c>
      <c r="E508" s="90" t="s">
        <v>479</v>
      </c>
      <c r="F508" s="31">
        <v>15012</v>
      </c>
      <c r="G508" s="31">
        <v>10941</v>
      </c>
      <c r="H508" s="33">
        <v>1</v>
      </c>
      <c r="I508" s="33">
        <v>0</v>
      </c>
      <c r="J508" s="33">
        <v>4</v>
      </c>
      <c r="K508" s="33">
        <v>3</v>
      </c>
      <c r="L508" s="90" t="s">
        <v>479</v>
      </c>
      <c r="M508" s="31">
        <v>42056</v>
      </c>
      <c r="N508" s="32">
        <v>2.8014921396216361</v>
      </c>
      <c r="O508" s="31">
        <v>49</v>
      </c>
      <c r="P508" s="114" t="s">
        <v>1032</v>
      </c>
      <c r="Q508" s="31">
        <v>116198</v>
      </c>
      <c r="R508" s="32">
        <v>7.740341060484945</v>
      </c>
      <c r="S508" s="32">
        <v>2.7629351341069053</v>
      </c>
      <c r="T508" s="31">
        <v>18934</v>
      </c>
      <c r="U508" s="31">
        <v>21648</v>
      </c>
      <c r="V508" s="31">
        <v>18</v>
      </c>
      <c r="W508" s="90" t="s">
        <v>479</v>
      </c>
      <c r="X508" s="31">
        <v>15012</v>
      </c>
      <c r="Y508" s="31">
        <v>72172</v>
      </c>
      <c r="Z508" s="31">
        <v>48492</v>
      </c>
      <c r="AA508" s="31">
        <v>0</v>
      </c>
      <c r="AB508" s="31">
        <v>83836</v>
      </c>
      <c r="AC508" s="31">
        <v>204500</v>
      </c>
      <c r="AD508" s="31">
        <v>2000</v>
      </c>
      <c r="AE508" s="31">
        <v>0</v>
      </c>
      <c r="AF508" s="90" t="s">
        <v>479</v>
      </c>
      <c r="AG508" s="31">
        <v>131754</v>
      </c>
      <c r="AH508" s="31">
        <v>20500</v>
      </c>
      <c r="AI508" s="31">
        <v>37643</v>
      </c>
      <c r="AJ508" s="31">
        <v>189897</v>
      </c>
      <c r="AK508" s="31">
        <v>0</v>
      </c>
      <c r="AL508" s="36">
        <v>12.649680255795364</v>
      </c>
      <c r="AM508" s="31">
        <v>141405</v>
      </c>
      <c r="AN508" s="31">
        <v>48492</v>
      </c>
      <c r="AO508" s="31">
        <v>0</v>
      </c>
    </row>
    <row r="509" spans="1:41" outlineLevel="1" collapsed="1" x14ac:dyDescent="0.2">
      <c r="C509" s="31"/>
      <c r="D509" s="113"/>
      <c r="E509" s="90" t="s">
        <v>479</v>
      </c>
      <c r="F509" s="31">
        <v>536379</v>
      </c>
      <c r="G509" s="31">
        <v>316809</v>
      </c>
      <c r="H509" s="33">
        <v>32.023330000000001</v>
      </c>
      <c r="I509" s="33">
        <v>8</v>
      </c>
      <c r="J509" s="33">
        <v>138.38</v>
      </c>
      <c r="K509" s="33">
        <v>19.933329999999998</v>
      </c>
      <c r="L509" s="90" t="s">
        <v>479</v>
      </c>
      <c r="M509" s="31">
        <v>871917</v>
      </c>
      <c r="N509" s="32">
        <v>19.862717699802104</v>
      </c>
      <c r="O509" s="31">
        <v>833</v>
      </c>
      <c r="P509" s="114">
        <v>41</v>
      </c>
      <c r="Q509" s="31">
        <v>2596846</v>
      </c>
      <c r="R509" s="32">
        <v>4.8414386096398259</v>
      </c>
      <c r="S509" s="32">
        <v>2.978317890349655</v>
      </c>
      <c r="T509" s="31">
        <v>237575</v>
      </c>
      <c r="U509" s="31">
        <v>237847</v>
      </c>
      <c r="V509" s="31">
        <v>273</v>
      </c>
      <c r="W509" s="90" t="s">
        <v>479</v>
      </c>
      <c r="X509" s="31">
        <v>536379</v>
      </c>
      <c r="Y509" s="31">
        <v>4989783</v>
      </c>
      <c r="Z509" s="31">
        <v>2245990</v>
      </c>
      <c r="AA509" s="31">
        <v>0</v>
      </c>
      <c r="AB509" s="31">
        <v>4016917</v>
      </c>
      <c r="AC509" s="31">
        <v>11252690</v>
      </c>
      <c r="AD509" s="31">
        <v>407999</v>
      </c>
      <c r="AE509" s="31">
        <v>0</v>
      </c>
      <c r="AF509" s="90" t="s">
        <v>479</v>
      </c>
      <c r="AG509" s="31">
        <v>7768178</v>
      </c>
      <c r="AH509" s="31">
        <v>1358888</v>
      </c>
      <c r="AI509" s="31">
        <v>2185987</v>
      </c>
      <c r="AJ509" s="31">
        <v>11313053</v>
      </c>
      <c r="AK509" s="31">
        <v>1352386</v>
      </c>
      <c r="AL509" s="36">
        <v>21.091528564690265</v>
      </c>
      <c r="AM509" s="31">
        <v>9067063</v>
      </c>
      <c r="AN509" s="31">
        <v>2245990</v>
      </c>
      <c r="AO509" s="31">
        <v>0</v>
      </c>
    </row>
    <row r="510" spans="1:41" outlineLevel="1" x14ac:dyDescent="0.2">
      <c r="C510" s="31"/>
      <c r="D510" s="113"/>
      <c r="E510" s="90"/>
      <c r="I510" s="33"/>
      <c r="K510" s="33"/>
      <c r="L510" s="90"/>
      <c r="W510" s="90"/>
      <c r="Y510" s="31"/>
      <c r="Z510" s="31"/>
      <c r="AA510" s="31"/>
      <c r="AB510" s="31"/>
      <c r="AC510" s="31"/>
      <c r="AD510" s="31"/>
      <c r="AE510" s="31"/>
      <c r="AF510" s="90"/>
      <c r="AG510" s="31"/>
      <c r="AH510" s="31"/>
      <c r="AI510" s="31"/>
      <c r="AJ510" s="31"/>
      <c r="AK510" s="31"/>
      <c r="AL510" s="36"/>
      <c r="AM510" s="31"/>
      <c r="AN510" s="31"/>
      <c r="AO510" s="31"/>
    </row>
    <row r="511" spans="1:41" x14ac:dyDescent="0.2">
      <c r="C511" s="31"/>
      <c r="D511" s="113"/>
      <c r="E511" s="90" t="s">
        <v>965</v>
      </c>
      <c r="F511" s="31">
        <v>12411030</v>
      </c>
      <c r="G511" s="31">
        <v>5324185</v>
      </c>
      <c r="H511" s="33">
        <v>1281.17464</v>
      </c>
      <c r="I511" s="33">
        <v>278.24980000000005</v>
      </c>
      <c r="J511" s="33">
        <v>3208.3061500000013</v>
      </c>
      <c r="K511" s="33">
        <v>392.68317999999954</v>
      </c>
      <c r="L511" s="90" t="s">
        <v>965</v>
      </c>
      <c r="M511" s="31">
        <v>31044841</v>
      </c>
      <c r="N511" s="32">
        <v>2.5</v>
      </c>
      <c r="O511" s="31">
        <v>30158</v>
      </c>
      <c r="P511" s="114">
        <v>44305</v>
      </c>
      <c r="Q511" s="31">
        <v>61841879</v>
      </c>
      <c r="R511" s="32">
        <v>4.9828160112416136</v>
      </c>
      <c r="S511" s="32">
        <v>1.9920179008164351</v>
      </c>
      <c r="T511" s="31">
        <v>4703731</v>
      </c>
      <c r="U511" s="31">
        <v>4708430</v>
      </c>
      <c r="V511" s="31">
        <v>8007</v>
      </c>
      <c r="W511" s="90" t="s">
        <v>965</v>
      </c>
      <c r="X511" s="31">
        <v>12411030</v>
      </c>
      <c r="Y511" s="31">
        <v>245535128.15000001</v>
      </c>
      <c r="Z511" s="31">
        <v>56945988.780000001</v>
      </c>
      <c r="AA511" s="31">
        <v>1358320</v>
      </c>
      <c r="AB511" s="31">
        <v>65192298.909999996</v>
      </c>
      <c r="AC511" s="31">
        <v>369031735.83999997</v>
      </c>
      <c r="AD511" s="31">
        <v>10513399</v>
      </c>
      <c r="AE511" s="31">
        <v>526231</v>
      </c>
      <c r="AF511" s="90" t="s">
        <v>965</v>
      </c>
      <c r="AG511" s="31">
        <v>244404269</v>
      </c>
      <c r="AH511" s="31">
        <v>40654509</v>
      </c>
      <c r="AI511" s="31">
        <v>84020595</v>
      </c>
      <c r="AJ511" s="31">
        <v>369079373</v>
      </c>
      <c r="AK511" s="31">
        <v>16492798</v>
      </c>
      <c r="AL511" s="36">
        <v>29.738013122198559</v>
      </c>
      <c r="AM511" s="31">
        <v>321043648</v>
      </c>
      <c r="AN511" s="31">
        <v>47106910</v>
      </c>
      <c r="AO511" s="31">
        <v>928815</v>
      </c>
    </row>
    <row r="512" spans="1:41" x14ac:dyDescent="0.2">
      <c r="C512" s="42"/>
      <c r="D512" s="89"/>
      <c r="E512" s="90"/>
      <c r="I512" s="33"/>
      <c r="K512" s="33"/>
      <c r="L512" s="90"/>
      <c r="W512" s="90"/>
      <c r="Y512" s="31"/>
      <c r="Z512" s="31"/>
      <c r="AA512" s="31"/>
      <c r="AB512" s="31"/>
      <c r="AC512" s="31"/>
      <c r="AD512" s="31"/>
      <c r="AE512" s="31"/>
      <c r="AF512" s="90"/>
      <c r="AG512" s="31"/>
      <c r="AH512" s="31"/>
      <c r="AI512" s="31"/>
      <c r="AJ512" s="31"/>
      <c r="AK512" s="31"/>
      <c r="AL512" s="36"/>
      <c r="AM512" s="31"/>
      <c r="AN512" s="31"/>
      <c r="AO512" s="31"/>
    </row>
    <row r="513" spans="3:41" x14ac:dyDescent="0.2">
      <c r="C513" s="31"/>
      <c r="E513" s="73"/>
      <c r="I513" s="33"/>
      <c r="K513" s="33"/>
      <c r="Y513" s="31"/>
      <c r="Z513" s="31"/>
      <c r="AA513" s="31"/>
      <c r="AB513" s="31"/>
      <c r="AC513" s="31"/>
      <c r="AD513" s="31"/>
      <c r="AE513" s="31"/>
      <c r="AG513" s="31"/>
      <c r="AH513" s="31"/>
      <c r="AI513" s="31"/>
      <c r="AJ513" s="31"/>
      <c r="AK513" s="31"/>
      <c r="AL513" s="36"/>
      <c r="AM513" s="31"/>
      <c r="AN513" s="31"/>
      <c r="AO513" s="31"/>
    </row>
    <row r="514" spans="3:41" x14ac:dyDescent="0.2">
      <c r="C514" s="42"/>
      <c r="V514" s="6"/>
      <c r="AC514" s="31"/>
      <c r="AD514" s="31"/>
      <c r="AE514" s="31"/>
      <c r="AG514" s="31"/>
      <c r="AH514" s="31"/>
      <c r="AI514" s="31"/>
      <c r="AJ514" s="31"/>
      <c r="AK514" s="31"/>
      <c r="AL514" s="41"/>
      <c r="AM514" s="31"/>
      <c r="AN514" s="31"/>
      <c r="AO514" s="31"/>
    </row>
  </sheetData>
  <sortState xmlns:xlrd2="http://schemas.microsoft.com/office/spreadsheetml/2017/richdata2" ref="A8:AR479">
    <sortCondition ref="C8:C479"/>
  </sortState>
  <mergeCells count="9">
    <mergeCell ref="E2:K2"/>
    <mergeCell ref="L2:V2"/>
    <mergeCell ref="AF2:AO2"/>
    <mergeCell ref="D1:K1"/>
    <mergeCell ref="BB1:BN1"/>
    <mergeCell ref="W1:AE1"/>
    <mergeCell ref="L1:V1"/>
    <mergeCell ref="AF1:AO1"/>
    <mergeCell ref="W2:AE2"/>
  </mergeCells>
  <phoneticPr fontId="0" type="noConversion"/>
  <printOptions gridLines="1"/>
  <pageMargins left="0.78" right="0.74" top="0.8" bottom="0.48" header="0.5" footer="0.5"/>
  <pageSetup scale="84" firstPageNumber="58" pageOrder="overThenDown" orientation="landscape" useFirstPageNumber="1" r:id="rId1"/>
  <headerFooter alignWithMargins="0">
    <oddHeader>&amp;C2017 PENNSYLVANIA PUBLIC LIBRARY STATISTICS
 RESOURCES AND SERVICES OF STATE AIDED LIBRARIES&amp;R&amp;P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U390"/>
  <sheetViews>
    <sheetView view="pageLayout" topLeftCell="AK1" zoomScale="80" zoomScaleNormal="75" zoomScaleSheetLayoutView="75" zoomScalePageLayoutView="80" workbookViewId="0">
      <selection activeCell="AK1" sqref="AK1:AU1"/>
    </sheetView>
  </sheetViews>
  <sheetFormatPr defaultRowHeight="12.75" outlineLevelRow="2" x14ac:dyDescent="0.2"/>
  <cols>
    <col min="1" max="1" width="10" hidden="1" customWidth="1"/>
    <col min="2" max="2" width="4.140625" hidden="1" customWidth="1"/>
    <col min="3" max="3" width="2.85546875" style="1" hidden="1" customWidth="1"/>
    <col min="4" max="4" width="55.7109375" customWidth="1"/>
    <col min="5" max="5" width="18.140625" style="2" customWidth="1"/>
    <col min="6" max="6" width="19.28515625" style="2" customWidth="1"/>
    <col min="7" max="7" width="15.28515625" style="3" customWidth="1"/>
    <col min="8" max="8" width="16.5703125" style="3" customWidth="1"/>
    <col min="9" max="9" width="18.28515625" style="54" customWidth="1"/>
    <col min="10" max="10" width="15.42578125" style="3" customWidth="1"/>
    <col min="11" max="11" width="0.85546875" customWidth="1"/>
    <col min="12" max="12" width="0.5703125" style="1" hidden="1" customWidth="1"/>
    <col min="13" max="13" width="54.140625" customWidth="1"/>
    <col min="14" max="14" width="14.28515625" style="2" customWidth="1"/>
    <col min="15" max="15" width="9" style="3" customWidth="1"/>
    <col min="16" max="17" width="11.42578125" style="2" customWidth="1"/>
    <col min="18" max="18" width="13.5703125" style="2" customWidth="1"/>
    <col min="19" max="19" width="10.5703125" style="3" customWidth="1"/>
    <col min="20" max="20" width="8.7109375" style="3" customWidth="1"/>
    <col min="21" max="21" width="11.42578125" style="2" customWidth="1"/>
    <col min="22" max="22" width="12.7109375" style="2" customWidth="1"/>
    <col min="23" max="23" width="8.85546875" style="1" customWidth="1"/>
    <col min="24" max="24" width="0.5703125" customWidth="1"/>
    <col min="25" max="25" width="0.5703125" style="1" hidden="1" customWidth="1"/>
    <col min="26" max="26" width="51.7109375" customWidth="1"/>
    <col min="27" max="27" width="13.7109375" style="2" customWidth="1"/>
    <col min="28" max="28" width="18.7109375" style="4" customWidth="1"/>
    <col min="29" max="29" width="17.7109375" style="4" customWidth="1"/>
    <col min="30" max="30" width="14.42578125" style="4" customWidth="1"/>
    <col min="31" max="31" width="17.28515625" style="4" customWidth="1"/>
    <col min="32" max="32" width="17.140625" style="4" customWidth="1"/>
    <col min="33" max="33" width="14.42578125" style="4" customWidth="1"/>
    <col min="34" max="34" width="14.85546875" style="4" customWidth="1"/>
    <col min="35" max="35" width="0.28515625" customWidth="1"/>
    <col min="36" max="36" width="0.140625" style="1" customWidth="1"/>
    <col min="37" max="37" width="42.42578125" customWidth="1"/>
    <col min="38" max="38" width="12.42578125" style="2" customWidth="1"/>
    <col min="39" max="39" width="14.7109375" style="4" customWidth="1"/>
    <col min="40" max="40" width="15.28515625" style="4" customWidth="1"/>
    <col min="41" max="41" width="15.5703125" style="4" customWidth="1"/>
    <col min="42" max="42" width="14.42578125" style="4" customWidth="1"/>
    <col min="43" max="43" width="13.42578125" style="4" customWidth="1"/>
    <col min="44" max="44" width="9.28515625" style="5" customWidth="1"/>
    <col min="45" max="45" width="13.28515625" style="4" customWidth="1"/>
    <col min="46" max="46" width="15" style="4" customWidth="1"/>
    <col min="47" max="47" width="14.28515625" style="4" customWidth="1"/>
  </cols>
  <sheetData>
    <row r="1" spans="1:47" x14ac:dyDescent="0.2">
      <c r="C1" s="297" t="s">
        <v>1492</v>
      </c>
      <c r="D1" s="297"/>
      <c r="E1" s="297"/>
      <c r="F1" s="297"/>
      <c r="G1" s="297"/>
      <c r="H1" s="297"/>
      <c r="I1" s="297"/>
      <c r="J1" s="297"/>
      <c r="K1" s="297" t="s">
        <v>1493</v>
      </c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 t="s">
        <v>1494</v>
      </c>
      <c r="AA1" s="297"/>
      <c r="AB1" s="297"/>
      <c r="AC1" s="297"/>
      <c r="AD1" s="297"/>
      <c r="AE1" s="297"/>
      <c r="AF1" s="297"/>
      <c r="AG1" s="297"/>
      <c r="AH1" s="297"/>
      <c r="AI1" s="1"/>
      <c r="AK1" s="297" t="s">
        <v>1495</v>
      </c>
      <c r="AL1" s="297"/>
      <c r="AM1" s="297"/>
      <c r="AN1" s="297"/>
      <c r="AO1" s="297"/>
      <c r="AP1" s="297"/>
      <c r="AQ1" s="297"/>
      <c r="AR1" s="297"/>
      <c r="AS1" s="297"/>
      <c r="AT1" s="297"/>
      <c r="AU1" s="297"/>
    </row>
    <row r="2" spans="1:47" x14ac:dyDescent="0.2">
      <c r="C2" s="297" t="s">
        <v>1039</v>
      </c>
      <c r="D2" s="297"/>
      <c r="E2" s="297"/>
      <c r="F2" s="297"/>
      <c r="G2" s="297"/>
      <c r="H2" s="297"/>
      <c r="I2" s="297"/>
      <c r="J2" s="297"/>
      <c r="L2"/>
      <c r="M2" s="297" t="s">
        <v>1040</v>
      </c>
      <c r="N2" s="297"/>
      <c r="O2" s="297"/>
      <c r="P2" s="297"/>
      <c r="Q2" s="297"/>
      <c r="R2" s="297"/>
      <c r="S2" s="297"/>
      <c r="T2" s="297"/>
      <c r="U2" s="297"/>
      <c r="V2" s="297"/>
      <c r="W2" s="297"/>
      <c r="Y2"/>
      <c r="Z2" s="297" t="s">
        <v>472</v>
      </c>
      <c r="AA2" s="297"/>
      <c r="AB2" s="297"/>
      <c r="AC2" s="297"/>
      <c r="AD2" s="297"/>
      <c r="AE2" s="297"/>
      <c r="AF2" s="297"/>
      <c r="AG2" s="297"/>
      <c r="AH2" s="297"/>
      <c r="AI2" s="1"/>
      <c r="AK2" s="297" t="s">
        <v>472</v>
      </c>
      <c r="AL2" s="297"/>
      <c r="AM2" s="297"/>
      <c r="AN2" s="297"/>
      <c r="AO2" s="297"/>
      <c r="AP2" s="297"/>
      <c r="AQ2" s="297"/>
      <c r="AR2" s="297"/>
      <c r="AS2" s="297"/>
      <c r="AT2" s="297"/>
      <c r="AU2" s="297"/>
    </row>
    <row r="3" spans="1:47" x14ac:dyDescent="0.2">
      <c r="AQ3" s="1"/>
      <c r="AR3" s="43"/>
      <c r="AS3" s="1"/>
      <c r="AT3" s="1"/>
      <c r="AU3" s="1"/>
    </row>
    <row r="4" spans="1:47" s="6" customFormat="1" x14ac:dyDescent="0.2">
      <c r="A4" s="6" t="s">
        <v>487</v>
      </c>
      <c r="B4" s="6" t="s">
        <v>410</v>
      </c>
      <c r="C4" s="1"/>
      <c r="D4" s="6" t="s">
        <v>848</v>
      </c>
      <c r="E4" s="7" t="s">
        <v>356</v>
      </c>
      <c r="F4" s="7" t="s">
        <v>358</v>
      </c>
      <c r="G4" s="9" t="s">
        <v>359</v>
      </c>
      <c r="H4" s="8" t="s">
        <v>197</v>
      </c>
      <c r="I4" s="8" t="s">
        <v>198</v>
      </c>
      <c r="J4" s="9" t="s">
        <v>199</v>
      </c>
      <c r="L4" s="1"/>
      <c r="M4" s="6" t="s">
        <v>848</v>
      </c>
      <c r="N4" s="7" t="s">
        <v>200</v>
      </c>
      <c r="O4" s="9" t="s">
        <v>933</v>
      </c>
      <c r="P4" s="7" t="s">
        <v>201</v>
      </c>
      <c r="Q4" s="115" t="s">
        <v>201</v>
      </c>
      <c r="R4" s="7" t="s">
        <v>358</v>
      </c>
      <c r="S4" s="9" t="s">
        <v>202</v>
      </c>
      <c r="T4" s="9" t="s">
        <v>691</v>
      </c>
      <c r="U4" s="7" t="s">
        <v>692</v>
      </c>
      <c r="V4" s="7" t="s">
        <v>692</v>
      </c>
      <c r="W4" s="7" t="s">
        <v>579</v>
      </c>
      <c r="Y4" s="1"/>
      <c r="Z4" s="6" t="s">
        <v>848</v>
      </c>
      <c r="AA4" s="7" t="s">
        <v>356</v>
      </c>
      <c r="AB4" s="7" t="s">
        <v>358</v>
      </c>
      <c r="AC4" s="7" t="s">
        <v>693</v>
      </c>
      <c r="AD4" s="7" t="s">
        <v>694</v>
      </c>
      <c r="AE4" s="7" t="s">
        <v>198</v>
      </c>
      <c r="AF4" s="7" t="s">
        <v>358</v>
      </c>
      <c r="AG4" s="7" t="s">
        <v>142</v>
      </c>
      <c r="AH4" s="7" t="s">
        <v>470</v>
      </c>
      <c r="AJ4" s="1"/>
      <c r="AK4" s="6" t="s">
        <v>848</v>
      </c>
      <c r="AL4" s="7" t="s">
        <v>356</v>
      </c>
      <c r="AM4" s="7" t="s">
        <v>695</v>
      </c>
      <c r="AN4" s="7" t="s">
        <v>358</v>
      </c>
      <c r="AO4" s="7" t="s">
        <v>198</v>
      </c>
      <c r="AP4" s="7" t="s">
        <v>358</v>
      </c>
      <c r="AQ4" s="7" t="s">
        <v>696</v>
      </c>
      <c r="AR4" s="10" t="s">
        <v>697</v>
      </c>
      <c r="AS4" s="7" t="s">
        <v>698</v>
      </c>
      <c r="AT4" s="7" t="s">
        <v>693</v>
      </c>
      <c r="AU4" s="7" t="s">
        <v>358</v>
      </c>
    </row>
    <row r="5" spans="1:47" s="6" customFormat="1" outlineLevel="1" x14ac:dyDescent="0.2">
      <c r="C5" s="1"/>
      <c r="D5" s="6" t="s">
        <v>128</v>
      </c>
      <c r="E5" s="7" t="s">
        <v>129</v>
      </c>
      <c r="F5" s="7" t="s">
        <v>131</v>
      </c>
      <c r="G5" s="9" t="s">
        <v>132</v>
      </c>
      <c r="H5" s="8"/>
      <c r="I5" s="8" t="s">
        <v>133</v>
      </c>
      <c r="J5" s="9" t="s">
        <v>134</v>
      </c>
      <c r="L5" s="1"/>
      <c r="M5" s="6" t="s">
        <v>128</v>
      </c>
      <c r="N5" s="7" t="s">
        <v>135</v>
      </c>
      <c r="O5" s="9" t="s">
        <v>136</v>
      </c>
      <c r="P5" s="7" t="s">
        <v>137</v>
      </c>
      <c r="Q5" s="115" t="s">
        <v>137</v>
      </c>
      <c r="R5" s="7" t="s">
        <v>138</v>
      </c>
      <c r="S5" s="9" t="s">
        <v>136</v>
      </c>
      <c r="T5" s="9" t="s">
        <v>139</v>
      </c>
      <c r="U5" s="7" t="s">
        <v>140</v>
      </c>
      <c r="V5" s="7" t="s">
        <v>140</v>
      </c>
      <c r="W5" s="7" t="s">
        <v>580</v>
      </c>
      <c r="Y5" s="1"/>
      <c r="Z5" s="6" t="s">
        <v>128</v>
      </c>
      <c r="AA5" s="7" t="s">
        <v>129</v>
      </c>
      <c r="AB5" s="7" t="s">
        <v>141</v>
      </c>
      <c r="AC5" s="7" t="s">
        <v>582</v>
      </c>
      <c r="AD5" s="7" t="s">
        <v>582</v>
      </c>
      <c r="AE5" s="7" t="s">
        <v>582</v>
      </c>
      <c r="AF5" s="7" t="s">
        <v>582</v>
      </c>
      <c r="AG5" s="7" t="s">
        <v>155</v>
      </c>
      <c r="AH5" s="7" t="s">
        <v>471</v>
      </c>
      <c r="AJ5" s="1"/>
      <c r="AK5" s="6" t="s">
        <v>128</v>
      </c>
      <c r="AL5" s="7" t="s">
        <v>129</v>
      </c>
      <c r="AM5" s="7" t="s">
        <v>143</v>
      </c>
      <c r="AN5" s="7" t="s">
        <v>144</v>
      </c>
      <c r="AO5" s="7" t="s">
        <v>145</v>
      </c>
      <c r="AP5" s="7" t="s">
        <v>145</v>
      </c>
      <c r="AQ5" s="7" t="s">
        <v>146</v>
      </c>
      <c r="AR5" s="10" t="s">
        <v>146</v>
      </c>
      <c r="AS5" s="7" t="s">
        <v>145</v>
      </c>
      <c r="AT5" s="7" t="s">
        <v>145</v>
      </c>
      <c r="AU5" s="7" t="s">
        <v>694</v>
      </c>
    </row>
    <row r="6" spans="1:47" s="6" customFormat="1" outlineLevel="1" x14ac:dyDescent="0.2">
      <c r="C6" s="1"/>
      <c r="E6" s="7" t="s">
        <v>147</v>
      </c>
      <c r="F6" s="7" t="s">
        <v>149</v>
      </c>
      <c r="G6" s="9" t="s">
        <v>150</v>
      </c>
      <c r="H6" s="9" t="s">
        <v>150</v>
      </c>
      <c r="I6" s="8" t="s">
        <v>150</v>
      </c>
      <c r="J6" s="9" t="s">
        <v>150</v>
      </c>
      <c r="L6" s="1"/>
      <c r="N6" s="7" t="s">
        <v>151</v>
      </c>
      <c r="O6" s="9"/>
      <c r="P6" s="7" t="s">
        <v>152</v>
      </c>
      <c r="Q6" s="116" t="s">
        <v>1014</v>
      </c>
      <c r="R6" s="7"/>
      <c r="S6" s="9"/>
      <c r="T6" s="9"/>
      <c r="U6" s="7" t="s">
        <v>153</v>
      </c>
      <c r="V6" s="7" t="s">
        <v>154</v>
      </c>
      <c r="W6" s="7" t="s">
        <v>581</v>
      </c>
      <c r="Y6" s="1"/>
      <c r="AA6" s="7" t="s">
        <v>147</v>
      </c>
      <c r="AB6" s="7" t="s">
        <v>582</v>
      </c>
      <c r="AC6" s="7"/>
      <c r="AD6" s="7"/>
      <c r="AE6" s="7"/>
      <c r="AF6" s="7"/>
      <c r="AG6" s="7" t="s">
        <v>582</v>
      </c>
      <c r="AH6" s="7" t="s">
        <v>469</v>
      </c>
      <c r="AJ6" s="1"/>
      <c r="AL6" s="7" t="s">
        <v>147</v>
      </c>
      <c r="AM6" s="7" t="s">
        <v>156</v>
      </c>
      <c r="AN6" s="7" t="s">
        <v>157</v>
      </c>
      <c r="AO6" s="7" t="s">
        <v>358</v>
      </c>
      <c r="AP6" s="7" t="s">
        <v>158</v>
      </c>
      <c r="AQ6" s="7" t="s">
        <v>159</v>
      </c>
      <c r="AR6" s="10"/>
      <c r="AS6" s="7" t="s">
        <v>158</v>
      </c>
      <c r="AT6" s="7" t="s">
        <v>158</v>
      </c>
      <c r="AU6" s="7" t="s">
        <v>158</v>
      </c>
    </row>
    <row r="7" spans="1:47" outlineLevel="1" x14ac:dyDescent="0.2">
      <c r="B7" s="6"/>
      <c r="AQ7" s="11"/>
    </row>
    <row r="8" spans="1:47" hidden="1" outlineLevel="2" x14ac:dyDescent="0.2">
      <c r="A8">
        <v>912010453</v>
      </c>
      <c r="B8" t="s">
        <v>160</v>
      </c>
      <c r="C8" s="1" t="s">
        <v>328</v>
      </c>
      <c r="D8" t="s">
        <v>329</v>
      </c>
      <c r="E8" s="31">
        <v>91576</v>
      </c>
      <c r="F8" s="31">
        <v>66010</v>
      </c>
      <c r="G8" s="33">
        <v>10</v>
      </c>
      <c r="H8" s="33">
        <v>6</v>
      </c>
      <c r="I8" s="33">
        <v>24.5</v>
      </c>
      <c r="J8" s="33">
        <v>1.25</v>
      </c>
      <c r="K8">
        <v>1</v>
      </c>
      <c r="L8" s="1" t="s">
        <v>328</v>
      </c>
      <c r="M8" t="s">
        <v>329</v>
      </c>
      <c r="N8" s="31">
        <v>133030</v>
      </c>
      <c r="O8" s="32">
        <v>1.4526731894819604</v>
      </c>
      <c r="P8" s="31">
        <v>132</v>
      </c>
      <c r="Q8" s="31">
        <v>41</v>
      </c>
      <c r="R8" s="31">
        <v>522309</v>
      </c>
      <c r="S8" s="32">
        <v>5.7035577007076093</v>
      </c>
      <c r="T8" s="32">
        <v>3.9262497181086973</v>
      </c>
      <c r="U8" s="31">
        <v>14744</v>
      </c>
      <c r="V8" s="31">
        <v>19601</v>
      </c>
      <c r="W8" s="31">
        <v>45</v>
      </c>
      <c r="X8">
        <v>1</v>
      </c>
      <c r="Y8" s="1" t="s">
        <v>328</v>
      </c>
      <c r="Z8" t="s">
        <v>329</v>
      </c>
      <c r="AA8" s="31">
        <v>91576</v>
      </c>
      <c r="AB8" s="31">
        <v>1019978</v>
      </c>
      <c r="AC8" s="31">
        <v>565441</v>
      </c>
      <c r="AD8" s="31">
        <v>0</v>
      </c>
      <c r="AE8" s="31">
        <v>493134</v>
      </c>
      <c r="AF8" s="31">
        <v>2078553</v>
      </c>
      <c r="AG8" s="31">
        <v>1000</v>
      </c>
      <c r="AH8" s="31">
        <v>0</v>
      </c>
      <c r="AI8">
        <v>1</v>
      </c>
      <c r="AJ8" s="1" t="s">
        <v>328</v>
      </c>
      <c r="AK8" t="s">
        <v>329</v>
      </c>
      <c r="AL8" s="31">
        <v>91576</v>
      </c>
      <c r="AM8" s="31">
        <v>1547251</v>
      </c>
      <c r="AN8" s="31">
        <v>350554</v>
      </c>
      <c r="AO8" s="31">
        <v>447627</v>
      </c>
      <c r="AP8" s="31">
        <v>2345432</v>
      </c>
      <c r="AQ8" s="31">
        <v>0</v>
      </c>
      <c r="AR8" s="36">
        <v>2.2994927341570111</v>
      </c>
      <c r="AS8" s="31">
        <v>1779991</v>
      </c>
      <c r="AT8" s="31">
        <v>565441</v>
      </c>
      <c r="AU8" s="31">
        <v>0</v>
      </c>
    </row>
    <row r="9" spans="1:47" hidden="1" outlineLevel="2" x14ac:dyDescent="0.2">
      <c r="A9">
        <v>912010303</v>
      </c>
      <c r="B9" t="s">
        <v>160</v>
      </c>
      <c r="C9" s="1" t="s">
        <v>330</v>
      </c>
      <c r="D9" t="s">
        <v>331</v>
      </c>
      <c r="E9" s="31">
        <v>9831</v>
      </c>
      <c r="F9" s="31">
        <v>8259</v>
      </c>
      <c r="G9" s="33">
        <v>1</v>
      </c>
      <c r="H9" s="33">
        <v>0</v>
      </c>
      <c r="I9" s="33">
        <v>2.875</v>
      </c>
      <c r="J9" s="33">
        <v>0.85</v>
      </c>
      <c r="K9">
        <v>2</v>
      </c>
      <c r="L9" s="1" t="s">
        <v>330</v>
      </c>
      <c r="M9" t="s">
        <v>331</v>
      </c>
      <c r="N9" s="31">
        <v>28227</v>
      </c>
      <c r="O9" s="32">
        <v>2.8712236801953006</v>
      </c>
      <c r="P9" s="31">
        <v>49</v>
      </c>
      <c r="Q9" s="31">
        <v>0</v>
      </c>
      <c r="R9" s="31">
        <v>111337</v>
      </c>
      <c r="S9" s="32">
        <v>11.325094090123081</v>
      </c>
      <c r="T9" s="32">
        <v>3.9443440677365644</v>
      </c>
      <c r="U9" s="31">
        <v>14022</v>
      </c>
      <c r="V9" s="31">
        <v>12505</v>
      </c>
      <c r="W9" s="31">
        <v>14</v>
      </c>
      <c r="X9">
        <v>2</v>
      </c>
      <c r="Y9" s="1" t="s">
        <v>330</v>
      </c>
      <c r="Z9" t="s">
        <v>331</v>
      </c>
      <c r="AA9" s="31">
        <v>9831</v>
      </c>
      <c r="AB9" s="31">
        <v>115368</v>
      </c>
      <c r="AC9" s="31">
        <v>26702</v>
      </c>
      <c r="AD9" s="31">
        <v>0</v>
      </c>
      <c r="AE9" s="31">
        <v>132038</v>
      </c>
      <c r="AF9" s="31">
        <v>274108</v>
      </c>
      <c r="AG9" s="31">
        <v>600</v>
      </c>
      <c r="AH9" s="31">
        <v>0</v>
      </c>
      <c r="AI9">
        <v>2</v>
      </c>
      <c r="AJ9" s="1" t="s">
        <v>330</v>
      </c>
      <c r="AK9" t="s">
        <v>331</v>
      </c>
      <c r="AL9" s="31">
        <v>9831</v>
      </c>
      <c r="AM9" s="31">
        <v>130037</v>
      </c>
      <c r="AN9" s="31">
        <v>30141</v>
      </c>
      <c r="AO9" s="31">
        <v>140195</v>
      </c>
      <c r="AP9" s="31">
        <v>300373</v>
      </c>
      <c r="AQ9" s="31">
        <v>1352386</v>
      </c>
      <c r="AR9" s="36">
        <v>2.6036075861590735</v>
      </c>
      <c r="AS9" s="31">
        <v>273671</v>
      </c>
      <c r="AT9" s="31">
        <v>26702</v>
      </c>
      <c r="AU9" s="31">
        <v>0</v>
      </c>
    </row>
    <row r="10" spans="1:47" outlineLevel="1" collapsed="1" x14ac:dyDescent="0.2">
      <c r="A10" t="s">
        <v>187</v>
      </c>
      <c r="B10" s="20" t="s">
        <v>753</v>
      </c>
      <c r="D10" t="s">
        <v>329</v>
      </c>
      <c r="E10" s="2">
        <v>101407</v>
      </c>
      <c r="F10" s="2">
        <v>74269</v>
      </c>
      <c r="G10" s="3">
        <v>11</v>
      </c>
      <c r="H10" s="3">
        <v>6</v>
      </c>
      <c r="I10" s="54">
        <v>27.375</v>
      </c>
      <c r="J10" s="3">
        <v>2.1</v>
      </c>
      <c r="M10" t="s">
        <v>329</v>
      </c>
      <c r="N10" s="2">
        <v>161257</v>
      </c>
      <c r="O10" s="3">
        <v>1.5901959430808523</v>
      </c>
      <c r="P10" s="2">
        <v>181</v>
      </c>
      <c r="Q10" s="2">
        <v>41</v>
      </c>
      <c r="R10" s="2">
        <v>633646</v>
      </c>
      <c r="S10" s="3">
        <v>6.2485429999901392</v>
      </c>
      <c r="T10" s="3">
        <v>3.929417017555827</v>
      </c>
      <c r="U10" s="2">
        <v>28766</v>
      </c>
      <c r="V10" s="2">
        <v>32106</v>
      </c>
      <c r="W10" s="2">
        <v>59</v>
      </c>
      <c r="Z10" t="s">
        <v>329</v>
      </c>
      <c r="AA10" s="2">
        <v>101407</v>
      </c>
      <c r="AB10" s="2">
        <v>1135346</v>
      </c>
      <c r="AC10" s="2">
        <v>592143</v>
      </c>
      <c r="AD10" s="2">
        <v>0</v>
      </c>
      <c r="AE10" s="2">
        <v>625172</v>
      </c>
      <c r="AF10" s="2">
        <v>2352661</v>
      </c>
      <c r="AG10" s="2">
        <v>1600</v>
      </c>
      <c r="AH10" s="2">
        <v>0</v>
      </c>
      <c r="AK10" t="s">
        <v>329</v>
      </c>
      <c r="AL10" s="2">
        <v>101407</v>
      </c>
      <c r="AM10" s="2">
        <v>1677288</v>
      </c>
      <c r="AN10" s="2">
        <v>380695</v>
      </c>
      <c r="AO10" s="2">
        <v>587822</v>
      </c>
      <c r="AP10" s="2">
        <v>2645805</v>
      </c>
      <c r="AQ10" s="2">
        <v>1352386</v>
      </c>
      <c r="AR10" s="44">
        <v>26.090950328872761</v>
      </c>
      <c r="AS10" s="2">
        <v>2053662</v>
      </c>
      <c r="AT10" s="2">
        <v>592143</v>
      </c>
      <c r="AU10" s="2">
        <v>0</v>
      </c>
    </row>
    <row r="11" spans="1:47" hidden="1" outlineLevel="2" x14ac:dyDescent="0.2">
      <c r="A11">
        <v>902024075</v>
      </c>
      <c r="B11" t="s">
        <v>332</v>
      </c>
      <c r="C11" s="1" t="s">
        <v>328</v>
      </c>
      <c r="D11" t="s">
        <v>333</v>
      </c>
      <c r="E11" s="31">
        <v>0</v>
      </c>
      <c r="F11" s="31">
        <v>5164</v>
      </c>
      <c r="G11" s="33">
        <v>4.5</v>
      </c>
      <c r="H11" s="33">
        <v>0</v>
      </c>
      <c r="I11" s="33">
        <v>6.2</v>
      </c>
      <c r="J11" s="33">
        <v>0</v>
      </c>
      <c r="K11">
        <v>3</v>
      </c>
      <c r="L11" s="1" t="s">
        <v>328</v>
      </c>
      <c r="M11" t="s">
        <v>333</v>
      </c>
      <c r="N11" s="31">
        <v>36901</v>
      </c>
      <c r="O11" s="32">
        <v>0</v>
      </c>
      <c r="P11" s="31">
        <v>15</v>
      </c>
      <c r="Q11" s="31">
        <v>265</v>
      </c>
      <c r="R11" s="31">
        <v>61979</v>
      </c>
      <c r="S11" s="32">
        <v>0</v>
      </c>
      <c r="T11" s="32">
        <v>1.6796021788027424</v>
      </c>
      <c r="U11" s="31">
        <v>18328</v>
      </c>
      <c r="V11" s="31">
        <v>22479</v>
      </c>
      <c r="W11" s="31">
        <v>0</v>
      </c>
      <c r="X11">
        <v>3</v>
      </c>
      <c r="Y11" s="1" t="s">
        <v>328</v>
      </c>
      <c r="Z11" t="s">
        <v>333</v>
      </c>
      <c r="AA11" s="31">
        <v>0</v>
      </c>
      <c r="AB11" s="31">
        <v>533940</v>
      </c>
      <c r="AC11" s="31">
        <v>501629</v>
      </c>
      <c r="AD11" s="31">
        <v>26685</v>
      </c>
      <c r="AE11" s="31">
        <v>580993</v>
      </c>
      <c r="AF11" s="31">
        <v>1643247</v>
      </c>
      <c r="AG11" s="31">
        <v>5515</v>
      </c>
      <c r="AH11" s="31">
        <v>0</v>
      </c>
      <c r="AI11">
        <v>3</v>
      </c>
      <c r="AJ11" s="1" t="s">
        <v>328</v>
      </c>
      <c r="AK11" t="s">
        <v>333</v>
      </c>
      <c r="AL11" s="31">
        <v>0</v>
      </c>
      <c r="AM11" s="31">
        <v>738040</v>
      </c>
      <c r="AN11" s="31">
        <v>59768</v>
      </c>
      <c r="AO11" s="31">
        <v>795263</v>
      </c>
      <c r="AP11" s="31">
        <v>1593071</v>
      </c>
      <c r="AQ11" s="31">
        <v>0</v>
      </c>
      <c r="AR11" s="36">
        <v>2.9836142637749559</v>
      </c>
      <c r="AS11" s="31">
        <v>1064757</v>
      </c>
      <c r="AT11" s="31">
        <v>501629</v>
      </c>
      <c r="AU11" s="31">
        <v>26685</v>
      </c>
    </row>
    <row r="12" spans="1:47" hidden="1" outlineLevel="2" x14ac:dyDescent="0.2">
      <c r="A12">
        <v>902020213</v>
      </c>
      <c r="B12" t="s">
        <v>332</v>
      </c>
      <c r="C12" s="1" t="s">
        <v>330</v>
      </c>
      <c r="D12" t="s">
        <v>334</v>
      </c>
      <c r="E12" s="31">
        <v>8370</v>
      </c>
      <c r="F12" s="31">
        <v>3830</v>
      </c>
      <c r="G12" s="33">
        <v>1</v>
      </c>
      <c r="H12" s="33">
        <v>0</v>
      </c>
      <c r="I12" s="33">
        <v>3</v>
      </c>
      <c r="J12" s="33">
        <v>0</v>
      </c>
      <c r="K12">
        <v>4</v>
      </c>
      <c r="L12" s="1" t="s">
        <v>330</v>
      </c>
      <c r="M12" t="s">
        <v>334</v>
      </c>
      <c r="N12" s="31">
        <v>18285</v>
      </c>
      <c r="O12" s="32">
        <v>2.1845878136200718</v>
      </c>
      <c r="P12" s="31">
        <v>27</v>
      </c>
      <c r="Q12" s="31">
        <v>265</v>
      </c>
      <c r="R12" s="31">
        <v>64210</v>
      </c>
      <c r="S12" s="32">
        <v>7.6714456391875743</v>
      </c>
      <c r="T12" s="32">
        <v>3.5116215477167079</v>
      </c>
      <c r="U12" s="31">
        <v>16739</v>
      </c>
      <c r="V12" s="31">
        <v>26040</v>
      </c>
      <c r="W12" s="31">
        <v>8</v>
      </c>
      <c r="X12">
        <v>4</v>
      </c>
      <c r="Y12" s="1" t="s">
        <v>330</v>
      </c>
      <c r="Z12" t="s">
        <v>334</v>
      </c>
      <c r="AA12" s="31">
        <v>8370</v>
      </c>
      <c r="AB12" s="31">
        <v>205956</v>
      </c>
      <c r="AC12" s="31">
        <v>31958</v>
      </c>
      <c r="AD12" s="31">
        <v>313</v>
      </c>
      <c r="AE12" s="31">
        <v>29637</v>
      </c>
      <c r="AF12" s="31">
        <v>267864</v>
      </c>
      <c r="AG12" s="31">
        <v>0</v>
      </c>
      <c r="AH12" s="31">
        <v>0</v>
      </c>
      <c r="AI12">
        <v>4</v>
      </c>
      <c r="AJ12" s="1" t="s">
        <v>330</v>
      </c>
      <c r="AK12" t="s">
        <v>334</v>
      </c>
      <c r="AL12" s="31">
        <v>8370</v>
      </c>
      <c r="AM12" s="31">
        <v>173070</v>
      </c>
      <c r="AN12" s="31">
        <v>22273</v>
      </c>
      <c r="AO12" s="31">
        <v>35733</v>
      </c>
      <c r="AP12" s="31">
        <v>231076</v>
      </c>
      <c r="AQ12" s="31">
        <v>0</v>
      </c>
      <c r="AR12" s="36">
        <v>1.121967798947348</v>
      </c>
      <c r="AS12" s="31">
        <v>199118</v>
      </c>
      <c r="AT12" s="31">
        <v>31958</v>
      </c>
      <c r="AU12" s="31">
        <v>0</v>
      </c>
    </row>
    <row r="13" spans="1:47" hidden="1" outlineLevel="2" x14ac:dyDescent="0.2">
      <c r="A13">
        <v>902020543</v>
      </c>
      <c r="B13" t="s">
        <v>332</v>
      </c>
      <c r="C13" s="1" t="s">
        <v>330</v>
      </c>
      <c r="D13" t="s">
        <v>335</v>
      </c>
      <c r="E13" s="31">
        <v>7972</v>
      </c>
      <c r="F13" s="31">
        <v>4045</v>
      </c>
      <c r="G13" s="33">
        <v>2.5</v>
      </c>
      <c r="H13" s="33">
        <v>0</v>
      </c>
      <c r="I13" s="33">
        <v>1.925</v>
      </c>
      <c r="J13" s="33">
        <v>0.27500000000000002</v>
      </c>
      <c r="K13">
        <v>5</v>
      </c>
      <c r="L13" s="1" t="s">
        <v>330</v>
      </c>
      <c r="M13" t="s">
        <v>335</v>
      </c>
      <c r="N13" s="31">
        <v>22306</v>
      </c>
      <c r="O13" s="32">
        <v>2.7980431510286001</v>
      </c>
      <c r="P13" s="31">
        <v>43</v>
      </c>
      <c r="Q13" s="31">
        <v>265</v>
      </c>
      <c r="R13" s="31">
        <v>69540</v>
      </c>
      <c r="S13" s="32">
        <v>8.7230306071249366</v>
      </c>
      <c r="T13" s="32">
        <v>3.1175468483816013</v>
      </c>
      <c r="U13" s="31">
        <v>18310</v>
      </c>
      <c r="V13" s="31">
        <v>23993</v>
      </c>
      <c r="W13" s="31">
        <v>14</v>
      </c>
      <c r="X13">
        <v>5</v>
      </c>
      <c r="Y13" s="1" t="s">
        <v>330</v>
      </c>
      <c r="Z13" t="s">
        <v>335</v>
      </c>
      <c r="AA13" s="31">
        <v>7972</v>
      </c>
      <c r="AB13" s="31">
        <v>136619</v>
      </c>
      <c r="AC13" s="31">
        <v>32232</v>
      </c>
      <c r="AD13" s="31">
        <v>0</v>
      </c>
      <c r="AE13" s="31">
        <v>78811</v>
      </c>
      <c r="AF13" s="31">
        <v>247662</v>
      </c>
      <c r="AG13" s="31">
        <v>0</v>
      </c>
      <c r="AH13" s="31">
        <v>0</v>
      </c>
      <c r="AI13">
        <v>5</v>
      </c>
      <c r="AJ13" s="1" t="s">
        <v>330</v>
      </c>
      <c r="AK13" t="s">
        <v>335</v>
      </c>
      <c r="AL13" s="31">
        <v>7972</v>
      </c>
      <c r="AM13" s="31">
        <v>148622</v>
      </c>
      <c r="AN13" s="31">
        <v>30523</v>
      </c>
      <c r="AO13" s="31">
        <v>59041</v>
      </c>
      <c r="AP13" s="31">
        <v>238186</v>
      </c>
      <c r="AQ13" s="31">
        <v>0</v>
      </c>
      <c r="AR13" s="36">
        <v>1.7434324654696638</v>
      </c>
      <c r="AS13" s="31">
        <v>205954</v>
      </c>
      <c r="AT13" s="31">
        <v>32232</v>
      </c>
      <c r="AU13" s="31">
        <v>0</v>
      </c>
    </row>
    <row r="14" spans="1:47" hidden="1" outlineLevel="2" x14ac:dyDescent="0.2">
      <c r="A14">
        <v>902020093</v>
      </c>
      <c r="B14" t="s">
        <v>332</v>
      </c>
      <c r="C14" s="1" t="s">
        <v>330</v>
      </c>
      <c r="D14" t="s">
        <v>336</v>
      </c>
      <c r="E14" s="31">
        <v>4705</v>
      </c>
      <c r="F14" s="31">
        <v>2293</v>
      </c>
      <c r="G14" s="33">
        <v>2.0750000000000002</v>
      </c>
      <c r="H14" s="33">
        <v>0</v>
      </c>
      <c r="I14" s="33">
        <v>1.7250000000000001</v>
      </c>
      <c r="J14" s="33">
        <v>0.125</v>
      </c>
      <c r="K14">
        <v>6</v>
      </c>
      <c r="L14" s="1" t="s">
        <v>330</v>
      </c>
      <c r="M14" t="s">
        <v>336</v>
      </c>
      <c r="N14" s="31">
        <v>19373</v>
      </c>
      <c r="O14" s="32">
        <v>4.1175345377258239</v>
      </c>
      <c r="P14" s="31">
        <v>32</v>
      </c>
      <c r="Q14" s="31">
        <v>265</v>
      </c>
      <c r="R14" s="31">
        <v>48086</v>
      </c>
      <c r="S14" s="32">
        <v>10.2201912858661</v>
      </c>
      <c r="T14" s="32">
        <v>2.4821142827646723</v>
      </c>
      <c r="U14" s="31">
        <v>15308</v>
      </c>
      <c r="V14" s="31">
        <v>23007</v>
      </c>
      <c r="W14" s="31">
        <v>10</v>
      </c>
      <c r="X14">
        <v>6</v>
      </c>
      <c r="Y14" s="1" t="s">
        <v>330</v>
      </c>
      <c r="Z14" t="s">
        <v>336</v>
      </c>
      <c r="AA14" s="31">
        <v>4705</v>
      </c>
      <c r="AB14" s="31">
        <v>100777</v>
      </c>
      <c r="AC14" s="31">
        <v>11387</v>
      </c>
      <c r="AD14" s="31">
        <v>0</v>
      </c>
      <c r="AE14" s="31">
        <v>83223</v>
      </c>
      <c r="AF14" s="31">
        <v>195387</v>
      </c>
      <c r="AG14" s="31">
        <v>0</v>
      </c>
      <c r="AH14" s="31">
        <v>0</v>
      </c>
      <c r="AI14">
        <v>6</v>
      </c>
      <c r="AJ14" s="1" t="s">
        <v>330</v>
      </c>
      <c r="AK14" t="s">
        <v>336</v>
      </c>
      <c r="AL14" s="31">
        <v>4705</v>
      </c>
      <c r="AM14" s="31">
        <v>96524</v>
      </c>
      <c r="AN14" s="31">
        <v>15957</v>
      </c>
      <c r="AO14" s="31">
        <v>17193</v>
      </c>
      <c r="AP14" s="31">
        <v>129674</v>
      </c>
      <c r="AQ14" s="31">
        <v>0</v>
      </c>
      <c r="AR14" s="36">
        <v>1.2867420145469701</v>
      </c>
      <c r="AS14" s="31">
        <v>118287</v>
      </c>
      <c r="AT14" s="31">
        <v>11387</v>
      </c>
      <c r="AU14" s="31">
        <v>0</v>
      </c>
    </row>
    <row r="15" spans="1:47" hidden="1" outlineLevel="2" x14ac:dyDescent="0.2">
      <c r="A15">
        <v>902020123</v>
      </c>
      <c r="B15" t="s">
        <v>332</v>
      </c>
      <c r="C15" s="1" t="s">
        <v>330</v>
      </c>
      <c r="D15" t="s">
        <v>337</v>
      </c>
      <c r="E15" s="31">
        <v>19767</v>
      </c>
      <c r="F15" s="31">
        <v>3356</v>
      </c>
      <c r="G15" s="33">
        <v>3.0133299999999998</v>
      </c>
      <c r="H15" s="33">
        <v>1.0133300000000001</v>
      </c>
      <c r="I15" s="33">
        <v>2.08</v>
      </c>
      <c r="J15" s="33">
        <v>0.53332999999999997</v>
      </c>
      <c r="K15">
        <v>7</v>
      </c>
      <c r="L15" s="1" t="s">
        <v>330</v>
      </c>
      <c r="M15" t="s">
        <v>337</v>
      </c>
      <c r="N15" s="31">
        <v>23865</v>
      </c>
      <c r="O15" s="32">
        <v>1.2073152223402641</v>
      </c>
      <c r="P15" s="31">
        <v>29</v>
      </c>
      <c r="Q15" s="31">
        <v>265</v>
      </c>
      <c r="R15" s="31">
        <v>59962</v>
      </c>
      <c r="S15" s="32">
        <v>3.0334395710021753</v>
      </c>
      <c r="T15" s="32">
        <v>2.512549759061387</v>
      </c>
      <c r="U15" s="31">
        <v>31065</v>
      </c>
      <c r="V15" s="31">
        <v>11895</v>
      </c>
      <c r="W15" s="31">
        <v>8</v>
      </c>
      <c r="X15">
        <v>7</v>
      </c>
      <c r="Y15" s="1" t="s">
        <v>330</v>
      </c>
      <c r="Z15" t="s">
        <v>337</v>
      </c>
      <c r="AA15" s="31">
        <v>19767</v>
      </c>
      <c r="AB15" s="31">
        <v>459230</v>
      </c>
      <c r="AC15" s="31">
        <v>69891</v>
      </c>
      <c r="AD15" s="31">
        <v>0</v>
      </c>
      <c r="AE15" s="31">
        <v>45245</v>
      </c>
      <c r="AF15" s="31">
        <v>574366</v>
      </c>
      <c r="AG15" s="31">
        <v>0</v>
      </c>
      <c r="AH15" s="31">
        <v>0</v>
      </c>
      <c r="AI15">
        <v>7</v>
      </c>
      <c r="AJ15" s="1" t="s">
        <v>330</v>
      </c>
      <c r="AK15" t="s">
        <v>337</v>
      </c>
      <c r="AL15" s="31">
        <v>19767</v>
      </c>
      <c r="AM15" s="31">
        <v>237937</v>
      </c>
      <c r="AN15" s="31">
        <v>47527</v>
      </c>
      <c r="AO15" s="31">
        <v>98295</v>
      </c>
      <c r="AP15" s="31">
        <v>383759</v>
      </c>
      <c r="AQ15" s="31">
        <v>47177</v>
      </c>
      <c r="AR15" s="36">
        <v>0.83565751366417695</v>
      </c>
      <c r="AS15" s="31">
        <v>313868</v>
      </c>
      <c r="AT15" s="31">
        <v>69891</v>
      </c>
      <c r="AU15" s="31">
        <v>0</v>
      </c>
    </row>
    <row r="16" spans="1:47" hidden="1" outlineLevel="2" x14ac:dyDescent="0.2">
      <c r="A16" s="14">
        <v>902020303</v>
      </c>
      <c r="B16" t="s">
        <v>332</v>
      </c>
      <c r="C16" s="1" t="s">
        <v>330</v>
      </c>
      <c r="D16" t="s">
        <v>561</v>
      </c>
      <c r="E16" s="31">
        <v>32313</v>
      </c>
      <c r="F16" s="31">
        <v>13340</v>
      </c>
      <c r="G16" s="33">
        <v>6.375</v>
      </c>
      <c r="H16" s="33">
        <v>0</v>
      </c>
      <c r="I16" s="33">
        <v>13.3</v>
      </c>
      <c r="J16" s="33">
        <v>0.17499999999999999</v>
      </c>
      <c r="L16" s="1" t="s">
        <v>330</v>
      </c>
      <c r="M16" t="s">
        <v>561</v>
      </c>
      <c r="N16" s="31">
        <v>94092</v>
      </c>
      <c r="O16" s="32">
        <v>2.9118930461424193</v>
      </c>
      <c r="P16" s="31">
        <v>98</v>
      </c>
      <c r="Q16" s="31">
        <v>265</v>
      </c>
      <c r="R16" s="31">
        <v>327391</v>
      </c>
      <c r="S16" s="32">
        <v>10.131866431467211</v>
      </c>
      <c r="T16" s="32">
        <v>3.4794775326276408</v>
      </c>
      <c r="U16" s="31">
        <v>57606</v>
      </c>
      <c r="V16" s="31">
        <v>97865</v>
      </c>
      <c r="W16" s="31">
        <v>28</v>
      </c>
      <c r="Y16" s="1" t="s">
        <v>330</v>
      </c>
      <c r="Z16" t="s">
        <v>561</v>
      </c>
      <c r="AA16" s="31">
        <v>32313</v>
      </c>
      <c r="AB16" s="31">
        <v>851401</v>
      </c>
      <c r="AC16" s="31">
        <v>123385</v>
      </c>
      <c r="AD16" s="31">
        <v>0</v>
      </c>
      <c r="AE16" s="31">
        <v>58142</v>
      </c>
      <c r="AF16" s="31">
        <v>1032928</v>
      </c>
      <c r="AG16" s="31">
        <v>0</v>
      </c>
      <c r="AH16" s="31">
        <v>0</v>
      </c>
      <c r="AJ16" s="1" t="s">
        <v>330</v>
      </c>
      <c r="AK16" t="s">
        <v>561</v>
      </c>
      <c r="AL16" s="31">
        <v>32313</v>
      </c>
      <c r="AM16" s="31">
        <v>786059</v>
      </c>
      <c r="AN16" s="31">
        <v>133481</v>
      </c>
      <c r="AO16" s="31">
        <v>97530</v>
      </c>
      <c r="AP16" s="31">
        <v>1017070</v>
      </c>
      <c r="AQ16" s="31">
        <v>0</v>
      </c>
      <c r="AR16" s="36">
        <v>1.1945839856894696</v>
      </c>
      <c r="AS16" s="31">
        <v>893685</v>
      </c>
      <c r="AT16" s="31">
        <v>123385</v>
      </c>
      <c r="AU16" s="31">
        <v>0</v>
      </c>
    </row>
    <row r="17" spans="1:47" hidden="1" outlineLevel="2" x14ac:dyDescent="0.2">
      <c r="A17">
        <v>902020393</v>
      </c>
      <c r="B17" t="s">
        <v>332</v>
      </c>
      <c r="C17" s="1" t="s">
        <v>330</v>
      </c>
      <c r="D17" t="s">
        <v>714</v>
      </c>
      <c r="E17" s="31">
        <v>14987</v>
      </c>
      <c r="F17" s="31">
        <v>3439</v>
      </c>
      <c r="G17" s="33">
        <v>2.2857099999999999</v>
      </c>
      <c r="H17" s="33">
        <v>0</v>
      </c>
      <c r="I17" s="33">
        <v>5.5428600000000001</v>
      </c>
      <c r="J17" s="33">
        <v>0</v>
      </c>
      <c r="K17">
        <v>8</v>
      </c>
      <c r="L17" s="1" t="s">
        <v>330</v>
      </c>
      <c r="M17" t="s">
        <v>714</v>
      </c>
      <c r="N17" s="31">
        <v>29460</v>
      </c>
      <c r="O17" s="32">
        <v>1.9657036097951559</v>
      </c>
      <c r="P17" s="31">
        <v>50</v>
      </c>
      <c r="Q17" s="31">
        <v>265</v>
      </c>
      <c r="R17" s="31">
        <v>25057</v>
      </c>
      <c r="S17" s="32">
        <v>1.6719156602388736</v>
      </c>
      <c r="T17" s="32">
        <v>0.85054310930074672</v>
      </c>
      <c r="U17" s="31">
        <v>18997</v>
      </c>
      <c r="V17" s="31">
        <v>7710</v>
      </c>
      <c r="W17" s="31">
        <v>13</v>
      </c>
      <c r="X17">
        <v>8</v>
      </c>
      <c r="Y17" s="1" t="s">
        <v>330</v>
      </c>
      <c r="Z17" t="s">
        <v>714</v>
      </c>
      <c r="AA17" s="31">
        <v>14987</v>
      </c>
      <c r="AB17" s="31">
        <v>126562</v>
      </c>
      <c r="AC17" s="31">
        <v>58408</v>
      </c>
      <c r="AD17" s="31">
        <v>0</v>
      </c>
      <c r="AE17" s="31">
        <v>106919</v>
      </c>
      <c r="AF17" s="31">
        <v>291889</v>
      </c>
      <c r="AG17" s="31">
        <v>11000</v>
      </c>
      <c r="AH17" s="31">
        <v>0</v>
      </c>
      <c r="AI17">
        <v>8</v>
      </c>
      <c r="AJ17" s="1" t="s">
        <v>330</v>
      </c>
      <c r="AK17" t="s">
        <v>714</v>
      </c>
      <c r="AL17" s="31">
        <v>14987</v>
      </c>
      <c r="AM17" s="31">
        <v>222162</v>
      </c>
      <c r="AN17" s="31">
        <v>29109</v>
      </c>
      <c r="AO17" s="31">
        <v>98595</v>
      </c>
      <c r="AP17" s="31">
        <v>349866</v>
      </c>
      <c r="AQ17" s="31">
        <v>0</v>
      </c>
      <c r="AR17" s="36">
        <v>2.7643842543575481</v>
      </c>
      <c r="AS17" s="31">
        <v>291458</v>
      </c>
      <c r="AT17" s="31">
        <v>58408</v>
      </c>
      <c r="AU17" s="31">
        <v>0</v>
      </c>
    </row>
    <row r="18" spans="1:47" hidden="1" outlineLevel="2" x14ac:dyDescent="0.2">
      <c r="A18">
        <v>902020483</v>
      </c>
      <c r="B18" t="s">
        <v>332</v>
      </c>
      <c r="C18" s="1" t="s">
        <v>330</v>
      </c>
      <c r="D18" t="s">
        <v>715</v>
      </c>
      <c r="E18" s="31">
        <v>9643</v>
      </c>
      <c r="F18" s="31">
        <v>5336</v>
      </c>
      <c r="G18" s="33">
        <v>1.625</v>
      </c>
      <c r="H18" s="33">
        <v>3.75</v>
      </c>
      <c r="I18" s="33">
        <v>3.8</v>
      </c>
      <c r="J18" s="33">
        <v>0.7</v>
      </c>
      <c r="K18">
        <v>9</v>
      </c>
      <c r="L18" s="1" t="s">
        <v>330</v>
      </c>
      <c r="M18" t="s">
        <v>715</v>
      </c>
      <c r="N18" s="31">
        <v>59354</v>
      </c>
      <c r="O18" s="32">
        <v>6.1551384423934463</v>
      </c>
      <c r="P18" s="31">
        <v>49</v>
      </c>
      <c r="Q18" s="31">
        <v>265</v>
      </c>
      <c r="R18" s="31">
        <v>97468</v>
      </c>
      <c r="S18" s="32">
        <v>10.107642849735559</v>
      </c>
      <c r="T18" s="32">
        <v>1.6421471172962228</v>
      </c>
      <c r="U18" s="31">
        <v>43526</v>
      </c>
      <c r="V18" s="31">
        <v>26902</v>
      </c>
      <c r="W18" s="31">
        <v>17</v>
      </c>
      <c r="X18">
        <v>9</v>
      </c>
      <c r="Y18" s="1" t="s">
        <v>330</v>
      </c>
      <c r="Z18" t="s">
        <v>715</v>
      </c>
      <c r="AA18" s="31">
        <v>9643</v>
      </c>
      <c r="AB18" s="31">
        <v>305051</v>
      </c>
      <c r="AC18" s="31">
        <v>39576</v>
      </c>
      <c r="AD18" s="31">
        <v>0</v>
      </c>
      <c r="AE18" s="31">
        <v>52107</v>
      </c>
      <c r="AF18" s="31">
        <v>396734</v>
      </c>
      <c r="AG18" s="31">
        <v>0</v>
      </c>
      <c r="AH18" s="31">
        <v>0</v>
      </c>
      <c r="AI18">
        <v>9</v>
      </c>
      <c r="AJ18" s="1" t="s">
        <v>330</v>
      </c>
      <c r="AK18" t="s">
        <v>715</v>
      </c>
      <c r="AL18" s="31">
        <v>9643</v>
      </c>
      <c r="AM18" s="31">
        <v>260669</v>
      </c>
      <c r="AN18" s="31">
        <v>53604</v>
      </c>
      <c r="AO18" s="31">
        <v>70994</v>
      </c>
      <c r="AP18" s="31">
        <v>385267</v>
      </c>
      <c r="AQ18" s="31">
        <v>0</v>
      </c>
      <c r="AR18" s="36">
        <v>1.2629593084435062</v>
      </c>
      <c r="AS18" s="31">
        <v>345691</v>
      </c>
      <c r="AT18" s="31">
        <v>39576</v>
      </c>
      <c r="AU18" s="31">
        <v>0</v>
      </c>
    </row>
    <row r="19" spans="1:47" hidden="1" outlineLevel="2" x14ac:dyDescent="0.2">
      <c r="A19">
        <v>902020513</v>
      </c>
      <c r="B19" t="s">
        <v>332</v>
      </c>
      <c r="C19" s="1" t="s">
        <v>330</v>
      </c>
      <c r="D19" t="s">
        <v>716</v>
      </c>
      <c r="E19" s="31">
        <v>5148</v>
      </c>
      <c r="F19" s="31">
        <v>4076</v>
      </c>
      <c r="G19" s="33">
        <v>1</v>
      </c>
      <c r="H19" s="33">
        <v>1.75</v>
      </c>
      <c r="I19" s="33">
        <v>2.6749999999999998</v>
      </c>
      <c r="J19" s="33">
        <v>0.2</v>
      </c>
      <c r="K19">
        <v>10</v>
      </c>
      <c r="L19" s="1" t="s">
        <v>330</v>
      </c>
      <c r="M19" t="s">
        <v>716</v>
      </c>
      <c r="N19" s="31">
        <v>21442</v>
      </c>
      <c r="O19" s="32">
        <v>4.1651126651126651</v>
      </c>
      <c r="P19" s="31">
        <v>21</v>
      </c>
      <c r="Q19" s="31">
        <v>265</v>
      </c>
      <c r="R19" s="31">
        <v>93189</v>
      </c>
      <c r="S19" s="32">
        <v>18.101981351981351</v>
      </c>
      <c r="T19" s="32">
        <v>4.3460964462270306</v>
      </c>
      <c r="U19" s="31">
        <v>14564</v>
      </c>
      <c r="V19" s="31">
        <v>34331</v>
      </c>
      <c r="W19" s="31">
        <v>16</v>
      </c>
      <c r="X19">
        <v>10</v>
      </c>
      <c r="Y19" s="1" t="s">
        <v>330</v>
      </c>
      <c r="Z19" t="s">
        <v>716</v>
      </c>
      <c r="AA19" s="31">
        <v>5148</v>
      </c>
      <c r="AB19" s="31">
        <v>102358</v>
      </c>
      <c r="AC19" s="31">
        <v>21256</v>
      </c>
      <c r="AD19" s="31">
        <v>0</v>
      </c>
      <c r="AE19" s="31">
        <v>301278</v>
      </c>
      <c r="AF19" s="31">
        <v>424892</v>
      </c>
      <c r="AG19" s="31" t="s">
        <v>1032</v>
      </c>
      <c r="AH19" s="31">
        <v>0</v>
      </c>
      <c r="AI19">
        <v>10</v>
      </c>
      <c r="AJ19" s="1" t="s">
        <v>330</v>
      </c>
      <c r="AK19" t="s">
        <v>716</v>
      </c>
      <c r="AL19" s="31">
        <v>5148</v>
      </c>
      <c r="AM19" s="31">
        <v>141508</v>
      </c>
      <c r="AN19" s="31">
        <v>24177</v>
      </c>
      <c r="AO19" s="31">
        <v>262009</v>
      </c>
      <c r="AP19" s="31">
        <v>427694</v>
      </c>
      <c r="AQ19" s="31">
        <v>0</v>
      </c>
      <c r="AR19" s="36">
        <v>4.1784130209656301</v>
      </c>
      <c r="AS19" s="31">
        <v>406438</v>
      </c>
      <c r="AT19" s="31">
        <v>21256</v>
      </c>
      <c r="AU19" s="31">
        <v>0</v>
      </c>
    </row>
    <row r="20" spans="1:47" hidden="1" outlineLevel="2" x14ac:dyDescent="0.2">
      <c r="A20">
        <v>902021023</v>
      </c>
      <c r="B20" t="s">
        <v>332</v>
      </c>
      <c r="C20" s="1" t="s">
        <v>330</v>
      </c>
      <c r="D20" t="s">
        <v>717</v>
      </c>
      <c r="E20" s="31">
        <v>20884</v>
      </c>
      <c r="F20" s="31">
        <v>2396</v>
      </c>
      <c r="G20" s="33">
        <v>2.5</v>
      </c>
      <c r="H20" s="33">
        <v>0</v>
      </c>
      <c r="I20" s="33">
        <v>3.9750000000000001</v>
      </c>
      <c r="J20" s="33">
        <v>0.55000000000000004</v>
      </c>
      <c r="K20">
        <v>11</v>
      </c>
      <c r="L20" s="1" t="s">
        <v>330</v>
      </c>
      <c r="M20" t="s">
        <v>717</v>
      </c>
      <c r="N20" s="31">
        <v>40962</v>
      </c>
      <c r="O20" s="32">
        <v>1.9614058609461789</v>
      </c>
      <c r="P20" s="31">
        <v>52</v>
      </c>
      <c r="Q20" s="31">
        <v>265</v>
      </c>
      <c r="R20" s="31">
        <v>139580</v>
      </c>
      <c r="S20" s="32">
        <v>6.6835855200153231</v>
      </c>
      <c r="T20" s="32">
        <v>3.4075484595478738</v>
      </c>
      <c r="U20" s="31">
        <v>22970</v>
      </c>
      <c r="V20" s="31">
        <v>55341</v>
      </c>
      <c r="W20" s="31">
        <v>16</v>
      </c>
      <c r="X20">
        <v>11</v>
      </c>
      <c r="Y20" s="1" t="s">
        <v>330</v>
      </c>
      <c r="Z20" t="s">
        <v>717</v>
      </c>
      <c r="AA20" s="31">
        <v>20884</v>
      </c>
      <c r="AB20" s="31">
        <v>167130</v>
      </c>
      <c r="AC20" s="31">
        <v>77324</v>
      </c>
      <c r="AD20" s="31">
        <v>0</v>
      </c>
      <c r="AE20" s="31">
        <v>109184</v>
      </c>
      <c r="AF20" s="31">
        <v>353638</v>
      </c>
      <c r="AG20" s="31">
        <v>11000</v>
      </c>
      <c r="AH20" s="31">
        <v>0</v>
      </c>
      <c r="AI20">
        <v>11</v>
      </c>
      <c r="AJ20" s="1" t="s">
        <v>330</v>
      </c>
      <c r="AK20" t="s">
        <v>717</v>
      </c>
      <c r="AL20" s="31">
        <v>20884</v>
      </c>
      <c r="AM20" s="31">
        <v>187359</v>
      </c>
      <c r="AN20" s="31">
        <v>46119</v>
      </c>
      <c r="AO20" s="31">
        <v>113304</v>
      </c>
      <c r="AP20" s="31">
        <v>346782</v>
      </c>
      <c r="AQ20" s="31">
        <v>0</v>
      </c>
      <c r="AR20" s="36">
        <v>2.0749237120804165</v>
      </c>
      <c r="AS20" s="31">
        <v>269458</v>
      </c>
      <c r="AT20" s="31">
        <v>77324</v>
      </c>
      <c r="AU20" s="31">
        <v>0</v>
      </c>
    </row>
    <row r="21" spans="1:47" hidden="1" outlineLevel="2" x14ac:dyDescent="0.2">
      <c r="A21">
        <v>902023273</v>
      </c>
      <c r="B21" t="s">
        <v>332</v>
      </c>
      <c r="C21" s="1" t="s">
        <v>330</v>
      </c>
      <c r="D21" t="s">
        <v>718</v>
      </c>
      <c r="E21" s="31">
        <v>11105</v>
      </c>
      <c r="F21" s="31">
        <v>3969</v>
      </c>
      <c r="G21" s="33">
        <v>1.08571</v>
      </c>
      <c r="H21" s="33">
        <v>0.82857000000000003</v>
      </c>
      <c r="I21" s="33">
        <v>2.2285699999999999</v>
      </c>
      <c r="J21" s="33">
        <v>0.71428999999999998</v>
      </c>
      <c r="K21">
        <v>12</v>
      </c>
      <c r="L21" s="1" t="s">
        <v>330</v>
      </c>
      <c r="M21" t="s">
        <v>718</v>
      </c>
      <c r="N21" s="31">
        <v>24717</v>
      </c>
      <c r="O21" s="32">
        <v>2.2257541647906347</v>
      </c>
      <c r="P21" s="31">
        <v>45</v>
      </c>
      <c r="Q21" s="31">
        <v>265</v>
      </c>
      <c r="R21" s="31">
        <v>65818</v>
      </c>
      <c r="S21" s="32">
        <v>5.9268797838811347</v>
      </c>
      <c r="T21" s="32">
        <v>2.662863616134644</v>
      </c>
      <c r="U21" s="31">
        <v>18049</v>
      </c>
      <c r="V21" s="31">
        <v>27455</v>
      </c>
      <c r="W21" s="31">
        <v>7</v>
      </c>
      <c r="X21">
        <v>12</v>
      </c>
      <c r="Y21" s="1" t="s">
        <v>330</v>
      </c>
      <c r="Z21" t="s">
        <v>718</v>
      </c>
      <c r="AA21" s="31">
        <v>11105</v>
      </c>
      <c r="AB21" s="31">
        <v>135190</v>
      </c>
      <c r="AC21" s="31">
        <v>47052</v>
      </c>
      <c r="AD21" s="31">
        <v>0</v>
      </c>
      <c r="AE21" s="31">
        <v>10251</v>
      </c>
      <c r="AF21" s="31">
        <v>192493</v>
      </c>
      <c r="AG21" s="31">
        <v>55515</v>
      </c>
      <c r="AH21" s="31">
        <v>0</v>
      </c>
      <c r="AI21">
        <v>12</v>
      </c>
      <c r="AJ21" s="1" t="s">
        <v>330</v>
      </c>
      <c r="AK21" t="s">
        <v>718</v>
      </c>
      <c r="AL21" s="31">
        <v>11105</v>
      </c>
      <c r="AM21" s="31">
        <v>162813</v>
      </c>
      <c r="AN21" s="31">
        <v>7474</v>
      </c>
      <c r="AO21" s="31">
        <v>20206</v>
      </c>
      <c r="AP21" s="31">
        <v>190493</v>
      </c>
      <c r="AQ21" s="31">
        <v>0</v>
      </c>
      <c r="AR21" s="36">
        <v>1.4090761150972706</v>
      </c>
      <c r="AS21" s="31">
        <v>143441</v>
      </c>
      <c r="AT21" s="31">
        <v>47052</v>
      </c>
      <c r="AU21" s="31">
        <v>0</v>
      </c>
    </row>
    <row r="22" spans="1:47" hidden="1" outlineLevel="2" x14ac:dyDescent="0.2">
      <c r="A22">
        <v>902021653</v>
      </c>
      <c r="B22" t="s">
        <v>332</v>
      </c>
      <c r="C22" s="1" t="s">
        <v>330</v>
      </c>
      <c r="D22" t="s">
        <v>719</v>
      </c>
      <c r="E22" s="31">
        <v>17771</v>
      </c>
      <c r="F22" s="31">
        <v>5939</v>
      </c>
      <c r="G22" s="33">
        <v>1.14286</v>
      </c>
      <c r="H22" s="33">
        <v>1.14286</v>
      </c>
      <c r="I22" s="33">
        <v>5.0857099999999997</v>
      </c>
      <c r="J22" s="33">
        <v>1.2285699999999999</v>
      </c>
      <c r="K22">
        <v>13</v>
      </c>
      <c r="L22" s="1" t="s">
        <v>330</v>
      </c>
      <c r="M22" t="s">
        <v>719</v>
      </c>
      <c r="N22" s="31">
        <v>33531</v>
      </c>
      <c r="O22" s="32">
        <v>1.8868381070283045</v>
      </c>
      <c r="P22" s="31">
        <v>68</v>
      </c>
      <c r="Q22" s="31">
        <v>265</v>
      </c>
      <c r="R22" s="31">
        <v>68091</v>
      </c>
      <c r="S22" s="32">
        <v>3.8315795396995105</v>
      </c>
      <c r="T22" s="32">
        <v>2.0306880200411559</v>
      </c>
      <c r="U22" s="31">
        <v>19832</v>
      </c>
      <c r="V22" s="31">
        <v>23192</v>
      </c>
      <c r="W22" s="31">
        <v>30</v>
      </c>
      <c r="X22">
        <v>13</v>
      </c>
      <c r="Y22" s="1" t="s">
        <v>330</v>
      </c>
      <c r="Z22" t="s">
        <v>719</v>
      </c>
      <c r="AA22" s="31">
        <v>17771</v>
      </c>
      <c r="AB22" s="31">
        <v>189149</v>
      </c>
      <c r="AC22" s="31">
        <v>66980</v>
      </c>
      <c r="AD22" s="31">
        <v>0</v>
      </c>
      <c r="AE22" s="31">
        <v>77172</v>
      </c>
      <c r="AF22" s="31">
        <v>333301</v>
      </c>
      <c r="AG22" s="31">
        <v>0</v>
      </c>
      <c r="AH22" s="31">
        <v>0</v>
      </c>
      <c r="AI22">
        <v>13</v>
      </c>
      <c r="AJ22" s="1" t="s">
        <v>330</v>
      </c>
      <c r="AK22" t="s">
        <v>719</v>
      </c>
      <c r="AL22" s="31">
        <v>17771</v>
      </c>
      <c r="AM22" s="31">
        <v>187860</v>
      </c>
      <c r="AN22" s="31">
        <v>45265</v>
      </c>
      <c r="AO22" s="31">
        <v>117571</v>
      </c>
      <c r="AP22" s="31">
        <v>350696</v>
      </c>
      <c r="AQ22" s="31">
        <v>0</v>
      </c>
      <c r="AR22" s="36">
        <v>1.8540727151610634</v>
      </c>
      <c r="AS22" s="31">
        <v>283716</v>
      </c>
      <c r="AT22" s="31">
        <v>66980</v>
      </c>
      <c r="AU22" s="31">
        <v>0</v>
      </c>
    </row>
    <row r="23" spans="1:47" hidden="1" outlineLevel="2" x14ac:dyDescent="0.2">
      <c r="A23">
        <v>902022042</v>
      </c>
      <c r="B23" t="s">
        <v>332</v>
      </c>
      <c r="C23" s="1" t="s">
        <v>330</v>
      </c>
      <c r="D23" t="s">
        <v>720</v>
      </c>
      <c r="E23" s="31">
        <v>54956</v>
      </c>
      <c r="F23" s="31">
        <v>10928</v>
      </c>
      <c r="G23" s="33">
        <v>2.5714299999999999</v>
      </c>
      <c r="H23" s="33">
        <v>0</v>
      </c>
      <c r="I23" s="33">
        <v>12.8</v>
      </c>
      <c r="J23" s="33">
        <v>1.14286</v>
      </c>
      <c r="K23">
        <v>14</v>
      </c>
      <c r="L23" s="1" t="s">
        <v>330</v>
      </c>
      <c r="M23" t="s">
        <v>720</v>
      </c>
      <c r="N23" s="31">
        <v>99813</v>
      </c>
      <c r="O23" s="32">
        <v>1.8162348060266396</v>
      </c>
      <c r="P23" s="31">
        <v>125</v>
      </c>
      <c r="Q23" s="31">
        <v>265</v>
      </c>
      <c r="R23" s="31">
        <v>123714</v>
      </c>
      <c r="S23" s="32">
        <v>2.2511463716427689</v>
      </c>
      <c r="T23" s="32">
        <v>1.2394577860599321</v>
      </c>
      <c r="U23" s="31">
        <v>61696</v>
      </c>
      <c r="V23" s="31">
        <v>36739</v>
      </c>
      <c r="W23" s="31">
        <v>46</v>
      </c>
      <c r="X23">
        <v>14</v>
      </c>
      <c r="Y23" s="1" t="s">
        <v>330</v>
      </c>
      <c r="Z23" t="s">
        <v>720</v>
      </c>
      <c r="AA23" s="31">
        <v>54956</v>
      </c>
      <c r="AB23" s="31">
        <v>362686</v>
      </c>
      <c r="AC23" s="31">
        <v>258533</v>
      </c>
      <c r="AD23" s="31">
        <v>0</v>
      </c>
      <c r="AE23" s="31">
        <v>169999</v>
      </c>
      <c r="AF23" s="31">
        <v>791218</v>
      </c>
      <c r="AG23" s="31">
        <v>30000</v>
      </c>
      <c r="AH23" s="31">
        <v>0</v>
      </c>
      <c r="AI23">
        <v>14</v>
      </c>
      <c r="AJ23" s="1" t="s">
        <v>330</v>
      </c>
      <c r="AK23" t="s">
        <v>720</v>
      </c>
      <c r="AL23" s="31">
        <v>54956</v>
      </c>
      <c r="AM23" s="31">
        <v>473462</v>
      </c>
      <c r="AN23" s="31">
        <v>94786</v>
      </c>
      <c r="AO23" s="31">
        <v>218488</v>
      </c>
      <c r="AP23" s="31">
        <v>786736</v>
      </c>
      <c r="AQ23" s="31">
        <v>25885</v>
      </c>
      <c r="AR23" s="36">
        <v>2.1691931863926373</v>
      </c>
      <c r="AS23" s="31">
        <v>528203</v>
      </c>
      <c r="AT23" s="31">
        <v>258533</v>
      </c>
      <c r="AU23" s="31">
        <v>0</v>
      </c>
    </row>
    <row r="24" spans="1:47" hidden="1" outlineLevel="2" x14ac:dyDescent="0.2">
      <c r="A24">
        <v>902022617</v>
      </c>
      <c r="B24" t="s">
        <v>332</v>
      </c>
      <c r="C24" s="1" t="s">
        <v>330</v>
      </c>
      <c r="D24" t="s">
        <v>721</v>
      </c>
      <c r="E24" s="31">
        <v>402422</v>
      </c>
      <c r="F24" s="31">
        <v>205622</v>
      </c>
      <c r="G24" s="33">
        <v>128.34666999999999</v>
      </c>
      <c r="H24" s="33">
        <v>0</v>
      </c>
      <c r="I24" s="33">
        <v>255.33332999999999</v>
      </c>
      <c r="J24" s="33">
        <v>19.226669999999999</v>
      </c>
      <c r="K24">
        <v>15</v>
      </c>
      <c r="L24" s="1" t="s">
        <v>330</v>
      </c>
      <c r="M24" t="s">
        <v>721</v>
      </c>
      <c r="N24" s="31">
        <v>2350050</v>
      </c>
      <c r="O24" s="32">
        <v>5.8397652215833133</v>
      </c>
      <c r="P24" s="31">
        <v>814</v>
      </c>
      <c r="Q24" s="31">
        <v>497</v>
      </c>
      <c r="R24" s="31">
        <v>4333757</v>
      </c>
      <c r="S24" s="32">
        <v>10.769185084314476</v>
      </c>
      <c r="T24" s="32">
        <v>1.8441126784536499</v>
      </c>
      <c r="U24" s="31">
        <v>430572</v>
      </c>
      <c r="V24" s="31">
        <v>564985</v>
      </c>
      <c r="W24" s="31">
        <v>568</v>
      </c>
      <c r="X24">
        <v>15</v>
      </c>
      <c r="Y24" s="1" t="s">
        <v>330</v>
      </c>
      <c r="Z24" t="s">
        <v>721</v>
      </c>
      <c r="AA24" s="31">
        <v>402422</v>
      </c>
      <c r="AB24" s="31">
        <v>25721637</v>
      </c>
      <c r="AC24" s="31">
        <v>5472719</v>
      </c>
      <c r="AD24" s="31">
        <v>24378</v>
      </c>
      <c r="AE24" s="31">
        <v>4517214</v>
      </c>
      <c r="AF24" s="31">
        <v>35735948</v>
      </c>
      <c r="AG24" s="31">
        <v>0</v>
      </c>
      <c r="AH24" s="31">
        <v>0</v>
      </c>
      <c r="AI24">
        <v>15</v>
      </c>
      <c r="AJ24" s="1" t="s">
        <v>330</v>
      </c>
      <c r="AK24" t="s">
        <v>721</v>
      </c>
      <c r="AL24" s="31">
        <v>402422</v>
      </c>
      <c r="AM24" s="31">
        <v>20370954</v>
      </c>
      <c r="AN24" s="31">
        <v>4779146</v>
      </c>
      <c r="AO24" s="31">
        <v>8468105</v>
      </c>
      <c r="AP24" s="31">
        <v>33618205</v>
      </c>
      <c r="AQ24" s="31">
        <v>3402820</v>
      </c>
      <c r="AR24" s="36">
        <v>1.3070009890894581</v>
      </c>
      <c r="AS24" s="31">
        <v>28190400</v>
      </c>
      <c r="AT24" s="31">
        <v>5418427</v>
      </c>
      <c r="AU24" s="31">
        <v>9378</v>
      </c>
    </row>
    <row r="25" spans="1:47" hidden="1" outlineLevel="2" x14ac:dyDescent="0.2">
      <c r="A25">
        <v>902020692</v>
      </c>
      <c r="B25" t="s">
        <v>332</v>
      </c>
      <c r="C25" s="1" t="s">
        <v>330</v>
      </c>
      <c r="D25" t="s">
        <v>722</v>
      </c>
      <c r="E25" s="31">
        <v>6796</v>
      </c>
      <c r="F25" s="31">
        <v>2059</v>
      </c>
      <c r="G25" s="33">
        <v>0.25</v>
      </c>
      <c r="H25" s="33">
        <v>1</v>
      </c>
      <c r="I25" s="33">
        <v>3.15</v>
      </c>
      <c r="J25" s="33">
        <v>0</v>
      </c>
      <c r="K25">
        <v>16</v>
      </c>
      <c r="L25" s="1" t="s">
        <v>330</v>
      </c>
      <c r="M25" t="s">
        <v>722</v>
      </c>
      <c r="N25" s="31">
        <v>30192</v>
      </c>
      <c r="O25" s="32">
        <v>4.4426133019423188</v>
      </c>
      <c r="P25" s="31">
        <v>78</v>
      </c>
      <c r="Q25" s="31">
        <v>265</v>
      </c>
      <c r="R25" s="31">
        <v>10614</v>
      </c>
      <c r="S25" s="32">
        <v>1.5618010594467333</v>
      </c>
      <c r="T25" s="32">
        <v>0.35155007949125594</v>
      </c>
      <c r="U25" s="31">
        <v>8301</v>
      </c>
      <c r="V25" s="31">
        <v>3842</v>
      </c>
      <c r="W25" s="31">
        <v>8</v>
      </c>
      <c r="X25">
        <v>16</v>
      </c>
      <c r="Y25" s="1" t="s">
        <v>330</v>
      </c>
      <c r="Z25" t="s">
        <v>722</v>
      </c>
      <c r="AA25" s="31">
        <v>6796</v>
      </c>
      <c r="AB25" s="31">
        <v>116276</v>
      </c>
      <c r="AC25" s="31">
        <v>32256</v>
      </c>
      <c r="AD25" s="31">
        <v>0</v>
      </c>
      <c r="AE25" s="31">
        <v>20670</v>
      </c>
      <c r="AF25" s="31">
        <v>169202</v>
      </c>
      <c r="AG25" s="31">
        <v>5000</v>
      </c>
      <c r="AH25" s="31">
        <v>0</v>
      </c>
      <c r="AI25">
        <v>16</v>
      </c>
      <c r="AJ25" s="1" t="s">
        <v>330</v>
      </c>
      <c r="AK25" t="s">
        <v>722</v>
      </c>
      <c r="AL25" s="31">
        <v>6796</v>
      </c>
      <c r="AM25" s="31">
        <v>90199</v>
      </c>
      <c r="AN25" s="31">
        <v>18877</v>
      </c>
      <c r="AO25" s="31">
        <v>47319</v>
      </c>
      <c r="AP25" s="31">
        <v>156395</v>
      </c>
      <c r="AQ25" s="31">
        <v>0</v>
      </c>
      <c r="AR25" s="36">
        <v>1.3450325088582338</v>
      </c>
      <c r="AS25" s="31">
        <v>124139</v>
      </c>
      <c r="AT25" s="31">
        <v>32256</v>
      </c>
      <c r="AU25" s="31">
        <v>0</v>
      </c>
    </row>
    <row r="26" spans="1:47" hidden="1" outlineLevel="2" x14ac:dyDescent="0.2">
      <c r="A26">
        <v>902023303</v>
      </c>
      <c r="B26" t="s">
        <v>332</v>
      </c>
      <c r="C26" s="1" t="s">
        <v>330</v>
      </c>
      <c r="D26" t="s">
        <v>723</v>
      </c>
      <c r="E26" s="31">
        <v>23284</v>
      </c>
      <c r="F26" s="31">
        <v>7558</v>
      </c>
      <c r="G26" s="33">
        <v>2.2857099999999999</v>
      </c>
      <c r="H26" s="33">
        <v>7.1428599999999998</v>
      </c>
      <c r="I26" s="33">
        <v>0.31429000000000001</v>
      </c>
      <c r="J26" s="33">
        <v>0.2</v>
      </c>
      <c r="K26">
        <v>17</v>
      </c>
      <c r="L26" s="1" t="s">
        <v>330</v>
      </c>
      <c r="M26" t="s">
        <v>723</v>
      </c>
      <c r="N26" s="31">
        <v>77356</v>
      </c>
      <c r="O26" s="32">
        <v>3.3222813949493215</v>
      </c>
      <c r="P26" s="31">
        <v>88</v>
      </c>
      <c r="Q26" s="31">
        <v>265</v>
      </c>
      <c r="R26" s="31">
        <v>118109</v>
      </c>
      <c r="S26" s="32">
        <v>5.0725390826318506</v>
      </c>
      <c r="T26" s="32">
        <v>1.5268240343347639</v>
      </c>
      <c r="U26" s="31">
        <v>38643</v>
      </c>
      <c r="V26" s="31">
        <v>38499</v>
      </c>
      <c r="W26" s="31">
        <v>23</v>
      </c>
      <c r="X26">
        <v>17</v>
      </c>
      <c r="Y26" s="1" t="s">
        <v>330</v>
      </c>
      <c r="Z26" t="s">
        <v>723</v>
      </c>
      <c r="AA26" s="31">
        <v>23284</v>
      </c>
      <c r="AB26" s="31">
        <v>168584</v>
      </c>
      <c r="AC26" s="31">
        <v>88084</v>
      </c>
      <c r="AD26" s="31">
        <v>0</v>
      </c>
      <c r="AE26" s="31">
        <v>76377</v>
      </c>
      <c r="AF26" s="31">
        <v>333045</v>
      </c>
      <c r="AG26" s="31">
        <v>6000</v>
      </c>
      <c r="AH26" s="31">
        <v>0</v>
      </c>
      <c r="AI26">
        <v>17</v>
      </c>
      <c r="AJ26" s="1" t="s">
        <v>330</v>
      </c>
      <c r="AK26" t="s">
        <v>723</v>
      </c>
      <c r="AL26" s="31">
        <v>23284</v>
      </c>
      <c r="AM26" s="31">
        <v>275676</v>
      </c>
      <c r="AN26" s="31">
        <v>50649</v>
      </c>
      <c r="AO26" s="31">
        <v>118955</v>
      </c>
      <c r="AP26" s="31">
        <v>445280</v>
      </c>
      <c r="AQ26" s="31">
        <v>0</v>
      </c>
      <c r="AR26" s="36">
        <v>2.6412945475252694</v>
      </c>
      <c r="AS26" s="31">
        <v>357196</v>
      </c>
      <c r="AT26" s="31">
        <v>88084</v>
      </c>
      <c r="AU26" s="31">
        <v>0</v>
      </c>
    </row>
    <row r="27" spans="1:47" hidden="1" outlineLevel="2" x14ac:dyDescent="0.2">
      <c r="A27">
        <v>903020573</v>
      </c>
      <c r="B27" t="s">
        <v>332</v>
      </c>
      <c r="C27" s="1" t="s">
        <v>330</v>
      </c>
      <c r="D27" t="s">
        <v>724</v>
      </c>
      <c r="E27" s="31">
        <v>8316</v>
      </c>
      <c r="F27" s="31">
        <v>2718</v>
      </c>
      <c r="G27" s="33">
        <v>1.5384599999999999</v>
      </c>
      <c r="H27" s="33">
        <v>1</v>
      </c>
      <c r="I27" s="33">
        <v>1.61538</v>
      </c>
      <c r="J27" s="33">
        <v>0</v>
      </c>
      <c r="K27">
        <v>18</v>
      </c>
      <c r="L27" s="1" t="s">
        <v>330</v>
      </c>
      <c r="M27" t="s">
        <v>724</v>
      </c>
      <c r="N27" s="31">
        <v>34739</v>
      </c>
      <c r="O27" s="32">
        <v>4.177368927368927</v>
      </c>
      <c r="P27" s="31">
        <v>22</v>
      </c>
      <c r="Q27" s="31">
        <v>265</v>
      </c>
      <c r="R27" s="31">
        <v>52715</v>
      </c>
      <c r="S27" s="32">
        <v>6.3389850889850887</v>
      </c>
      <c r="T27" s="32">
        <v>1.5174587639252712</v>
      </c>
      <c r="U27" s="31">
        <v>34501</v>
      </c>
      <c r="V27" s="31">
        <v>14198</v>
      </c>
      <c r="W27" s="31">
        <v>13</v>
      </c>
      <c r="X27">
        <v>18</v>
      </c>
      <c r="Y27" s="1" t="s">
        <v>330</v>
      </c>
      <c r="Z27" t="s">
        <v>724</v>
      </c>
      <c r="AA27" s="31">
        <v>8316</v>
      </c>
      <c r="AB27" s="31">
        <v>223790</v>
      </c>
      <c r="AC27" s="31">
        <v>32935</v>
      </c>
      <c r="AD27" s="31">
        <v>0</v>
      </c>
      <c r="AE27" s="31">
        <v>17034</v>
      </c>
      <c r="AF27" s="31">
        <v>273759</v>
      </c>
      <c r="AG27" s="31">
        <v>0</v>
      </c>
      <c r="AH27" s="31">
        <v>0</v>
      </c>
      <c r="AI27">
        <v>18</v>
      </c>
      <c r="AJ27" s="1" t="s">
        <v>330</v>
      </c>
      <c r="AK27" t="s">
        <v>724</v>
      </c>
      <c r="AL27" s="31">
        <v>8316</v>
      </c>
      <c r="AM27" s="31">
        <v>183932</v>
      </c>
      <c r="AN27" s="31">
        <v>32729</v>
      </c>
      <c r="AO27" s="31">
        <v>59046</v>
      </c>
      <c r="AP27" s="31">
        <v>275707</v>
      </c>
      <c r="AQ27" s="31">
        <v>0</v>
      </c>
      <c r="AR27" s="36">
        <v>1.2319898118772064</v>
      </c>
      <c r="AS27" s="31">
        <v>242772</v>
      </c>
      <c r="AT27" s="31">
        <v>32935</v>
      </c>
      <c r="AU27" s="31">
        <v>0</v>
      </c>
    </row>
    <row r="28" spans="1:47" hidden="1" outlineLevel="2" x14ac:dyDescent="0.2">
      <c r="A28">
        <v>902022465</v>
      </c>
      <c r="B28" t="s">
        <v>332</v>
      </c>
      <c r="C28" s="1" t="s">
        <v>330</v>
      </c>
      <c r="D28" t="s">
        <v>962</v>
      </c>
      <c r="E28" s="31">
        <v>28727</v>
      </c>
      <c r="F28" s="31">
        <v>8962</v>
      </c>
      <c r="G28" s="33">
        <v>7.6</v>
      </c>
      <c r="H28" s="33">
        <v>2</v>
      </c>
      <c r="I28" s="33">
        <v>5.8133299999999997</v>
      </c>
      <c r="J28" s="33">
        <v>0.48</v>
      </c>
      <c r="K28">
        <v>19</v>
      </c>
      <c r="L28" s="78" t="s">
        <v>330</v>
      </c>
      <c r="M28" t="s">
        <v>962</v>
      </c>
      <c r="N28" s="31">
        <v>77934</v>
      </c>
      <c r="O28" s="32">
        <v>2.7129181606154487</v>
      </c>
      <c r="P28" s="31">
        <v>123</v>
      </c>
      <c r="Q28" s="31">
        <v>265</v>
      </c>
      <c r="R28" s="31">
        <v>252623</v>
      </c>
      <c r="S28" s="32">
        <v>8.7939220941970966</v>
      </c>
      <c r="T28" s="32">
        <v>3.2414992172864219</v>
      </c>
      <c r="U28" s="31">
        <v>50085</v>
      </c>
      <c r="V28" s="31">
        <v>57262</v>
      </c>
      <c r="W28" s="31">
        <v>30</v>
      </c>
      <c r="X28">
        <v>19</v>
      </c>
      <c r="Y28" s="78" t="s">
        <v>330</v>
      </c>
      <c r="Z28" t="s">
        <v>962</v>
      </c>
      <c r="AA28" s="31">
        <v>28727</v>
      </c>
      <c r="AB28" s="31">
        <v>616080</v>
      </c>
      <c r="AC28" s="31">
        <v>109903</v>
      </c>
      <c r="AD28" s="31">
        <v>0</v>
      </c>
      <c r="AE28" s="31">
        <v>848346</v>
      </c>
      <c r="AF28" s="31">
        <v>1574329</v>
      </c>
      <c r="AG28" s="31">
        <v>0</v>
      </c>
      <c r="AH28" s="31">
        <v>0</v>
      </c>
      <c r="AI28">
        <v>19</v>
      </c>
      <c r="AJ28" s="78" t="s">
        <v>330</v>
      </c>
      <c r="AK28" t="s">
        <v>962</v>
      </c>
      <c r="AL28" s="31">
        <v>28727</v>
      </c>
      <c r="AM28" s="31">
        <v>694366</v>
      </c>
      <c r="AN28" s="31">
        <v>106746</v>
      </c>
      <c r="AO28" s="31">
        <v>244166</v>
      </c>
      <c r="AP28" s="31">
        <v>1045278</v>
      </c>
      <c r="AQ28" s="31">
        <v>0</v>
      </c>
      <c r="AR28" s="36">
        <v>1.6966595247370471</v>
      </c>
      <c r="AS28" s="31">
        <v>935375</v>
      </c>
      <c r="AT28" s="31">
        <v>109903</v>
      </c>
      <c r="AU28" s="31">
        <v>0</v>
      </c>
    </row>
    <row r="29" spans="1:47" hidden="1" outlineLevel="2" x14ac:dyDescent="0.2">
      <c r="A29">
        <v>902020753</v>
      </c>
      <c r="B29" t="s">
        <v>332</v>
      </c>
      <c r="C29" s="1" t="s">
        <v>330</v>
      </c>
      <c r="D29" t="s">
        <v>725</v>
      </c>
      <c r="E29" s="31">
        <v>6761</v>
      </c>
      <c r="F29" s="31">
        <v>2855</v>
      </c>
      <c r="G29" s="33">
        <v>1.2</v>
      </c>
      <c r="H29" s="33">
        <v>1</v>
      </c>
      <c r="I29" s="33">
        <v>1.9</v>
      </c>
      <c r="J29" s="33">
        <v>0</v>
      </c>
      <c r="K29">
        <v>20</v>
      </c>
      <c r="L29" s="78" t="s">
        <v>330</v>
      </c>
      <c r="M29" t="s">
        <v>725</v>
      </c>
      <c r="N29" s="31">
        <v>37064</v>
      </c>
      <c r="O29" s="32">
        <v>5.4820292856086379</v>
      </c>
      <c r="P29" s="31">
        <v>42</v>
      </c>
      <c r="Q29" s="31">
        <v>265</v>
      </c>
      <c r="R29" s="31">
        <v>49771</v>
      </c>
      <c r="S29" s="32">
        <v>7.3614849874278949</v>
      </c>
      <c r="T29" s="32">
        <v>1.3428394129074035</v>
      </c>
      <c r="U29" s="31">
        <v>35588</v>
      </c>
      <c r="V29" s="31">
        <v>16935</v>
      </c>
      <c r="W29" s="31">
        <v>15</v>
      </c>
      <c r="X29">
        <v>20</v>
      </c>
      <c r="Y29" s="78" t="s">
        <v>330</v>
      </c>
      <c r="Z29" t="s">
        <v>725</v>
      </c>
      <c r="AA29" s="31">
        <v>6761</v>
      </c>
      <c r="AB29" s="31">
        <v>167912</v>
      </c>
      <c r="AC29" s="31">
        <v>27944</v>
      </c>
      <c r="AD29" s="31">
        <v>0</v>
      </c>
      <c r="AE29" s="31">
        <v>18776</v>
      </c>
      <c r="AF29" s="31">
        <v>214632</v>
      </c>
      <c r="AG29" s="31" t="s">
        <v>1032</v>
      </c>
      <c r="AH29" s="31">
        <v>0</v>
      </c>
      <c r="AI29">
        <v>20</v>
      </c>
      <c r="AJ29" s="78" t="s">
        <v>330</v>
      </c>
      <c r="AK29" t="s">
        <v>725</v>
      </c>
      <c r="AL29" s="31">
        <v>6761</v>
      </c>
      <c r="AM29" s="31">
        <v>84901</v>
      </c>
      <c r="AN29" s="31">
        <v>51375</v>
      </c>
      <c r="AO29" s="31">
        <v>59539</v>
      </c>
      <c r="AP29" s="31">
        <v>195815</v>
      </c>
      <c r="AQ29" s="31">
        <v>0</v>
      </c>
      <c r="AR29" s="36">
        <v>1.1661763304588117</v>
      </c>
      <c r="AS29" s="31">
        <v>167871</v>
      </c>
      <c r="AT29" s="31">
        <v>27944</v>
      </c>
      <c r="AU29" s="31">
        <v>0</v>
      </c>
    </row>
    <row r="30" spans="1:47" hidden="1" outlineLevel="2" x14ac:dyDescent="0.2">
      <c r="A30">
        <v>902020783</v>
      </c>
      <c r="B30" t="s">
        <v>332</v>
      </c>
      <c r="C30" s="1" t="s">
        <v>330</v>
      </c>
      <c r="D30" t="s">
        <v>726</v>
      </c>
      <c r="E30" s="31">
        <v>5951</v>
      </c>
      <c r="F30" s="31">
        <v>3172</v>
      </c>
      <c r="G30" s="33">
        <v>1.7749999999999999</v>
      </c>
      <c r="H30" s="33">
        <v>0</v>
      </c>
      <c r="I30" s="33">
        <v>2.35</v>
      </c>
      <c r="J30" s="33">
        <v>0.15</v>
      </c>
      <c r="K30">
        <v>21</v>
      </c>
      <c r="L30" s="78" t="s">
        <v>330</v>
      </c>
      <c r="M30" t="s">
        <v>726</v>
      </c>
      <c r="N30" s="31">
        <v>23867</v>
      </c>
      <c r="O30" s="32">
        <v>4.0105864560578057</v>
      </c>
      <c r="P30" s="31">
        <v>55</v>
      </c>
      <c r="Q30" s="31">
        <v>265</v>
      </c>
      <c r="R30" s="31">
        <v>54333</v>
      </c>
      <c r="S30" s="32">
        <v>9.1300621744244665</v>
      </c>
      <c r="T30" s="32">
        <v>2.2764905518079357</v>
      </c>
      <c r="U30" s="31">
        <v>12674</v>
      </c>
      <c r="V30" s="31">
        <v>22204</v>
      </c>
      <c r="W30" s="31">
        <v>9</v>
      </c>
      <c r="X30">
        <v>21</v>
      </c>
      <c r="Y30" s="78" t="s">
        <v>330</v>
      </c>
      <c r="Z30" t="s">
        <v>726</v>
      </c>
      <c r="AA30" s="31">
        <v>5951</v>
      </c>
      <c r="AB30" s="31">
        <v>136282</v>
      </c>
      <c r="AC30" s="31">
        <v>24197</v>
      </c>
      <c r="AD30" s="31">
        <v>0</v>
      </c>
      <c r="AE30" s="31">
        <v>38936</v>
      </c>
      <c r="AF30" s="31">
        <v>199415</v>
      </c>
      <c r="AG30" s="31" t="s">
        <v>1032</v>
      </c>
      <c r="AH30" s="31">
        <v>0</v>
      </c>
      <c r="AI30">
        <v>21</v>
      </c>
      <c r="AJ30" s="78" t="s">
        <v>330</v>
      </c>
      <c r="AK30" t="s">
        <v>726</v>
      </c>
      <c r="AL30" s="31">
        <v>5951</v>
      </c>
      <c r="AM30" s="31">
        <v>116354</v>
      </c>
      <c r="AN30" s="31">
        <v>22835</v>
      </c>
      <c r="AO30" s="31">
        <v>51116</v>
      </c>
      <c r="AP30" s="31">
        <v>190305</v>
      </c>
      <c r="AQ30" s="31">
        <v>0</v>
      </c>
      <c r="AR30" s="36">
        <v>1.3964059817143863</v>
      </c>
      <c r="AS30" s="31">
        <v>166108</v>
      </c>
      <c r="AT30" s="31">
        <v>24197</v>
      </c>
      <c r="AU30" s="31">
        <v>0</v>
      </c>
    </row>
    <row r="31" spans="1:47" hidden="1" outlineLevel="2" x14ac:dyDescent="0.2">
      <c r="A31">
        <v>902020843</v>
      </c>
      <c r="B31" t="s">
        <v>332</v>
      </c>
      <c r="C31" s="1" t="s">
        <v>330</v>
      </c>
      <c r="D31" t="s">
        <v>727</v>
      </c>
      <c r="E31" s="31">
        <v>8593</v>
      </c>
      <c r="F31" s="31">
        <v>2651</v>
      </c>
      <c r="G31" s="33">
        <v>0</v>
      </c>
      <c r="H31" s="33">
        <v>1</v>
      </c>
      <c r="I31" s="33">
        <v>4.1142899999999996</v>
      </c>
      <c r="J31" s="33">
        <v>0</v>
      </c>
      <c r="K31">
        <v>22</v>
      </c>
      <c r="L31" s="78" t="s">
        <v>330</v>
      </c>
      <c r="M31" t="s">
        <v>727</v>
      </c>
      <c r="N31" s="31">
        <v>33997</v>
      </c>
      <c r="O31" s="32">
        <v>3.9563598277667871</v>
      </c>
      <c r="P31" s="31">
        <v>29</v>
      </c>
      <c r="Q31" s="31">
        <v>265</v>
      </c>
      <c r="R31" s="31">
        <v>57874</v>
      </c>
      <c r="S31" s="32">
        <v>6.7350168741999301</v>
      </c>
      <c r="T31" s="32">
        <v>1.7023266758831661</v>
      </c>
      <c r="U31" s="31">
        <v>23029</v>
      </c>
      <c r="V31" s="31">
        <v>17803</v>
      </c>
      <c r="W31" s="31">
        <v>15</v>
      </c>
      <c r="X31">
        <v>22</v>
      </c>
      <c r="Y31" s="78" t="s">
        <v>330</v>
      </c>
      <c r="Z31" t="s">
        <v>727</v>
      </c>
      <c r="AA31" s="31">
        <v>8593</v>
      </c>
      <c r="AB31" s="31">
        <v>166393</v>
      </c>
      <c r="AC31" s="31">
        <v>35408</v>
      </c>
      <c r="AD31" s="31">
        <v>0</v>
      </c>
      <c r="AE31" s="31">
        <v>69075</v>
      </c>
      <c r="AF31" s="31">
        <v>270876</v>
      </c>
      <c r="AG31" s="31">
        <v>0</v>
      </c>
      <c r="AH31" s="31">
        <v>0</v>
      </c>
      <c r="AI31">
        <v>22</v>
      </c>
      <c r="AJ31" s="78" t="s">
        <v>330</v>
      </c>
      <c r="AK31" t="s">
        <v>727</v>
      </c>
      <c r="AL31" s="31">
        <v>8593</v>
      </c>
      <c r="AM31" s="31">
        <v>167932</v>
      </c>
      <c r="AN31" s="31">
        <v>38010</v>
      </c>
      <c r="AO31" s="31">
        <v>65649</v>
      </c>
      <c r="AP31" s="31">
        <v>271591</v>
      </c>
      <c r="AQ31" s="31">
        <v>0</v>
      </c>
      <c r="AR31" s="36">
        <v>1.6322261152812918</v>
      </c>
      <c r="AS31" s="31">
        <v>236183</v>
      </c>
      <c r="AT31" s="31">
        <v>35408</v>
      </c>
      <c r="AU31" s="31">
        <v>0</v>
      </c>
    </row>
    <row r="32" spans="1:47" hidden="1" outlineLevel="2" x14ac:dyDescent="0.2">
      <c r="A32">
        <v>902021984</v>
      </c>
      <c r="B32" t="s">
        <v>332</v>
      </c>
      <c r="C32" s="1" t="s">
        <v>330</v>
      </c>
      <c r="D32" t="s">
        <v>302</v>
      </c>
      <c r="E32" s="31">
        <v>12466</v>
      </c>
      <c r="F32" s="31">
        <v>2368</v>
      </c>
      <c r="G32" s="33">
        <v>1.5</v>
      </c>
      <c r="H32" s="33">
        <v>0</v>
      </c>
      <c r="I32" s="33">
        <v>1</v>
      </c>
      <c r="J32" s="33">
        <v>0</v>
      </c>
      <c r="K32">
        <v>23</v>
      </c>
      <c r="L32" s="78" t="s">
        <v>330</v>
      </c>
      <c r="M32" t="s">
        <v>302</v>
      </c>
      <c r="N32" s="31">
        <v>6826</v>
      </c>
      <c r="O32" s="32">
        <v>0.5475693887373656</v>
      </c>
      <c r="P32" s="31">
        <v>18</v>
      </c>
      <c r="Q32" s="31">
        <v>265</v>
      </c>
      <c r="R32" s="31">
        <v>15048</v>
      </c>
      <c r="S32" s="32">
        <v>1.207123375581582</v>
      </c>
      <c r="T32" s="32">
        <v>2.2045121593905654</v>
      </c>
      <c r="U32" s="31">
        <v>1586</v>
      </c>
      <c r="V32" s="31">
        <v>6291</v>
      </c>
      <c r="W32" s="31">
        <v>17</v>
      </c>
      <c r="X32">
        <v>23</v>
      </c>
      <c r="Y32" s="78" t="s">
        <v>330</v>
      </c>
      <c r="Z32" t="s">
        <v>302</v>
      </c>
      <c r="AA32" s="31">
        <v>12466</v>
      </c>
      <c r="AB32" s="31">
        <v>77910</v>
      </c>
      <c r="AC32" s="31">
        <v>26101</v>
      </c>
      <c r="AD32" s="31">
        <v>0</v>
      </c>
      <c r="AE32" s="31">
        <v>6347</v>
      </c>
      <c r="AF32" s="31">
        <v>110358</v>
      </c>
      <c r="AG32" s="31">
        <v>0</v>
      </c>
      <c r="AH32" s="31">
        <v>0</v>
      </c>
      <c r="AI32">
        <v>23</v>
      </c>
      <c r="AJ32" s="78" t="s">
        <v>330</v>
      </c>
      <c r="AK32" t="s">
        <v>302</v>
      </c>
      <c r="AL32" s="31">
        <v>12466</v>
      </c>
      <c r="AM32" s="31">
        <v>76629</v>
      </c>
      <c r="AN32" s="31">
        <v>3720</v>
      </c>
      <c r="AO32" s="31">
        <v>34051</v>
      </c>
      <c r="AP32" s="31">
        <v>114400</v>
      </c>
      <c r="AQ32" s="31">
        <v>0</v>
      </c>
      <c r="AR32" s="36">
        <v>1.4683609292773714</v>
      </c>
      <c r="AS32" s="31">
        <v>88299</v>
      </c>
      <c r="AT32" s="31">
        <v>26101</v>
      </c>
      <c r="AU32" s="31">
        <v>0</v>
      </c>
    </row>
    <row r="33" spans="1:47" hidden="1" outlineLevel="2" x14ac:dyDescent="0.2">
      <c r="A33">
        <v>902021473</v>
      </c>
      <c r="B33" t="s">
        <v>332</v>
      </c>
      <c r="C33" s="1" t="s">
        <v>330</v>
      </c>
      <c r="D33" t="s">
        <v>303</v>
      </c>
      <c r="E33" s="31">
        <v>4432</v>
      </c>
      <c r="F33" s="31">
        <v>4807</v>
      </c>
      <c r="G33" s="33">
        <v>3</v>
      </c>
      <c r="H33" s="33">
        <v>0</v>
      </c>
      <c r="I33" s="33">
        <v>2.4500000000000002</v>
      </c>
      <c r="J33" s="33">
        <v>0.1</v>
      </c>
      <c r="K33">
        <v>24</v>
      </c>
      <c r="L33" s="78" t="s">
        <v>330</v>
      </c>
      <c r="M33" t="s">
        <v>303</v>
      </c>
      <c r="N33" s="31">
        <v>27465</v>
      </c>
      <c r="O33" s="32">
        <v>6.196976534296029</v>
      </c>
      <c r="P33" s="31">
        <v>68</v>
      </c>
      <c r="Q33" s="31">
        <v>265</v>
      </c>
      <c r="R33" s="31">
        <v>76338</v>
      </c>
      <c r="S33" s="32">
        <v>17.224277978339352</v>
      </c>
      <c r="T33" s="32">
        <v>2.7794647733478972</v>
      </c>
      <c r="U33" s="31">
        <v>22729</v>
      </c>
      <c r="V33" s="31">
        <v>20281</v>
      </c>
      <c r="W33" s="31">
        <v>17</v>
      </c>
      <c r="X33">
        <v>24</v>
      </c>
      <c r="Y33" s="78" t="s">
        <v>330</v>
      </c>
      <c r="Z33" t="s">
        <v>303</v>
      </c>
      <c r="AA33" s="31">
        <v>4432</v>
      </c>
      <c r="AB33" s="31">
        <v>265278</v>
      </c>
      <c r="AC33" s="31">
        <v>19479</v>
      </c>
      <c r="AD33" s="31">
        <v>0</v>
      </c>
      <c r="AE33" s="31">
        <v>47831</v>
      </c>
      <c r="AF33" s="31">
        <v>332588</v>
      </c>
      <c r="AG33" s="31">
        <v>0</v>
      </c>
      <c r="AH33" s="31">
        <v>0</v>
      </c>
      <c r="AI33">
        <v>24</v>
      </c>
      <c r="AJ33" s="78" t="s">
        <v>330</v>
      </c>
      <c r="AK33" t="s">
        <v>303</v>
      </c>
      <c r="AL33" s="31">
        <v>4432</v>
      </c>
      <c r="AM33" s="31">
        <v>275192</v>
      </c>
      <c r="AN33" s="31">
        <v>41333</v>
      </c>
      <c r="AO33" s="31">
        <v>45964</v>
      </c>
      <c r="AP33" s="31">
        <v>362489</v>
      </c>
      <c r="AQ33" s="31">
        <v>0</v>
      </c>
      <c r="AR33" s="36">
        <v>1.3664495359585038</v>
      </c>
      <c r="AS33" s="31">
        <v>343010</v>
      </c>
      <c r="AT33" s="31">
        <v>19479</v>
      </c>
      <c r="AU33" s="31">
        <v>0</v>
      </c>
    </row>
    <row r="34" spans="1:47" hidden="1" outlineLevel="2" x14ac:dyDescent="0.2">
      <c r="A34">
        <v>902021505</v>
      </c>
      <c r="B34" t="s">
        <v>332</v>
      </c>
      <c r="C34" s="1" t="s">
        <v>330</v>
      </c>
      <c r="D34" t="s">
        <v>304</v>
      </c>
      <c r="E34" s="31">
        <v>18363</v>
      </c>
      <c r="F34" s="31">
        <v>3492</v>
      </c>
      <c r="G34" s="33">
        <v>2.11429</v>
      </c>
      <c r="H34" s="33">
        <v>0.6</v>
      </c>
      <c r="I34" s="33">
        <v>2.94286</v>
      </c>
      <c r="J34" s="33">
        <v>0.62856999999999996</v>
      </c>
      <c r="K34">
        <v>25</v>
      </c>
      <c r="L34" s="78" t="s">
        <v>330</v>
      </c>
      <c r="M34" t="s">
        <v>304</v>
      </c>
      <c r="N34" s="31">
        <v>31186</v>
      </c>
      <c r="O34" s="32">
        <v>1.6983063769536568</v>
      </c>
      <c r="P34" s="31">
        <v>55</v>
      </c>
      <c r="Q34" s="31">
        <v>265</v>
      </c>
      <c r="R34" s="31">
        <v>120873</v>
      </c>
      <c r="S34" s="32">
        <v>6.5824211730109461</v>
      </c>
      <c r="T34" s="32">
        <v>3.8758737895209388</v>
      </c>
      <c r="U34" s="31">
        <v>22739</v>
      </c>
      <c r="V34" s="31">
        <v>23056</v>
      </c>
      <c r="W34" s="31">
        <v>5</v>
      </c>
      <c r="X34">
        <v>25</v>
      </c>
      <c r="Y34" s="78" t="s">
        <v>330</v>
      </c>
      <c r="Z34" t="s">
        <v>304</v>
      </c>
      <c r="AA34" s="31">
        <v>18363</v>
      </c>
      <c r="AB34" s="31">
        <v>191488</v>
      </c>
      <c r="AC34" s="31">
        <v>34785</v>
      </c>
      <c r="AD34" s="31">
        <v>0</v>
      </c>
      <c r="AE34" s="31">
        <v>75762</v>
      </c>
      <c r="AF34" s="31">
        <v>302035</v>
      </c>
      <c r="AG34" s="31">
        <v>0</v>
      </c>
      <c r="AH34" s="31">
        <v>0</v>
      </c>
      <c r="AI34">
        <v>25</v>
      </c>
      <c r="AJ34" s="78" t="s">
        <v>330</v>
      </c>
      <c r="AK34" t="s">
        <v>304</v>
      </c>
      <c r="AL34" s="31">
        <v>18363</v>
      </c>
      <c r="AM34" s="31">
        <v>121467</v>
      </c>
      <c r="AN34" s="31">
        <v>34597</v>
      </c>
      <c r="AO34" s="31">
        <v>112189</v>
      </c>
      <c r="AP34" s="31">
        <v>268253</v>
      </c>
      <c r="AQ34" s="31">
        <v>0</v>
      </c>
      <c r="AR34" s="36">
        <v>1.4008867396390374</v>
      </c>
      <c r="AS34" s="31">
        <v>233468</v>
      </c>
      <c r="AT34" s="31">
        <v>34785</v>
      </c>
      <c r="AU34" s="31">
        <v>0</v>
      </c>
    </row>
    <row r="35" spans="1:47" hidden="1" outlineLevel="2" x14ac:dyDescent="0.2">
      <c r="A35">
        <v>902021743</v>
      </c>
      <c r="B35" t="s">
        <v>332</v>
      </c>
      <c r="C35" s="1" t="s">
        <v>330</v>
      </c>
      <c r="D35" t="s">
        <v>305</v>
      </c>
      <c r="E35" s="31">
        <v>10619</v>
      </c>
      <c r="F35" s="31">
        <v>2586</v>
      </c>
      <c r="G35" s="33">
        <v>1.08571</v>
      </c>
      <c r="H35" s="33">
        <v>0</v>
      </c>
      <c r="I35" s="33">
        <v>3.7428599999999999</v>
      </c>
      <c r="J35" s="33">
        <v>0.31429000000000001</v>
      </c>
      <c r="K35">
        <v>26</v>
      </c>
      <c r="L35" s="78" t="s">
        <v>330</v>
      </c>
      <c r="M35" t="s">
        <v>305</v>
      </c>
      <c r="N35" s="31">
        <v>43023</v>
      </c>
      <c r="O35" s="32">
        <v>4.0515114417553439</v>
      </c>
      <c r="P35" s="31">
        <v>60</v>
      </c>
      <c r="Q35" s="31">
        <v>265</v>
      </c>
      <c r="R35" s="31">
        <v>59834</v>
      </c>
      <c r="S35" s="32">
        <v>5.6346171955928055</v>
      </c>
      <c r="T35" s="32">
        <v>1.3907444855077518</v>
      </c>
      <c r="U35" s="31">
        <v>19832</v>
      </c>
      <c r="V35" s="31">
        <v>17290</v>
      </c>
      <c r="W35" s="31">
        <v>9</v>
      </c>
      <c r="X35">
        <v>26</v>
      </c>
      <c r="Y35" s="78" t="s">
        <v>330</v>
      </c>
      <c r="Z35" t="s">
        <v>305</v>
      </c>
      <c r="AA35" s="31">
        <v>10619</v>
      </c>
      <c r="AB35" s="31">
        <v>253131</v>
      </c>
      <c r="AC35" s="31">
        <v>36168</v>
      </c>
      <c r="AD35" s="31">
        <v>0</v>
      </c>
      <c r="AE35" s="31">
        <v>46671</v>
      </c>
      <c r="AF35" s="31">
        <v>335970</v>
      </c>
      <c r="AG35" s="31">
        <v>0</v>
      </c>
      <c r="AH35" s="31">
        <v>0</v>
      </c>
      <c r="AI35">
        <v>26</v>
      </c>
      <c r="AJ35" s="78" t="s">
        <v>330</v>
      </c>
      <c r="AK35" t="s">
        <v>305</v>
      </c>
      <c r="AL35" s="31">
        <v>10619</v>
      </c>
      <c r="AM35" s="31">
        <v>237334</v>
      </c>
      <c r="AN35" s="31">
        <v>42564</v>
      </c>
      <c r="AO35" s="31">
        <v>36318</v>
      </c>
      <c r="AP35" s="31">
        <v>316216</v>
      </c>
      <c r="AQ35" s="31">
        <v>0</v>
      </c>
      <c r="AR35" s="36">
        <v>1.2492187839498126</v>
      </c>
      <c r="AS35" s="31">
        <v>280048</v>
      </c>
      <c r="AT35" s="31">
        <v>36168</v>
      </c>
      <c r="AU35" s="31">
        <v>0</v>
      </c>
    </row>
    <row r="36" spans="1:47" hidden="1" outlineLevel="2" x14ac:dyDescent="0.2">
      <c r="A36">
        <v>900026973</v>
      </c>
      <c r="B36" t="s">
        <v>332</v>
      </c>
      <c r="C36" s="144" t="s">
        <v>330</v>
      </c>
      <c r="D36" s="35" t="s">
        <v>1438</v>
      </c>
      <c r="E36" s="31">
        <v>3744</v>
      </c>
      <c r="F36" s="31">
        <v>337</v>
      </c>
      <c r="G36" s="33">
        <v>1</v>
      </c>
      <c r="H36" s="33">
        <v>0</v>
      </c>
      <c r="I36" s="33">
        <v>1.4285699999999999</v>
      </c>
      <c r="J36" s="33">
        <v>0.28571000000000002</v>
      </c>
      <c r="L36" s="143"/>
      <c r="M36" s="35" t="s">
        <v>1438</v>
      </c>
      <c r="N36" s="31">
        <v>7239</v>
      </c>
      <c r="O36" s="32">
        <v>1.9334935897435896</v>
      </c>
      <c r="P36" s="31">
        <v>15</v>
      </c>
      <c r="Q36" s="31">
        <v>265</v>
      </c>
      <c r="R36" s="31">
        <v>9347</v>
      </c>
      <c r="S36" s="32">
        <v>2.4965277777777777</v>
      </c>
      <c r="T36" s="32">
        <v>1.2912004420500069</v>
      </c>
      <c r="U36" s="31">
        <v>6017</v>
      </c>
      <c r="V36" s="31">
        <v>3322</v>
      </c>
      <c r="W36" s="31">
        <v>10</v>
      </c>
      <c r="Y36" s="143"/>
      <c r="Z36" s="35" t="s">
        <v>1438</v>
      </c>
      <c r="AA36" s="31">
        <v>3744</v>
      </c>
      <c r="AB36" s="31">
        <v>57748</v>
      </c>
      <c r="AC36" s="31">
        <v>16861</v>
      </c>
      <c r="AD36" s="31">
        <v>0</v>
      </c>
      <c r="AE36" s="31">
        <v>132319</v>
      </c>
      <c r="AF36" s="31">
        <v>206928</v>
      </c>
      <c r="AG36" s="31">
        <v>0</v>
      </c>
      <c r="AH36" s="31">
        <v>0</v>
      </c>
      <c r="AI36">
        <v>27</v>
      </c>
      <c r="AJ36" s="144" t="s">
        <v>330</v>
      </c>
      <c r="AK36" s="35" t="s">
        <v>1438</v>
      </c>
      <c r="AL36" s="31">
        <v>3744</v>
      </c>
      <c r="AM36" s="31">
        <v>69538</v>
      </c>
      <c r="AN36" s="31">
        <v>9425</v>
      </c>
      <c r="AO36" s="31">
        <v>100832</v>
      </c>
      <c r="AP36" s="31">
        <v>179795</v>
      </c>
      <c r="AQ36" s="31">
        <v>0</v>
      </c>
      <c r="AR36" s="36">
        <v>3.1134411581353465</v>
      </c>
      <c r="AS36" s="31">
        <v>162934</v>
      </c>
      <c r="AT36" s="31">
        <v>16861</v>
      </c>
      <c r="AU36" s="31">
        <v>0</v>
      </c>
    </row>
    <row r="37" spans="1:47" hidden="1" outlineLevel="2" x14ac:dyDescent="0.2">
      <c r="A37">
        <v>902022103</v>
      </c>
      <c r="B37" t="s">
        <v>332</v>
      </c>
      <c r="C37" s="1" t="s">
        <v>330</v>
      </c>
      <c r="D37" t="s">
        <v>101</v>
      </c>
      <c r="E37" s="31">
        <v>31680</v>
      </c>
      <c r="F37" s="31">
        <v>10763</v>
      </c>
      <c r="G37" s="33">
        <v>8.125</v>
      </c>
      <c r="H37" s="33">
        <v>0</v>
      </c>
      <c r="I37" s="33">
        <v>9.2249999999999996</v>
      </c>
      <c r="J37" s="33">
        <v>1</v>
      </c>
      <c r="K37">
        <v>27</v>
      </c>
      <c r="L37" s="1" t="s">
        <v>330</v>
      </c>
      <c r="M37" t="s">
        <v>101</v>
      </c>
      <c r="N37" s="31">
        <v>91554</v>
      </c>
      <c r="O37" s="32">
        <v>2.8899621212121214</v>
      </c>
      <c r="P37" s="31">
        <v>132</v>
      </c>
      <c r="Q37" s="31">
        <v>265</v>
      </c>
      <c r="R37" s="31">
        <v>280718</v>
      </c>
      <c r="S37" s="32">
        <v>8.8610479797979806</v>
      </c>
      <c r="T37" s="32">
        <v>3.0661467549205934</v>
      </c>
      <c r="U37" s="31">
        <v>70852</v>
      </c>
      <c r="V37" s="31">
        <v>49317</v>
      </c>
      <c r="W37" s="31">
        <v>25</v>
      </c>
      <c r="X37">
        <v>27</v>
      </c>
      <c r="Y37" s="1" t="s">
        <v>330</v>
      </c>
      <c r="Z37" t="s">
        <v>101</v>
      </c>
      <c r="AA37" s="31">
        <v>31680</v>
      </c>
      <c r="AB37" s="31">
        <v>1359654</v>
      </c>
      <c r="AC37" s="31">
        <v>127691</v>
      </c>
      <c r="AD37" s="31">
        <v>0</v>
      </c>
      <c r="AE37" s="31">
        <v>91455</v>
      </c>
      <c r="AF37" s="31">
        <v>1578800</v>
      </c>
      <c r="AG37" s="31">
        <v>0</v>
      </c>
      <c r="AH37" s="31">
        <v>0</v>
      </c>
      <c r="AI37">
        <v>27</v>
      </c>
      <c r="AJ37" s="1" t="s">
        <v>330</v>
      </c>
      <c r="AK37" t="s">
        <v>101</v>
      </c>
      <c r="AL37" s="31">
        <v>31680</v>
      </c>
      <c r="AM37" s="31">
        <v>967932</v>
      </c>
      <c r="AN37" s="31">
        <v>178038</v>
      </c>
      <c r="AO37" s="31">
        <v>424026</v>
      </c>
      <c r="AP37" s="31">
        <v>1569996</v>
      </c>
      <c r="AQ37" s="31">
        <v>0</v>
      </c>
      <c r="AR37" s="36">
        <v>1.1547025934539228</v>
      </c>
      <c r="AS37" s="31">
        <v>1442305</v>
      </c>
      <c r="AT37" s="31">
        <v>127691</v>
      </c>
      <c r="AU37" s="31">
        <v>0</v>
      </c>
    </row>
    <row r="38" spans="1:47" hidden="1" outlineLevel="2" x14ac:dyDescent="0.2">
      <c r="A38">
        <v>902022135</v>
      </c>
      <c r="B38" t="s">
        <v>332</v>
      </c>
      <c r="C38" s="1" t="s">
        <v>330</v>
      </c>
      <c r="D38" t="s">
        <v>817</v>
      </c>
      <c r="E38" s="31">
        <v>24185</v>
      </c>
      <c r="F38" s="31">
        <v>10815</v>
      </c>
      <c r="G38" s="33">
        <v>4.5714300000000003</v>
      </c>
      <c r="H38" s="33">
        <v>0</v>
      </c>
      <c r="I38" s="33">
        <v>5.8857100000000004</v>
      </c>
      <c r="J38" s="33">
        <v>0</v>
      </c>
      <c r="K38">
        <v>28</v>
      </c>
      <c r="L38" s="1" t="s">
        <v>330</v>
      </c>
      <c r="M38" t="s">
        <v>817</v>
      </c>
      <c r="N38" s="31">
        <v>58226</v>
      </c>
      <c r="O38" s="32">
        <v>2.4075253256150506</v>
      </c>
      <c r="P38" s="31">
        <v>76</v>
      </c>
      <c r="Q38" s="31">
        <v>265</v>
      </c>
      <c r="R38" s="31">
        <v>226375</v>
      </c>
      <c r="S38" s="32">
        <v>9.3601405830059949</v>
      </c>
      <c r="T38" s="32">
        <v>3.8878679627657746</v>
      </c>
      <c r="U38" s="31">
        <v>39928</v>
      </c>
      <c r="V38" s="31">
        <v>43359</v>
      </c>
      <c r="W38" s="31">
        <v>16</v>
      </c>
      <c r="X38">
        <v>28</v>
      </c>
      <c r="Y38" s="1" t="s">
        <v>330</v>
      </c>
      <c r="Z38" t="s">
        <v>817</v>
      </c>
      <c r="AA38" s="31">
        <v>24185</v>
      </c>
      <c r="AB38" s="31">
        <v>352213</v>
      </c>
      <c r="AC38" s="31">
        <v>77176</v>
      </c>
      <c r="AD38" s="31">
        <v>0</v>
      </c>
      <c r="AE38" s="31">
        <v>102786</v>
      </c>
      <c r="AF38" s="31">
        <v>532175</v>
      </c>
      <c r="AG38" s="31">
        <v>0</v>
      </c>
      <c r="AH38" s="31">
        <v>0</v>
      </c>
      <c r="AI38">
        <v>28</v>
      </c>
      <c r="AJ38" s="1" t="s">
        <v>330</v>
      </c>
      <c r="AK38" t="s">
        <v>817</v>
      </c>
      <c r="AL38" s="31">
        <v>24185</v>
      </c>
      <c r="AM38" s="31">
        <v>306075</v>
      </c>
      <c r="AN38" s="31">
        <v>88536</v>
      </c>
      <c r="AO38" s="31">
        <v>97723</v>
      </c>
      <c r="AP38" s="31">
        <v>492334</v>
      </c>
      <c r="AQ38" s="31">
        <v>0</v>
      </c>
      <c r="AR38" s="36">
        <v>1.3978302901937181</v>
      </c>
      <c r="AS38" s="31">
        <v>415059</v>
      </c>
      <c r="AT38" s="31">
        <v>77275</v>
      </c>
      <c r="AU38" s="31">
        <v>0</v>
      </c>
    </row>
    <row r="39" spans="1:47" hidden="1" outlineLevel="2" x14ac:dyDescent="0.2">
      <c r="A39">
        <v>902022164</v>
      </c>
      <c r="B39" t="s">
        <v>332</v>
      </c>
      <c r="C39" s="1" t="s">
        <v>330</v>
      </c>
      <c r="D39" t="s">
        <v>818</v>
      </c>
      <c r="E39" s="31">
        <v>33137</v>
      </c>
      <c r="F39" s="31">
        <v>18129</v>
      </c>
      <c r="G39" s="33">
        <v>10.625</v>
      </c>
      <c r="H39" s="33">
        <v>0</v>
      </c>
      <c r="I39" s="33">
        <v>13.4</v>
      </c>
      <c r="J39" s="33">
        <v>0.75</v>
      </c>
      <c r="K39">
        <v>29</v>
      </c>
      <c r="L39" s="1" t="s">
        <v>330</v>
      </c>
      <c r="M39" t="s">
        <v>818</v>
      </c>
      <c r="N39" s="31">
        <v>147518</v>
      </c>
      <c r="O39" s="32">
        <v>4.451760871533331</v>
      </c>
      <c r="P39" s="31">
        <v>185</v>
      </c>
      <c r="Q39" s="31">
        <v>265</v>
      </c>
      <c r="R39" s="31">
        <v>597754</v>
      </c>
      <c r="S39" s="32">
        <v>18.038868938045084</v>
      </c>
      <c r="T39" s="32">
        <v>4.0520750010168252</v>
      </c>
      <c r="U39" s="31">
        <v>117501</v>
      </c>
      <c r="V39" s="31">
        <v>85964</v>
      </c>
      <c r="W39" s="31">
        <v>44</v>
      </c>
      <c r="X39">
        <v>29</v>
      </c>
      <c r="Y39" s="1" t="s">
        <v>330</v>
      </c>
      <c r="Z39" t="s">
        <v>818</v>
      </c>
      <c r="AA39" s="31">
        <v>33137</v>
      </c>
      <c r="AB39" s="31">
        <v>1886384</v>
      </c>
      <c r="AC39" s="31">
        <v>122193</v>
      </c>
      <c r="AD39" s="31">
        <v>0</v>
      </c>
      <c r="AE39" s="31">
        <v>309767</v>
      </c>
      <c r="AF39" s="31">
        <v>2318344</v>
      </c>
      <c r="AG39" s="31" t="s">
        <v>1032</v>
      </c>
      <c r="AH39" s="31">
        <v>0</v>
      </c>
      <c r="AI39">
        <v>29</v>
      </c>
      <c r="AJ39" s="1" t="s">
        <v>330</v>
      </c>
      <c r="AK39" t="s">
        <v>818</v>
      </c>
      <c r="AL39" s="31">
        <v>33137</v>
      </c>
      <c r="AM39" s="31">
        <v>1433225</v>
      </c>
      <c r="AN39" s="31">
        <v>345501</v>
      </c>
      <c r="AO39" s="31">
        <v>375782</v>
      </c>
      <c r="AP39" s="31">
        <v>2154508</v>
      </c>
      <c r="AQ39" s="31">
        <v>0</v>
      </c>
      <c r="AR39" s="36">
        <v>1.1421364897072919</v>
      </c>
      <c r="AS39" s="31">
        <v>2032315</v>
      </c>
      <c r="AT39" s="31">
        <v>122193</v>
      </c>
      <c r="AU39" s="31">
        <v>0</v>
      </c>
    </row>
    <row r="40" spans="1:47" hidden="1" outlineLevel="2" x14ac:dyDescent="0.2">
      <c r="A40">
        <v>902022344</v>
      </c>
      <c r="B40" t="s">
        <v>332</v>
      </c>
      <c r="C40" s="1" t="s">
        <v>330</v>
      </c>
      <c r="D40" t="s">
        <v>362</v>
      </c>
      <c r="E40" s="31">
        <v>10229</v>
      </c>
      <c r="F40" s="31">
        <v>2674</v>
      </c>
      <c r="G40" s="33">
        <v>0.625</v>
      </c>
      <c r="H40" s="33">
        <v>0</v>
      </c>
      <c r="I40" s="33">
        <v>3.1</v>
      </c>
      <c r="J40" s="33">
        <v>0</v>
      </c>
      <c r="K40">
        <v>30</v>
      </c>
      <c r="L40" s="1" t="s">
        <v>330</v>
      </c>
      <c r="M40" t="s">
        <v>362</v>
      </c>
      <c r="N40" s="31">
        <v>17155</v>
      </c>
      <c r="O40" s="32">
        <v>1.6770945351451756</v>
      </c>
      <c r="P40" s="31">
        <v>23</v>
      </c>
      <c r="Q40" s="31">
        <v>265</v>
      </c>
      <c r="R40" s="31">
        <v>32654</v>
      </c>
      <c r="S40" s="32">
        <v>3.1922964121615016</v>
      </c>
      <c r="T40" s="32">
        <v>1.9034683765665987</v>
      </c>
      <c r="U40" s="31">
        <v>14076</v>
      </c>
      <c r="V40" s="31">
        <v>12638</v>
      </c>
      <c r="W40" s="31">
        <v>6</v>
      </c>
      <c r="X40">
        <v>30</v>
      </c>
      <c r="Y40" s="1" t="s">
        <v>330</v>
      </c>
      <c r="Z40" t="s">
        <v>362</v>
      </c>
      <c r="AA40" s="31">
        <v>10229</v>
      </c>
      <c r="AB40" s="31">
        <v>97822</v>
      </c>
      <c r="AC40" s="31">
        <v>22008</v>
      </c>
      <c r="AD40" s="31">
        <v>0</v>
      </c>
      <c r="AE40" s="31">
        <v>13575</v>
      </c>
      <c r="AF40" s="31">
        <v>133405</v>
      </c>
      <c r="AG40" s="31">
        <v>0</v>
      </c>
      <c r="AH40" s="31">
        <v>0</v>
      </c>
      <c r="AI40">
        <v>30</v>
      </c>
      <c r="AJ40" s="1" t="s">
        <v>330</v>
      </c>
      <c r="AK40" t="s">
        <v>362</v>
      </c>
      <c r="AL40" s="31">
        <v>10229</v>
      </c>
      <c r="AM40" s="31">
        <v>78739</v>
      </c>
      <c r="AN40" s="31">
        <v>20166</v>
      </c>
      <c r="AO40" s="31">
        <v>31657</v>
      </c>
      <c r="AP40" s="31">
        <v>130562</v>
      </c>
      <c r="AQ40" s="31">
        <v>0</v>
      </c>
      <c r="AR40" s="36">
        <v>1.3346895381407045</v>
      </c>
      <c r="AS40" s="31">
        <v>108554</v>
      </c>
      <c r="AT40" s="31">
        <v>22008</v>
      </c>
      <c r="AU40" s="31">
        <v>0</v>
      </c>
    </row>
    <row r="41" spans="1:47" hidden="1" outlineLevel="2" x14ac:dyDescent="0.2">
      <c r="A41">
        <v>902022795</v>
      </c>
      <c r="B41" t="s">
        <v>332</v>
      </c>
      <c r="C41" s="1" t="s">
        <v>330</v>
      </c>
      <c r="D41" t="s">
        <v>363</v>
      </c>
      <c r="E41" s="31">
        <v>22597</v>
      </c>
      <c r="F41" s="31">
        <v>9999</v>
      </c>
      <c r="G41" s="33">
        <v>3.0133299999999998</v>
      </c>
      <c r="H41" s="33">
        <v>1.0133300000000001</v>
      </c>
      <c r="I41" s="33">
        <v>11.973330000000001</v>
      </c>
      <c r="J41" s="33">
        <v>0.85333000000000003</v>
      </c>
      <c r="K41">
        <v>31</v>
      </c>
      <c r="L41" s="1" t="s">
        <v>330</v>
      </c>
      <c r="M41" t="s">
        <v>363</v>
      </c>
      <c r="N41" s="31">
        <v>73666</v>
      </c>
      <c r="O41" s="32">
        <v>3.2599902641943621</v>
      </c>
      <c r="P41" s="31">
        <v>73</v>
      </c>
      <c r="Q41" s="31">
        <v>265</v>
      </c>
      <c r="R41" s="31">
        <v>230534</v>
      </c>
      <c r="S41" s="32">
        <v>10.201973713324778</v>
      </c>
      <c r="T41" s="32">
        <v>3.1294491352862921</v>
      </c>
      <c r="U41" s="31">
        <v>57004</v>
      </c>
      <c r="V41" s="31">
        <v>48757</v>
      </c>
      <c r="W41" s="31">
        <v>20</v>
      </c>
      <c r="X41">
        <v>31</v>
      </c>
      <c r="Y41" s="1" t="s">
        <v>330</v>
      </c>
      <c r="Z41" t="s">
        <v>363</v>
      </c>
      <c r="AA41" s="31">
        <v>22597</v>
      </c>
      <c r="AB41" s="31">
        <v>640306</v>
      </c>
      <c r="AC41" s="31">
        <v>66572</v>
      </c>
      <c r="AD41" s="31">
        <v>0</v>
      </c>
      <c r="AE41" s="31">
        <v>45940</v>
      </c>
      <c r="AF41" s="31">
        <v>752818</v>
      </c>
      <c r="AG41" s="31">
        <v>0</v>
      </c>
      <c r="AH41" s="31">
        <v>0</v>
      </c>
      <c r="AI41">
        <v>31</v>
      </c>
      <c r="AJ41" s="1" t="s">
        <v>330</v>
      </c>
      <c r="AK41" t="s">
        <v>363</v>
      </c>
      <c r="AL41" s="31">
        <v>22597</v>
      </c>
      <c r="AM41" s="31">
        <v>443220</v>
      </c>
      <c r="AN41" s="31">
        <v>110241</v>
      </c>
      <c r="AO41" s="31">
        <v>168607</v>
      </c>
      <c r="AP41" s="31">
        <v>722068</v>
      </c>
      <c r="AQ41" s="31">
        <v>0</v>
      </c>
      <c r="AR41" s="36">
        <v>1.127692072227966</v>
      </c>
      <c r="AS41" s="31">
        <v>655496</v>
      </c>
      <c r="AT41" s="31">
        <v>66572</v>
      </c>
      <c r="AU41" s="31">
        <v>0</v>
      </c>
    </row>
    <row r="42" spans="1:47" hidden="1" outlineLevel="2" x14ac:dyDescent="0.2">
      <c r="A42">
        <v>902022854</v>
      </c>
      <c r="B42" t="s">
        <v>332</v>
      </c>
      <c r="C42" s="1" t="s">
        <v>330</v>
      </c>
      <c r="D42" t="s">
        <v>364</v>
      </c>
      <c r="E42" s="31">
        <v>81118</v>
      </c>
      <c r="F42" s="31">
        <v>39084</v>
      </c>
      <c r="G42" s="33">
        <v>16.62857</v>
      </c>
      <c r="H42" s="33">
        <v>0</v>
      </c>
      <c r="I42" s="33">
        <v>36.971429999999998</v>
      </c>
      <c r="J42" s="33">
        <v>3.2</v>
      </c>
      <c r="K42">
        <v>32</v>
      </c>
      <c r="L42" s="1" t="s">
        <v>330</v>
      </c>
      <c r="M42" t="s">
        <v>364</v>
      </c>
      <c r="N42" s="31">
        <v>196846</v>
      </c>
      <c r="O42" s="32">
        <v>2.4266623930570281</v>
      </c>
      <c r="P42" s="31">
        <v>217</v>
      </c>
      <c r="Q42" s="31">
        <v>265</v>
      </c>
      <c r="R42" s="31">
        <v>1005666</v>
      </c>
      <c r="S42" s="32">
        <v>12.397568973594023</v>
      </c>
      <c r="T42" s="32">
        <v>5.108897310587972</v>
      </c>
      <c r="U42" s="31">
        <v>133855</v>
      </c>
      <c r="V42" s="31">
        <v>142915</v>
      </c>
      <c r="W42" s="31">
        <v>34</v>
      </c>
      <c r="X42">
        <v>32</v>
      </c>
      <c r="Y42" s="1" t="s">
        <v>330</v>
      </c>
      <c r="Z42" t="s">
        <v>364</v>
      </c>
      <c r="AA42" s="31">
        <v>81118</v>
      </c>
      <c r="AB42" s="31">
        <v>2211420</v>
      </c>
      <c r="AC42" s="31">
        <v>294053</v>
      </c>
      <c r="AD42" s="31">
        <v>0</v>
      </c>
      <c r="AE42" s="31">
        <v>404643</v>
      </c>
      <c r="AF42" s="31">
        <v>2910116</v>
      </c>
      <c r="AG42" s="31">
        <v>0</v>
      </c>
      <c r="AH42" s="31">
        <v>0</v>
      </c>
      <c r="AI42">
        <v>32</v>
      </c>
      <c r="AJ42" s="1" t="s">
        <v>330</v>
      </c>
      <c r="AK42" t="s">
        <v>364</v>
      </c>
      <c r="AL42" s="31">
        <v>81118</v>
      </c>
      <c r="AM42" s="31">
        <v>2057481</v>
      </c>
      <c r="AN42" s="31">
        <v>343184</v>
      </c>
      <c r="AO42" s="31">
        <v>405167</v>
      </c>
      <c r="AP42" s="31">
        <v>2805832</v>
      </c>
      <c r="AQ42" s="31">
        <v>0</v>
      </c>
      <c r="AR42" s="36">
        <v>1.2687919979018007</v>
      </c>
      <c r="AS42" s="31">
        <v>2511779</v>
      </c>
      <c r="AT42" s="31">
        <v>294053</v>
      </c>
      <c r="AU42" s="31">
        <v>0</v>
      </c>
    </row>
    <row r="43" spans="1:47" hidden="1" outlineLevel="2" x14ac:dyDescent="0.2">
      <c r="A43">
        <v>902022403</v>
      </c>
      <c r="B43" t="s">
        <v>332</v>
      </c>
      <c r="C43" s="1" t="s">
        <v>330</v>
      </c>
      <c r="D43" t="s">
        <v>365</v>
      </c>
      <c r="E43" s="31">
        <v>6303</v>
      </c>
      <c r="F43" s="31">
        <v>7661</v>
      </c>
      <c r="G43" s="33">
        <v>1.6</v>
      </c>
      <c r="H43" s="33">
        <v>1</v>
      </c>
      <c r="I43" s="33">
        <v>2.7</v>
      </c>
      <c r="J43" s="33">
        <v>7.4999999999999997E-2</v>
      </c>
      <c r="K43">
        <v>33</v>
      </c>
      <c r="L43" s="1" t="s">
        <v>330</v>
      </c>
      <c r="M43" t="s">
        <v>365</v>
      </c>
      <c r="N43" s="31">
        <v>41135</v>
      </c>
      <c r="O43" s="32">
        <v>6.5262573377756627</v>
      </c>
      <c r="P43" s="31">
        <v>66</v>
      </c>
      <c r="Q43" s="31">
        <v>265</v>
      </c>
      <c r="R43" s="31">
        <v>89102</v>
      </c>
      <c r="S43" s="32">
        <v>14.136442963668095</v>
      </c>
      <c r="T43" s="32">
        <v>2.16608727361128</v>
      </c>
      <c r="U43" s="31">
        <v>22801</v>
      </c>
      <c r="V43" s="31">
        <v>27659</v>
      </c>
      <c r="W43" s="31">
        <v>18</v>
      </c>
      <c r="X43">
        <v>33</v>
      </c>
      <c r="Y43" s="1" t="s">
        <v>330</v>
      </c>
      <c r="Z43" t="s">
        <v>365</v>
      </c>
      <c r="AA43" s="31">
        <v>6303</v>
      </c>
      <c r="AB43" s="31">
        <v>432357</v>
      </c>
      <c r="AC43" s="31">
        <v>36894</v>
      </c>
      <c r="AD43" s="31">
        <v>0</v>
      </c>
      <c r="AE43" s="31">
        <v>102310</v>
      </c>
      <c r="AF43" s="31">
        <v>571561</v>
      </c>
      <c r="AG43" s="31">
        <v>4000</v>
      </c>
      <c r="AH43" s="31">
        <v>0</v>
      </c>
      <c r="AI43">
        <v>33</v>
      </c>
      <c r="AJ43" s="1" t="s">
        <v>330</v>
      </c>
      <c r="AK43" t="s">
        <v>365</v>
      </c>
      <c r="AL43" s="31">
        <v>6303</v>
      </c>
      <c r="AM43" s="31">
        <v>228032</v>
      </c>
      <c r="AN43" s="31">
        <v>35092</v>
      </c>
      <c r="AO43" s="31">
        <v>270445</v>
      </c>
      <c r="AP43" s="31">
        <v>533569</v>
      </c>
      <c r="AQ43" s="31">
        <v>0</v>
      </c>
      <c r="AR43" s="36">
        <v>1.234093584699681</v>
      </c>
      <c r="AS43" s="31">
        <v>496675</v>
      </c>
      <c r="AT43" s="31">
        <v>36894</v>
      </c>
      <c r="AU43" s="31">
        <v>0</v>
      </c>
    </row>
    <row r="44" spans="1:47" hidden="1" outlineLevel="2" x14ac:dyDescent="0.2">
      <c r="A44">
        <v>902022524</v>
      </c>
      <c r="B44" t="s">
        <v>332</v>
      </c>
      <c r="C44" s="1" t="s">
        <v>330</v>
      </c>
      <c r="D44" t="s">
        <v>765</v>
      </c>
      <c r="E44" s="31">
        <v>42329</v>
      </c>
      <c r="F44" s="31">
        <v>14312</v>
      </c>
      <c r="G44" s="33">
        <v>1</v>
      </c>
      <c r="H44" s="33">
        <v>1</v>
      </c>
      <c r="I44" s="33">
        <v>15.875</v>
      </c>
      <c r="J44" s="33">
        <v>1.3</v>
      </c>
      <c r="K44">
        <v>34</v>
      </c>
      <c r="L44" s="1" t="s">
        <v>330</v>
      </c>
      <c r="M44" t="s">
        <v>765</v>
      </c>
      <c r="N44" s="31">
        <v>128086</v>
      </c>
      <c r="O44" s="32">
        <v>3.0259632875806184</v>
      </c>
      <c r="P44" s="31">
        <v>223</v>
      </c>
      <c r="Q44" s="31">
        <v>265</v>
      </c>
      <c r="R44" s="31">
        <v>193998</v>
      </c>
      <c r="S44" s="32">
        <v>4.5830990573838264</v>
      </c>
      <c r="T44" s="32">
        <v>1.5145917586621489</v>
      </c>
      <c r="U44" s="31">
        <v>72270</v>
      </c>
      <c r="V44" s="31">
        <v>44301</v>
      </c>
      <c r="W44" s="31">
        <v>58</v>
      </c>
      <c r="X44">
        <v>34</v>
      </c>
      <c r="Y44" s="1" t="s">
        <v>330</v>
      </c>
      <c r="Z44" t="s">
        <v>765</v>
      </c>
      <c r="AA44" s="31">
        <v>42329</v>
      </c>
      <c r="AB44" s="31">
        <v>806570</v>
      </c>
      <c r="AC44" s="31">
        <v>164837</v>
      </c>
      <c r="AD44" s="31">
        <v>0</v>
      </c>
      <c r="AE44" s="31">
        <v>10493</v>
      </c>
      <c r="AF44" s="31">
        <v>981900</v>
      </c>
      <c r="AG44" s="31" t="s">
        <v>1032</v>
      </c>
      <c r="AH44" s="31">
        <v>0</v>
      </c>
      <c r="AI44">
        <v>34</v>
      </c>
      <c r="AJ44" s="1" t="s">
        <v>330</v>
      </c>
      <c r="AK44" t="s">
        <v>765</v>
      </c>
      <c r="AL44" s="31">
        <v>42329</v>
      </c>
      <c r="AM44" s="31">
        <v>719439</v>
      </c>
      <c r="AN44" s="31">
        <v>99594</v>
      </c>
      <c r="AO44" s="31">
        <v>150727</v>
      </c>
      <c r="AP44" s="31">
        <v>969760</v>
      </c>
      <c r="AQ44" s="31">
        <v>0</v>
      </c>
      <c r="AR44" s="36">
        <v>1.2023258985580916</v>
      </c>
      <c r="AS44" s="31">
        <v>804923</v>
      </c>
      <c r="AT44" s="31">
        <v>164837</v>
      </c>
      <c r="AU44" s="31">
        <v>0</v>
      </c>
    </row>
    <row r="45" spans="1:47" hidden="1" outlineLevel="2" x14ac:dyDescent="0.2">
      <c r="A45">
        <v>903022643</v>
      </c>
      <c r="B45" t="s">
        <v>332</v>
      </c>
      <c r="C45" s="1" t="s">
        <v>330</v>
      </c>
      <c r="D45" t="s">
        <v>306</v>
      </c>
      <c r="E45" s="31">
        <v>8268</v>
      </c>
      <c r="F45" s="31">
        <v>6194</v>
      </c>
      <c r="G45" s="33">
        <v>2.7142900000000001</v>
      </c>
      <c r="H45" s="33">
        <v>0</v>
      </c>
      <c r="I45" s="33">
        <v>6.0571400000000004</v>
      </c>
      <c r="J45" s="33">
        <v>0.42857000000000001</v>
      </c>
      <c r="K45">
        <v>35</v>
      </c>
      <c r="L45" s="1" t="s">
        <v>330</v>
      </c>
      <c r="M45" t="s">
        <v>306</v>
      </c>
      <c r="N45" s="31">
        <v>64257</v>
      </c>
      <c r="O45" s="32">
        <v>7.7717706821480403</v>
      </c>
      <c r="P45" s="31">
        <v>103</v>
      </c>
      <c r="Q45" s="31">
        <v>265</v>
      </c>
      <c r="R45" s="31">
        <v>119352</v>
      </c>
      <c r="S45" s="32">
        <v>14.435413642960812</v>
      </c>
      <c r="T45" s="32">
        <v>1.8574163126196368</v>
      </c>
      <c r="U45" s="31">
        <v>42542</v>
      </c>
      <c r="V45" s="31">
        <v>31426</v>
      </c>
      <c r="W45" s="31">
        <v>10</v>
      </c>
      <c r="X45">
        <v>35</v>
      </c>
      <c r="Y45" s="1" t="s">
        <v>330</v>
      </c>
      <c r="Z45" t="s">
        <v>306</v>
      </c>
      <c r="AA45" s="31">
        <v>8268</v>
      </c>
      <c r="AB45" s="31">
        <v>265535</v>
      </c>
      <c r="AC45" s="31">
        <v>32416</v>
      </c>
      <c r="AD45" s="31">
        <v>0</v>
      </c>
      <c r="AE45" s="31">
        <v>102835</v>
      </c>
      <c r="AF45" s="31">
        <v>400786</v>
      </c>
      <c r="AG45" s="31">
        <v>0</v>
      </c>
      <c r="AH45" s="31">
        <v>0</v>
      </c>
      <c r="AI45">
        <v>35</v>
      </c>
      <c r="AJ45" s="1" t="s">
        <v>330</v>
      </c>
      <c r="AK45" t="s">
        <v>306</v>
      </c>
      <c r="AL45" s="31">
        <v>8268</v>
      </c>
      <c r="AM45" s="31">
        <v>234048</v>
      </c>
      <c r="AN45" s="31">
        <v>59253</v>
      </c>
      <c r="AO45" s="31">
        <v>68554</v>
      </c>
      <c r="AP45" s="31">
        <v>361855</v>
      </c>
      <c r="AQ45" s="31">
        <v>0</v>
      </c>
      <c r="AR45" s="36">
        <v>1.3627393752236052</v>
      </c>
      <c r="AS45" s="31">
        <v>329439</v>
      </c>
      <c r="AT45" s="31">
        <v>32416</v>
      </c>
      <c r="AU45" s="31">
        <v>0</v>
      </c>
    </row>
    <row r="46" spans="1:47" hidden="1" outlineLevel="2" x14ac:dyDescent="0.2">
      <c r="A46">
        <v>902022673</v>
      </c>
      <c r="B46" t="s">
        <v>332</v>
      </c>
      <c r="C46" s="1" t="s">
        <v>330</v>
      </c>
      <c r="D46" t="s">
        <v>615</v>
      </c>
      <c r="E46" s="31">
        <v>27126</v>
      </c>
      <c r="F46" s="31">
        <v>6056</v>
      </c>
      <c r="G46" s="33">
        <v>1</v>
      </c>
      <c r="H46" s="33">
        <v>0</v>
      </c>
      <c r="I46" s="33">
        <v>5.6842100000000002</v>
      </c>
      <c r="J46" s="33">
        <v>1.0789500000000001</v>
      </c>
      <c r="K46">
        <v>36</v>
      </c>
      <c r="L46" s="1" t="s">
        <v>330</v>
      </c>
      <c r="M46" t="s">
        <v>615</v>
      </c>
      <c r="N46" s="31">
        <v>43495</v>
      </c>
      <c r="O46" s="32">
        <v>1.603443191034432</v>
      </c>
      <c r="P46" s="31">
        <v>72</v>
      </c>
      <c r="Q46" s="31">
        <v>265</v>
      </c>
      <c r="R46" s="31">
        <v>118857</v>
      </c>
      <c r="S46" s="32">
        <v>4.3816633488166339</v>
      </c>
      <c r="T46" s="32">
        <v>2.7326589263133694</v>
      </c>
      <c r="U46" s="31">
        <v>21869</v>
      </c>
      <c r="V46" s="31">
        <v>31627</v>
      </c>
      <c r="W46" s="31">
        <v>11</v>
      </c>
      <c r="X46">
        <v>36</v>
      </c>
      <c r="Y46" s="1" t="s">
        <v>330</v>
      </c>
      <c r="Z46" t="s">
        <v>615</v>
      </c>
      <c r="AA46" s="31">
        <v>27126</v>
      </c>
      <c r="AB46" s="31">
        <v>194987</v>
      </c>
      <c r="AC46" s="31">
        <v>51849</v>
      </c>
      <c r="AD46" s="31">
        <v>0</v>
      </c>
      <c r="AE46" s="31">
        <v>52159</v>
      </c>
      <c r="AF46" s="31">
        <v>298995</v>
      </c>
      <c r="AG46" s="31">
        <v>0</v>
      </c>
      <c r="AH46" s="31">
        <v>0</v>
      </c>
      <c r="AI46">
        <v>36</v>
      </c>
      <c r="AJ46" s="1" t="s">
        <v>330</v>
      </c>
      <c r="AK46" t="s">
        <v>615</v>
      </c>
      <c r="AL46" s="31">
        <v>27126</v>
      </c>
      <c r="AM46" s="31">
        <v>166498</v>
      </c>
      <c r="AN46" s="31">
        <v>41532</v>
      </c>
      <c r="AO46" s="31">
        <v>79539</v>
      </c>
      <c r="AP46" s="31">
        <v>287569</v>
      </c>
      <c r="AQ46" s="31">
        <v>0</v>
      </c>
      <c r="AR46" s="36">
        <v>1.4748111412555709</v>
      </c>
      <c r="AS46" s="31">
        <v>235720</v>
      </c>
      <c r="AT46" s="31">
        <v>51849</v>
      </c>
      <c r="AU46" s="31">
        <v>0</v>
      </c>
    </row>
    <row r="47" spans="1:47" hidden="1" outlineLevel="2" x14ac:dyDescent="0.2">
      <c r="A47" s="14">
        <v>902022824</v>
      </c>
      <c r="B47" t="s">
        <v>332</v>
      </c>
      <c r="C47" s="6" t="s">
        <v>330</v>
      </c>
      <c r="D47" s="35" t="s">
        <v>1</v>
      </c>
      <c r="E47" s="31">
        <v>21026</v>
      </c>
      <c r="F47" s="31">
        <v>4025</v>
      </c>
      <c r="G47" s="33">
        <v>3.4</v>
      </c>
      <c r="H47" s="33">
        <v>0</v>
      </c>
      <c r="I47" s="33">
        <v>3.375</v>
      </c>
      <c r="J47" s="33">
        <v>0.5</v>
      </c>
      <c r="L47" s="6" t="s">
        <v>330</v>
      </c>
      <c r="M47" s="35" t="s">
        <v>1</v>
      </c>
      <c r="N47" s="31">
        <v>28693</v>
      </c>
      <c r="O47" s="32">
        <v>1.3646437743745838</v>
      </c>
      <c r="P47" s="31">
        <v>28</v>
      </c>
      <c r="Q47" s="31">
        <v>265</v>
      </c>
      <c r="R47" s="31">
        <v>116702</v>
      </c>
      <c r="S47" s="32">
        <v>5.5503662132597738</v>
      </c>
      <c r="T47" s="32">
        <v>4.0672637925626463</v>
      </c>
      <c r="U47" s="31">
        <v>29432</v>
      </c>
      <c r="V47" s="31">
        <v>31187</v>
      </c>
      <c r="W47" s="31">
        <v>10</v>
      </c>
      <c r="Y47" s="6" t="s">
        <v>330</v>
      </c>
      <c r="Z47" s="35" t="s">
        <v>1</v>
      </c>
      <c r="AA47" s="31">
        <v>21026</v>
      </c>
      <c r="AB47" s="31">
        <v>289295</v>
      </c>
      <c r="AC47" s="31">
        <v>74122</v>
      </c>
      <c r="AD47" s="31">
        <v>0</v>
      </c>
      <c r="AE47" s="31">
        <v>16313</v>
      </c>
      <c r="AF47" s="31">
        <v>379730</v>
      </c>
      <c r="AG47" s="31">
        <v>0</v>
      </c>
      <c r="AH47" s="31">
        <v>0</v>
      </c>
      <c r="AJ47" s="6" t="s">
        <v>330</v>
      </c>
      <c r="AK47" s="35" t="s">
        <v>1</v>
      </c>
      <c r="AL47" s="31">
        <v>21026</v>
      </c>
      <c r="AM47" s="31">
        <v>239317</v>
      </c>
      <c r="AN47" s="31">
        <v>59471</v>
      </c>
      <c r="AO47" s="31">
        <v>72185</v>
      </c>
      <c r="AP47" s="31">
        <v>370973</v>
      </c>
      <c r="AQ47" s="31">
        <v>0</v>
      </c>
      <c r="AR47" s="36">
        <v>1.2823346411102854</v>
      </c>
      <c r="AS47" s="31">
        <v>296851</v>
      </c>
      <c r="AT47" s="31">
        <v>74122</v>
      </c>
      <c r="AU47" s="31">
        <v>0</v>
      </c>
    </row>
    <row r="48" spans="1:47" hidden="1" outlineLevel="2" x14ac:dyDescent="0.2">
      <c r="A48">
        <v>902024253</v>
      </c>
      <c r="B48" t="s">
        <v>332</v>
      </c>
      <c r="C48" s="1" t="s">
        <v>330</v>
      </c>
      <c r="D48" t="s">
        <v>220</v>
      </c>
      <c r="E48" s="31">
        <v>17024</v>
      </c>
      <c r="F48" s="31">
        <v>3573</v>
      </c>
      <c r="G48" s="33">
        <v>3.2</v>
      </c>
      <c r="H48" s="33">
        <v>1.05</v>
      </c>
      <c r="I48" s="33">
        <v>0.32</v>
      </c>
      <c r="J48" s="33">
        <v>1.1466700000000001</v>
      </c>
      <c r="K48">
        <v>37</v>
      </c>
      <c r="L48" s="1" t="s">
        <v>330</v>
      </c>
      <c r="M48" t="s">
        <v>220</v>
      </c>
      <c r="N48" s="31">
        <v>24220</v>
      </c>
      <c r="O48" s="32">
        <v>1.4226973684210527</v>
      </c>
      <c r="P48" s="31">
        <v>16</v>
      </c>
      <c r="Q48" s="31">
        <v>265</v>
      </c>
      <c r="R48" s="31">
        <v>78719</v>
      </c>
      <c r="S48" s="32">
        <v>4.6240014097744364</v>
      </c>
      <c r="T48" s="32">
        <v>3.2501651527663089</v>
      </c>
      <c r="U48" s="31">
        <v>19757</v>
      </c>
      <c r="V48" s="31">
        <v>19534</v>
      </c>
      <c r="W48" s="31">
        <v>11</v>
      </c>
      <c r="X48">
        <v>37</v>
      </c>
      <c r="Y48" s="1" t="s">
        <v>330</v>
      </c>
      <c r="Z48" t="s">
        <v>220</v>
      </c>
      <c r="AA48" s="31">
        <v>17024</v>
      </c>
      <c r="AB48" s="31">
        <v>213413</v>
      </c>
      <c r="AC48" s="31">
        <v>33750</v>
      </c>
      <c r="AD48" s="31">
        <v>0</v>
      </c>
      <c r="AE48" s="31">
        <v>52135</v>
      </c>
      <c r="AF48" s="31">
        <v>299298</v>
      </c>
      <c r="AG48" s="31" t="s">
        <v>1032</v>
      </c>
      <c r="AH48" s="31">
        <v>0</v>
      </c>
      <c r="AI48">
        <v>37</v>
      </c>
      <c r="AJ48" s="1" t="s">
        <v>330</v>
      </c>
      <c r="AK48" t="s">
        <v>220</v>
      </c>
      <c r="AL48" s="31">
        <v>17024</v>
      </c>
      <c r="AM48" s="31">
        <v>169914</v>
      </c>
      <c r="AN48" s="31">
        <v>34724</v>
      </c>
      <c r="AO48" s="31">
        <v>72118</v>
      </c>
      <c r="AP48" s="31">
        <v>276756</v>
      </c>
      <c r="AQ48" s="31">
        <v>0</v>
      </c>
      <c r="AR48" s="36">
        <v>1.2968094727125339</v>
      </c>
      <c r="AS48" s="31">
        <v>243006</v>
      </c>
      <c r="AT48" s="31">
        <v>33750</v>
      </c>
      <c r="AU48" s="31">
        <v>0</v>
      </c>
    </row>
    <row r="49" spans="1:47" hidden="1" outlineLevel="2" x14ac:dyDescent="0.2">
      <c r="A49">
        <v>903022943</v>
      </c>
      <c r="B49" t="s">
        <v>332</v>
      </c>
      <c r="C49" s="1" t="s">
        <v>330</v>
      </c>
      <c r="D49" t="s">
        <v>616</v>
      </c>
      <c r="E49" s="31">
        <v>13934</v>
      </c>
      <c r="F49" s="31">
        <v>12371</v>
      </c>
      <c r="G49" s="33">
        <v>8.7714300000000005</v>
      </c>
      <c r="H49" s="33">
        <v>0</v>
      </c>
      <c r="I49" s="33">
        <v>9.1999999999999993</v>
      </c>
      <c r="J49" s="33">
        <v>1</v>
      </c>
      <c r="K49">
        <v>38</v>
      </c>
      <c r="L49" s="1" t="s">
        <v>330</v>
      </c>
      <c r="M49" t="s">
        <v>616</v>
      </c>
      <c r="N49" s="31">
        <v>89401</v>
      </c>
      <c r="O49" s="32">
        <v>6.4160327257069039</v>
      </c>
      <c r="P49" s="31">
        <v>214</v>
      </c>
      <c r="Q49" s="31">
        <v>265</v>
      </c>
      <c r="R49" s="31">
        <v>319558</v>
      </c>
      <c r="S49" s="32">
        <v>22.933687383378786</v>
      </c>
      <c r="T49" s="32">
        <v>3.5744342904441786</v>
      </c>
      <c r="U49" s="31">
        <v>72682</v>
      </c>
      <c r="V49" s="31">
        <v>63711</v>
      </c>
      <c r="W49" s="31">
        <v>32</v>
      </c>
      <c r="X49">
        <v>38</v>
      </c>
      <c r="Y49" s="1" t="s">
        <v>330</v>
      </c>
      <c r="Z49" t="s">
        <v>616</v>
      </c>
      <c r="AA49" s="31">
        <v>13934</v>
      </c>
      <c r="AB49" s="31">
        <v>695596</v>
      </c>
      <c r="AC49" s="31">
        <v>50886</v>
      </c>
      <c r="AD49" s="31">
        <v>0</v>
      </c>
      <c r="AE49" s="31">
        <v>302297</v>
      </c>
      <c r="AF49" s="31">
        <v>1048779</v>
      </c>
      <c r="AG49" s="31">
        <v>477081</v>
      </c>
      <c r="AH49" s="31">
        <v>0</v>
      </c>
      <c r="AI49">
        <v>38</v>
      </c>
      <c r="AJ49" s="1" t="s">
        <v>330</v>
      </c>
      <c r="AK49" t="s">
        <v>616</v>
      </c>
      <c r="AL49" s="31">
        <v>13934</v>
      </c>
      <c r="AM49" s="31">
        <v>698303</v>
      </c>
      <c r="AN49" s="31">
        <v>129533</v>
      </c>
      <c r="AO49" s="31">
        <v>225247</v>
      </c>
      <c r="AP49" s="31">
        <v>1053083</v>
      </c>
      <c r="AQ49" s="31">
        <v>0</v>
      </c>
      <c r="AR49" s="36">
        <v>1.5139290622717785</v>
      </c>
      <c r="AS49" s="31">
        <v>1002197</v>
      </c>
      <c r="AT49" s="31">
        <v>50886</v>
      </c>
      <c r="AU49" s="31">
        <v>0</v>
      </c>
    </row>
    <row r="50" spans="1:47" hidden="1" outlineLevel="2" x14ac:dyDescent="0.2">
      <c r="A50">
        <v>902023034</v>
      </c>
      <c r="B50" t="s">
        <v>332</v>
      </c>
      <c r="C50" s="1" t="s">
        <v>330</v>
      </c>
      <c r="D50" t="s">
        <v>617</v>
      </c>
      <c r="E50" s="31">
        <v>28757</v>
      </c>
      <c r="F50" s="31">
        <v>13928</v>
      </c>
      <c r="G50" s="33">
        <v>6.0750000000000002</v>
      </c>
      <c r="H50" s="33">
        <v>0</v>
      </c>
      <c r="I50" s="33">
        <v>12.8</v>
      </c>
      <c r="J50" s="33">
        <v>3.7</v>
      </c>
      <c r="K50">
        <v>39</v>
      </c>
      <c r="L50" s="1" t="s">
        <v>330</v>
      </c>
      <c r="M50" t="s">
        <v>617</v>
      </c>
      <c r="N50" s="31">
        <v>133046</v>
      </c>
      <c r="O50" s="32">
        <v>4.6265604896199184</v>
      </c>
      <c r="P50" s="31">
        <v>158</v>
      </c>
      <c r="Q50" s="31">
        <v>265</v>
      </c>
      <c r="R50" s="31">
        <v>409626</v>
      </c>
      <c r="S50" s="32">
        <v>14.244392669610876</v>
      </c>
      <c r="T50" s="32">
        <v>3.0788298783879258</v>
      </c>
      <c r="U50" s="31">
        <v>76282</v>
      </c>
      <c r="V50" s="31">
        <v>71775</v>
      </c>
      <c r="W50" s="31">
        <v>22</v>
      </c>
      <c r="X50">
        <v>39</v>
      </c>
      <c r="Y50" s="1" t="s">
        <v>330</v>
      </c>
      <c r="Z50" t="s">
        <v>617</v>
      </c>
      <c r="AA50" s="31">
        <v>28757</v>
      </c>
      <c r="AB50" s="31">
        <v>874489</v>
      </c>
      <c r="AC50" s="31">
        <v>109718</v>
      </c>
      <c r="AD50" s="31">
        <v>0</v>
      </c>
      <c r="AE50" s="31">
        <v>246721</v>
      </c>
      <c r="AF50" s="31">
        <v>1230928</v>
      </c>
      <c r="AG50" s="31" t="s">
        <v>1032</v>
      </c>
      <c r="AH50" s="31">
        <v>0</v>
      </c>
      <c r="AI50">
        <v>39</v>
      </c>
      <c r="AJ50" s="1" t="s">
        <v>330</v>
      </c>
      <c r="AK50" t="s">
        <v>617</v>
      </c>
      <c r="AL50" s="31">
        <v>28757</v>
      </c>
      <c r="AM50" s="31">
        <v>761908</v>
      </c>
      <c r="AN50" s="31">
        <v>162255</v>
      </c>
      <c r="AO50" s="31">
        <v>304479</v>
      </c>
      <c r="AP50" s="31">
        <v>1228642</v>
      </c>
      <c r="AQ50" s="31">
        <v>0</v>
      </c>
      <c r="AR50" s="36">
        <v>1.4049827956669552</v>
      </c>
      <c r="AS50" s="31">
        <v>1118924</v>
      </c>
      <c r="AT50" s="31">
        <v>109718</v>
      </c>
      <c r="AU50" s="31">
        <v>0</v>
      </c>
    </row>
    <row r="51" spans="1:47" hidden="1" outlineLevel="2" x14ac:dyDescent="0.2">
      <c r="A51">
        <v>902023094</v>
      </c>
      <c r="B51" t="s">
        <v>332</v>
      </c>
      <c r="C51" s="1" t="s">
        <v>330</v>
      </c>
      <c r="D51" t="s">
        <v>122</v>
      </c>
      <c r="E51" s="31">
        <v>14416</v>
      </c>
      <c r="F51" s="31">
        <v>3054</v>
      </c>
      <c r="G51" s="33">
        <v>2.2000000000000002</v>
      </c>
      <c r="H51" s="33">
        <v>0</v>
      </c>
      <c r="I51" s="33">
        <v>3.1749999999999998</v>
      </c>
      <c r="J51" s="33">
        <v>0.05</v>
      </c>
      <c r="K51">
        <v>40</v>
      </c>
      <c r="L51" s="1" t="s">
        <v>330</v>
      </c>
      <c r="M51" t="s">
        <v>122</v>
      </c>
      <c r="N51" s="31">
        <v>22387</v>
      </c>
      <c r="O51" s="32">
        <v>1.5529273029966704</v>
      </c>
      <c r="P51" s="31">
        <v>20</v>
      </c>
      <c r="Q51" s="31">
        <v>265</v>
      </c>
      <c r="R51" s="31">
        <v>110085</v>
      </c>
      <c r="S51" s="32">
        <v>7.6363068812430637</v>
      </c>
      <c r="T51" s="32">
        <v>4.9173627551704113</v>
      </c>
      <c r="U51" s="31">
        <v>17573</v>
      </c>
      <c r="V51" s="31">
        <v>28335</v>
      </c>
      <c r="W51" s="31">
        <v>6</v>
      </c>
      <c r="X51">
        <v>40</v>
      </c>
      <c r="Y51" s="1" t="s">
        <v>330</v>
      </c>
      <c r="Z51" t="s">
        <v>122</v>
      </c>
      <c r="AA51" s="31">
        <v>14416</v>
      </c>
      <c r="AB51" s="31">
        <v>217090</v>
      </c>
      <c r="AC51" s="31">
        <v>25774</v>
      </c>
      <c r="AD51" s="31">
        <v>0</v>
      </c>
      <c r="AE51" s="31">
        <v>59294</v>
      </c>
      <c r="AF51" s="31">
        <v>302158</v>
      </c>
      <c r="AG51" s="31" t="s">
        <v>1032</v>
      </c>
      <c r="AH51" s="31">
        <v>0</v>
      </c>
      <c r="AI51">
        <v>40</v>
      </c>
      <c r="AJ51" s="1" t="s">
        <v>330</v>
      </c>
      <c r="AK51" t="s">
        <v>122</v>
      </c>
      <c r="AL51" s="31">
        <v>14416</v>
      </c>
      <c r="AM51" s="31">
        <v>210339</v>
      </c>
      <c r="AN51" s="31">
        <v>33072</v>
      </c>
      <c r="AO51" s="31">
        <v>44193</v>
      </c>
      <c r="AP51" s="31">
        <v>287604</v>
      </c>
      <c r="AQ51" s="31">
        <v>0</v>
      </c>
      <c r="AR51" s="36">
        <v>1.3248145930259339</v>
      </c>
      <c r="AS51" s="31">
        <v>261830</v>
      </c>
      <c r="AT51" s="31">
        <v>25774</v>
      </c>
      <c r="AU51" s="31">
        <v>0</v>
      </c>
    </row>
    <row r="52" spans="1:47" hidden="1" outlineLevel="2" x14ac:dyDescent="0.2">
      <c r="A52">
        <v>902023125</v>
      </c>
      <c r="B52" t="s">
        <v>332</v>
      </c>
      <c r="C52" s="1" t="s">
        <v>330</v>
      </c>
      <c r="D52" t="s">
        <v>123</v>
      </c>
      <c r="E52" s="31">
        <v>13416</v>
      </c>
      <c r="F52" s="31">
        <v>4851</v>
      </c>
      <c r="G52" s="33">
        <v>2</v>
      </c>
      <c r="H52" s="33">
        <v>1</v>
      </c>
      <c r="I52" s="33">
        <v>3.55</v>
      </c>
      <c r="J52" s="33">
        <v>0.375</v>
      </c>
      <c r="K52">
        <v>41</v>
      </c>
      <c r="L52" s="1" t="s">
        <v>330</v>
      </c>
      <c r="M52" t="s">
        <v>123</v>
      </c>
      <c r="N52" s="31">
        <v>55645</v>
      </c>
      <c r="O52" s="32">
        <v>4.1476595110316037</v>
      </c>
      <c r="P52" s="31">
        <v>72</v>
      </c>
      <c r="Q52" s="31">
        <v>265</v>
      </c>
      <c r="R52" s="31">
        <v>99702</v>
      </c>
      <c r="S52" s="32">
        <v>7.4315742397137745</v>
      </c>
      <c r="T52" s="32">
        <v>1.7917512804384941</v>
      </c>
      <c r="U52" s="31">
        <v>76628</v>
      </c>
      <c r="V52" s="31">
        <v>18740</v>
      </c>
      <c r="W52" s="31">
        <v>11</v>
      </c>
      <c r="X52">
        <v>41</v>
      </c>
      <c r="Y52" s="1" t="s">
        <v>330</v>
      </c>
      <c r="Z52" t="s">
        <v>123</v>
      </c>
      <c r="AA52" s="31">
        <v>13416</v>
      </c>
      <c r="AB52" s="31">
        <v>507762</v>
      </c>
      <c r="AC52" s="31">
        <v>53625</v>
      </c>
      <c r="AD52" s="31">
        <v>0</v>
      </c>
      <c r="AE52" s="31">
        <v>67777</v>
      </c>
      <c r="AF52" s="31">
        <v>629164</v>
      </c>
      <c r="AG52" s="31">
        <v>0</v>
      </c>
      <c r="AH52" s="31">
        <v>0</v>
      </c>
      <c r="AI52">
        <v>41</v>
      </c>
      <c r="AJ52" s="1" t="s">
        <v>330</v>
      </c>
      <c r="AK52" t="s">
        <v>123</v>
      </c>
      <c r="AL52" s="31">
        <v>13416</v>
      </c>
      <c r="AM52" s="31">
        <v>381058</v>
      </c>
      <c r="AN52" s="31">
        <v>85033</v>
      </c>
      <c r="AO52" s="31">
        <v>119880</v>
      </c>
      <c r="AP52" s="31">
        <v>585971</v>
      </c>
      <c r="AQ52" s="31">
        <v>0</v>
      </c>
      <c r="AR52" s="36">
        <v>1.1540268866122316</v>
      </c>
      <c r="AS52" s="31">
        <v>532346</v>
      </c>
      <c r="AT52" s="31">
        <v>53625</v>
      </c>
      <c r="AU52" s="31">
        <v>0</v>
      </c>
    </row>
    <row r="53" spans="1:47" hidden="1" outlineLevel="2" x14ac:dyDescent="0.2">
      <c r="A53">
        <v>902023183</v>
      </c>
      <c r="B53" t="s">
        <v>332</v>
      </c>
      <c r="C53" s="1" t="s">
        <v>330</v>
      </c>
      <c r="D53" t="s">
        <v>124</v>
      </c>
      <c r="E53" s="31">
        <v>9708</v>
      </c>
      <c r="F53" s="31">
        <v>1920</v>
      </c>
      <c r="G53" s="33">
        <v>0.54286000000000001</v>
      </c>
      <c r="H53" s="33">
        <v>1.14286</v>
      </c>
      <c r="I53" s="33">
        <v>3.5428600000000001</v>
      </c>
      <c r="J53" s="33">
        <v>0.42857000000000001</v>
      </c>
      <c r="K53">
        <v>42</v>
      </c>
      <c r="L53" s="1" t="s">
        <v>330</v>
      </c>
      <c r="M53" t="s">
        <v>124</v>
      </c>
      <c r="N53" s="31">
        <v>28812</v>
      </c>
      <c r="O53" s="32">
        <v>2.9678615574783684</v>
      </c>
      <c r="P53" s="31">
        <v>52</v>
      </c>
      <c r="Q53" s="31">
        <v>265</v>
      </c>
      <c r="R53" s="31">
        <v>34485</v>
      </c>
      <c r="S53" s="32">
        <v>3.5522249690976513</v>
      </c>
      <c r="T53" s="32">
        <v>1.1968971261974177</v>
      </c>
      <c r="U53" s="31">
        <v>14475</v>
      </c>
      <c r="V53" s="31">
        <v>13261</v>
      </c>
      <c r="W53" s="31">
        <v>9</v>
      </c>
      <c r="X53">
        <v>42</v>
      </c>
      <c r="Y53" s="1" t="s">
        <v>330</v>
      </c>
      <c r="Z53" t="s">
        <v>124</v>
      </c>
      <c r="AA53" s="31">
        <v>9708</v>
      </c>
      <c r="AB53" s="31">
        <v>128177</v>
      </c>
      <c r="AC53" s="31">
        <v>21262</v>
      </c>
      <c r="AD53" s="31">
        <v>0</v>
      </c>
      <c r="AE53" s="31">
        <v>34197</v>
      </c>
      <c r="AF53" s="31">
        <v>183636</v>
      </c>
      <c r="AG53" s="31">
        <v>5000</v>
      </c>
      <c r="AH53" s="31">
        <v>0</v>
      </c>
      <c r="AI53">
        <v>42</v>
      </c>
      <c r="AJ53" s="1" t="s">
        <v>330</v>
      </c>
      <c r="AK53" t="s">
        <v>124</v>
      </c>
      <c r="AL53" s="31">
        <v>9708</v>
      </c>
      <c r="AM53" s="31">
        <v>108257</v>
      </c>
      <c r="AN53" s="31">
        <v>21165</v>
      </c>
      <c r="AO53" s="31">
        <v>36994</v>
      </c>
      <c r="AP53" s="31">
        <v>166416</v>
      </c>
      <c r="AQ53" s="31">
        <v>0</v>
      </c>
      <c r="AR53" s="36">
        <v>1.2983296535259836</v>
      </c>
      <c r="AS53" s="31">
        <v>145154</v>
      </c>
      <c r="AT53" s="31">
        <v>21262</v>
      </c>
      <c r="AU53" s="31">
        <v>0</v>
      </c>
    </row>
    <row r="54" spans="1:47" hidden="1" outlineLevel="2" x14ac:dyDescent="0.2">
      <c r="A54" s="35">
        <v>902023394</v>
      </c>
      <c r="B54" t="s">
        <v>332</v>
      </c>
      <c r="C54" s="1" t="s">
        <v>330</v>
      </c>
      <c r="D54" s="35" t="s">
        <v>379</v>
      </c>
      <c r="E54" s="31">
        <v>19229</v>
      </c>
      <c r="F54" s="31">
        <v>9993</v>
      </c>
      <c r="G54" s="33">
        <v>8.625</v>
      </c>
      <c r="H54" s="33">
        <v>0</v>
      </c>
      <c r="I54" s="33">
        <v>10.85</v>
      </c>
      <c r="J54" s="33">
        <v>1.375</v>
      </c>
      <c r="L54" s="1" t="s">
        <v>330</v>
      </c>
      <c r="M54" s="35" t="s">
        <v>379</v>
      </c>
      <c r="N54" s="31">
        <v>65493</v>
      </c>
      <c r="O54" s="32">
        <v>3.4059493473399551</v>
      </c>
      <c r="P54" s="31">
        <v>93</v>
      </c>
      <c r="Q54" s="31">
        <v>265</v>
      </c>
      <c r="R54" s="31">
        <v>329948</v>
      </c>
      <c r="S54" s="32">
        <v>17.158874616464715</v>
      </c>
      <c r="T54" s="32">
        <v>5.0379124486586351</v>
      </c>
      <c r="U54" s="31">
        <v>52099</v>
      </c>
      <c r="V54" s="31">
        <v>60205</v>
      </c>
      <c r="W54" s="31">
        <v>12</v>
      </c>
      <c r="Y54" s="1" t="s">
        <v>330</v>
      </c>
      <c r="Z54" s="35" t="s">
        <v>379</v>
      </c>
      <c r="AA54" s="31">
        <v>19229</v>
      </c>
      <c r="AB54" s="31">
        <v>1115340</v>
      </c>
      <c r="AC54" s="31">
        <v>74460</v>
      </c>
      <c r="AD54" s="31">
        <v>0</v>
      </c>
      <c r="AE54" s="31">
        <v>63160</v>
      </c>
      <c r="AF54" s="31">
        <v>1252960</v>
      </c>
      <c r="AG54" s="31">
        <v>0</v>
      </c>
      <c r="AH54" s="31">
        <v>0</v>
      </c>
      <c r="AJ54" s="1" t="s">
        <v>330</v>
      </c>
      <c r="AK54" s="35" t="s">
        <v>379</v>
      </c>
      <c r="AL54" s="31">
        <v>19229</v>
      </c>
      <c r="AM54" s="31">
        <v>895985</v>
      </c>
      <c r="AN54" s="31">
        <v>150475</v>
      </c>
      <c r="AO54" s="31">
        <v>206500</v>
      </c>
      <c r="AP54" s="31">
        <v>1252960</v>
      </c>
      <c r="AQ54" s="31">
        <v>0</v>
      </c>
      <c r="AR54" s="36">
        <v>1.1233883838112144</v>
      </c>
      <c r="AS54" s="31">
        <v>1178866</v>
      </c>
      <c r="AT54" s="31">
        <v>74460</v>
      </c>
      <c r="AU54" s="31">
        <v>-366</v>
      </c>
    </row>
    <row r="55" spans="1:47" hidden="1" outlineLevel="2" x14ac:dyDescent="0.2">
      <c r="A55">
        <v>902022373</v>
      </c>
      <c r="B55" t="s">
        <v>332</v>
      </c>
      <c r="C55" s="1" t="s">
        <v>330</v>
      </c>
      <c r="D55" t="s">
        <v>125</v>
      </c>
      <c r="E55" s="31">
        <v>20453</v>
      </c>
      <c r="F55" s="31">
        <v>9637</v>
      </c>
      <c r="G55" s="33">
        <v>3.1428600000000002</v>
      </c>
      <c r="H55" s="33">
        <v>1</v>
      </c>
      <c r="I55" s="33">
        <v>6.1428599999999998</v>
      </c>
      <c r="J55" s="33">
        <v>0</v>
      </c>
      <c r="K55">
        <v>43</v>
      </c>
      <c r="L55" s="1" t="s">
        <v>330</v>
      </c>
      <c r="M55" t="s">
        <v>125</v>
      </c>
      <c r="N55" s="31">
        <v>30083</v>
      </c>
      <c r="O55" s="32">
        <v>1.4708355742433872</v>
      </c>
      <c r="P55" s="31">
        <v>37</v>
      </c>
      <c r="Q55" s="31">
        <v>265</v>
      </c>
      <c r="R55" s="31">
        <v>138143</v>
      </c>
      <c r="S55" s="32">
        <v>6.7541680927003371</v>
      </c>
      <c r="T55" s="32">
        <v>4.5920619619053955</v>
      </c>
      <c r="U55" s="31">
        <v>29869</v>
      </c>
      <c r="V55" s="31">
        <v>33815</v>
      </c>
      <c r="W55" s="31">
        <v>17</v>
      </c>
      <c r="X55">
        <v>43</v>
      </c>
      <c r="Y55" s="1" t="s">
        <v>330</v>
      </c>
      <c r="Z55" t="s">
        <v>125</v>
      </c>
      <c r="AA55" s="31">
        <v>20453</v>
      </c>
      <c r="AB55" s="31">
        <v>382787</v>
      </c>
      <c r="AC55" s="31">
        <v>56534</v>
      </c>
      <c r="AD55" s="31">
        <v>0</v>
      </c>
      <c r="AE55" s="31">
        <v>64751</v>
      </c>
      <c r="AF55" s="31">
        <v>504072</v>
      </c>
      <c r="AG55" s="31" t="s">
        <v>1032</v>
      </c>
      <c r="AH55" s="31">
        <v>0</v>
      </c>
      <c r="AI55">
        <v>43</v>
      </c>
      <c r="AJ55" s="1" t="s">
        <v>330</v>
      </c>
      <c r="AK55" t="s">
        <v>125</v>
      </c>
      <c r="AL55" s="31">
        <v>20453</v>
      </c>
      <c r="AM55" s="31">
        <v>289113</v>
      </c>
      <c r="AN55" s="31">
        <v>57235</v>
      </c>
      <c r="AO55" s="31">
        <v>110452</v>
      </c>
      <c r="AP55" s="31">
        <v>456800</v>
      </c>
      <c r="AQ55" s="31">
        <v>43317</v>
      </c>
      <c r="AR55" s="36">
        <v>1.1933529613074634</v>
      </c>
      <c r="AS55" s="31">
        <v>400266</v>
      </c>
      <c r="AT55" s="31">
        <v>56534</v>
      </c>
      <c r="AU55" s="31">
        <v>0</v>
      </c>
    </row>
    <row r="56" spans="1:47" hidden="1" outlineLevel="2" x14ac:dyDescent="0.2">
      <c r="A56">
        <v>902023723</v>
      </c>
      <c r="B56" t="s">
        <v>332</v>
      </c>
      <c r="C56" s="1" t="s">
        <v>330</v>
      </c>
      <c r="D56" t="s">
        <v>376</v>
      </c>
      <c r="E56" s="31">
        <v>13944</v>
      </c>
      <c r="F56" s="31">
        <v>7326</v>
      </c>
      <c r="G56" s="33">
        <v>4.3142899999999997</v>
      </c>
      <c r="H56" s="33">
        <v>0</v>
      </c>
      <c r="I56" s="33">
        <v>6.3142899999999997</v>
      </c>
      <c r="J56" s="33">
        <v>0.34286</v>
      </c>
      <c r="K56">
        <v>44</v>
      </c>
      <c r="L56" s="1" t="s">
        <v>330</v>
      </c>
      <c r="M56" t="s">
        <v>376</v>
      </c>
      <c r="N56" s="31">
        <v>57732</v>
      </c>
      <c r="O56" s="32">
        <v>4.1402753872633387</v>
      </c>
      <c r="P56" s="31">
        <v>106</v>
      </c>
      <c r="Q56" s="31">
        <v>265</v>
      </c>
      <c r="R56" s="31">
        <v>154235</v>
      </c>
      <c r="S56" s="32">
        <v>11.061029833620195</v>
      </c>
      <c r="T56" s="32">
        <v>2.6715686274509802</v>
      </c>
      <c r="U56" s="31">
        <v>51234</v>
      </c>
      <c r="V56" s="31">
        <v>43539</v>
      </c>
      <c r="W56" s="31">
        <v>18</v>
      </c>
      <c r="X56">
        <v>44</v>
      </c>
      <c r="Y56" s="1" t="s">
        <v>330</v>
      </c>
      <c r="Z56" t="s">
        <v>376</v>
      </c>
      <c r="AA56" s="31">
        <v>13944</v>
      </c>
      <c r="AB56" s="31">
        <v>529054</v>
      </c>
      <c r="AC56" s="31">
        <v>54235</v>
      </c>
      <c r="AD56" s="31">
        <v>0</v>
      </c>
      <c r="AE56" s="31">
        <v>83948</v>
      </c>
      <c r="AF56" s="31">
        <v>667237</v>
      </c>
      <c r="AG56" s="31">
        <v>0</v>
      </c>
      <c r="AH56" s="31">
        <v>0</v>
      </c>
      <c r="AI56">
        <v>44</v>
      </c>
      <c r="AJ56" s="1" t="s">
        <v>330</v>
      </c>
      <c r="AK56" t="s">
        <v>376</v>
      </c>
      <c r="AL56" s="31">
        <v>13944</v>
      </c>
      <c r="AM56" s="31">
        <v>477858</v>
      </c>
      <c r="AN56" s="31">
        <v>97386</v>
      </c>
      <c r="AO56" s="31">
        <v>132182</v>
      </c>
      <c r="AP56" s="31">
        <v>707426</v>
      </c>
      <c r="AQ56" s="31">
        <v>0</v>
      </c>
      <c r="AR56" s="36">
        <v>1.3371527292110068</v>
      </c>
      <c r="AS56" s="31">
        <v>653191</v>
      </c>
      <c r="AT56" s="31">
        <v>54235</v>
      </c>
      <c r="AU56" s="31">
        <v>0</v>
      </c>
    </row>
    <row r="57" spans="1:47" hidden="1" outlineLevel="2" x14ac:dyDescent="0.2">
      <c r="A57">
        <v>902023783</v>
      </c>
      <c r="B57" t="s">
        <v>332</v>
      </c>
      <c r="C57" s="1" t="s">
        <v>330</v>
      </c>
      <c r="D57" t="s">
        <v>377</v>
      </c>
      <c r="E57" s="31">
        <v>15930</v>
      </c>
      <c r="F57" s="31">
        <v>5448</v>
      </c>
      <c r="G57" s="33">
        <v>2</v>
      </c>
      <c r="H57" s="33">
        <v>0</v>
      </c>
      <c r="I57" s="33">
        <v>8.4499999999999993</v>
      </c>
      <c r="J57" s="33">
        <v>0</v>
      </c>
      <c r="K57">
        <v>45</v>
      </c>
      <c r="L57" s="1" t="s">
        <v>330</v>
      </c>
      <c r="M57" t="s">
        <v>377</v>
      </c>
      <c r="N57" s="31">
        <v>55793</v>
      </c>
      <c r="O57" s="32">
        <v>3.5023854362837414</v>
      </c>
      <c r="P57" s="31">
        <v>29</v>
      </c>
      <c r="Q57" s="31">
        <v>265</v>
      </c>
      <c r="R57" s="31">
        <v>110265</v>
      </c>
      <c r="S57" s="32">
        <v>6.9218455743879472</v>
      </c>
      <c r="T57" s="32">
        <v>1.9763231946659976</v>
      </c>
      <c r="U57" s="31">
        <v>57865</v>
      </c>
      <c r="V57" s="31">
        <v>29515</v>
      </c>
      <c r="W57" s="31">
        <v>24</v>
      </c>
      <c r="X57">
        <v>45</v>
      </c>
      <c r="Y57" s="1" t="s">
        <v>330</v>
      </c>
      <c r="Z57" t="s">
        <v>377</v>
      </c>
      <c r="AA57" s="31">
        <v>15930</v>
      </c>
      <c r="AB57" s="31">
        <v>569051</v>
      </c>
      <c r="AC57" s="31">
        <v>70321</v>
      </c>
      <c r="AD57" s="31">
        <v>0</v>
      </c>
      <c r="AE57" s="31">
        <v>26575</v>
      </c>
      <c r="AF57" s="31">
        <v>665947</v>
      </c>
      <c r="AG57" s="31">
        <v>0</v>
      </c>
      <c r="AH57" s="31">
        <v>0</v>
      </c>
      <c r="AI57">
        <v>45</v>
      </c>
      <c r="AJ57" s="1" t="s">
        <v>330</v>
      </c>
      <c r="AK57" t="s">
        <v>377</v>
      </c>
      <c r="AL57" s="31">
        <v>15930</v>
      </c>
      <c r="AM57" s="31">
        <v>425158</v>
      </c>
      <c r="AN57" s="31">
        <v>85658</v>
      </c>
      <c r="AO57" s="31">
        <v>46650</v>
      </c>
      <c r="AP57" s="31">
        <v>557466</v>
      </c>
      <c r="AQ57" s="31">
        <v>0</v>
      </c>
      <c r="AR57" s="36">
        <v>0.97964154355233535</v>
      </c>
      <c r="AS57" s="31">
        <v>487145</v>
      </c>
      <c r="AT57" s="31">
        <v>70321</v>
      </c>
      <c r="AU57" s="31">
        <v>0</v>
      </c>
    </row>
    <row r="58" spans="1:47" outlineLevel="1" collapsed="1" x14ac:dyDescent="0.2">
      <c r="A58" t="s">
        <v>188</v>
      </c>
      <c r="B58" s="21" t="s">
        <v>754</v>
      </c>
      <c r="D58" t="s">
        <v>333</v>
      </c>
      <c r="E58" s="2">
        <v>1222904</v>
      </c>
      <c r="F58" s="2">
        <v>519111</v>
      </c>
      <c r="G58" s="3">
        <v>277.54393999999991</v>
      </c>
      <c r="H58" s="3">
        <v>29.433810000000001</v>
      </c>
      <c r="I58" s="54">
        <v>529.08388000000014</v>
      </c>
      <c r="J58" s="3">
        <v>44.633240000000001</v>
      </c>
      <c r="M58" t="s">
        <v>333</v>
      </c>
      <c r="N58" s="2">
        <v>4758282</v>
      </c>
      <c r="O58" s="3">
        <v>3.8909693647252768</v>
      </c>
      <c r="P58" s="2">
        <v>4116</v>
      </c>
      <c r="Q58" s="2">
        <v>12687</v>
      </c>
      <c r="R58" s="2">
        <v>11251799</v>
      </c>
      <c r="S58" s="3">
        <v>9.2008849427264945</v>
      </c>
      <c r="T58" s="3">
        <v>2.364676788807389</v>
      </c>
      <c r="U58" s="2">
        <v>2153880</v>
      </c>
      <c r="V58" s="2">
        <v>2154497</v>
      </c>
      <c r="W58" s="2">
        <v>1366</v>
      </c>
      <c r="Z58" t="s">
        <v>333</v>
      </c>
      <c r="AA58" s="2">
        <v>1222904</v>
      </c>
      <c r="AB58" s="4">
        <v>45607860</v>
      </c>
      <c r="AC58" s="4">
        <v>8916827</v>
      </c>
      <c r="AD58" s="4">
        <v>51376</v>
      </c>
      <c r="AE58" s="4">
        <v>9871450</v>
      </c>
      <c r="AF58" s="2">
        <v>64447513</v>
      </c>
      <c r="AG58" s="2">
        <v>610111</v>
      </c>
      <c r="AH58" s="2">
        <v>0</v>
      </c>
      <c r="AK58" t="s">
        <v>333</v>
      </c>
      <c r="AL58" s="2">
        <v>1222904</v>
      </c>
      <c r="AM58" s="2">
        <v>37872458</v>
      </c>
      <c r="AN58" s="2">
        <v>8079213</v>
      </c>
      <c r="AO58" s="2">
        <v>14890578</v>
      </c>
      <c r="AP58" s="2">
        <v>60842249</v>
      </c>
      <c r="AQ58" s="2">
        <v>3519199</v>
      </c>
      <c r="AR58" s="44">
        <v>49.752269188750709</v>
      </c>
      <c r="AS58" s="2">
        <v>51943918</v>
      </c>
      <c r="AT58" s="2">
        <v>8862634</v>
      </c>
      <c r="AU58" s="2">
        <v>35697</v>
      </c>
    </row>
    <row r="59" spans="1:47" hidden="1" outlineLevel="2" x14ac:dyDescent="0.2">
      <c r="A59">
        <v>927040305</v>
      </c>
      <c r="B59" t="s">
        <v>395</v>
      </c>
      <c r="C59" s="1" t="s">
        <v>328</v>
      </c>
      <c r="D59" t="s">
        <v>396</v>
      </c>
      <c r="E59" s="31">
        <v>70975</v>
      </c>
      <c r="F59" s="31">
        <v>4528</v>
      </c>
      <c r="G59" s="33">
        <v>3</v>
      </c>
      <c r="H59" s="33">
        <v>0.48570999999999998</v>
      </c>
      <c r="I59" s="33">
        <v>5.6285699999999999</v>
      </c>
      <c r="J59" s="33">
        <v>0</v>
      </c>
      <c r="K59">
        <v>52</v>
      </c>
      <c r="L59" s="1" t="s">
        <v>328</v>
      </c>
      <c r="M59" t="s">
        <v>396</v>
      </c>
      <c r="N59" s="31">
        <v>20838</v>
      </c>
      <c r="O59" s="32">
        <v>0.29359633673828811</v>
      </c>
      <c r="P59" s="31">
        <v>23</v>
      </c>
      <c r="Q59" s="31">
        <v>41</v>
      </c>
      <c r="R59" s="31">
        <v>81401</v>
      </c>
      <c r="S59" s="32">
        <v>1.146896794646002</v>
      </c>
      <c r="T59" s="32">
        <v>3.9063729724541703</v>
      </c>
      <c r="U59" s="31">
        <v>1535</v>
      </c>
      <c r="V59" s="31">
        <v>5383</v>
      </c>
      <c r="W59" s="31">
        <v>12</v>
      </c>
      <c r="X59">
        <v>52</v>
      </c>
      <c r="Y59" s="1" t="s">
        <v>328</v>
      </c>
      <c r="Z59" t="s">
        <v>396</v>
      </c>
      <c r="AA59" s="31">
        <v>70975</v>
      </c>
      <c r="AB59" s="31">
        <v>409221</v>
      </c>
      <c r="AC59" s="31">
        <v>261045</v>
      </c>
      <c r="AD59" s="31">
        <v>0</v>
      </c>
      <c r="AE59" s="31">
        <v>10243</v>
      </c>
      <c r="AF59" s="31">
        <v>680509</v>
      </c>
      <c r="AG59" s="31">
        <v>0</v>
      </c>
      <c r="AH59" s="31">
        <v>0</v>
      </c>
      <c r="AI59">
        <v>52</v>
      </c>
      <c r="AJ59" s="1" t="s">
        <v>328</v>
      </c>
      <c r="AK59" t="s">
        <v>396</v>
      </c>
      <c r="AL59" s="31">
        <v>70975</v>
      </c>
      <c r="AM59" s="31">
        <v>513459</v>
      </c>
      <c r="AN59" s="31">
        <v>81946</v>
      </c>
      <c r="AO59" s="31">
        <v>83764</v>
      </c>
      <c r="AP59" s="31">
        <v>679169</v>
      </c>
      <c r="AQ59" s="31">
        <v>0</v>
      </c>
      <c r="AR59" s="36">
        <v>1.6596631160179951</v>
      </c>
      <c r="AS59" s="31">
        <v>418124</v>
      </c>
      <c r="AT59" s="31">
        <v>261045</v>
      </c>
      <c r="AU59" s="31">
        <v>0</v>
      </c>
    </row>
    <row r="60" spans="1:47" hidden="1" outlineLevel="2" x14ac:dyDescent="0.2">
      <c r="A60">
        <v>927040033</v>
      </c>
      <c r="B60" t="s">
        <v>395</v>
      </c>
      <c r="C60" s="1" t="s">
        <v>330</v>
      </c>
      <c r="D60" t="s">
        <v>397</v>
      </c>
      <c r="E60" s="31">
        <v>27598</v>
      </c>
      <c r="F60" s="31">
        <v>7545</v>
      </c>
      <c r="G60" s="33">
        <v>2</v>
      </c>
      <c r="H60" s="33">
        <v>0</v>
      </c>
      <c r="I60" s="33">
        <v>5.2249999999999996</v>
      </c>
      <c r="J60" s="33">
        <v>0.22500000000000001</v>
      </c>
      <c r="K60">
        <v>53</v>
      </c>
      <c r="L60" s="1" t="s">
        <v>330</v>
      </c>
      <c r="M60" t="s">
        <v>397</v>
      </c>
      <c r="N60" s="31">
        <v>56638</v>
      </c>
      <c r="O60" s="32">
        <v>2.0522501630552941</v>
      </c>
      <c r="P60" s="31">
        <v>122</v>
      </c>
      <c r="Q60" s="31">
        <v>41</v>
      </c>
      <c r="R60" s="31">
        <v>72677</v>
      </c>
      <c r="S60" s="32">
        <v>2.6334154648887602</v>
      </c>
      <c r="T60" s="32">
        <v>1.2831844344786185</v>
      </c>
      <c r="U60" s="31">
        <v>6450</v>
      </c>
      <c r="V60" s="31">
        <v>3999</v>
      </c>
      <c r="W60" s="31">
        <v>17</v>
      </c>
      <c r="X60">
        <v>53</v>
      </c>
      <c r="Y60" s="1" t="s">
        <v>330</v>
      </c>
      <c r="Z60" t="s">
        <v>397</v>
      </c>
      <c r="AA60" s="31">
        <v>27598</v>
      </c>
      <c r="AB60" s="31">
        <v>53065</v>
      </c>
      <c r="AC60" s="31">
        <v>257330</v>
      </c>
      <c r="AD60" s="31">
        <v>37685</v>
      </c>
      <c r="AE60" s="31">
        <v>296184</v>
      </c>
      <c r="AF60" s="31">
        <v>644264</v>
      </c>
      <c r="AG60" s="31">
        <v>0</v>
      </c>
      <c r="AH60" s="31">
        <v>4603</v>
      </c>
      <c r="AI60">
        <v>53</v>
      </c>
      <c r="AJ60" s="1" t="s">
        <v>330</v>
      </c>
      <c r="AK60" t="s">
        <v>397</v>
      </c>
      <c r="AL60" s="31">
        <v>27598</v>
      </c>
      <c r="AM60" s="31">
        <v>241986</v>
      </c>
      <c r="AN60" s="31">
        <v>91499</v>
      </c>
      <c r="AO60" s="31">
        <v>227561</v>
      </c>
      <c r="AP60" s="31">
        <v>561046</v>
      </c>
      <c r="AQ60" s="31">
        <v>0</v>
      </c>
      <c r="AR60" s="36">
        <v>10.572806934891171</v>
      </c>
      <c r="AS60" s="31">
        <v>290345</v>
      </c>
      <c r="AT60" s="31">
        <v>255016</v>
      </c>
      <c r="AU60" s="31">
        <v>15685</v>
      </c>
    </row>
    <row r="61" spans="1:47" hidden="1" outlineLevel="2" x14ac:dyDescent="0.2">
      <c r="A61">
        <v>927040093</v>
      </c>
      <c r="B61" t="s">
        <v>395</v>
      </c>
      <c r="C61" s="1" t="s">
        <v>330</v>
      </c>
      <c r="D61" t="s">
        <v>398</v>
      </c>
      <c r="E61" s="31">
        <v>4135</v>
      </c>
      <c r="F61" s="31">
        <v>2415</v>
      </c>
      <c r="G61" s="33">
        <v>0.71428999999999998</v>
      </c>
      <c r="H61" s="33">
        <v>0</v>
      </c>
      <c r="I61" s="33">
        <v>1.85714</v>
      </c>
      <c r="J61" s="33">
        <v>0.22857</v>
      </c>
      <c r="K61">
        <v>54</v>
      </c>
      <c r="L61" s="1" t="s">
        <v>330</v>
      </c>
      <c r="M61" t="s">
        <v>398</v>
      </c>
      <c r="N61" s="31">
        <v>12476</v>
      </c>
      <c r="O61" s="32">
        <v>3.0171704957678354</v>
      </c>
      <c r="P61" s="31">
        <v>10</v>
      </c>
      <c r="Q61" s="31">
        <v>41</v>
      </c>
      <c r="R61" s="31">
        <v>39767</v>
      </c>
      <c r="S61" s="32">
        <v>9.6171704957678354</v>
      </c>
      <c r="T61" s="32">
        <v>3.18747996152613</v>
      </c>
      <c r="U61" s="31">
        <v>1317</v>
      </c>
      <c r="V61" s="31">
        <v>1304</v>
      </c>
      <c r="W61" s="31">
        <v>6</v>
      </c>
      <c r="X61">
        <v>54</v>
      </c>
      <c r="Y61" s="1" t="s">
        <v>330</v>
      </c>
      <c r="Z61" t="s">
        <v>398</v>
      </c>
      <c r="AA61" s="31">
        <v>4135</v>
      </c>
      <c r="AB61" s="31">
        <v>28350</v>
      </c>
      <c r="AC61" s="31">
        <v>21140</v>
      </c>
      <c r="AD61" s="31">
        <v>256</v>
      </c>
      <c r="AE61" s="31">
        <v>17741</v>
      </c>
      <c r="AF61" s="31">
        <v>67487</v>
      </c>
      <c r="AG61" s="31">
        <v>6250</v>
      </c>
      <c r="AH61" s="31">
        <v>256</v>
      </c>
      <c r="AI61">
        <v>54</v>
      </c>
      <c r="AJ61" s="1" t="s">
        <v>330</v>
      </c>
      <c r="AK61" t="s">
        <v>398</v>
      </c>
      <c r="AL61" s="31">
        <v>4135</v>
      </c>
      <c r="AM61" s="31">
        <v>53735</v>
      </c>
      <c r="AN61" s="31">
        <v>8493</v>
      </c>
      <c r="AO61" s="31">
        <v>12620</v>
      </c>
      <c r="AP61" s="31">
        <v>74848</v>
      </c>
      <c r="AQ61" s="31">
        <v>0</v>
      </c>
      <c r="AR61" s="36">
        <v>2.6401410934744267</v>
      </c>
      <c r="AS61" s="31">
        <v>54557</v>
      </c>
      <c r="AT61" s="31">
        <v>20291</v>
      </c>
      <c r="AU61" s="31">
        <v>0</v>
      </c>
    </row>
    <row r="62" spans="1:47" hidden="1" outlineLevel="2" x14ac:dyDescent="0.2">
      <c r="A62">
        <v>927040123</v>
      </c>
      <c r="B62" t="s">
        <v>395</v>
      </c>
      <c r="C62" s="1" t="s">
        <v>330</v>
      </c>
      <c r="D62" t="s">
        <v>399</v>
      </c>
      <c r="E62" s="31">
        <v>18316</v>
      </c>
      <c r="F62" s="31">
        <v>7236</v>
      </c>
      <c r="G62" s="33">
        <v>2.9866700000000002</v>
      </c>
      <c r="H62" s="33">
        <v>0</v>
      </c>
      <c r="I62" s="33">
        <v>4.4266699999999997</v>
      </c>
      <c r="J62" s="33">
        <v>2</v>
      </c>
      <c r="K62">
        <v>55</v>
      </c>
      <c r="L62" s="1" t="s">
        <v>330</v>
      </c>
      <c r="M62" t="s">
        <v>399</v>
      </c>
      <c r="N62" s="31">
        <v>65860</v>
      </c>
      <c r="O62" s="32">
        <v>3.5957632670888842</v>
      </c>
      <c r="P62" s="31">
        <v>89</v>
      </c>
      <c r="Q62" s="31">
        <v>41</v>
      </c>
      <c r="R62" s="31">
        <v>167428</v>
      </c>
      <c r="S62" s="32">
        <v>9.1410788381742734</v>
      </c>
      <c r="T62" s="32">
        <v>2.5421803826298208</v>
      </c>
      <c r="U62" s="31">
        <v>5074</v>
      </c>
      <c r="V62" s="31">
        <v>5252</v>
      </c>
      <c r="W62" s="31">
        <v>13</v>
      </c>
      <c r="X62">
        <v>55</v>
      </c>
      <c r="Y62" s="1" t="s">
        <v>330</v>
      </c>
      <c r="Z62" t="s">
        <v>399</v>
      </c>
      <c r="AA62" s="31">
        <v>18316</v>
      </c>
      <c r="AB62" s="31">
        <v>106821</v>
      </c>
      <c r="AC62" s="31">
        <v>64711</v>
      </c>
      <c r="AD62" s="31">
        <v>6389</v>
      </c>
      <c r="AE62" s="31">
        <v>287878</v>
      </c>
      <c r="AF62" s="31">
        <v>465799</v>
      </c>
      <c r="AG62" s="31">
        <v>35000</v>
      </c>
      <c r="AH62" s="31">
        <v>6389</v>
      </c>
      <c r="AI62">
        <v>55</v>
      </c>
      <c r="AJ62" s="1" t="s">
        <v>330</v>
      </c>
      <c r="AK62" t="s">
        <v>399</v>
      </c>
      <c r="AL62" s="31">
        <v>18316</v>
      </c>
      <c r="AM62" s="31">
        <v>271262</v>
      </c>
      <c r="AN62" s="31">
        <v>68866</v>
      </c>
      <c r="AO62" s="31">
        <v>121706</v>
      </c>
      <c r="AP62" s="31">
        <v>461834</v>
      </c>
      <c r="AQ62" s="31">
        <v>0</v>
      </c>
      <c r="AR62" s="36">
        <v>4.3234382752455041</v>
      </c>
      <c r="AS62" s="31">
        <v>390734</v>
      </c>
      <c r="AT62" s="31">
        <v>64711</v>
      </c>
      <c r="AU62" s="31">
        <v>6389</v>
      </c>
    </row>
    <row r="63" spans="1:47" hidden="1" outlineLevel="2" x14ac:dyDescent="0.2">
      <c r="A63">
        <v>927040152</v>
      </c>
      <c r="B63" t="s">
        <v>395</v>
      </c>
      <c r="C63" s="1" t="s">
        <v>330</v>
      </c>
      <c r="D63" t="s">
        <v>400</v>
      </c>
      <c r="E63" s="31">
        <v>17491</v>
      </c>
      <c r="F63" s="31">
        <v>6362</v>
      </c>
      <c r="G63" s="33">
        <v>2.05714</v>
      </c>
      <c r="H63" s="33">
        <v>0</v>
      </c>
      <c r="I63" s="33">
        <v>2</v>
      </c>
      <c r="J63" s="33">
        <v>0.22857</v>
      </c>
      <c r="K63">
        <v>56</v>
      </c>
      <c r="L63" s="1" t="s">
        <v>330</v>
      </c>
      <c r="M63" t="s">
        <v>400</v>
      </c>
      <c r="N63" s="31">
        <v>45198</v>
      </c>
      <c r="O63" s="32">
        <v>2.5840718083585843</v>
      </c>
      <c r="P63" s="31">
        <v>49</v>
      </c>
      <c r="Q63" s="31">
        <v>41</v>
      </c>
      <c r="R63" s="31">
        <v>61191</v>
      </c>
      <c r="S63" s="32">
        <v>3.4984277628494653</v>
      </c>
      <c r="T63" s="32">
        <v>1.3538430904022303</v>
      </c>
      <c r="U63" s="31">
        <v>2785</v>
      </c>
      <c r="V63" s="31">
        <v>1565</v>
      </c>
      <c r="W63" s="31">
        <v>16</v>
      </c>
      <c r="X63">
        <v>56</v>
      </c>
      <c r="Y63" s="1" t="s">
        <v>330</v>
      </c>
      <c r="Z63" t="s">
        <v>400</v>
      </c>
      <c r="AA63" s="31">
        <v>17491</v>
      </c>
      <c r="AB63" s="31">
        <v>29170</v>
      </c>
      <c r="AC63" s="31">
        <v>62803</v>
      </c>
      <c r="AD63" s="31">
        <v>0</v>
      </c>
      <c r="AE63" s="31">
        <v>39905</v>
      </c>
      <c r="AF63" s="31">
        <v>131878</v>
      </c>
      <c r="AG63" s="31">
        <v>10000</v>
      </c>
      <c r="AH63" s="31">
        <v>0</v>
      </c>
      <c r="AI63">
        <v>56</v>
      </c>
      <c r="AJ63" s="1" t="s">
        <v>330</v>
      </c>
      <c r="AK63" t="s">
        <v>400</v>
      </c>
      <c r="AL63" s="31">
        <v>17491</v>
      </c>
      <c r="AM63" s="31">
        <v>134028</v>
      </c>
      <c r="AN63" s="31">
        <v>20691</v>
      </c>
      <c r="AO63" s="31">
        <v>114435</v>
      </c>
      <c r="AP63" s="31">
        <v>269154</v>
      </c>
      <c r="AQ63" s="31">
        <v>0</v>
      </c>
      <c r="AR63" s="36">
        <v>9.2270826191292432</v>
      </c>
      <c r="AS63" s="31">
        <v>206351</v>
      </c>
      <c r="AT63" s="31">
        <v>62803</v>
      </c>
      <c r="AU63" s="31">
        <v>0</v>
      </c>
    </row>
    <row r="64" spans="1:47" hidden="1" outlineLevel="2" x14ac:dyDescent="0.2">
      <c r="A64">
        <v>927041053</v>
      </c>
      <c r="B64" t="s">
        <v>395</v>
      </c>
      <c r="C64" s="1" t="s">
        <v>330</v>
      </c>
      <c r="D64" t="s">
        <v>387</v>
      </c>
      <c r="E64" s="31">
        <v>4684</v>
      </c>
      <c r="F64" s="31">
        <v>2063</v>
      </c>
      <c r="G64" s="33">
        <v>0</v>
      </c>
      <c r="H64" s="33">
        <v>0.68571000000000004</v>
      </c>
      <c r="I64" s="33">
        <v>0.85714000000000001</v>
      </c>
      <c r="J64" s="33">
        <v>0</v>
      </c>
      <c r="K64">
        <v>57</v>
      </c>
      <c r="L64" s="1" t="s">
        <v>330</v>
      </c>
      <c r="M64" t="s">
        <v>387</v>
      </c>
      <c r="N64" s="31">
        <v>19184</v>
      </c>
      <c r="O64" s="32">
        <v>4.0956447480785654</v>
      </c>
      <c r="P64" s="31">
        <v>19</v>
      </c>
      <c r="Q64" s="31">
        <v>41</v>
      </c>
      <c r="R64" s="31">
        <v>41163</v>
      </c>
      <c r="S64" s="32">
        <v>8.7880017079419304</v>
      </c>
      <c r="T64" s="32">
        <v>2.1456943286071728</v>
      </c>
      <c r="U64" s="31">
        <v>943</v>
      </c>
      <c r="V64" s="31">
        <v>811</v>
      </c>
      <c r="W64" s="31">
        <v>11</v>
      </c>
      <c r="X64">
        <v>57</v>
      </c>
      <c r="Y64" s="1" t="s">
        <v>330</v>
      </c>
      <c r="Z64" t="s">
        <v>387</v>
      </c>
      <c r="AA64" s="31">
        <v>4684</v>
      </c>
      <c r="AB64" s="31">
        <v>10033</v>
      </c>
      <c r="AC64" s="31">
        <v>20626</v>
      </c>
      <c r="AD64" s="31">
        <v>0</v>
      </c>
      <c r="AE64" s="31">
        <v>47633</v>
      </c>
      <c r="AF64" s="31">
        <v>78292</v>
      </c>
      <c r="AG64" s="31">
        <v>4589</v>
      </c>
      <c r="AH64" s="31">
        <v>0</v>
      </c>
      <c r="AI64">
        <v>57</v>
      </c>
      <c r="AJ64" s="1" t="s">
        <v>330</v>
      </c>
      <c r="AK64" t="s">
        <v>387</v>
      </c>
      <c r="AL64" s="31">
        <v>4684</v>
      </c>
      <c r="AM64" s="31">
        <v>34335</v>
      </c>
      <c r="AN64" s="31">
        <v>8438</v>
      </c>
      <c r="AO64" s="31">
        <v>22792</v>
      </c>
      <c r="AP64" s="31">
        <v>65565</v>
      </c>
      <c r="AQ64" s="31">
        <v>0</v>
      </c>
      <c r="AR64" s="36">
        <v>6.5349347154390509</v>
      </c>
      <c r="AS64" s="31">
        <v>44939</v>
      </c>
      <c r="AT64" s="31">
        <v>20626</v>
      </c>
      <c r="AU64" s="31">
        <v>0</v>
      </c>
    </row>
    <row r="65" spans="1:47" hidden="1" outlineLevel="2" x14ac:dyDescent="0.2">
      <c r="A65">
        <v>927040063</v>
      </c>
      <c r="B65" t="s">
        <v>395</v>
      </c>
      <c r="C65" s="1" t="s">
        <v>330</v>
      </c>
      <c r="D65" t="s">
        <v>388</v>
      </c>
      <c r="E65" s="31">
        <v>10722</v>
      </c>
      <c r="F65" s="31">
        <v>5340</v>
      </c>
      <c r="G65" s="33">
        <v>1.05263</v>
      </c>
      <c r="H65" s="33">
        <v>0</v>
      </c>
      <c r="I65" s="33">
        <v>4</v>
      </c>
      <c r="J65" s="33">
        <v>0</v>
      </c>
      <c r="K65">
        <v>58</v>
      </c>
      <c r="L65" s="1" t="s">
        <v>330</v>
      </c>
      <c r="M65" t="s">
        <v>388</v>
      </c>
      <c r="N65" s="31">
        <v>26008</v>
      </c>
      <c r="O65" s="32">
        <v>2.4256668531990302</v>
      </c>
      <c r="P65" s="31">
        <v>34</v>
      </c>
      <c r="Q65" s="31">
        <v>41</v>
      </c>
      <c r="R65" s="31">
        <v>46874</v>
      </c>
      <c r="S65" s="32">
        <v>4.3717590001865325</v>
      </c>
      <c r="T65" s="32">
        <v>1.8022916025838203</v>
      </c>
      <c r="U65" s="31">
        <v>1665</v>
      </c>
      <c r="V65" s="31">
        <v>1003</v>
      </c>
      <c r="W65" s="31">
        <v>12</v>
      </c>
      <c r="X65">
        <v>58</v>
      </c>
      <c r="Y65" s="1" t="s">
        <v>330</v>
      </c>
      <c r="Z65" t="s">
        <v>388</v>
      </c>
      <c r="AA65" s="31">
        <v>10722</v>
      </c>
      <c r="AB65" s="31">
        <v>32072</v>
      </c>
      <c r="AC65" s="31">
        <v>42116</v>
      </c>
      <c r="AD65" s="31">
        <v>0</v>
      </c>
      <c r="AE65" s="31">
        <v>166606</v>
      </c>
      <c r="AF65" s="31">
        <v>240794</v>
      </c>
      <c r="AG65" s="31">
        <v>7250</v>
      </c>
      <c r="AH65" s="31">
        <v>0</v>
      </c>
      <c r="AI65">
        <v>58</v>
      </c>
      <c r="AJ65" s="1" t="s">
        <v>330</v>
      </c>
      <c r="AK65" t="s">
        <v>388</v>
      </c>
      <c r="AL65" s="31">
        <v>10722</v>
      </c>
      <c r="AM65" s="31">
        <v>141049</v>
      </c>
      <c r="AN65" s="31">
        <v>12899</v>
      </c>
      <c r="AO65" s="31">
        <v>91717</v>
      </c>
      <c r="AP65" s="31">
        <v>245665</v>
      </c>
      <c r="AQ65" s="31">
        <v>2223</v>
      </c>
      <c r="AR65" s="36">
        <v>7.6597967074083311</v>
      </c>
      <c r="AS65" s="31">
        <v>203549</v>
      </c>
      <c r="AT65" s="31">
        <v>42116</v>
      </c>
      <c r="AU65" s="31">
        <v>0</v>
      </c>
    </row>
    <row r="66" spans="1:47" hidden="1" outlineLevel="2" x14ac:dyDescent="0.2">
      <c r="A66">
        <v>927041083</v>
      </c>
      <c r="B66" t="s">
        <v>395</v>
      </c>
      <c r="C66" s="1" t="s">
        <v>330</v>
      </c>
      <c r="D66" t="s">
        <v>389</v>
      </c>
      <c r="E66" s="31">
        <v>5737</v>
      </c>
      <c r="F66" s="31">
        <v>2290</v>
      </c>
      <c r="G66" s="33">
        <v>0</v>
      </c>
      <c r="H66" s="33">
        <v>0.85714000000000001</v>
      </c>
      <c r="I66" s="33">
        <v>1.6</v>
      </c>
      <c r="J66" s="33">
        <v>0.28571000000000002</v>
      </c>
      <c r="K66">
        <v>59</v>
      </c>
      <c r="L66" s="1" t="s">
        <v>330</v>
      </c>
      <c r="M66" t="s">
        <v>389</v>
      </c>
      <c r="N66" s="31">
        <v>12834</v>
      </c>
      <c r="O66" s="32">
        <v>2.2370576956597525</v>
      </c>
      <c r="P66" s="31">
        <v>22</v>
      </c>
      <c r="Q66" s="31">
        <v>41</v>
      </c>
      <c r="R66" s="31">
        <v>35884</v>
      </c>
      <c r="S66" s="32">
        <v>6.2548370228342343</v>
      </c>
      <c r="T66" s="32">
        <v>2.7960105968521116</v>
      </c>
      <c r="U66" s="31">
        <v>658</v>
      </c>
      <c r="V66" s="31">
        <v>915</v>
      </c>
      <c r="W66" s="31">
        <v>10</v>
      </c>
      <c r="X66">
        <v>59</v>
      </c>
      <c r="Y66" s="1" t="s">
        <v>330</v>
      </c>
      <c r="Z66" t="s">
        <v>389</v>
      </c>
      <c r="AA66" s="31">
        <v>5737</v>
      </c>
      <c r="AB66" s="31">
        <v>32356</v>
      </c>
      <c r="AC66" s="31">
        <v>19318</v>
      </c>
      <c r="AD66" s="31">
        <v>0</v>
      </c>
      <c r="AE66" s="31">
        <v>25386</v>
      </c>
      <c r="AF66" s="31">
        <v>77060</v>
      </c>
      <c r="AG66" s="31">
        <v>10000</v>
      </c>
      <c r="AH66" s="31">
        <v>0</v>
      </c>
      <c r="AI66">
        <v>59</v>
      </c>
      <c r="AJ66" s="1" t="s">
        <v>330</v>
      </c>
      <c r="AK66" t="s">
        <v>389</v>
      </c>
      <c r="AL66" s="31">
        <v>5737</v>
      </c>
      <c r="AM66" s="31">
        <v>47864</v>
      </c>
      <c r="AN66" s="31">
        <v>14665</v>
      </c>
      <c r="AO66" s="31">
        <v>15512</v>
      </c>
      <c r="AP66" s="31">
        <v>78041</v>
      </c>
      <c r="AQ66" s="31">
        <v>0</v>
      </c>
      <c r="AR66" s="36">
        <v>2.411948324885647</v>
      </c>
      <c r="AS66" s="31">
        <v>58723</v>
      </c>
      <c r="AT66" s="31">
        <v>19318</v>
      </c>
      <c r="AU66" s="31">
        <v>0</v>
      </c>
    </row>
    <row r="67" spans="1:47" hidden="1" outlineLevel="2" x14ac:dyDescent="0.2">
      <c r="A67">
        <v>927041113</v>
      </c>
      <c r="B67" t="s">
        <v>395</v>
      </c>
      <c r="C67" s="1" t="s">
        <v>330</v>
      </c>
      <c r="D67" t="s">
        <v>390</v>
      </c>
      <c r="E67" s="31">
        <v>6025</v>
      </c>
      <c r="F67" s="31">
        <v>2717</v>
      </c>
      <c r="G67" s="33">
        <v>0.57142999999999999</v>
      </c>
      <c r="H67" s="33">
        <v>0</v>
      </c>
      <c r="I67" s="33">
        <v>2.05714</v>
      </c>
      <c r="J67" s="33">
        <v>5.7140000000000003E-2</v>
      </c>
      <c r="K67">
        <v>60</v>
      </c>
      <c r="L67" s="1" t="s">
        <v>330</v>
      </c>
      <c r="M67" t="s">
        <v>390</v>
      </c>
      <c r="N67" s="31">
        <v>13962</v>
      </c>
      <c r="O67" s="32">
        <v>2.3173443983402491</v>
      </c>
      <c r="P67" s="31">
        <v>24</v>
      </c>
      <c r="Q67" s="31">
        <v>41</v>
      </c>
      <c r="R67" s="31">
        <v>42189</v>
      </c>
      <c r="S67" s="32">
        <v>7.002323651452282</v>
      </c>
      <c r="T67" s="32">
        <v>3.0217017619252258</v>
      </c>
      <c r="U67" s="31">
        <v>1274</v>
      </c>
      <c r="V67" s="31">
        <v>1123</v>
      </c>
      <c r="W67" s="31">
        <v>5</v>
      </c>
      <c r="X67">
        <v>60</v>
      </c>
      <c r="Y67" s="1" t="s">
        <v>330</v>
      </c>
      <c r="Z67" t="s">
        <v>390</v>
      </c>
      <c r="AA67" s="31">
        <v>6025</v>
      </c>
      <c r="AB67" s="31">
        <v>39926</v>
      </c>
      <c r="AC67" s="31">
        <v>24280</v>
      </c>
      <c r="AD67" s="31">
        <v>263</v>
      </c>
      <c r="AE67" s="31">
        <v>24835</v>
      </c>
      <c r="AF67" s="31">
        <v>89304</v>
      </c>
      <c r="AG67" s="31">
        <v>15000</v>
      </c>
      <c r="AH67" s="31">
        <v>263</v>
      </c>
      <c r="AI67">
        <v>60</v>
      </c>
      <c r="AJ67" s="1" t="s">
        <v>330</v>
      </c>
      <c r="AK67" t="s">
        <v>390</v>
      </c>
      <c r="AL67" s="31">
        <v>6025</v>
      </c>
      <c r="AM67" s="31">
        <v>46588</v>
      </c>
      <c r="AN67" s="31">
        <v>14960</v>
      </c>
      <c r="AO67" s="31">
        <v>20464</v>
      </c>
      <c r="AP67" s="31">
        <v>82012</v>
      </c>
      <c r="AQ67" s="31">
        <v>19519</v>
      </c>
      <c r="AR67" s="36">
        <v>2.0541000851575415</v>
      </c>
      <c r="AS67" s="31">
        <v>57732</v>
      </c>
      <c r="AT67" s="31">
        <v>24280</v>
      </c>
      <c r="AU67" s="31">
        <v>0</v>
      </c>
    </row>
    <row r="68" spans="1:47" hidden="1" outlineLevel="2" x14ac:dyDescent="0.2">
      <c r="A68">
        <v>927041413</v>
      </c>
      <c r="B68" t="s">
        <v>395</v>
      </c>
      <c r="C68" s="1" t="s">
        <v>330</v>
      </c>
      <c r="D68" t="s">
        <v>391</v>
      </c>
      <c r="E68" s="31">
        <v>4224</v>
      </c>
      <c r="F68" s="31">
        <v>2205</v>
      </c>
      <c r="G68" s="33">
        <v>0.6</v>
      </c>
      <c r="H68" s="33">
        <v>0</v>
      </c>
      <c r="I68" s="33">
        <v>2.3142900000000002</v>
      </c>
      <c r="J68" s="33">
        <v>0</v>
      </c>
      <c r="K68">
        <v>61</v>
      </c>
      <c r="L68" s="1" t="s">
        <v>330</v>
      </c>
      <c r="M68" t="s">
        <v>391</v>
      </c>
      <c r="N68" s="31">
        <v>11841</v>
      </c>
      <c r="O68" s="32">
        <v>2.8032670454545454</v>
      </c>
      <c r="P68" s="31">
        <v>15</v>
      </c>
      <c r="Q68" s="31">
        <v>41</v>
      </c>
      <c r="R68" s="31">
        <v>36326</v>
      </c>
      <c r="S68" s="32">
        <v>8.5999053030303028</v>
      </c>
      <c r="T68" s="32">
        <v>3.0678152183092644</v>
      </c>
      <c r="U68" s="31">
        <v>1220</v>
      </c>
      <c r="V68" s="31">
        <v>310</v>
      </c>
      <c r="W68" s="31">
        <v>8</v>
      </c>
      <c r="X68">
        <v>61</v>
      </c>
      <c r="Y68" s="1" t="s">
        <v>330</v>
      </c>
      <c r="Z68" t="s">
        <v>391</v>
      </c>
      <c r="AA68" s="31">
        <v>4224</v>
      </c>
      <c r="AB68" s="31">
        <v>28944</v>
      </c>
      <c r="AC68" s="31">
        <v>19866</v>
      </c>
      <c r="AD68" s="31">
        <v>0</v>
      </c>
      <c r="AE68" s="31">
        <v>27544</v>
      </c>
      <c r="AF68" s="31">
        <v>76354</v>
      </c>
      <c r="AG68" s="31">
        <v>5000</v>
      </c>
      <c r="AH68" s="31">
        <v>0</v>
      </c>
      <c r="AI68">
        <v>61</v>
      </c>
      <c r="AJ68" s="1" t="s">
        <v>330</v>
      </c>
      <c r="AK68" t="s">
        <v>391</v>
      </c>
      <c r="AL68" s="31">
        <v>4224</v>
      </c>
      <c r="AM68" s="31">
        <v>44802</v>
      </c>
      <c r="AN68" s="31">
        <v>9382</v>
      </c>
      <c r="AO68" s="31">
        <v>20126</v>
      </c>
      <c r="AP68" s="31">
        <v>74310</v>
      </c>
      <c r="AQ68" s="31">
        <v>0</v>
      </c>
      <c r="AR68" s="36">
        <v>2.5673714759535655</v>
      </c>
      <c r="AS68" s="31">
        <v>54444</v>
      </c>
      <c r="AT68" s="31">
        <v>19866</v>
      </c>
      <c r="AU68" s="31">
        <v>0</v>
      </c>
    </row>
    <row r="69" spans="1:47" outlineLevel="1" collapsed="1" x14ac:dyDescent="0.2">
      <c r="A69" t="s">
        <v>189</v>
      </c>
      <c r="B69" s="21" t="s">
        <v>755</v>
      </c>
      <c r="D69" t="s">
        <v>396</v>
      </c>
      <c r="E69" s="2">
        <v>169907</v>
      </c>
      <c r="F69" s="2">
        <v>42701</v>
      </c>
      <c r="G69" s="3">
        <v>12.98216</v>
      </c>
      <c r="H69" s="3">
        <v>2.0285599999999997</v>
      </c>
      <c r="I69" s="54">
        <v>29.965950000000003</v>
      </c>
      <c r="J69" s="3">
        <v>3.0249899999999998</v>
      </c>
      <c r="M69" t="s">
        <v>396</v>
      </c>
      <c r="N69" s="2">
        <v>284839</v>
      </c>
      <c r="O69" s="3">
        <v>1.676440641056578</v>
      </c>
      <c r="P69" s="2">
        <v>407</v>
      </c>
      <c r="Q69" s="2">
        <v>410</v>
      </c>
      <c r="R69" s="2">
        <v>624900</v>
      </c>
      <c r="S69" s="3">
        <v>3.6778943775124038</v>
      </c>
      <c r="T69" s="3">
        <v>2.1938709235743703</v>
      </c>
      <c r="U69" s="2">
        <v>22921</v>
      </c>
      <c r="V69" s="2">
        <v>21665</v>
      </c>
      <c r="W69" s="2">
        <v>110</v>
      </c>
      <c r="Z69" t="s">
        <v>396</v>
      </c>
      <c r="AA69" s="2">
        <v>169907</v>
      </c>
      <c r="AB69" s="4">
        <v>769958</v>
      </c>
      <c r="AC69" s="4">
        <v>793235</v>
      </c>
      <c r="AD69" s="4">
        <v>44593</v>
      </c>
      <c r="AE69" s="4">
        <v>943955</v>
      </c>
      <c r="AF69" s="2">
        <v>2551741</v>
      </c>
      <c r="AG69" s="2">
        <v>93089</v>
      </c>
      <c r="AH69" s="2">
        <v>11511</v>
      </c>
      <c r="AK69" t="s">
        <v>396</v>
      </c>
      <c r="AL69" s="2">
        <v>169907</v>
      </c>
      <c r="AM69" s="2">
        <v>1529108</v>
      </c>
      <c r="AN69" s="2">
        <v>331839</v>
      </c>
      <c r="AO69" s="2">
        <v>730697</v>
      </c>
      <c r="AP69" s="2">
        <v>2591644</v>
      </c>
      <c r="AQ69" s="2">
        <v>21742</v>
      </c>
      <c r="AR69" s="44">
        <v>15.253309163248129</v>
      </c>
      <c r="AS69" s="2">
        <v>1779498</v>
      </c>
      <c r="AT69" s="2">
        <v>790072</v>
      </c>
      <c r="AU69" s="2">
        <v>22074</v>
      </c>
    </row>
    <row r="70" spans="1:47" hidden="1" outlineLevel="2" x14ac:dyDescent="0.2">
      <c r="A70">
        <v>908050033</v>
      </c>
      <c r="B70" t="s">
        <v>392</v>
      </c>
      <c r="C70" s="1" t="s">
        <v>328</v>
      </c>
      <c r="D70" t="s">
        <v>393</v>
      </c>
      <c r="E70" s="31">
        <v>0</v>
      </c>
      <c r="F70" s="31" t="s">
        <v>1032</v>
      </c>
      <c r="G70" s="33">
        <v>1</v>
      </c>
      <c r="H70" s="33">
        <v>0</v>
      </c>
      <c r="I70" s="33">
        <v>0.57142999999999999</v>
      </c>
      <c r="J70" s="33">
        <v>0</v>
      </c>
      <c r="K70">
        <v>62</v>
      </c>
      <c r="L70" s="1" t="s">
        <v>328</v>
      </c>
      <c r="M70" t="s">
        <v>393</v>
      </c>
      <c r="N70" s="31">
        <v>2547</v>
      </c>
      <c r="O70" s="32">
        <v>0</v>
      </c>
      <c r="P70" s="31">
        <v>0</v>
      </c>
      <c r="Q70" s="31">
        <v>0</v>
      </c>
      <c r="R70" s="31">
        <v>4512</v>
      </c>
      <c r="S70" s="32">
        <v>0</v>
      </c>
      <c r="T70" s="32">
        <v>1.7714958775029446</v>
      </c>
      <c r="U70" s="31" t="s">
        <v>1032</v>
      </c>
      <c r="V70" s="31">
        <v>0</v>
      </c>
      <c r="W70" s="31">
        <v>0</v>
      </c>
      <c r="X70">
        <v>62</v>
      </c>
      <c r="Y70" s="1" t="s">
        <v>328</v>
      </c>
      <c r="Z70" t="s">
        <v>393</v>
      </c>
      <c r="AA70" s="31">
        <v>0</v>
      </c>
      <c r="AB70" s="31">
        <v>0</v>
      </c>
      <c r="AC70" s="31">
        <v>51120</v>
      </c>
      <c r="AD70" s="31">
        <v>0</v>
      </c>
      <c r="AE70" s="31">
        <v>15015</v>
      </c>
      <c r="AF70" s="31">
        <v>66135</v>
      </c>
      <c r="AG70" s="31">
        <v>0</v>
      </c>
      <c r="AH70" s="31">
        <v>0</v>
      </c>
      <c r="AI70">
        <v>62</v>
      </c>
      <c r="AJ70" s="1" t="s">
        <v>328</v>
      </c>
      <c r="AK70" t="s">
        <v>393</v>
      </c>
      <c r="AL70" s="31">
        <v>0</v>
      </c>
      <c r="AM70" s="31">
        <v>14342</v>
      </c>
      <c r="AN70" s="31">
        <v>9932</v>
      </c>
      <c r="AO70" s="31">
        <v>43141</v>
      </c>
      <c r="AP70" s="31">
        <v>67415</v>
      </c>
      <c r="AQ70" s="31">
        <v>0</v>
      </c>
      <c r="AR70" s="36">
        <v>0</v>
      </c>
      <c r="AS70" s="31">
        <v>67415</v>
      </c>
      <c r="AT70" s="31">
        <v>0</v>
      </c>
      <c r="AU70" s="31">
        <v>0</v>
      </c>
    </row>
    <row r="71" spans="1:47" hidden="1" outlineLevel="2" x14ac:dyDescent="0.2">
      <c r="A71">
        <v>908057516</v>
      </c>
      <c r="B71" t="s">
        <v>392</v>
      </c>
      <c r="C71" s="129" t="s">
        <v>330</v>
      </c>
      <c r="D71" s="73" t="s">
        <v>1019</v>
      </c>
      <c r="E71" s="31">
        <v>29455</v>
      </c>
      <c r="F71" s="31">
        <v>7095</v>
      </c>
      <c r="G71" s="33">
        <v>1</v>
      </c>
      <c r="H71" s="33">
        <v>0</v>
      </c>
      <c r="I71" s="33">
        <v>3</v>
      </c>
      <c r="J71" s="33">
        <v>0.34286</v>
      </c>
      <c r="L71" s="129"/>
      <c r="M71" s="73" t="s">
        <v>1019</v>
      </c>
      <c r="N71" s="31">
        <v>28411</v>
      </c>
      <c r="O71" s="32">
        <v>0.96455610252928192</v>
      </c>
      <c r="P71" s="31">
        <v>45</v>
      </c>
      <c r="Q71" s="31" t="s">
        <v>1032</v>
      </c>
      <c r="R71" s="31">
        <v>43622</v>
      </c>
      <c r="S71" s="32">
        <v>1.4809709726701747</v>
      </c>
      <c r="T71" s="32">
        <v>1.5353912217099011</v>
      </c>
      <c r="U71" s="31">
        <v>107</v>
      </c>
      <c r="V71" s="31">
        <v>1019</v>
      </c>
      <c r="W71" s="31">
        <v>8</v>
      </c>
      <c r="Y71" s="129"/>
      <c r="Z71" s="73" t="s">
        <v>1019</v>
      </c>
      <c r="AA71" s="31">
        <v>29455</v>
      </c>
      <c r="AB71" s="31">
        <v>70020</v>
      </c>
      <c r="AC71" s="31">
        <v>93881</v>
      </c>
      <c r="AD71" s="31">
        <v>0</v>
      </c>
      <c r="AE71" s="31">
        <v>42205</v>
      </c>
      <c r="AF71" s="31">
        <v>206106</v>
      </c>
      <c r="AG71" s="31" t="s">
        <v>1032</v>
      </c>
      <c r="AH71" s="31">
        <v>0</v>
      </c>
      <c r="AJ71" s="129"/>
      <c r="AK71" s="73" t="s">
        <v>1019</v>
      </c>
      <c r="AL71" s="31">
        <v>29455</v>
      </c>
      <c r="AM71" s="31">
        <v>153895</v>
      </c>
      <c r="AN71" s="31">
        <v>29269</v>
      </c>
      <c r="AO71" s="31">
        <v>20065</v>
      </c>
      <c r="AP71" s="31">
        <v>203229</v>
      </c>
      <c r="AQ71" s="31">
        <v>0</v>
      </c>
      <c r="AR71" s="36">
        <v>2.9024421593830336</v>
      </c>
      <c r="AS71" s="31">
        <v>109348</v>
      </c>
      <c r="AT71" s="31">
        <v>93881</v>
      </c>
      <c r="AU71" s="31">
        <v>0</v>
      </c>
    </row>
    <row r="72" spans="1:47" hidden="1" outlineLevel="2" x14ac:dyDescent="0.2">
      <c r="A72">
        <v>908050303</v>
      </c>
      <c r="B72" t="s">
        <v>392</v>
      </c>
      <c r="C72" s="1" t="s">
        <v>330</v>
      </c>
      <c r="D72" t="s">
        <v>394</v>
      </c>
      <c r="E72" s="31">
        <v>13359</v>
      </c>
      <c r="F72" s="31">
        <v>2016</v>
      </c>
      <c r="G72" s="33">
        <v>0.22222</v>
      </c>
      <c r="H72" s="33">
        <v>1.88889</v>
      </c>
      <c r="I72" s="33">
        <v>1.3333299999999999</v>
      </c>
      <c r="J72" s="33">
        <v>0.58333000000000002</v>
      </c>
      <c r="K72">
        <v>63</v>
      </c>
      <c r="L72" s="1" t="s">
        <v>330</v>
      </c>
      <c r="M72" t="s">
        <v>394</v>
      </c>
      <c r="N72" s="31">
        <v>28832</v>
      </c>
      <c r="O72" s="32">
        <v>2.1582453776480275</v>
      </c>
      <c r="P72" s="31">
        <v>15</v>
      </c>
      <c r="Q72" s="31">
        <v>0</v>
      </c>
      <c r="R72" s="31">
        <v>18348</v>
      </c>
      <c r="S72" s="32">
        <v>1.3734560970132494</v>
      </c>
      <c r="T72" s="32">
        <v>0.63637624861265263</v>
      </c>
      <c r="U72" s="31">
        <v>115</v>
      </c>
      <c r="V72" s="31">
        <v>102</v>
      </c>
      <c r="W72" s="31">
        <v>8</v>
      </c>
      <c r="X72">
        <v>63</v>
      </c>
      <c r="Y72" s="1" t="s">
        <v>330</v>
      </c>
      <c r="Z72" t="s">
        <v>394</v>
      </c>
      <c r="AA72" s="31">
        <v>13359</v>
      </c>
      <c r="AB72" s="31">
        <v>39191</v>
      </c>
      <c r="AC72" s="31">
        <v>42579</v>
      </c>
      <c r="AD72" s="31">
        <v>30528</v>
      </c>
      <c r="AE72" s="31">
        <v>60226</v>
      </c>
      <c r="AF72" s="31">
        <v>172524</v>
      </c>
      <c r="AG72" s="31">
        <v>0</v>
      </c>
      <c r="AH72" s="31">
        <v>30528</v>
      </c>
      <c r="AI72">
        <v>63</v>
      </c>
      <c r="AJ72" s="1" t="s">
        <v>330</v>
      </c>
      <c r="AK72" t="s">
        <v>394</v>
      </c>
      <c r="AL72" s="31">
        <v>13359</v>
      </c>
      <c r="AM72" s="31">
        <v>106028</v>
      </c>
      <c r="AN72" s="31">
        <v>10825</v>
      </c>
      <c r="AO72" s="31">
        <v>64778</v>
      </c>
      <c r="AP72" s="31">
        <v>181631</v>
      </c>
      <c r="AQ72" s="31">
        <v>0</v>
      </c>
      <c r="AR72" s="36">
        <v>4.6345079227373631</v>
      </c>
      <c r="AS72" s="31">
        <v>108524</v>
      </c>
      <c r="AT72" s="31">
        <v>42579</v>
      </c>
      <c r="AU72" s="31">
        <v>30528</v>
      </c>
    </row>
    <row r="73" spans="1:47" hidden="1" outlineLevel="2" x14ac:dyDescent="0.2">
      <c r="A73">
        <v>908050423</v>
      </c>
      <c r="B73" t="s">
        <v>392</v>
      </c>
      <c r="C73" s="1" t="s">
        <v>330</v>
      </c>
      <c r="D73" t="s">
        <v>9</v>
      </c>
      <c r="E73" s="31">
        <v>2766</v>
      </c>
      <c r="F73" s="31">
        <v>474</v>
      </c>
      <c r="G73" s="33">
        <v>0</v>
      </c>
      <c r="H73" s="33">
        <v>0.57142999999999999</v>
      </c>
      <c r="I73" s="33">
        <v>0.22857</v>
      </c>
      <c r="J73" s="33">
        <v>0.34286</v>
      </c>
      <c r="K73">
        <v>64</v>
      </c>
      <c r="L73" s="1" t="s">
        <v>330</v>
      </c>
      <c r="M73" t="s">
        <v>9</v>
      </c>
      <c r="N73" s="31">
        <v>12213</v>
      </c>
      <c r="O73" s="32">
        <v>4.4154013015184379</v>
      </c>
      <c r="P73" s="31">
        <v>10</v>
      </c>
      <c r="Q73" s="31" t="s">
        <v>1032</v>
      </c>
      <c r="R73" s="31">
        <v>2122</v>
      </c>
      <c r="S73" s="32">
        <v>0.76717281272595805</v>
      </c>
      <c r="T73" s="32">
        <v>0.17374928355031524</v>
      </c>
      <c r="U73" s="31" t="s">
        <v>1032</v>
      </c>
      <c r="V73" s="31" t="s">
        <v>1032</v>
      </c>
      <c r="W73" s="31">
        <v>9</v>
      </c>
      <c r="X73">
        <v>64</v>
      </c>
      <c r="Y73" s="1" t="s">
        <v>330</v>
      </c>
      <c r="Z73" t="s">
        <v>9</v>
      </c>
      <c r="AA73" s="31">
        <v>2766</v>
      </c>
      <c r="AB73" s="31">
        <v>10902</v>
      </c>
      <c r="AC73" s="31">
        <v>8816</v>
      </c>
      <c r="AD73" s="31">
        <v>0</v>
      </c>
      <c r="AE73" s="31">
        <v>31309</v>
      </c>
      <c r="AF73" s="31">
        <v>51027</v>
      </c>
      <c r="AG73" s="31" t="s">
        <v>1032</v>
      </c>
      <c r="AH73" s="31">
        <v>0</v>
      </c>
      <c r="AI73">
        <v>64</v>
      </c>
      <c r="AJ73" s="1" t="s">
        <v>330</v>
      </c>
      <c r="AK73" t="s">
        <v>9</v>
      </c>
      <c r="AL73" s="31">
        <v>2766</v>
      </c>
      <c r="AM73" s="31">
        <v>24978</v>
      </c>
      <c r="AN73" s="31">
        <v>4477</v>
      </c>
      <c r="AO73" s="31">
        <v>11247</v>
      </c>
      <c r="AP73" s="31">
        <v>40702</v>
      </c>
      <c r="AQ73" s="31">
        <v>0</v>
      </c>
      <c r="AR73" s="36">
        <v>3.7334434048798384</v>
      </c>
      <c r="AS73" s="31">
        <v>31886</v>
      </c>
      <c r="AT73" s="31">
        <v>8816</v>
      </c>
      <c r="AU73" s="31">
        <v>0</v>
      </c>
    </row>
    <row r="74" spans="1:47" hidden="1" outlineLevel="2" x14ac:dyDescent="0.2">
      <c r="A74">
        <v>908050843</v>
      </c>
      <c r="B74" t="s">
        <v>392</v>
      </c>
      <c r="C74" s="1" t="s">
        <v>330</v>
      </c>
      <c r="D74" t="s">
        <v>10</v>
      </c>
      <c r="E74" s="31">
        <v>4182</v>
      </c>
      <c r="F74" s="31">
        <v>382</v>
      </c>
      <c r="G74" s="33">
        <v>0</v>
      </c>
      <c r="H74" s="33">
        <v>1</v>
      </c>
      <c r="I74" s="33">
        <v>0.91429000000000005</v>
      </c>
      <c r="J74" s="33">
        <v>0</v>
      </c>
      <c r="K74">
        <v>65</v>
      </c>
      <c r="L74" s="1" t="s">
        <v>330</v>
      </c>
      <c r="M74" t="s">
        <v>10</v>
      </c>
      <c r="N74" s="31">
        <v>19176</v>
      </c>
      <c r="O74" s="32">
        <v>4.5853658536585362</v>
      </c>
      <c r="P74" s="31">
        <v>32</v>
      </c>
      <c r="Q74" s="31">
        <v>0</v>
      </c>
      <c r="R74" s="31">
        <v>4676</v>
      </c>
      <c r="S74" s="32">
        <v>1.1181252989000479</v>
      </c>
      <c r="T74" s="32">
        <v>0.24384647476011681</v>
      </c>
      <c r="U74" s="31">
        <v>66</v>
      </c>
      <c r="V74" s="31">
        <v>154</v>
      </c>
      <c r="W74" s="31">
        <v>6</v>
      </c>
      <c r="X74">
        <v>65</v>
      </c>
      <c r="Y74" s="1" t="s">
        <v>330</v>
      </c>
      <c r="Z74" t="s">
        <v>10</v>
      </c>
      <c r="AA74" s="31">
        <v>4182</v>
      </c>
      <c r="AB74" s="31">
        <v>12489</v>
      </c>
      <c r="AC74" s="31">
        <v>13328</v>
      </c>
      <c r="AD74" s="31">
        <v>0</v>
      </c>
      <c r="AE74" s="31">
        <v>55905</v>
      </c>
      <c r="AF74" s="31">
        <v>81722</v>
      </c>
      <c r="AG74" s="31">
        <v>0</v>
      </c>
      <c r="AH74" s="31">
        <v>0</v>
      </c>
      <c r="AI74">
        <v>65</v>
      </c>
      <c r="AJ74" s="1" t="s">
        <v>330</v>
      </c>
      <c r="AK74" t="s">
        <v>10</v>
      </c>
      <c r="AL74" s="31">
        <v>4182</v>
      </c>
      <c r="AM74" s="31">
        <v>45632</v>
      </c>
      <c r="AN74" s="31">
        <v>8841</v>
      </c>
      <c r="AO74" s="31">
        <v>17998</v>
      </c>
      <c r="AP74" s="31">
        <v>72471</v>
      </c>
      <c r="AQ74" s="31">
        <v>0</v>
      </c>
      <c r="AR74" s="36">
        <v>5.8027864520778287</v>
      </c>
      <c r="AS74" s="31">
        <v>59143</v>
      </c>
      <c r="AT74" s="31">
        <v>13328</v>
      </c>
      <c r="AU74" s="31">
        <v>0</v>
      </c>
    </row>
    <row r="75" spans="1:47" outlineLevel="1" collapsed="1" x14ac:dyDescent="0.2">
      <c r="A75" t="s">
        <v>190</v>
      </c>
      <c r="B75" s="21" t="s">
        <v>756</v>
      </c>
      <c r="D75" t="s">
        <v>393</v>
      </c>
      <c r="E75" s="2">
        <v>49762</v>
      </c>
      <c r="F75" s="2">
        <v>9967</v>
      </c>
      <c r="G75" s="3">
        <v>2.2222200000000001</v>
      </c>
      <c r="H75" s="3">
        <v>3.4603199999999998</v>
      </c>
      <c r="I75" s="54">
        <v>6.0476200000000002</v>
      </c>
      <c r="J75" s="3">
        <v>1.26905</v>
      </c>
      <c r="M75" t="s">
        <v>393</v>
      </c>
      <c r="N75" s="2">
        <v>91179</v>
      </c>
      <c r="O75" s="3">
        <v>1.8323017563602748</v>
      </c>
      <c r="P75" s="2">
        <v>102</v>
      </c>
      <c r="Q75" s="2">
        <v>0</v>
      </c>
      <c r="R75" s="2">
        <v>73280</v>
      </c>
      <c r="S75" s="3">
        <v>1.4726096217997668</v>
      </c>
      <c r="T75" s="3">
        <v>0.80369383300979391</v>
      </c>
      <c r="U75" s="2">
        <v>288</v>
      </c>
      <c r="V75" s="2">
        <v>1275</v>
      </c>
      <c r="W75" s="2">
        <v>31</v>
      </c>
      <c r="Z75" t="s">
        <v>393</v>
      </c>
      <c r="AA75" s="2">
        <v>49762</v>
      </c>
      <c r="AB75" s="4">
        <v>132602</v>
      </c>
      <c r="AC75" s="4">
        <v>209724</v>
      </c>
      <c r="AD75" s="4">
        <v>30528</v>
      </c>
      <c r="AE75" s="4">
        <v>204660</v>
      </c>
      <c r="AF75" s="2">
        <v>577514</v>
      </c>
      <c r="AG75" s="2">
        <v>0</v>
      </c>
      <c r="AH75" s="2">
        <v>30528</v>
      </c>
      <c r="AK75" t="s">
        <v>393</v>
      </c>
      <c r="AL75" s="2">
        <v>49762</v>
      </c>
      <c r="AM75" s="2">
        <v>344875</v>
      </c>
      <c r="AN75" s="2">
        <v>63344</v>
      </c>
      <c r="AO75" s="2">
        <v>157229</v>
      </c>
      <c r="AP75" s="2">
        <v>565448</v>
      </c>
      <c r="AQ75" s="2">
        <v>0</v>
      </c>
      <c r="AR75" s="44">
        <v>11.363048108998834</v>
      </c>
      <c r="AS75" s="2">
        <v>376316</v>
      </c>
      <c r="AT75" s="2">
        <v>158604</v>
      </c>
      <c r="AU75" s="2">
        <v>30528</v>
      </c>
    </row>
    <row r="76" spans="1:47" hidden="1" outlineLevel="2" x14ac:dyDescent="0.2">
      <c r="A76">
        <v>914061463</v>
      </c>
      <c r="B76" t="s">
        <v>11</v>
      </c>
      <c r="C76" s="1" t="s">
        <v>328</v>
      </c>
      <c r="D76" t="s">
        <v>238</v>
      </c>
      <c r="E76" s="31">
        <v>39986</v>
      </c>
      <c r="F76" s="31">
        <v>4096</v>
      </c>
      <c r="G76" s="33">
        <v>5</v>
      </c>
      <c r="H76" s="33">
        <v>1.14286</v>
      </c>
      <c r="I76" s="33">
        <v>7</v>
      </c>
      <c r="J76" s="33">
        <v>0</v>
      </c>
      <c r="K76">
        <v>66</v>
      </c>
      <c r="L76" s="1" t="s">
        <v>328</v>
      </c>
      <c r="M76" t="s">
        <v>238</v>
      </c>
      <c r="N76" s="31">
        <v>23335</v>
      </c>
      <c r="O76" s="32">
        <v>0.58357925273845845</v>
      </c>
      <c r="P76" s="31">
        <v>16</v>
      </c>
      <c r="Q76" s="31">
        <v>0</v>
      </c>
      <c r="R76" s="31">
        <v>3179</v>
      </c>
      <c r="S76" s="32">
        <v>7.9502825989096179E-2</v>
      </c>
      <c r="T76" s="32">
        <v>0.13623312620527106</v>
      </c>
      <c r="U76" s="31">
        <v>1918</v>
      </c>
      <c r="V76" s="31">
        <v>758</v>
      </c>
      <c r="W76" s="31">
        <v>0</v>
      </c>
      <c r="X76">
        <v>66</v>
      </c>
      <c r="Y76" s="1" t="s">
        <v>328</v>
      </c>
      <c r="Z76" t="s">
        <v>238</v>
      </c>
      <c r="AA76" s="31">
        <v>39986</v>
      </c>
      <c r="AB76" s="31">
        <v>904928</v>
      </c>
      <c r="AC76" s="31">
        <v>267941</v>
      </c>
      <c r="AD76" s="31">
        <v>0</v>
      </c>
      <c r="AE76" s="31">
        <v>0</v>
      </c>
      <c r="AF76" s="31">
        <v>1172869</v>
      </c>
      <c r="AG76" s="31">
        <v>0</v>
      </c>
      <c r="AH76" s="31">
        <v>0</v>
      </c>
      <c r="AI76">
        <v>66</v>
      </c>
      <c r="AJ76" s="1" t="s">
        <v>328</v>
      </c>
      <c r="AK76" t="s">
        <v>238</v>
      </c>
      <c r="AL76" s="31">
        <v>39986</v>
      </c>
      <c r="AM76" s="31">
        <v>772114</v>
      </c>
      <c r="AN76" s="31">
        <v>202432</v>
      </c>
      <c r="AO76" s="31">
        <v>288195</v>
      </c>
      <c r="AP76" s="31">
        <v>1262741</v>
      </c>
      <c r="AQ76" s="31">
        <v>0</v>
      </c>
      <c r="AR76" s="36">
        <v>1.3954049382934333</v>
      </c>
      <c r="AS76" s="31">
        <v>946221</v>
      </c>
      <c r="AT76" s="31">
        <v>316520</v>
      </c>
      <c r="AU76" s="31">
        <v>0</v>
      </c>
    </row>
    <row r="77" spans="1:47" hidden="1" outlineLevel="2" x14ac:dyDescent="0.2">
      <c r="A77">
        <v>914060213</v>
      </c>
      <c r="B77" t="s">
        <v>11</v>
      </c>
      <c r="C77" s="1" t="s">
        <v>330</v>
      </c>
      <c r="D77" t="s">
        <v>257</v>
      </c>
      <c r="E77" s="31">
        <v>4881</v>
      </c>
      <c r="F77" s="31">
        <v>1567</v>
      </c>
      <c r="G77" s="33">
        <v>0</v>
      </c>
      <c r="H77" s="33">
        <v>1.4285699999999999</v>
      </c>
      <c r="I77" s="33">
        <v>0.8</v>
      </c>
      <c r="J77" s="33">
        <v>0.14285999999999999</v>
      </c>
      <c r="K77">
        <v>67</v>
      </c>
      <c r="L77" s="1" t="s">
        <v>330</v>
      </c>
      <c r="M77" t="s">
        <v>257</v>
      </c>
      <c r="N77" s="31">
        <v>22257</v>
      </c>
      <c r="O77" s="32">
        <v>4.5599262446220035</v>
      </c>
      <c r="P77" s="31">
        <v>40</v>
      </c>
      <c r="Q77" s="31">
        <v>0</v>
      </c>
      <c r="R77" s="31">
        <v>39282</v>
      </c>
      <c r="S77" s="32">
        <v>8.0479409956976031</v>
      </c>
      <c r="T77" s="32">
        <v>1.7649278878555061</v>
      </c>
      <c r="U77" s="31">
        <v>9248</v>
      </c>
      <c r="V77" s="31">
        <v>7781</v>
      </c>
      <c r="W77" s="31">
        <v>9</v>
      </c>
      <c r="X77">
        <v>67</v>
      </c>
      <c r="Y77" s="1" t="s">
        <v>330</v>
      </c>
      <c r="Z77" t="s">
        <v>257</v>
      </c>
      <c r="AA77" s="31">
        <v>4881</v>
      </c>
      <c r="AB77" s="31">
        <v>64973</v>
      </c>
      <c r="AC77" s="31">
        <v>6469</v>
      </c>
      <c r="AD77" s="31">
        <v>0</v>
      </c>
      <c r="AE77" s="31">
        <v>32042</v>
      </c>
      <c r="AF77" s="31">
        <v>103484</v>
      </c>
      <c r="AG77" s="31">
        <v>0</v>
      </c>
      <c r="AH77" s="31">
        <v>0</v>
      </c>
      <c r="AI77">
        <v>67</v>
      </c>
      <c r="AJ77" s="1" t="s">
        <v>330</v>
      </c>
      <c r="AK77" t="s">
        <v>257</v>
      </c>
      <c r="AL77" s="31">
        <v>4881</v>
      </c>
      <c r="AM77" s="31">
        <v>52871</v>
      </c>
      <c r="AN77" s="31">
        <v>12930</v>
      </c>
      <c r="AO77" s="31">
        <v>27224</v>
      </c>
      <c r="AP77" s="31">
        <v>93025</v>
      </c>
      <c r="AQ77" s="31">
        <v>0</v>
      </c>
      <c r="AR77" s="36">
        <v>1.4317485724839549</v>
      </c>
      <c r="AS77" s="31">
        <v>87354</v>
      </c>
      <c r="AT77" s="31">
        <v>5671</v>
      </c>
      <c r="AU77" s="31">
        <v>0</v>
      </c>
    </row>
    <row r="78" spans="1:47" hidden="1" outlineLevel="2" x14ac:dyDescent="0.2">
      <c r="A78">
        <v>914060245</v>
      </c>
      <c r="B78" t="s">
        <v>11</v>
      </c>
      <c r="C78" s="1" t="s">
        <v>330</v>
      </c>
      <c r="D78" t="s">
        <v>258</v>
      </c>
      <c r="E78" s="31">
        <v>7386</v>
      </c>
      <c r="F78" s="31">
        <v>2259</v>
      </c>
      <c r="G78" s="33">
        <v>0</v>
      </c>
      <c r="H78" s="33">
        <v>0.85714000000000001</v>
      </c>
      <c r="I78" s="33">
        <v>2.9714299999999998</v>
      </c>
      <c r="J78" s="33">
        <v>0.34286</v>
      </c>
      <c r="K78">
        <v>68</v>
      </c>
      <c r="L78" s="1" t="s">
        <v>330</v>
      </c>
      <c r="M78" t="s">
        <v>258</v>
      </c>
      <c r="N78" s="31">
        <v>25812</v>
      </c>
      <c r="O78" s="32">
        <v>3.4947197400487409</v>
      </c>
      <c r="P78" s="31">
        <v>48</v>
      </c>
      <c r="Q78" s="31">
        <v>0</v>
      </c>
      <c r="R78" s="31">
        <v>108485</v>
      </c>
      <c r="S78" s="32">
        <v>14.687923097752504</v>
      </c>
      <c r="T78" s="32">
        <v>4.2028901286223466</v>
      </c>
      <c r="U78" s="31">
        <v>12621</v>
      </c>
      <c r="V78" s="31">
        <v>16741</v>
      </c>
      <c r="W78" s="31">
        <v>7</v>
      </c>
      <c r="X78">
        <v>68</v>
      </c>
      <c r="Y78" s="1" t="s">
        <v>330</v>
      </c>
      <c r="Z78" t="s">
        <v>258</v>
      </c>
      <c r="AA78" s="31">
        <v>7386</v>
      </c>
      <c r="AB78" s="31">
        <v>73813</v>
      </c>
      <c r="AC78" s="31">
        <v>30075</v>
      </c>
      <c r="AD78" s="31">
        <v>0</v>
      </c>
      <c r="AE78" s="31">
        <v>10646</v>
      </c>
      <c r="AF78" s="31">
        <v>114534</v>
      </c>
      <c r="AG78" s="31" t="s">
        <v>1032</v>
      </c>
      <c r="AH78" s="31">
        <v>0</v>
      </c>
      <c r="AI78">
        <v>68</v>
      </c>
      <c r="AJ78" s="1" t="s">
        <v>330</v>
      </c>
      <c r="AK78" t="s">
        <v>258</v>
      </c>
      <c r="AL78" s="31">
        <v>7386</v>
      </c>
      <c r="AM78" s="31">
        <v>101680</v>
      </c>
      <c r="AN78" s="31">
        <v>19858</v>
      </c>
      <c r="AO78" s="31">
        <v>32740</v>
      </c>
      <c r="AP78" s="31">
        <v>154278</v>
      </c>
      <c r="AQ78" s="31">
        <v>7913</v>
      </c>
      <c r="AR78" s="36">
        <v>2.0901196266240363</v>
      </c>
      <c r="AS78" s="31">
        <v>124203</v>
      </c>
      <c r="AT78" s="31">
        <v>30075</v>
      </c>
      <c r="AU78" s="31">
        <v>0</v>
      </c>
    </row>
    <row r="79" spans="1:47" hidden="1" outlineLevel="2" x14ac:dyDescent="0.2">
      <c r="A79">
        <v>914060273</v>
      </c>
      <c r="B79" t="s">
        <v>11</v>
      </c>
      <c r="C79" s="1" t="s">
        <v>330</v>
      </c>
      <c r="D79" t="s">
        <v>259</v>
      </c>
      <c r="E79" s="31">
        <v>21249</v>
      </c>
      <c r="F79" s="31">
        <v>3856</v>
      </c>
      <c r="G79" s="33">
        <v>0</v>
      </c>
      <c r="H79" s="33">
        <v>1</v>
      </c>
      <c r="I79" s="33">
        <v>4.4000000000000004</v>
      </c>
      <c r="J79" s="33">
        <v>0.8</v>
      </c>
      <c r="K79">
        <v>69</v>
      </c>
      <c r="L79" s="1" t="s">
        <v>330</v>
      </c>
      <c r="M79" t="s">
        <v>259</v>
      </c>
      <c r="N79" s="31">
        <v>30892</v>
      </c>
      <c r="O79" s="32">
        <v>1.4538095910395783</v>
      </c>
      <c r="P79" s="31">
        <v>66</v>
      </c>
      <c r="Q79" s="31">
        <v>0</v>
      </c>
      <c r="R79" s="31">
        <v>68450</v>
      </c>
      <c r="S79" s="32">
        <v>3.2213280624970588</v>
      </c>
      <c r="T79" s="32">
        <v>2.2157840217532048</v>
      </c>
      <c r="U79" s="31">
        <v>11093</v>
      </c>
      <c r="V79" s="31">
        <v>12263</v>
      </c>
      <c r="W79" s="31">
        <v>23</v>
      </c>
      <c r="X79">
        <v>69</v>
      </c>
      <c r="Y79" s="1" t="s">
        <v>330</v>
      </c>
      <c r="Z79" t="s">
        <v>259</v>
      </c>
      <c r="AA79" s="31">
        <v>21249</v>
      </c>
      <c r="AB79" s="31">
        <v>105119</v>
      </c>
      <c r="AC79" s="31">
        <v>45311</v>
      </c>
      <c r="AD79" s="31">
        <v>0</v>
      </c>
      <c r="AE79" s="31">
        <v>38171</v>
      </c>
      <c r="AF79" s="31">
        <v>188601</v>
      </c>
      <c r="AG79" s="31">
        <v>0</v>
      </c>
      <c r="AH79" s="31">
        <v>0</v>
      </c>
      <c r="AI79">
        <v>69</v>
      </c>
      <c r="AJ79" s="1" t="s">
        <v>330</v>
      </c>
      <c r="AK79" t="s">
        <v>259</v>
      </c>
      <c r="AL79" s="31">
        <v>21249</v>
      </c>
      <c r="AM79" s="31">
        <v>102815</v>
      </c>
      <c r="AN79" s="31">
        <v>28942</v>
      </c>
      <c r="AO79" s="31">
        <v>54101</v>
      </c>
      <c r="AP79" s="31">
        <v>185858</v>
      </c>
      <c r="AQ79" s="31">
        <v>0</v>
      </c>
      <c r="AR79" s="36">
        <v>1.7680723751177236</v>
      </c>
      <c r="AS79" s="31">
        <v>146495</v>
      </c>
      <c r="AT79" s="31">
        <v>39363</v>
      </c>
      <c r="AU79" s="31">
        <v>0</v>
      </c>
    </row>
    <row r="80" spans="1:47" hidden="1" outlineLevel="2" x14ac:dyDescent="0.2">
      <c r="A80">
        <v>914060303</v>
      </c>
      <c r="B80" t="s">
        <v>11</v>
      </c>
      <c r="C80" s="1" t="s">
        <v>330</v>
      </c>
      <c r="D80" t="s">
        <v>260</v>
      </c>
      <c r="E80" s="31">
        <v>15634</v>
      </c>
      <c r="F80" s="31">
        <v>7080</v>
      </c>
      <c r="G80" s="33">
        <v>0</v>
      </c>
      <c r="H80" s="33">
        <v>1.14286</v>
      </c>
      <c r="I80" s="33">
        <v>6.5142899999999999</v>
      </c>
      <c r="J80" s="33">
        <v>0.4</v>
      </c>
      <c r="K80">
        <v>70</v>
      </c>
      <c r="L80" s="1" t="s">
        <v>330</v>
      </c>
      <c r="M80" t="s">
        <v>260</v>
      </c>
      <c r="N80" s="31">
        <v>40679</v>
      </c>
      <c r="O80" s="32">
        <v>2.6019572726109761</v>
      </c>
      <c r="P80" s="31">
        <v>67</v>
      </c>
      <c r="Q80" s="31">
        <v>0</v>
      </c>
      <c r="R80" s="31">
        <v>134659</v>
      </c>
      <c r="S80" s="32">
        <v>8.6132147882819492</v>
      </c>
      <c r="T80" s="32">
        <v>3.3102829469750978</v>
      </c>
      <c r="U80" s="31">
        <v>13644</v>
      </c>
      <c r="V80" s="31">
        <v>23118</v>
      </c>
      <c r="W80" s="31">
        <v>12</v>
      </c>
      <c r="X80">
        <v>70</v>
      </c>
      <c r="Y80" s="1" t="s">
        <v>330</v>
      </c>
      <c r="Z80" t="s">
        <v>260</v>
      </c>
      <c r="AA80" s="31">
        <v>15634</v>
      </c>
      <c r="AB80" s="31">
        <v>69588</v>
      </c>
      <c r="AC80" s="31">
        <v>48442</v>
      </c>
      <c r="AD80" s="31">
        <v>0</v>
      </c>
      <c r="AE80" s="31">
        <v>235509</v>
      </c>
      <c r="AF80" s="31">
        <v>353539</v>
      </c>
      <c r="AG80" s="31">
        <v>0</v>
      </c>
      <c r="AH80" s="31">
        <v>0</v>
      </c>
      <c r="AI80">
        <v>70</v>
      </c>
      <c r="AJ80" s="1" t="s">
        <v>330</v>
      </c>
      <c r="AK80" t="s">
        <v>260</v>
      </c>
      <c r="AL80" s="31">
        <v>15634</v>
      </c>
      <c r="AM80" s="31">
        <v>205264</v>
      </c>
      <c r="AN80" s="31">
        <v>38768</v>
      </c>
      <c r="AO80" s="31">
        <v>131912</v>
      </c>
      <c r="AP80" s="31">
        <v>375944</v>
      </c>
      <c r="AQ80" s="31">
        <v>0</v>
      </c>
      <c r="AR80" s="36">
        <v>5.4024257055814218</v>
      </c>
      <c r="AS80" s="31">
        <v>327502</v>
      </c>
      <c r="AT80" s="31">
        <v>48442</v>
      </c>
      <c r="AU80" s="31">
        <v>0</v>
      </c>
    </row>
    <row r="81" spans="1:47" hidden="1" outlineLevel="2" x14ac:dyDescent="0.2">
      <c r="A81">
        <v>914061893</v>
      </c>
      <c r="B81" t="s">
        <v>11</v>
      </c>
      <c r="C81" s="1" t="s">
        <v>330</v>
      </c>
      <c r="D81" t="s">
        <v>261</v>
      </c>
      <c r="E81" s="31">
        <v>12863</v>
      </c>
      <c r="F81" s="31">
        <v>2095</v>
      </c>
      <c r="G81" s="33">
        <v>0</v>
      </c>
      <c r="H81" s="33">
        <v>0</v>
      </c>
      <c r="I81" s="33">
        <v>2.4666700000000001</v>
      </c>
      <c r="J81" s="33">
        <v>0.36667</v>
      </c>
      <c r="K81">
        <v>71</v>
      </c>
      <c r="L81" s="1" t="s">
        <v>330</v>
      </c>
      <c r="M81" t="s">
        <v>261</v>
      </c>
      <c r="N81" s="31">
        <v>33785</v>
      </c>
      <c r="O81" s="32">
        <v>2.6265256938505792</v>
      </c>
      <c r="P81" s="31">
        <v>46</v>
      </c>
      <c r="Q81" s="31">
        <v>0</v>
      </c>
      <c r="R81" s="31">
        <v>65657</v>
      </c>
      <c r="S81" s="32">
        <v>5.104330249552981</v>
      </c>
      <c r="T81" s="32">
        <v>1.943377238419417</v>
      </c>
      <c r="U81" s="31">
        <v>14160</v>
      </c>
      <c r="V81" s="31">
        <v>15297</v>
      </c>
      <c r="W81" s="31">
        <v>9</v>
      </c>
      <c r="X81">
        <v>71</v>
      </c>
      <c r="Y81" s="1" t="s">
        <v>330</v>
      </c>
      <c r="Z81" t="s">
        <v>261</v>
      </c>
      <c r="AA81" s="31">
        <v>12863</v>
      </c>
      <c r="AB81" s="31">
        <v>86561</v>
      </c>
      <c r="AC81" s="31">
        <v>30972</v>
      </c>
      <c r="AD81" s="31">
        <v>0</v>
      </c>
      <c r="AE81" s="31">
        <v>42460</v>
      </c>
      <c r="AF81" s="31">
        <v>159993</v>
      </c>
      <c r="AG81" s="31">
        <v>0</v>
      </c>
      <c r="AH81" s="31">
        <v>0</v>
      </c>
      <c r="AI81">
        <v>71</v>
      </c>
      <c r="AJ81" s="1" t="s">
        <v>330</v>
      </c>
      <c r="AK81" t="s">
        <v>261</v>
      </c>
      <c r="AL81" s="31">
        <v>12863</v>
      </c>
      <c r="AM81" s="31">
        <v>88128</v>
      </c>
      <c r="AN81" s="31">
        <v>19280</v>
      </c>
      <c r="AO81" s="31">
        <v>58359</v>
      </c>
      <c r="AP81" s="31">
        <v>165767</v>
      </c>
      <c r="AQ81" s="31">
        <v>0</v>
      </c>
      <c r="AR81" s="36">
        <v>1.9150310185880477</v>
      </c>
      <c r="AS81" s="31">
        <v>134795</v>
      </c>
      <c r="AT81" s="31">
        <v>30972</v>
      </c>
      <c r="AU81" s="31">
        <v>0</v>
      </c>
    </row>
    <row r="82" spans="1:47" hidden="1" outlineLevel="2" x14ac:dyDescent="0.2">
      <c r="A82">
        <v>914060605</v>
      </c>
      <c r="B82" t="s">
        <v>11</v>
      </c>
      <c r="C82" s="1" t="s">
        <v>330</v>
      </c>
      <c r="D82" t="s">
        <v>262</v>
      </c>
      <c r="E82" s="31">
        <v>27359</v>
      </c>
      <c r="F82" s="31">
        <v>9433</v>
      </c>
      <c r="G82" s="33">
        <v>1</v>
      </c>
      <c r="H82" s="33">
        <v>1</v>
      </c>
      <c r="I82" s="33">
        <v>5.3</v>
      </c>
      <c r="J82" s="33">
        <v>0.5</v>
      </c>
      <c r="K82">
        <v>72</v>
      </c>
      <c r="L82" s="1" t="s">
        <v>330</v>
      </c>
      <c r="M82" t="s">
        <v>262</v>
      </c>
      <c r="N82" s="31">
        <v>58588</v>
      </c>
      <c r="O82" s="32">
        <v>2.1414525384699732</v>
      </c>
      <c r="P82" s="31">
        <v>46</v>
      </c>
      <c r="Q82" s="31">
        <v>0</v>
      </c>
      <c r="R82" s="31">
        <v>256498</v>
      </c>
      <c r="S82" s="32">
        <v>9.3752695639460502</v>
      </c>
      <c r="T82" s="32">
        <v>4.3779954939578074</v>
      </c>
      <c r="U82" s="31">
        <v>26029</v>
      </c>
      <c r="V82" s="31">
        <v>35272</v>
      </c>
      <c r="W82" s="31">
        <v>22</v>
      </c>
      <c r="X82">
        <v>72</v>
      </c>
      <c r="Y82" s="1" t="s">
        <v>330</v>
      </c>
      <c r="Z82" t="s">
        <v>262</v>
      </c>
      <c r="AA82" s="31">
        <v>27359</v>
      </c>
      <c r="AB82" s="31">
        <v>222073</v>
      </c>
      <c r="AC82" s="31">
        <v>128679</v>
      </c>
      <c r="AD82" s="31">
        <v>9037</v>
      </c>
      <c r="AE82" s="31">
        <v>134235</v>
      </c>
      <c r="AF82" s="31">
        <v>494024</v>
      </c>
      <c r="AG82" s="31">
        <v>0</v>
      </c>
      <c r="AH82" s="31">
        <v>3813</v>
      </c>
      <c r="AI82">
        <v>72</v>
      </c>
      <c r="AJ82" s="1" t="s">
        <v>330</v>
      </c>
      <c r="AK82" t="s">
        <v>262</v>
      </c>
      <c r="AL82" s="31">
        <v>27359</v>
      </c>
      <c r="AM82" s="31">
        <v>257884</v>
      </c>
      <c r="AN82" s="31">
        <v>77580</v>
      </c>
      <c r="AO82" s="31">
        <v>146750</v>
      </c>
      <c r="AP82" s="31">
        <v>482214</v>
      </c>
      <c r="AQ82" s="31">
        <v>0</v>
      </c>
      <c r="AR82" s="36">
        <v>2.1714211092748781</v>
      </c>
      <c r="AS82" s="31">
        <v>347349</v>
      </c>
      <c r="AT82" s="31">
        <v>124866</v>
      </c>
      <c r="AU82" s="31">
        <v>9999</v>
      </c>
    </row>
    <row r="83" spans="1:47" hidden="1" outlineLevel="2" x14ac:dyDescent="0.2">
      <c r="A83">
        <v>914060633</v>
      </c>
      <c r="B83" t="s">
        <v>11</v>
      </c>
      <c r="C83" s="1" t="s">
        <v>330</v>
      </c>
      <c r="D83" t="s">
        <v>263</v>
      </c>
      <c r="E83" s="31">
        <v>16608</v>
      </c>
      <c r="F83" s="31">
        <v>2484</v>
      </c>
      <c r="G83" s="33">
        <v>0.85714000000000001</v>
      </c>
      <c r="H83" s="33">
        <v>0</v>
      </c>
      <c r="I83" s="33">
        <v>1.6285700000000001</v>
      </c>
      <c r="J83" s="33">
        <v>0.57142999999999999</v>
      </c>
      <c r="K83">
        <v>73</v>
      </c>
      <c r="L83" s="1" t="s">
        <v>330</v>
      </c>
      <c r="M83" t="s">
        <v>263</v>
      </c>
      <c r="N83" s="31">
        <v>26798</v>
      </c>
      <c r="O83" s="32">
        <v>1.6135597302504816</v>
      </c>
      <c r="P83" s="31">
        <v>32</v>
      </c>
      <c r="Q83" s="31">
        <v>0</v>
      </c>
      <c r="R83" s="31">
        <v>52982</v>
      </c>
      <c r="S83" s="32">
        <v>3.1901493256262041</v>
      </c>
      <c r="T83" s="32">
        <v>1.9770878423762968</v>
      </c>
      <c r="U83" s="31">
        <v>11039</v>
      </c>
      <c r="V83" s="31">
        <v>13591</v>
      </c>
      <c r="W83" s="31">
        <v>8</v>
      </c>
      <c r="X83">
        <v>73</v>
      </c>
      <c r="Y83" s="1" t="s">
        <v>330</v>
      </c>
      <c r="Z83" t="s">
        <v>263</v>
      </c>
      <c r="AA83" s="31">
        <v>16608</v>
      </c>
      <c r="AB83" s="31">
        <v>95728</v>
      </c>
      <c r="AC83" s="31">
        <v>24243</v>
      </c>
      <c r="AD83" s="31">
        <v>0</v>
      </c>
      <c r="AE83" s="31">
        <v>35122</v>
      </c>
      <c r="AF83" s="31">
        <v>155093</v>
      </c>
      <c r="AG83" s="31" t="s">
        <v>1032</v>
      </c>
      <c r="AH83" s="31">
        <v>0</v>
      </c>
      <c r="AI83">
        <v>73</v>
      </c>
      <c r="AJ83" s="1" t="s">
        <v>330</v>
      </c>
      <c r="AK83" t="s">
        <v>263</v>
      </c>
      <c r="AL83" s="31">
        <v>16608</v>
      </c>
      <c r="AM83" s="31">
        <v>75553</v>
      </c>
      <c r="AN83" s="31">
        <v>21069</v>
      </c>
      <c r="AO83" s="31">
        <v>49692</v>
      </c>
      <c r="AP83" s="31">
        <v>146314</v>
      </c>
      <c r="AQ83" s="31">
        <v>0</v>
      </c>
      <c r="AR83" s="36">
        <v>1.5284347317399298</v>
      </c>
      <c r="AS83" s="31">
        <v>122071</v>
      </c>
      <c r="AT83" s="31">
        <v>24243</v>
      </c>
      <c r="AU83" s="31">
        <v>0</v>
      </c>
    </row>
    <row r="84" spans="1:47" hidden="1" outlineLevel="2" x14ac:dyDescent="0.2">
      <c r="A84">
        <v>914060693</v>
      </c>
      <c r="B84" t="s">
        <v>11</v>
      </c>
      <c r="C84" s="1" t="s">
        <v>330</v>
      </c>
      <c r="D84" t="s">
        <v>264</v>
      </c>
      <c r="E84" s="31">
        <v>15891</v>
      </c>
      <c r="F84" s="31">
        <v>2502</v>
      </c>
      <c r="G84" s="33">
        <v>1</v>
      </c>
      <c r="H84" s="33">
        <v>1</v>
      </c>
      <c r="I84" s="33">
        <v>0.5</v>
      </c>
      <c r="J84" s="33">
        <v>0.44444</v>
      </c>
      <c r="K84">
        <v>74</v>
      </c>
      <c r="L84" s="1" t="s">
        <v>330</v>
      </c>
      <c r="M84" t="s">
        <v>264</v>
      </c>
      <c r="N84" s="31">
        <v>17802</v>
      </c>
      <c r="O84" s="32">
        <v>1.120256749103266</v>
      </c>
      <c r="P84" s="31">
        <v>48</v>
      </c>
      <c r="Q84" s="31">
        <v>0</v>
      </c>
      <c r="R84" s="31">
        <v>56879</v>
      </c>
      <c r="S84" s="32">
        <v>3.5793216285948022</v>
      </c>
      <c r="T84" s="32">
        <v>3.1950904392764858</v>
      </c>
      <c r="U84" s="31">
        <v>8896</v>
      </c>
      <c r="V84" s="31">
        <v>10782</v>
      </c>
      <c r="W84" s="31">
        <v>13</v>
      </c>
      <c r="X84">
        <v>74</v>
      </c>
      <c r="Y84" s="1" t="s">
        <v>330</v>
      </c>
      <c r="Z84" t="s">
        <v>264</v>
      </c>
      <c r="AA84" s="31">
        <v>15891</v>
      </c>
      <c r="AB84" s="31">
        <v>99910</v>
      </c>
      <c r="AC84" s="31">
        <v>22610</v>
      </c>
      <c r="AD84" s="31">
        <v>0</v>
      </c>
      <c r="AE84" s="31">
        <v>57268</v>
      </c>
      <c r="AF84" s="31">
        <v>179788</v>
      </c>
      <c r="AG84" s="31">
        <v>5000</v>
      </c>
      <c r="AH84" s="31">
        <v>0</v>
      </c>
      <c r="AI84">
        <v>74</v>
      </c>
      <c r="AJ84" s="1" t="s">
        <v>330</v>
      </c>
      <c r="AK84" t="s">
        <v>264</v>
      </c>
      <c r="AL84" s="31">
        <v>15891</v>
      </c>
      <c r="AM84" s="31">
        <v>129073</v>
      </c>
      <c r="AN84" s="31">
        <v>33836</v>
      </c>
      <c r="AO84" s="31">
        <v>30464</v>
      </c>
      <c r="AP84" s="31">
        <v>193373</v>
      </c>
      <c r="AQ84" s="31">
        <v>0</v>
      </c>
      <c r="AR84" s="36">
        <v>1.9354719247322589</v>
      </c>
      <c r="AS84" s="31">
        <v>170763</v>
      </c>
      <c r="AT84" s="31">
        <v>22610</v>
      </c>
      <c r="AU84" s="31">
        <v>0</v>
      </c>
    </row>
    <row r="85" spans="1:47" hidden="1" outlineLevel="2" x14ac:dyDescent="0.2">
      <c r="A85">
        <v>914060843</v>
      </c>
      <c r="B85" t="s">
        <v>11</v>
      </c>
      <c r="C85" s="1" t="s">
        <v>330</v>
      </c>
      <c r="D85" t="s">
        <v>960</v>
      </c>
      <c r="E85" s="31">
        <v>17121</v>
      </c>
      <c r="F85" s="31">
        <v>3549</v>
      </c>
      <c r="G85" s="33">
        <v>1.0249999999999999</v>
      </c>
      <c r="H85" s="33">
        <v>0.75</v>
      </c>
      <c r="I85" s="33">
        <v>2.7749999999999999</v>
      </c>
      <c r="J85" s="33">
        <v>0.8</v>
      </c>
      <c r="K85">
        <v>75</v>
      </c>
      <c r="L85" s="1" t="s">
        <v>330</v>
      </c>
      <c r="M85" t="s">
        <v>960</v>
      </c>
      <c r="N85" s="31">
        <v>29670</v>
      </c>
      <c r="O85" s="32">
        <v>1.7329595233923252</v>
      </c>
      <c r="P85" s="31">
        <v>52</v>
      </c>
      <c r="Q85" s="31">
        <v>0</v>
      </c>
      <c r="R85" s="31">
        <v>101305</v>
      </c>
      <c r="S85" s="32">
        <v>5.9170025115355411</v>
      </c>
      <c r="T85" s="32">
        <v>3.4143916413886082</v>
      </c>
      <c r="U85" s="31">
        <v>13198</v>
      </c>
      <c r="V85" s="31">
        <v>17742</v>
      </c>
      <c r="W85" s="31">
        <v>15</v>
      </c>
      <c r="X85">
        <v>75</v>
      </c>
      <c r="Y85" s="1" t="s">
        <v>330</v>
      </c>
      <c r="Z85" t="s">
        <v>960</v>
      </c>
      <c r="AA85" s="31">
        <v>17121</v>
      </c>
      <c r="AB85" s="31">
        <v>71739</v>
      </c>
      <c r="AC85" s="31">
        <v>50342</v>
      </c>
      <c r="AD85" s="31">
        <v>0</v>
      </c>
      <c r="AE85" s="31">
        <v>236795</v>
      </c>
      <c r="AF85" s="31">
        <v>358876</v>
      </c>
      <c r="AG85" s="31" t="s">
        <v>1032</v>
      </c>
      <c r="AH85" s="31">
        <v>0</v>
      </c>
      <c r="AI85">
        <v>75</v>
      </c>
      <c r="AJ85" s="1" t="s">
        <v>330</v>
      </c>
      <c r="AK85" t="s">
        <v>960</v>
      </c>
      <c r="AL85" s="31">
        <v>17121</v>
      </c>
      <c r="AM85" s="31">
        <v>192769</v>
      </c>
      <c r="AN85" s="31">
        <v>35985</v>
      </c>
      <c r="AO85" s="31">
        <v>71072</v>
      </c>
      <c r="AP85" s="31">
        <v>299826</v>
      </c>
      <c r="AQ85" s="31">
        <v>0</v>
      </c>
      <c r="AR85" s="36">
        <v>4.1794003261824111</v>
      </c>
      <c r="AS85" s="31">
        <v>249484</v>
      </c>
      <c r="AT85" s="31">
        <v>50342</v>
      </c>
      <c r="AU85" s="31">
        <v>0</v>
      </c>
    </row>
    <row r="86" spans="1:47" hidden="1" outlineLevel="2" x14ac:dyDescent="0.2">
      <c r="A86">
        <v>914061173</v>
      </c>
      <c r="B86" t="s">
        <v>11</v>
      </c>
      <c r="C86" s="1" t="s">
        <v>330</v>
      </c>
      <c r="D86" t="s">
        <v>265</v>
      </c>
      <c r="E86" s="31">
        <v>26340</v>
      </c>
      <c r="F86" s="31">
        <v>6061</v>
      </c>
      <c r="G86" s="33">
        <v>1.31429</v>
      </c>
      <c r="H86" s="33">
        <v>0.57142999999999999</v>
      </c>
      <c r="I86" s="33">
        <v>3.2571400000000001</v>
      </c>
      <c r="J86" s="33">
        <v>1.31429</v>
      </c>
      <c r="K86">
        <v>76</v>
      </c>
      <c r="L86" s="1" t="s">
        <v>330</v>
      </c>
      <c r="M86" t="s">
        <v>265</v>
      </c>
      <c r="N86" s="31">
        <v>36539</v>
      </c>
      <c r="O86" s="32">
        <v>1.3872057706909644</v>
      </c>
      <c r="P86" s="31">
        <v>67</v>
      </c>
      <c r="Q86" s="31">
        <v>0</v>
      </c>
      <c r="R86" s="31">
        <v>120045</v>
      </c>
      <c r="S86" s="32">
        <v>4.5575170842824599</v>
      </c>
      <c r="T86" s="32">
        <v>3.2853936889351103</v>
      </c>
      <c r="U86" s="31">
        <v>10347</v>
      </c>
      <c r="V86" s="31">
        <v>18880</v>
      </c>
      <c r="W86" s="31">
        <v>23</v>
      </c>
      <c r="X86">
        <v>76</v>
      </c>
      <c r="Y86" s="1" t="s">
        <v>330</v>
      </c>
      <c r="Z86" t="s">
        <v>265</v>
      </c>
      <c r="AA86" s="31">
        <v>26340</v>
      </c>
      <c r="AB86" s="31">
        <v>130953</v>
      </c>
      <c r="AC86" s="31">
        <v>62915</v>
      </c>
      <c r="AD86" s="31">
        <v>5013</v>
      </c>
      <c r="AE86" s="31">
        <v>76460</v>
      </c>
      <c r="AF86" s="31">
        <v>275341</v>
      </c>
      <c r="AG86" s="31">
        <v>0</v>
      </c>
      <c r="AH86" s="31">
        <v>5013</v>
      </c>
      <c r="AI86">
        <v>76</v>
      </c>
      <c r="AJ86" s="1" t="s">
        <v>330</v>
      </c>
      <c r="AK86" t="s">
        <v>265</v>
      </c>
      <c r="AL86" s="31">
        <v>26340</v>
      </c>
      <c r="AM86" s="31">
        <v>160801</v>
      </c>
      <c r="AN86" s="31">
        <v>30414</v>
      </c>
      <c r="AO86" s="31">
        <v>74140</v>
      </c>
      <c r="AP86" s="31">
        <v>265355</v>
      </c>
      <c r="AQ86" s="31">
        <v>0</v>
      </c>
      <c r="AR86" s="36">
        <v>2.0263376936763571</v>
      </c>
      <c r="AS86" s="31">
        <v>202440</v>
      </c>
      <c r="AT86" s="31">
        <v>62915</v>
      </c>
      <c r="AU86" s="31">
        <v>0</v>
      </c>
    </row>
    <row r="87" spans="1:47" hidden="1" outlineLevel="2" x14ac:dyDescent="0.2">
      <c r="A87">
        <v>914061833</v>
      </c>
      <c r="B87" t="s">
        <v>11</v>
      </c>
      <c r="C87" s="1" t="s">
        <v>330</v>
      </c>
      <c r="D87" t="s">
        <v>266</v>
      </c>
      <c r="E87" s="31">
        <v>27290</v>
      </c>
      <c r="F87" s="31">
        <v>4244</v>
      </c>
      <c r="G87" s="33">
        <v>1.06667</v>
      </c>
      <c r="H87" s="33">
        <v>0</v>
      </c>
      <c r="I87" s="33">
        <v>4.5066699999999997</v>
      </c>
      <c r="J87" s="33">
        <v>0.42666999999999999</v>
      </c>
      <c r="K87">
        <v>77</v>
      </c>
      <c r="L87" s="1" t="s">
        <v>330</v>
      </c>
      <c r="M87" t="s">
        <v>266</v>
      </c>
      <c r="N87" s="31">
        <v>32904</v>
      </c>
      <c r="O87" s="32">
        <v>1.2057163796262367</v>
      </c>
      <c r="P87" s="31">
        <v>78</v>
      </c>
      <c r="Q87" s="31">
        <v>0</v>
      </c>
      <c r="R87" s="31">
        <v>78468</v>
      </c>
      <c r="S87" s="32">
        <v>2.8753389519970685</v>
      </c>
      <c r="T87" s="32">
        <v>2.384755652808169</v>
      </c>
      <c r="U87" s="31">
        <v>8889</v>
      </c>
      <c r="V87" s="31">
        <v>14214</v>
      </c>
      <c r="W87" s="31">
        <v>21</v>
      </c>
      <c r="X87">
        <v>77</v>
      </c>
      <c r="Y87" s="1" t="s">
        <v>330</v>
      </c>
      <c r="Z87" t="s">
        <v>266</v>
      </c>
      <c r="AA87" s="31">
        <v>27290</v>
      </c>
      <c r="AB87" s="31">
        <v>121043</v>
      </c>
      <c r="AC87" s="31">
        <v>65815</v>
      </c>
      <c r="AD87" s="31">
        <v>940</v>
      </c>
      <c r="AE87" s="31">
        <v>67244</v>
      </c>
      <c r="AF87" s="31">
        <v>255042</v>
      </c>
      <c r="AG87" s="31">
        <v>0</v>
      </c>
      <c r="AH87" s="31">
        <v>0</v>
      </c>
      <c r="AI87">
        <v>77</v>
      </c>
      <c r="AJ87" s="1" t="s">
        <v>330</v>
      </c>
      <c r="AK87" t="s">
        <v>266</v>
      </c>
      <c r="AL87" s="31">
        <v>27290</v>
      </c>
      <c r="AM87" s="31">
        <v>156666</v>
      </c>
      <c r="AN87" s="31">
        <v>29848</v>
      </c>
      <c r="AO87" s="31">
        <v>41800</v>
      </c>
      <c r="AP87" s="31">
        <v>228314</v>
      </c>
      <c r="AQ87" s="31">
        <v>0</v>
      </c>
      <c r="AR87" s="36">
        <v>1.8862222515965401</v>
      </c>
      <c r="AS87" s="31">
        <v>161559</v>
      </c>
      <c r="AT87" s="31">
        <v>65815</v>
      </c>
      <c r="AU87" s="31">
        <v>940</v>
      </c>
    </row>
    <row r="88" spans="1:47" hidden="1" outlineLevel="2" x14ac:dyDescent="0.2">
      <c r="A88">
        <v>914061442</v>
      </c>
      <c r="B88" t="s">
        <v>11</v>
      </c>
      <c r="C88" s="1" t="s">
        <v>330</v>
      </c>
      <c r="D88" t="s">
        <v>267</v>
      </c>
      <c r="E88" s="31">
        <v>88082</v>
      </c>
      <c r="F88" s="31">
        <v>20039</v>
      </c>
      <c r="G88" s="33">
        <v>9.0133299999999998</v>
      </c>
      <c r="H88" s="33">
        <v>0</v>
      </c>
      <c r="I88" s="33">
        <v>25.6</v>
      </c>
      <c r="J88" s="33">
        <v>0.88</v>
      </c>
      <c r="K88">
        <v>78</v>
      </c>
      <c r="L88" s="1" t="s">
        <v>330</v>
      </c>
      <c r="M88" t="s">
        <v>267</v>
      </c>
      <c r="N88" s="31">
        <v>309352</v>
      </c>
      <c r="O88" s="32">
        <v>3.5120910061079447</v>
      </c>
      <c r="P88" s="31">
        <v>310</v>
      </c>
      <c r="Q88" s="31">
        <v>0</v>
      </c>
      <c r="R88" s="31">
        <v>277856</v>
      </c>
      <c r="S88" s="32">
        <v>3.1545151109193705</v>
      </c>
      <c r="T88" s="32">
        <v>0.89818717835992656</v>
      </c>
      <c r="U88" s="31">
        <v>85931</v>
      </c>
      <c r="V88" s="31">
        <v>34391</v>
      </c>
      <c r="W88" s="31">
        <v>65</v>
      </c>
      <c r="X88">
        <v>78</v>
      </c>
      <c r="Y88" s="1" t="s">
        <v>330</v>
      </c>
      <c r="Z88" t="s">
        <v>267</v>
      </c>
      <c r="AA88" s="31">
        <v>88082</v>
      </c>
      <c r="AB88" s="31">
        <v>1391186</v>
      </c>
      <c r="AC88" s="31">
        <v>754905</v>
      </c>
      <c r="AD88" s="31">
        <v>4037</v>
      </c>
      <c r="AE88" s="31">
        <v>533759</v>
      </c>
      <c r="AF88" s="31">
        <v>2683887</v>
      </c>
      <c r="AG88" s="31" t="s">
        <v>1032</v>
      </c>
      <c r="AH88" s="31">
        <v>0</v>
      </c>
      <c r="AI88">
        <v>78</v>
      </c>
      <c r="AJ88" s="1" t="s">
        <v>330</v>
      </c>
      <c r="AK88" t="s">
        <v>267</v>
      </c>
      <c r="AL88" s="31">
        <v>88082</v>
      </c>
      <c r="AM88" s="31">
        <v>2086084</v>
      </c>
      <c r="AN88" s="31">
        <v>423749</v>
      </c>
      <c r="AO88" s="31">
        <v>469965</v>
      </c>
      <c r="AP88" s="31">
        <v>2979798</v>
      </c>
      <c r="AQ88" s="31">
        <v>0</v>
      </c>
      <c r="AR88" s="36">
        <v>2.1419120088902561</v>
      </c>
      <c r="AS88" s="31">
        <v>2220856</v>
      </c>
      <c r="AT88" s="31">
        <v>754905</v>
      </c>
      <c r="AU88" s="31">
        <v>4037</v>
      </c>
    </row>
    <row r="89" spans="1:47" hidden="1" outlineLevel="2" x14ac:dyDescent="0.2">
      <c r="A89">
        <v>914061533</v>
      </c>
      <c r="B89" t="s">
        <v>11</v>
      </c>
      <c r="C89" s="1" t="s">
        <v>330</v>
      </c>
      <c r="D89" t="s">
        <v>268</v>
      </c>
      <c r="E89" s="31">
        <v>4999</v>
      </c>
      <c r="F89" s="31">
        <v>1325</v>
      </c>
      <c r="G89" s="33">
        <v>1</v>
      </c>
      <c r="H89" s="33">
        <v>0</v>
      </c>
      <c r="I89" s="33">
        <v>3.73333</v>
      </c>
      <c r="J89" s="33">
        <v>0.66666999999999998</v>
      </c>
      <c r="K89">
        <v>79</v>
      </c>
      <c r="L89" s="1" t="s">
        <v>330</v>
      </c>
      <c r="M89" t="s">
        <v>268</v>
      </c>
      <c r="N89" s="31">
        <v>22698</v>
      </c>
      <c r="O89" s="32">
        <v>4.5405081016203237</v>
      </c>
      <c r="P89" s="31">
        <v>39</v>
      </c>
      <c r="Q89" s="31">
        <v>0</v>
      </c>
      <c r="R89" s="31">
        <v>41198</v>
      </c>
      <c r="S89" s="32">
        <v>8.2412482496499297</v>
      </c>
      <c r="T89" s="32">
        <v>1.8150497841219491</v>
      </c>
      <c r="U89" s="31">
        <v>7485</v>
      </c>
      <c r="V89" s="31">
        <v>5738</v>
      </c>
      <c r="W89" s="31">
        <v>6</v>
      </c>
      <c r="X89">
        <v>79</v>
      </c>
      <c r="Y89" s="1" t="s">
        <v>330</v>
      </c>
      <c r="Z89" t="s">
        <v>268</v>
      </c>
      <c r="AA89" s="31">
        <v>4999</v>
      </c>
      <c r="AB89" s="31">
        <v>72673</v>
      </c>
      <c r="AC89" s="31">
        <v>7505</v>
      </c>
      <c r="AD89" s="31">
        <v>0</v>
      </c>
      <c r="AE89" s="31">
        <v>24957</v>
      </c>
      <c r="AF89" s="31">
        <v>105135</v>
      </c>
      <c r="AG89" s="31">
        <v>0</v>
      </c>
      <c r="AH89" s="31">
        <v>0</v>
      </c>
      <c r="AI89">
        <v>79</v>
      </c>
      <c r="AJ89" s="1" t="s">
        <v>330</v>
      </c>
      <c r="AK89" t="s">
        <v>268</v>
      </c>
      <c r="AL89" s="31">
        <v>4999</v>
      </c>
      <c r="AM89" s="31">
        <v>74488</v>
      </c>
      <c r="AN89" s="31">
        <v>20756</v>
      </c>
      <c r="AO89" s="31">
        <v>21137</v>
      </c>
      <c r="AP89" s="31">
        <v>116381</v>
      </c>
      <c r="AQ89" s="31">
        <v>0</v>
      </c>
      <c r="AR89" s="36">
        <v>1.6014338199881661</v>
      </c>
      <c r="AS89" s="31">
        <v>108876</v>
      </c>
      <c r="AT89" s="31">
        <v>7505</v>
      </c>
      <c r="AU89" s="31">
        <v>0</v>
      </c>
    </row>
    <row r="90" spans="1:47" hidden="1" outlineLevel="2" x14ac:dyDescent="0.2">
      <c r="A90">
        <v>914060903</v>
      </c>
      <c r="B90" t="s">
        <v>11</v>
      </c>
      <c r="C90" s="1" t="s">
        <v>330</v>
      </c>
      <c r="D90" t="s">
        <v>269</v>
      </c>
      <c r="E90" s="31">
        <v>14784</v>
      </c>
      <c r="F90" s="31">
        <v>1921</v>
      </c>
      <c r="G90" s="33">
        <v>1</v>
      </c>
      <c r="H90" s="33">
        <v>0</v>
      </c>
      <c r="I90" s="33">
        <v>1.94286</v>
      </c>
      <c r="J90" s="33">
        <v>0.22857</v>
      </c>
      <c r="K90">
        <v>80</v>
      </c>
      <c r="L90" s="1" t="s">
        <v>330</v>
      </c>
      <c r="M90" t="s">
        <v>269</v>
      </c>
      <c r="N90" s="31">
        <v>17790</v>
      </c>
      <c r="O90" s="32">
        <v>1.2033279220779221</v>
      </c>
      <c r="P90" s="31">
        <v>34</v>
      </c>
      <c r="Q90" s="31">
        <v>0</v>
      </c>
      <c r="R90" s="31">
        <v>43450</v>
      </c>
      <c r="S90" s="32">
        <v>2.9389880952380953</v>
      </c>
      <c r="T90" s="32">
        <v>2.4423833614390107</v>
      </c>
      <c r="U90" s="31">
        <v>6188</v>
      </c>
      <c r="V90" s="31">
        <v>7289</v>
      </c>
      <c r="W90" s="31">
        <v>10</v>
      </c>
      <c r="X90">
        <v>80</v>
      </c>
      <c r="Y90" s="1" t="s">
        <v>330</v>
      </c>
      <c r="Z90" t="s">
        <v>269</v>
      </c>
      <c r="AA90" s="31">
        <v>14784</v>
      </c>
      <c r="AB90" s="31">
        <v>77949</v>
      </c>
      <c r="AC90" s="31">
        <v>12007</v>
      </c>
      <c r="AD90" s="31">
        <v>0</v>
      </c>
      <c r="AE90" s="31">
        <v>47889</v>
      </c>
      <c r="AF90" s="31">
        <v>137845</v>
      </c>
      <c r="AG90" s="31" t="s">
        <v>1032</v>
      </c>
      <c r="AH90" s="31">
        <v>0</v>
      </c>
      <c r="AI90">
        <v>80</v>
      </c>
      <c r="AJ90" s="1" t="s">
        <v>330</v>
      </c>
      <c r="AK90" t="s">
        <v>269</v>
      </c>
      <c r="AL90" s="31">
        <v>14784</v>
      </c>
      <c r="AM90" s="31">
        <v>84468</v>
      </c>
      <c r="AN90" s="31">
        <v>20838</v>
      </c>
      <c r="AO90" s="31">
        <v>26855</v>
      </c>
      <c r="AP90" s="31">
        <v>132161</v>
      </c>
      <c r="AQ90" s="31">
        <v>0</v>
      </c>
      <c r="AR90" s="36">
        <v>1.6954803781959999</v>
      </c>
      <c r="AS90" s="31">
        <v>120154</v>
      </c>
      <c r="AT90" s="31">
        <v>12007</v>
      </c>
      <c r="AU90" s="31">
        <v>0</v>
      </c>
    </row>
    <row r="91" spans="1:47" hidden="1" outlineLevel="2" x14ac:dyDescent="0.2">
      <c r="A91">
        <v>914061683</v>
      </c>
      <c r="B91" t="s">
        <v>11</v>
      </c>
      <c r="C91" s="1" t="s">
        <v>330</v>
      </c>
      <c r="D91" t="s">
        <v>270</v>
      </c>
      <c r="E91" s="31">
        <v>4008</v>
      </c>
      <c r="F91" s="31">
        <v>2723</v>
      </c>
      <c r="G91" s="33">
        <v>0.71428999999999998</v>
      </c>
      <c r="H91" s="33">
        <v>1.14286</v>
      </c>
      <c r="I91" s="33">
        <v>2.2857099999999999</v>
      </c>
      <c r="J91" s="33">
        <v>0.42857000000000001</v>
      </c>
      <c r="K91">
        <v>81</v>
      </c>
      <c r="L91" s="1" t="s">
        <v>330</v>
      </c>
      <c r="M91" t="s">
        <v>270</v>
      </c>
      <c r="N91" s="31">
        <v>22163</v>
      </c>
      <c r="O91" s="32">
        <v>5.5296906187624755</v>
      </c>
      <c r="P91" s="31">
        <v>39</v>
      </c>
      <c r="Q91" s="31">
        <v>0</v>
      </c>
      <c r="R91" s="31">
        <v>72764</v>
      </c>
      <c r="S91" s="32">
        <v>18.154690618762476</v>
      </c>
      <c r="T91" s="32">
        <v>3.2831295402246989</v>
      </c>
      <c r="U91" s="31">
        <v>9156</v>
      </c>
      <c r="V91" s="31">
        <v>12985</v>
      </c>
      <c r="W91" s="31">
        <v>4</v>
      </c>
      <c r="X91">
        <v>81</v>
      </c>
      <c r="Y91" s="1" t="s">
        <v>330</v>
      </c>
      <c r="Z91" t="s">
        <v>270</v>
      </c>
      <c r="AA91" s="31">
        <v>4008</v>
      </c>
      <c r="AB91" s="31">
        <v>91793</v>
      </c>
      <c r="AC91" s="31">
        <v>17279</v>
      </c>
      <c r="AD91" s="31">
        <v>0</v>
      </c>
      <c r="AE91" s="31">
        <v>87777</v>
      </c>
      <c r="AF91" s="31">
        <v>196849</v>
      </c>
      <c r="AG91" s="31">
        <v>0</v>
      </c>
      <c r="AH91" s="31">
        <v>0</v>
      </c>
      <c r="AI91">
        <v>81</v>
      </c>
      <c r="AJ91" s="1" t="s">
        <v>330</v>
      </c>
      <c r="AK91" t="s">
        <v>270</v>
      </c>
      <c r="AL91" s="31">
        <v>4008</v>
      </c>
      <c r="AM91" s="31">
        <v>127022</v>
      </c>
      <c r="AN91" s="31">
        <v>32449</v>
      </c>
      <c r="AO91" s="31">
        <v>53115</v>
      </c>
      <c r="AP91" s="31">
        <v>212586</v>
      </c>
      <c r="AQ91" s="31">
        <v>0</v>
      </c>
      <c r="AR91" s="36">
        <v>2.3159282298214459</v>
      </c>
      <c r="AS91" s="31">
        <v>195307</v>
      </c>
      <c r="AT91" s="31">
        <v>17279</v>
      </c>
      <c r="AU91" s="31">
        <v>0</v>
      </c>
    </row>
    <row r="92" spans="1:47" hidden="1" outlineLevel="2" x14ac:dyDescent="0.2">
      <c r="A92" s="56">
        <v>914060001</v>
      </c>
      <c r="B92" s="35" t="s">
        <v>11</v>
      </c>
      <c r="C92" s="6" t="s">
        <v>330</v>
      </c>
      <c r="D92" s="35" t="s">
        <v>766</v>
      </c>
      <c r="E92" s="31">
        <v>27119</v>
      </c>
      <c r="F92" s="31">
        <v>5601</v>
      </c>
      <c r="G92" s="33">
        <v>1</v>
      </c>
      <c r="H92" s="33">
        <v>1.35</v>
      </c>
      <c r="I92" s="33">
        <v>5.15</v>
      </c>
      <c r="J92" s="33">
        <v>1.45</v>
      </c>
      <c r="K92" s="35">
        <v>82</v>
      </c>
      <c r="L92" s="6" t="s">
        <v>330</v>
      </c>
      <c r="M92" s="35" t="s">
        <v>766</v>
      </c>
      <c r="N92" s="31">
        <v>36080</v>
      </c>
      <c r="O92" s="32">
        <v>1.3304325380729378</v>
      </c>
      <c r="P92" s="31">
        <v>37</v>
      </c>
      <c r="Q92" s="31">
        <v>0</v>
      </c>
      <c r="R92" s="31">
        <v>136093</v>
      </c>
      <c r="S92" s="32">
        <v>5.0183635089789442</v>
      </c>
      <c r="T92" s="32">
        <v>3.7719789356984479</v>
      </c>
      <c r="U92" s="31">
        <v>11785</v>
      </c>
      <c r="V92" s="31">
        <v>30207</v>
      </c>
      <c r="W92" s="31">
        <v>39</v>
      </c>
      <c r="X92" s="35">
        <v>82</v>
      </c>
      <c r="Y92" s="6" t="s">
        <v>330</v>
      </c>
      <c r="Z92" s="35" t="s">
        <v>766</v>
      </c>
      <c r="AA92" s="31">
        <v>27119</v>
      </c>
      <c r="AB92" s="31">
        <v>209033</v>
      </c>
      <c r="AC92" s="31">
        <v>118308</v>
      </c>
      <c r="AD92" s="31">
        <v>9950</v>
      </c>
      <c r="AE92" s="31">
        <v>51074</v>
      </c>
      <c r="AF92" s="31">
        <v>388365</v>
      </c>
      <c r="AG92" s="31" t="s">
        <v>1032</v>
      </c>
      <c r="AH92" s="31">
        <v>9950</v>
      </c>
      <c r="AI92" s="35">
        <v>82</v>
      </c>
      <c r="AJ92" s="6" t="s">
        <v>330</v>
      </c>
      <c r="AK92" s="35" t="s">
        <v>766</v>
      </c>
      <c r="AL92" s="31">
        <v>27119</v>
      </c>
      <c r="AM92" s="31">
        <v>224921</v>
      </c>
      <c r="AN92" s="31">
        <v>49258</v>
      </c>
      <c r="AO92" s="31">
        <v>112525</v>
      </c>
      <c r="AP92" s="31">
        <v>386704</v>
      </c>
      <c r="AQ92" s="31">
        <v>0</v>
      </c>
      <c r="AR92" s="36">
        <v>1.8499662732678572</v>
      </c>
      <c r="AS92" s="31">
        <v>258446</v>
      </c>
      <c r="AT92" s="31">
        <v>118308</v>
      </c>
      <c r="AU92" s="31">
        <v>9950</v>
      </c>
    </row>
    <row r="93" spans="1:47" hidden="1" outlineLevel="2" x14ac:dyDescent="0.2">
      <c r="A93">
        <v>914060365</v>
      </c>
      <c r="B93" t="s">
        <v>11</v>
      </c>
      <c r="C93" s="6" t="s">
        <v>330</v>
      </c>
      <c r="D93" s="35" t="s">
        <v>271</v>
      </c>
      <c r="E93" s="31">
        <v>11293</v>
      </c>
      <c r="F93" s="31">
        <v>2557</v>
      </c>
      <c r="G93" s="33">
        <v>0</v>
      </c>
      <c r="H93" s="33">
        <v>1</v>
      </c>
      <c r="I93" s="33">
        <v>2.9444400000000002</v>
      </c>
      <c r="J93" s="33">
        <v>0.44444</v>
      </c>
      <c r="K93" s="35">
        <v>83</v>
      </c>
      <c r="L93" s="6" t="s">
        <v>330</v>
      </c>
      <c r="M93" s="35" t="s">
        <v>271</v>
      </c>
      <c r="N93" s="31">
        <v>30327</v>
      </c>
      <c r="O93" s="32">
        <v>2.6854688745240414</v>
      </c>
      <c r="P93" s="31">
        <v>36</v>
      </c>
      <c r="Q93" s="31">
        <v>0</v>
      </c>
      <c r="R93" s="31">
        <v>58134</v>
      </c>
      <c r="S93" s="32">
        <v>5.1477906667847337</v>
      </c>
      <c r="T93" s="32">
        <v>1.9169057275694925</v>
      </c>
      <c r="U93" s="31">
        <v>9949</v>
      </c>
      <c r="V93" s="31">
        <v>11635</v>
      </c>
      <c r="W93" s="31">
        <v>9</v>
      </c>
      <c r="X93" s="35">
        <v>83</v>
      </c>
      <c r="Y93" s="6" t="s">
        <v>330</v>
      </c>
      <c r="Z93" s="35" t="s">
        <v>271</v>
      </c>
      <c r="AA93" s="31">
        <v>11293</v>
      </c>
      <c r="AB93" s="31">
        <v>71413</v>
      </c>
      <c r="AC93" s="31">
        <v>19978</v>
      </c>
      <c r="AD93" s="31">
        <v>0</v>
      </c>
      <c r="AE93" s="31">
        <v>42251</v>
      </c>
      <c r="AF93" s="31">
        <v>133642</v>
      </c>
      <c r="AG93" s="31">
        <v>0</v>
      </c>
      <c r="AH93" s="31">
        <v>0</v>
      </c>
      <c r="AI93" s="35">
        <v>83</v>
      </c>
      <c r="AJ93" s="6" t="s">
        <v>330</v>
      </c>
      <c r="AK93" s="35" t="s">
        <v>271</v>
      </c>
      <c r="AL93" s="31">
        <v>11293</v>
      </c>
      <c r="AM93" s="31">
        <v>97247</v>
      </c>
      <c r="AN93" s="31">
        <v>16260</v>
      </c>
      <c r="AO93" s="31">
        <v>28664</v>
      </c>
      <c r="AP93" s="31">
        <v>142171</v>
      </c>
      <c r="AQ93" s="31">
        <v>0</v>
      </c>
      <c r="AR93" s="36">
        <v>1.9908280005041099</v>
      </c>
      <c r="AS93" s="31">
        <v>122193</v>
      </c>
      <c r="AT93" s="31">
        <v>19978</v>
      </c>
      <c r="AU93" s="31">
        <v>0</v>
      </c>
    </row>
    <row r="94" spans="1:47" hidden="1" outlineLevel="2" x14ac:dyDescent="0.2">
      <c r="A94">
        <v>914062073</v>
      </c>
      <c r="B94" t="s">
        <v>11</v>
      </c>
      <c r="C94" s="6" t="s">
        <v>330</v>
      </c>
      <c r="D94" s="35" t="s">
        <v>272</v>
      </c>
      <c r="E94" s="31">
        <v>15278</v>
      </c>
      <c r="F94" s="31">
        <v>2185</v>
      </c>
      <c r="G94" s="33">
        <v>0</v>
      </c>
      <c r="H94" s="33">
        <v>1</v>
      </c>
      <c r="I94" s="33">
        <v>2.75</v>
      </c>
      <c r="J94" s="33">
        <v>0.27500000000000002</v>
      </c>
      <c r="K94" s="35">
        <v>84</v>
      </c>
      <c r="L94" s="6" t="s">
        <v>330</v>
      </c>
      <c r="M94" s="35" t="s">
        <v>272</v>
      </c>
      <c r="N94" s="31">
        <v>24125</v>
      </c>
      <c r="O94" s="32">
        <v>1.5790679408299515</v>
      </c>
      <c r="P94" s="31">
        <v>66</v>
      </c>
      <c r="Q94" s="31">
        <v>0</v>
      </c>
      <c r="R94" s="31">
        <v>66306</v>
      </c>
      <c r="S94" s="32">
        <v>4.339965964131431</v>
      </c>
      <c r="T94" s="32">
        <v>2.7484352331606217</v>
      </c>
      <c r="U94" s="31">
        <v>8911</v>
      </c>
      <c r="V94" s="31">
        <v>10515</v>
      </c>
      <c r="W94" s="31">
        <v>9</v>
      </c>
      <c r="X94" s="35">
        <v>84</v>
      </c>
      <c r="Y94" s="6" t="s">
        <v>330</v>
      </c>
      <c r="Z94" s="35" t="s">
        <v>272</v>
      </c>
      <c r="AA94" s="31">
        <v>15278</v>
      </c>
      <c r="AB94" s="31">
        <v>103830</v>
      </c>
      <c r="AC94" s="31">
        <v>25749</v>
      </c>
      <c r="AD94" s="31">
        <v>0</v>
      </c>
      <c r="AE94" s="31">
        <v>39604</v>
      </c>
      <c r="AF94" s="31">
        <v>169183</v>
      </c>
      <c r="AG94" s="31">
        <v>0</v>
      </c>
      <c r="AH94" s="31">
        <v>0</v>
      </c>
      <c r="AI94" s="35">
        <v>84</v>
      </c>
      <c r="AJ94" s="6" t="s">
        <v>330</v>
      </c>
      <c r="AK94" s="35" t="s">
        <v>272</v>
      </c>
      <c r="AL94" s="31">
        <v>15278</v>
      </c>
      <c r="AM94" s="31">
        <v>110542</v>
      </c>
      <c r="AN94" s="31">
        <v>26847</v>
      </c>
      <c r="AO94" s="31">
        <v>24973</v>
      </c>
      <c r="AP94" s="31">
        <v>162362</v>
      </c>
      <c r="AQ94" s="31">
        <v>0</v>
      </c>
      <c r="AR94" s="36">
        <v>1.5637291726861215</v>
      </c>
      <c r="AS94" s="31">
        <v>136613</v>
      </c>
      <c r="AT94" s="31">
        <v>25749</v>
      </c>
      <c r="AU94" s="31">
        <v>0</v>
      </c>
    </row>
    <row r="95" spans="1:47" hidden="1" outlineLevel="2" x14ac:dyDescent="0.2">
      <c r="A95">
        <v>914062193</v>
      </c>
      <c r="B95" t="s">
        <v>11</v>
      </c>
      <c r="C95" s="6" t="s">
        <v>330</v>
      </c>
      <c r="D95" s="35" t="s">
        <v>273</v>
      </c>
      <c r="E95" s="31">
        <v>2810</v>
      </c>
      <c r="F95" s="31">
        <v>2070</v>
      </c>
      <c r="G95" s="33">
        <v>1</v>
      </c>
      <c r="H95" s="33">
        <v>0</v>
      </c>
      <c r="I95" s="33">
        <v>2</v>
      </c>
      <c r="J95" s="33">
        <v>0</v>
      </c>
      <c r="K95" s="35">
        <v>85</v>
      </c>
      <c r="L95" s="6" t="s">
        <v>330</v>
      </c>
      <c r="M95" s="35" t="s">
        <v>273</v>
      </c>
      <c r="N95" s="31">
        <v>23776</v>
      </c>
      <c r="O95" s="32">
        <v>8.4612099644128111</v>
      </c>
      <c r="P95" s="31">
        <v>55</v>
      </c>
      <c r="Q95" s="31">
        <v>0</v>
      </c>
      <c r="R95" s="31">
        <v>39208</v>
      </c>
      <c r="S95" s="32">
        <v>13.953024911032028</v>
      </c>
      <c r="T95" s="32">
        <v>1.6490578734858681</v>
      </c>
      <c r="U95" s="31">
        <v>8928</v>
      </c>
      <c r="V95" s="31">
        <v>7186</v>
      </c>
      <c r="W95" s="31">
        <v>13</v>
      </c>
      <c r="X95" s="35">
        <v>85</v>
      </c>
      <c r="Y95" s="6" t="s">
        <v>330</v>
      </c>
      <c r="Z95" s="35" t="s">
        <v>273</v>
      </c>
      <c r="AA95" s="31">
        <v>2810</v>
      </c>
      <c r="AB95" s="31">
        <v>74740</v>
      </c>
      <c r="AC95" s="31">
        <v>6662</v>
      </c>
      <c r="AD95" s="31">
        <v>0</v>
      </c>
      <c r="AE95" s="31">
        <v>24876</v>
      </c>
      <c r="AF95" s="31">
        <v>106278</v>
      </c>
      <c r="AG95" s="31" t="s">
        <v>1032</v>
      </c>
      <c r="AH95" s="31">
        <v>1475</v>
      </c>
      <c r="AI95" s="35">
        <v>85</v>
      </c>
      <c r="AJ95" s="6" t="s">
        <v>330</v>
      </c>
      <c r="AK95" s="35" t="s">
        <v>273</v>
      </c>
      <c r="AL95" s="31">
        <v>2810</v>
      </c>
      <c r="AM95" s="31">
        <v>69424</v>
      </c>
      <c r="AN95" s="31">
        <v>14041</v>
      </c>
      <c r="AO95" s="31">
        <v>27115</v>
      </c>
      <c r="AP95" s="31">
        <v>110580</v>
      </c>
      <c r="AQ95" s="31">
        <v>0</v>
      </c>
      <c r="AR95" s="36">
        <v>1.4795290339844795</v>
      </c>
      <c r="AS95" s="31">
        <v>103918</v>
      </c>
      <c r="AT95" s="31">
        <v>6662</v>
      </c>
      <c r="AU95" s="31">
        <v>0</v>
      </c>
    </row>
    <row r="96" spans="1:47" outlineLevel="1" collapsed="1" x14ac:dyDescent="0.2">
      <c r="A96" t="s">
        <v>191</v>
      </c>
      <c r="B96" s="21" t="s">
        <v>757</v>
      </c>
      <c r="D96" t="s">
        <v>238</v>
      </c>
      <c r="E96" s="2">
        <v>400981</v>
      </c>
      <c r="F96" s="2">
        <v>87647</v>
      </c>
      <c r="G96" s="3">
        <v>24.990719999999996</v>
      </c>
      <c r="H96" s="3">
        <v>13.385719999999999</v>
      </c>
      <c r="I96" s="54">
        <v>88.526110000000003</v>
      </c>
      <c r="J96" s="3">
        <v>10.482469999999999</v>
      </c>
      <c r="M96" t="s">
        <v>238</v>
      </c>
      <c r="N96" s="2">
        <v>865372</v>
      </c>
      <c r="O96" s="3">
        <v>2.1581371685940232</v>
      </c>
      <c r="P96" s="2">
        <v>1222</v>
      </c>
      <c r="Q96" s="2">
        <v>0</v>
      </c>
      <c r="R96" s="2">
        <v>1820898</v>
      </c>
      <c r="S96" s="3">
        <v>4.5411079327948203</v>
      </c>
      <c r="T96" s="3">
        <v>2.1041794742607802</v>
      </c>
      <c r="U96" s="2">
        <v>289415</v>
      </c>
      <c r="V96" s="2">
        <v>306385</v>
      </c>
      <c r="W96" s="2">
        <v>317</v>
      </c>
      <c r="Z96" t="s">
        <v>238</v>
      </c>
      <c r="AA96" s="2">
        <v>400981</v>
      </c>
      <c r="AB96" s="4">
        <v>4139045</v>
      </c>
      <c r="AC96" s="4">
        <v>1746207</v>
      </c>
      <c r="AD96" s="4">
        <v>28977</v>
      </c>
      <c r="AE96" s="4">
        <v>1818139</v>
      </c>
      <c r="AF96" s="2">
        <v>7732368</v>
      </c>
      <c r="AG96" s="2">
        <v>5000</v>
      </c>
      <c r="AH96" s="2">
        <v>20251</v>
      </c>
      <c r="AK96" t="s">
        <v>238</v>
      </c>
      <c r="AL96" s="2">
        <v>400981</v>
      </c>
      <c r="AM96" s="2">
        <v>5169814</v>
      </c>
      <c r="AN96" s="2">
        <v>1155140</v>
      </c>
      <c r="AO96" s="2">
        <v>1770798</v>
      </c>
      <c r="AP96" s="2">
        <v>8095752</v>
      </c>
      <c r="AQ96" s="2">
        <v>7913</v>
      </c>
      <c r="AR96" s="44">
        <v>20.189864357662831</v>
      </c>
      <c r="AS96" s="2">
        <v>6286599</v>
      </c>
      <c r="AT96" s="2">
        <v>1784227</v>
      </c>
      <c r="AU96" s="2">
        <v>24926</v>
      </c>
    </row>
    <row r="97" spans="1:47" hidden="1" outlineLevel="2" x14ac:dyDescent="0.2">
      <c r="A97">
        <v>908070062</v>
      </c>
      <c r="B97" t="s">
        <v>275</v>
      </c>
      <c r="C97" s="1" t="s">
        <v>328</v>
      </c>
      <c r="D97" t="s">
        <v>276</v>
      </c>
      <c r="E97" s="31">
        <v>0</v>
      </c>
      <c r="F97" s="31" t="s">
        <v>1032</v>
      </c>
      <c r="G97" s="33">
        <v>2.21333</v>
      </c>
      <c r="H97" s="33">
        <v>0</v>
      </c>
      <c r="I97" s="33">
        <v>0</v>
      </c>
      <c r="J97" s="33">
        <v>0</v>
      </c>
      <c r="K97">
        <v>87</v>
      </c>
      <c r="L97" s="1" t="s">
        <v>328</v>
      </c>
      <c r="M97" t="s">
        <v>276</v>
      </c>
      <c r="N97" s="31">
        <v>0</v>
      </c>
      <c r="O97" s="32">
        <v>0</v>
      </c>
      <c r="P97" s="31">
        <v>0</v>
      </c>
      <c r="Q97" s="31">
        <v>0</v>
      </c>
      <c r="R97" s="31">
        <v>0</v>
      </c>
      <c r="S97" s="32">
        <v>0</v>
      </c>
      <c r="T97" s="32">
        <v>0</v>
      </c>
      <c r="U97" s="31">
        <v>0</v>
      </c>
      <c r="V97" s="31">
        <v>0</v>
      </c>
      <c r="W97" s="31">
        <v>0</v>
      </c>
      <c r="X97">
        <v>87</v>
      </c>
      <c r="Y97" s="1" t="s">
        <v>328</v>
      </c>
      <c r="Z97" t="s">
        <v>276</v>
      </c>
      <c r="AA97" s="31">
        <v>0</v>
      </c>
      <c r="AB97" s="31">
        <v>43461</v>
      </c>
      <c r="AC97" s="31">
        <v>26957</v>
      </c>
      <c r="AD97" s="31">
        <v>0</v>
      </c>
      <c r="AE97" s="31">
        <v>2111</v>
      </c>
      <c r="AF97" s="31">
        <v>72529</v>
      </c>
      <c r="AG97" s="31">
        <v>0</v>
      </c>
      <c r="AH97" s="31">
        <v>0</v>
      </c>
      <c r="AI97">
        <v>87</v>
      </c>
      <c r="AJ97" s="1" t="s">
        <v>328</v>
      </c>
      <c r="AK97" t="s">
        <v>276</v>
      </c>
      <c r="AL97" s="31">
        <v>0</v>
      </c>
      <c r="AM97" s="31">
        <v>38407</v>
      </c>
      <c r="AN97" s="31">
        <v>23561</v>
      </c>
      <c r="AO97" s="31">
        <v>20439</v>
      </c>
      <c r="AP97" s="31">
        <v>82407</v>
      </c>
      <c r="AQ97" s="31">
        <v>0</v>
      </c>
      <c r="AR97" s="36">
        <v>1.8961137571615931</v>
      </c>
      <c r="AS97" s="31">
        <v>55450</v>
      </c>
      <c r="AT97" s="31">
        <v>26957</v>
      </c>
      <c r="AU97" s="31">
        <v>0</v>
      </c>
    </row>
    <row r="98" spans="1:47" hidden="1" outlineLevel="2" x14ac:dyDescent="0.2">
      <c r="A98">
        <v>908070043</v>
      </c>
      <c r="B98" t="s">
        <v>275</v>
      </c>
      <c r="C98" s="1" t="s">
        <v>330</v>
      </c>
      <c r="D98" t="s">
        <v>277</v>
      </c>
      <c r="E98" s="31">
        <v>59552</v>
      </c>
      <c r="F98" s="31">
        <v>30821</v>
      </c>
      <c r="G98" s="33">
        <v>6.9866700000000002</v>
      </c>
      <c r="H98" s="33">
        <v>0</v>
      </c>
      <c r="I98" s="33">
        <v>9.2266700000000004</v>
      </c>
      <c r="J98" s="33">
        <v>0.66666999999999998</v>
      </c>
      <c r="K98">
        <v>88</v>
      </c>
      <c r="L98" s="1" t="s">
        <v>330</v>
      </c>
      <c r="M98" t="s">
        <v>277</v>
      </c>
      <c r="N98" s="31">
        <v>147111</v>
      </c>
      <c r="O98" s="32">
        <v>2.4702948683503494</v>
      </c>
      <c r="P98" s="31">
        <v>125</v>
      </c>
      <c r="Q98" s="31">
        <v>0</v>
      </c>
      <c r="R98" s="31">
        <v>119233</v>
      </c>
      <c r="S98" s="32">
        <v>2.0021661740999463</v>
      </c>
      <c r="T98" s="32">
        <v>0.8104968357226856</v>
      </c>
      <c r="U98" s="31">
        <v>6260</v>
      </c>
      <c r="V98" s="31">
        <v>2331</v>
      </c>
      <c r="W98" s="31">
        <v>32</v>
      </c>
      <c r="X98">
        <v>88</v>
      </c>
      <c r="Y98" s="1" t="s">
        <v>330</v>
      </c>
      <c r="Z98" t="s">
        <v>277</v>
      </c>
      <c r="AA98" s="31">
        <v>59552</v>
      </c>
      <c r="AB98" s="31">
        <v>413421</v>
      </c>
      <c r="AC98" s="31">
        <v>338559</v>
      </c>
      <c r="AD98" s="31">
        <v>56674</v>
      </c>
      <c r="AE98" s="31">
        <v>181752</v>
      </c>
      <c r="AF98" s="31">
        <v>990406</v>
      </c>
      <c r="AG98" s="31">
        <v>334577</v>
      </c>
      <c r="AH98" s="31">
        <v>5349</v>
      </c>
      <c r="AI98">
        <v>88</v>
      </c>
      <c r="AJ98" s="1" t="s">
        <v>330</v>
      </c>
      <c r="AK98" t="s">
        <v>277</v>
      </c>
      <c r="AL98" s="31">
        <v>59552</v>
      </c>
      <c r="AM98" s="31">
        <v>690053</v>
      </c>
      <c r="AN98" s="31">
        <v>108203</v>
      </c>
      <c r="AO98" s="31">
        <v>279247</v>
      </c>
      <c r="AP98" s="31">
        <v>1077503</v>
      </c>
      <c r="AQ98" s="31">
        <v>0</v>
      </c>
      <c r="AR98" s="36">
        <v>2.6063093069776331</v>
      </c>
      <c r="AS98" s="31">
        <v>682270</v>
      </c>
      <c r="AT98" s="31">
        <v>338559</v>
      </c>
      <c r="AU98" s="31">
        <v>56674</v>
      </c>
    </row>
    <row r="99" spans="1:47" hidden="1" outlineLevel="2" x14ac:dyDescent="0.2">
      <c r="A99">
        <v>908070123</v>
      </c>
      <c r="B99" t="s">
        <v>275</v>
      </c>
      <c r="C99" s="1" t="s">
        <v>330</v>
      </c>
      <c r="D99" t="s">
        <v>278</v>
      </c>
      <c r="E99" s="31">
        <v>8327</v>
      </c>
      <c r="F99" s="31">
        <v>2619</v>
      </c>
      <c r="G99" s="33">
        <v>0</v>
      </c>
      <c r="H99" s="33">
        <v>1</v>
      </c>
      <c r="I99" s="33">
        <v>1</v>
      </c>
      <c r="J99" s="33">
        <v>1</v>
      </c>
      <c r="K99">
        <v>89</v>
      </c>
      <c r="L99" s="1" t="s">
        <v>330</v>
      </c>
      <c r="M99" t="s">
        <v>278</v>
      </c>
      <c r="N99" s="31">
        <v>44232</v>
      </c>
      <c r="O99" s="32">
        <v>5.3118770265401709</v>
      </c>
      <c r="P99" s="31">
        <v>67</v>
      </c>
      <c r="Q99" s="31">
        <v>0</v>
      </c>
      <c r="R99" s="31">
        <v>16356</v>
      </c>
      <c r="S99" s="32">
        <v>1.9642128017293143</v>
      </c>
      <c r="T99" s="32">
        <v>0.36977753662506785</v>
      </c>
      <c r="U99" s="31">
        <v>221</v>
      </c>
      <c r="V99" s="31">
        <v>171</v>
      </c>
      <c r="W99" s="31">
        <v>22</v>
      </c>
      <c r="X99">
        <v>89</v>
      </c>
      <c r="Y99" s="1" t="s">
        <v>330</v>
      </c>
      <c r="Z99" t="s">
        <v>278</v>
      </c>
      <c r="AA99" s="31">
        <v>8327</v>
      </c>
      <c r="AB99" s="31">
        <v>49040</v>
      </c>
      <c r="AC99" s="31">
        <v>30184</v>
      </c>
      <c r="AD99" s="31">
        <v>0</v>
      </c>
      <c r="AE99" s="31">
        <v>45530</v>
      </c>
      <c r="AF99" s="31">
        <v>124754</v>
      </c>
      <c r="AG99" s="31">
        <v>0</v>
      </c>
      <c r="AH99" s="31">
        <v>0</v>
      </c>
      <c r="AI99">
        <v>89</v>
      </c>
      <c r="AJ99" s="1" t="s">
        <v>330</v>
      </c>
      <c r="AK99" t="s">
        <v>278</v>
      </c>
      <c r="AL99" s="31">
        <v>8327</v>
      </c>
      <c r="AM99" s="31">
        <v>91515</v>
      </c>
      <c r="AN99" s="31">
        <v>8448</v>
      </c>
      <c r="AO99" s="31">
        <v>23594</v>
      </c>
      <c r="AP99" s="31">
        <v>123557</v>
      </c>
      <c r="AQ99" s="31">
        <v>0</v>
      </c>
      <c r="AR99" s="36">
        <v>2.5195146818923329</v>
      </c>
      <c r="AS99" s="31">
        <v>93373</v>
      </c>
      <c r="AT99" s="31">
        <v>30184</v>
      </c>
      <c r="AU99" s="31">
        <v>0</v>
      </c>
    </row>
    <row r="100" spans="1:47" hidden="1" outlineLevel="2" x14ac:dyDescent="0.2">
      <c r="A100">
        <v>908070305</v>
      </c>
      <c r="B100" t="s">
        <v>275</v>
      </c>
      <c r="C100" s="1" t="s">
        <v>330</v>
      </c>
      <c r="D100" t="s">
        <v>279</v>
      </c>
      <c r="E100" s="31">
        <v>6979</v>
      </c>
      <c r="F100" s="31">
        <v>2247</v>
      </c>
      <c r="G100" s="33">
        <v>0</v>
      </c>
      <c r="H100" s="33">
        <v>0.91429000000000005</v>
      </c>
      <c r="I100" s="33">
        <v>1.1944399999999999</v>
      </c>
      <c r="J100" s="33">
        <v>0</v>
      </c>
      <c r="K100">
        <v>90</v>
      </c>
      <c r="L100" s="1" t="s">
        <v>330</v>
      </c>
      <c r="M100" t="s">
        <v>279</v>
      </c>
      <c r="N100" s="31">
        <v>20798</v>
      </c>
      <c r="O100" s="32">
        <v>2.9800831064622439</v>
      </c>
      <c r="P100" s="31">
        <v>44</v>
      </c>
      <c r="Q100" s="31">
        <v>0</v>
      </c>
      <c r="R100" s="31">
        <v>12593</v>
      </c>
      <c r="S100" s="32">
        <v>1.8044132397191575</v>
      </c>
      <c r="T100" s="32">
        <v>0.60549091258774879</v>
      </c>
      <c r="U100" s="31">
        <v>179</v>
      </c>
      <c r="V100" s="31">
        <v>159</v>
      </c>
      <c r="W100" s="31">
        <v>7</v>
      </c>
      <c r="X100">
        <v>90</v>
      </c>
      <c r="Y100" s="1" t="s">
        <v>330</v>
      </c>
      <c r="Z100" t="s">
        <v>279</v>
      </c>
      <c r="AA100" s="31">
        <v>6979</v>
      </c>
      <c r="AB100" s="31">
        <v>13100</v>
      </c>
      <c r="AC100" s="31">
        <v>24069</v>
      </c>
      <c r="AD100" s="31">
        <v>452</v>
      </c>
      <c r="AE100" s="31">
        <v>32810</v>
      </c>
      <c r="AF100" s="31">
        <v>70431</v>
      </c>
      <c r="AG100" s="31">
        <v>0</v>
      </c>
      <c r="AH100" s="31">
        <v>452</v>
      </c>
      <c r="AI100">
        <v>90</v>
      </c>
      <c r="AJ100" s="1" t="s">
        <v>330</v>
      </c>
      <c r="AK100" t="s">
        <v>279</v>
      </c>
      <c r="AL100" s="31">
        <v>6979</v>
      </c>
      <c r="AM100" s="31">
        <v>44518</v>
      </c>
      <c r="AN100" s="31">
        <v>4470</v>
      </c>
      <c r="AO100" s="31">
        <v>22778</v>
      </c>
      <c r="AP100" s="31">
        <v>71766</v>
      </c>
      <c r="AQ100" s="31">
        <v>0</v>
      </c>
      <c r="AR100" s="36">
        <v>5.4783206106870228</v>
      </c>
      <c r="AS100" s="31">
        <v>47245</v>
      </c>
      <c r="AT100" s="31">
        <v>24069</v>
      </c>
      <c r="AU100" s="31">
        <v>452</v>
      </c>
    </row>
    <row r="101" spans="1:47" hidden="1" outlineLevel="2" x14ac:dyDescent="0.2">
      <c r="A101">
        <v>908070333</v>
      </c>
      <c r="B101" t="s">
        <v>275</v>
      </c>
      <c r="C101" s="1" t="s">
        <v>330</v>
      </c>
      <c r="D101" t="s">
        <v>280</v>
      </c>
      <c r="E101" s="31">
        <v>24062</v>
      </c>
      <c r="F101" s="31">
        <v>8812</v>
      </c>
      <c r="G101" s="33">
        <v>1</v>
      </c>
      <c r="H101" s="33">
        <v>0</v>
      </c>
      <c r="I101" s="33">
        <v>4.1428599999999998</v>
      </c>
      <c r="J101" s="33">
        <v>1.4857100000000001</v>
      </c>
      <c r="K101">
        <v>91</v>
      </c>
      <c r="L101" s="1" t="s">
        <v>330</v>
      </c>
      <c r="M101" t="s">
        <v>280</v>
      </c>
      <c r="N101" s="31">
        <v>40176</v>
      </c>
      <c r="O101" s="32">
        <v>1.6696866428393318</v>
      </c>
      <c r="P101" s="31">
        <v>45</v>
      </c>
      <c r="Q101" s="31">
        <v>50</v>
      </c>
      <c r="R101" s="31">
        <v>61676</v>
      </c>
      <c r="S101" s="32">
        <v>2.5632117031003241</v>
      </c>
      <c r="T101" s="32">
        <v>1.5351453604141776</v>
      </c>
      <c r="U101" s="31">
        <v>692</v>
      </c>
      <c r="V101" s="31">
        <v>627</v>
      </c>
      <c r="W101" s="31">
        <v>19</v>
      </c>
      <c r="X101">
        <v>91</v>
      </c>
      <c r="Y101" s="1" t="s">
        <v>330</v>
      </c>
      <c r="Z101" t="s">
        <v>280</v>
      </c>
      <c r="AA101" s="31">
        <v>24062</v>
      </c>
      <c r="AB101" s="31">
        <v>65863</v>
      </c>
      <c r="AC101" s="31">
        <v>53001</v>
      </c>
      <c r="AD101" s="31">
        <v>6694</v>
      </c>
      <c r="AE101" s="31">
        <v>139789</v>
      </c>
      <c r="AF101" s="31">
        <v>265347</v>
      </c>
      <c r="AG101" s="31">
        <v>37492</v>
      </c>
      <c r="AH101" s="31">
        <v>6694</v>
      </c>
      <c r="AI101">
        <v>91</v>
      </c>
      <c r="AJ101" s="1" t="s">
        <v>330</v>
      </c>
      <c r="AK101" t="s">
        <v>280</v>
      </c>
      <c r="AL101" s="31">
        <v>24062</v>
      </c>
      <c r="AM101" s="31">
        <v>179307</v>
      </c>
      <c r="AN101" s="31">
        <v>30524</v>
      </c>
      <c r="AO101" s="31">
        <v>78020</v>
      </c>
      <c r="AP101" s="31">
        <v>287851</v>
      </c>
      <c r="AQ101" s="31">
        <v>0</v>
      </c>
      <c r="AR101" s="36">
        <v>4.370450784203574</v>
      </c>
      <c r="AS101" s="31">
        <v>-4374</v>
      </c>
      <c r="AT101" s="31">
        <v>285531</v>
      </c>
      <c r="AU101" s="31">
        <v>6694</v>
      </c>
    </row>
    <row r="102" spans="1:47" hidden="1" outlineLevel="2" x14ac:dyDescent="0.2">
      <c r="A102">
        <v>908070453</v>
      </c>
      <c r="B102" t="s">
        <v>275</v>
      </c>
      <c r="C102" s="1" t="s">
        <v>330</v>
      </c>
      <c r="D102" t="s">
        <v>281</v>
      </c>
      <c r="E102" s="31">
        <v>5270</v>
      </c>
      <c r="F102" s="31">
        <v>2616</v>
      </c>
      <c r="G102" s="33">
        <v>0</v>
      </c>
      <c r="H102" s="33">
        <v>1</v>
      </c>
      <c r="I102" s="33">
        <v>0.77142999999999995</v>
      </c>
      <c r="J102" s="33">
        <v>0.14285999999999999</v>
      </c>
      <c r="K102">
        <v>92</v>
      </c>
      <c r="L102" s="1" t="s">
        <v>330</v>
      </c>
      <c r="M102" t="s">
        <v>281</v>
      </c>
      <c r="N102" s="31">
        <v>27488</v>
      </c>
      <c r="O102" s="32">
        <v>5.2159392789373813</v>
      </c>
      <c r="P102" s="31">
        <v>25</v>
      </c>
      <c r="Q102" s="31">
        <v>0</v>
      </c>
      <c r="R102" s="31">
        <v>20703</v>
      </c>
      <c r="S102" s="32">
        <v>3.9284629981024666</v>
      </c>
      <c r="T102" s="32">
        <v>0.75316501746216535</v>
      </c>
      <c r="U102" s="31">
        <v>351</v>
      </c>
      <c r="V102" s="31">
        <v>466</v>
      </c>
      <c r="W102" s="31">
        <v>8</v>
      </c>
      <c r="X102">
        <v>92</v>
      </c>
      <c r="Y102" s="1" t="s">
        <v>330</v>
      </c>
      <c r="Z102" t="s">
        <v>281</v>
      </c>
      <c r="AA102" s="31">
        <v>5270</v>
      </c>
      <c r="AB102" s="31">
        <v>20182</v>
      </c>
      <c r="AC102" s="31">
        <v>24561</v>
      </c>
      <c r="AD102" s="31">
        <v>0</v>
      </c>
      <c r="AE102" s="31">
        <v>50695</v>
      </c>
      <c r="AF102" s="31">
        <v>95438</v>
      </c>
      <c r="AG102" s="31">
        <v>3500</v>
      </c>
      <c r="AH102" s="31">
        <v>0</v>
      </c>
      <c r="AI102">
        <v>92</v>
      </c>
      <c r="AJ102" s="1" t="s">
        <v>330</v>
      </c>
      <c r="AK102" t="s">
        <v>281</v>
      </c>
      <c r="AL102" s="31">
        <v>5270</v>
      </c>
      <c r="AM102" s="31">
        <v>48301</v>
      </c>
      <c r="AN102" s="31">
        <v>14995</v>
      </c>
      <c r="AO102" s="31">
        <v>32867</v>
      </c>
      <c r="AP102" s="31">
        <v>96163</v>
      </c>
      <c r="AQ102" s="31">
        <v>0</v>
      </c>
      <c r="AR102" s="36">
        <v>4.7647904072936278</v>
      </c>
      <c r="AS102" s="31">
        <v>71602</v>
      </c>
      <c r="AT102" s="31">
        <v>24561</v>
      </c>
      <c r="AU102" s="31">
        <v>0</v>
      </c>
    </row>
    <row r="103" spans="1:47" hidden="1" outlineLevel="2" x14ac:dyDescent="0.2">
      <c r="A103">
        <v>908070543</v>
      </c>
      <c r="B103" t="s">
        <v>275</v>
      </c>
      <c r="C103" s="1" t="s">
        <v>330</v>
      </c>
      <c r="D103" t="s">
        <v>65</v>
      </c>
      <c r="E103" s="31">
        <v>6814</v>
      </c>
      <c r="F103" s="31">
        <v>1704</v>
      </c>
      <c r="G103" s="33">
        <v>1</v>
      </c>
      <c r="H103" s="33">
        <v>0</v>
      </c>
      <c r="I103" s="33">
        <v>1.18421</v>
      </c>
      <c r="J103" s="33">
        <v>65.789469999999994</v>
      </c>
      <c r="K103">
        <v>93</v>
      </c>
      <c r="L103" s="1" t="s">
        <v>330</v>
      </c>
      <c r="M103" t="s">
        <v>65</v>
      </c>
      <c r="N103" s="31">
        <v>19887</v>
      </c>
      <c r="O103" s="32">
        <v>2.9185500440270031</v>
      </c>
      <c r="P103" s="31">
        <v>54</v>
      </c>
      <c r="Q103" s="31">
        <v>0</v>
      </c>
      <c r="R103" s="31">
        <v>7710</v>
      </c>
      <c r="S103" s="32">
        <v>1.1314939829762254</v>
      </c>
      <c r="T103" s="32">
        <v>0.38769045104842359</v>
      </c>
      <c r="U103" s="31">
        <v>170</v>
      </c>
      <c r="V103" s="31">
        <v>111</v>
      </c>
      <c r="W103" s="31">
        <v>10</v>
      </c>
      <c r="X103">
        <v>93</v>
      </c>
      <c r="Y103" s="1" t="s">
        <v>330</v>
      </c>
      <c r="Z103" t="s">
        <v>65</v>
      </c>
      <c r="AA103" s="31">
        <v>6814</v>
      </c>
      <c r="AB103" s="31">
        <v>18974</v>
      </c>
      <c r="AC103" s="31">
        <v>24715</v>
      </c>
      <c r="AD103" s="31">
        <v>696</v>
      </c>
      <c r="AE103" s="31">
        <v>43290</v>
      </c>
      <c r="AF103" s="31">
        <v>87675</v>
      </c>
      <c r="AG103" s="31">
        <v>3500</v>
      </c>
      <c r="AH103" s="31">
        <v>696</v>
      </c>
      <c r="AI103">
        <v>93</v>
      </c>
      <c r="AJ103" s="1" t="s">
        <v>330</v>
      </c>
      <c r="AK103" t="s">
        <v>65</v>
      </c>
      <c r="AL103" s="31">
        <v>6814</v>
      </c>
      <c r="AM103" s="31">
        <v>74337</v>
      </c>
      <c r="AN103" s="31">
        <v>10075</v>
      </c>
      <c r="AO103" s="31">
        <v>18362</v>
      </c>
      <c r="AP103" s="31">
        <v>102774</v>
      </c>
      <c r="AQ103" s="31">
        <v>0</v>
      </c>
      <c r="AR103" s="36">
        <v>5.4165700432170336</v>
      </c>
      <c r="AS103" s="31">
        <v>77363</v>
      </c>
      <c r="AT103" s="31">
        <v>24715</v>
      </c>
      <c r="AU103" s="31">
        <v>696</v>
      </c>
    </row>
    <row r="104" spans="1:47" hidden="1" outlineLevel="2" x14ac:dyDescent="0.2">
      <c r="A104">
        <v>908070633</v>
      </c>
      <c r="B104" t="s">
        <v>275</v>
      </c>
      <c r="C104" s="1" t="s">
        <v>330</v>
      </c>
      <c r="D104" t="s">
        <v>66</v>
      </c>
      <c r="E104" s="31">
        <v>9783</v>
      </c>
      <c r="F104" s="31">
        <v>5180</v>
      </c>
      <c r="G104" s="33">
        <v>1</v>
      </c>
      <c r="H104" s="33">
        <v>0</v>
      </c>
      <c r="I104" s="33">
        <v>1.925</v>
      </c>
      <c r="J104" s="33">
        <v>1.25</v>
      </c>
      <c r="K104">
        <v>94</v>
      </c>
      <c r="L104" s="1" t="s">
        <v>330</v>
      </c>
      <c r="M104" t="s">
        <v>66</v>
      </c>
      <c r="N104" s="31">
        <v>23405</v>
      </c>
      <c r="O104" s="32">
        <v>2.3924154144945313</v>
      </c>
      <c r="P104" s="31">
        <v>30</v>
      </c>
      <c r="Q104" s="31">
        <v>1</v>
      </c>
      <c r="R104" s="31">
        <v>21461</v>
      </c>
      <c r="S104" s="32">
        <v>2.1937033629765921</v>
      </c>
      <c r="T104" s="32">
        <v>0.91694082461012605</v>
      </c>
      <c r="U104" s="31">
        <v>253</v>
      </c>
      <c r="V104" s="31">
        <v>818</v>
      </c>
      <c r="W104" s="31">
        <v>8</v>
      </c>
      <c r="X104">
        <v>94</v>
      </c>
      <c r="Y104" s="1" t="s">
        <v>330</v>
      </c>
      <c r="Z104" t="s">
        <v>66</v>
      </c>
      <c r="AA104" s="31">
        <v>9783</v>
      </c>
      <c r="AB104" s="31">
        <v>23142</v>
      </c>
      <c r="AC104" s="31">
        <v>31755</v>
      </c>
      <c r="AD104" s="31">
        <v>0</v>
      </c>
      <c r="AE104" s="31">
        <v>107619</v>
      </c>
      <c r="AF104" s="31">
        <v>162516</v>
      </c>
      <c r="AG104" s="31">
        <v>4000</v>
      </c>
      <c r="AH104" s="31">
        <v>0</v>
      </c>
      <c r="AI104">
        <v>94</v>
      </c>
      <c r="AJ104" s="1" t="s">
        <v>330</v>
      </c>
      <c r="AK104" t="s">
        <v>66</v>
      </c>
      <c r="AL104" s="31">
        <v>9783</v>
      </c>
      <c r="AM104" s="31">
        <v>79873</v>
      </c>
      <c r="AN104" s="31">
        <v>10923</v>
      </c>
      <c r="AO104" s="31">
        <v>77912</v>
      </c>
      <c r="AP104" s="31">
        <v>168708</v>
      </c>
      <c r="AQ104" s="31">
        <v>0</v>
      </c>
      <c r="AR104" s="36">
        <v>7.2901218563650509</v>
      </c>
      <c r="AS104" s="31">
        <v>136953</v>
      </c>
      <c r="AT104" s="31">
        <v>31755</v>
      </c>
      <c r="AU104" s="31">
        <v>0</v>
      </c>
    </row>
    <row r="105" spans="1:47" hidden="1" outlineLevel="2" x14ac:dyDescent="0.2">
      <c r="A105">
        <v>908070693</v>
      </c>
      <c r="B105" t="s">
        <v>275</v>
      </c>
      <c r="C105" s="1" t="s">
        <v>330</v>
      </c>
      <c r="D105" t="s">
        <v>67</v>
      </c>
      <c r="E105" s="31">
        <v>6184</v>
      </c>
      <c r="F105" s="31">
        <v>1386</v>
      </c>
      <c r="G105" s="33">
        <v>0</v>
      </c>
      <c r="H105" s="33">
        <v>0.57142999999999999</v>
      </c>
      <c r="I105" s="33">
        <v>1.02857</v>
      </c>
      <c r="J105" s="33">
        <v>0</v>
      </c>
      <c r="K105">
        <v>95</v>
      </c>
      <c r="L105" s="1" t="s">
        <v>330</v>
      </c>
      <c r="M105" t="s">
        <v>67</v>
      </c>
      <c r="N105" s="31">
        <v>16969</v>
      </c>
      <c r="O105" s="32">
        <v>2.7440168175937902</v>
      </c>
      <c r="P105" s="31">
        <v>38</v>
      </c>
      <c r="Q105" s="31">
        <v>0</v>
      </c>
      <c r="R105" s="31">
        <v>5462</v>
      </c>
      <c r="S105" s="32">
        <v>0.88324708926261319</v>
      </c>
      <c r="T105" s="32">
        <v>0.32188107725853027</v>
      </c>
      <c r="U105" s="31">
        <v>51</v>
      </c>
      <c r="V105" s="31">
        <v>243</v>
      </c>
      <c r="W105" s="31">
        <v>8</v>
      </c>
      <c r="X105">
        <v>95</v>
      </c>
      <c r="Y105" s="1" t="s">
        <v>330</v>
      </c>
      <c r="Z105" t="s">
        <v>67</v>
      </c>
      <c r="AA105" s="31">
        <v>6184</v>
      </c>
      <c r="AB105" s="31">
        <v>13929</v>
      </c>
      <c r="AC105" s="31">
        <v>23005</v>
      </c>
      <c r="AD105" s="31">
        <v>0</v>
      </c>
      <c r="AE105" s="31">
        <v>49855</v>
      </c>
      <c r="AF105" s="31">
        <v>86789</v>
      </c>
      <c r="AG105" s="31">
        <v>600</v>
      </c>
      <c r="AH105" s="31">
        <v>0</v>
      </c>
      <c r="AI105">
        <v>95</v>
      </c>
      <c r="AJ105" s="1" t="s">
        <v>330</v>
      </c>
      <c r="AK105" t="s">
        <v>67</v>
      </c>
      <c r="AL105" s="31">
        <v>6184</v>
      </c>
      <c r="AM105" s="31">
        <v>38967</v>
      </c>
      <c r="AN105" s="31">
        <v>7933</v>
      </c>
      <c r="AO105" s="31">
        <v>30705</v>
      </c>
      <c r="AP105" s="31">
        <v>77605</v>
      </c>
      <c r="AQ105" s="31">
        <v>0</v>
      </c>
      <c r="AR105" s="36">
        <v>5.5714695958073088</v>
      </c>
      <c r="AS105" s="31">
        <v>54600</v>
      </c>
      <c r="AT105" s="31">
        <v>23005</v>
      </c>
      <c r="AU105" s="31">
        <v>0</v>
      </c>
    </row>
    <row r="106" spans="1:47" outlineLevel="1" collapsed="1" x14ac:dyDescent="0.2">
      <c r="A106" t="s">
        <v>192</v>
      </c>
      <c r="B106" s="21" t="s">
        <v>814</v>
      </c>
      <c r="D106" t="s">
        <v>276</v>
      </c>
      <c r="E106" s="2">
        <v>126971</v>
      </c>
      <c r="F106" s="2">
        <v>55385</v>
      </c>
      <c r="G106" s="3">
        <v>12.2</v>
      </c>
      <c r="H106" s="3">
        <v>3.4857200000000002</v>
      </c>
      <c r="I106" s="54">
        <v>20.473179999999999</v>
      </c>
      <c r="J106" s="3">
        <v>70.334710000000001</v>
      </c>
      <c r="M106" t="s">
        <v>276</v>
      </c>
      <c r="N106" s="2">
        <v>340066</v>
      </c>
      <c r="O106" s="3">
        <v>2.67829661891298</v>
      </c>
      <c r="P106" s="2">
        <v>428</v>
      </c>
      <c r="Q106" s="2">
        <v>51</v>
      </c>
      <c r="R106" s="2">
        <v>265194</v>
      </c>
      <c r="S106" s="3">
        <v>2.0886186609540762</v>
      </c>
      <c r="T106" s="3">
        <v>0.77983097398740242</v>
      </c>
      <c r="U106" s="2">
        <v>8177</v>
      </c>
      <c r="V106" s="2">
        <v>4926</v>
      </c>
      <c r="W106" s="2">
        <v>114</v>
      </c>
      <c r="Z106" t="s">
        <v>276</v>
      </c>
      <c r="AA106" s="2">
        <v>126971</v>
      </c>
      <c r="AB106" s="4">
        <v>661112</v>
      </c>
      <c r="AC106" s="4">
        <v>576806</v>
      </c>
      <c r="AD106" s="4">
        <v>64516</v>
      </c>
      <c r="AE106" s="4">
        <v>653451</v>
      </c>
      <c r="AF106" s="2">
        <v>1955885</v>
      </c>
      <c r="AG106" s="2">
        <v>383669</v>
      </c>
      <c r="AH106" s="2">
        <v>13191</v>
      </c>
      <c r="AK106" t="s">
        <v>276</v>
      </c>
      <c r="AL106" s="2">
        <v>126971</v>
      </c>
      <c r="AM106" s="2">
        <v>1285278</v>
      </c>
      <c r="AN106" s="2">
        <v>219132</v>
      </c>
      <c r="AO106" s="2">
        <v>583924</v>
      </c>
      <c r="AP106" s="2">
        <v>2088334</v>
      </c>
      <c r="AQ106" s="2">
        <v>0</v>
      </c>
      <c r="AR106" s="44">
        <v>16.447330492789693</v>
      </c>
      <c r="AS106" s="2">
        <v>1214482</v>
      </c>
      <c r="AT106" s="2">
        <v>809336</v>
      </c>
      <c r="AU106" s="2">
        <v>64516</v>
      </c>
    </row>
    <row r="107" spans="1:47" hidden="1" outlineLevel="2" x14ac:dyDescent="0.2">
      <c r="A107">
        <v>917081235</v>
      </c>
      <c r="B107" t="s">
        <v>68</v>
      </c>
      <c r="C107" s="1" t="s">
        <v>328</v>
      </c>
      <c r="D107" t="s">
        <v>69</v>
      </c>
      <c r="E107" s="31">
        <v>0</v>
      </c>
      <c r="F107" s="31">
        <v>0</v>
      </c>
      <c r="G107" s="33">
        <v>0</v>
      </c>
      <c r="H107" s="33">
        <v>0</v>
      </c>
      <c r="I107" s="33">
        <v>0</v>
      </c>
      <c r="J107" s="33">
        <v>0</v>
      </c>
      <c r="K107">
        <v>96</v>
      </c>
      <c r="L107" s="1" t="s">
        <v>328</v>
      </c>
      <c r="M107" t="s">
        <v>69</v>
      </c>
      <c r="N107" s="31">
        <v>0</v>
      </c>
      <c r="O107" s="32">
        <v>0</v>
      </c>
      <c r="P107" s="31">
        <v>0</v>
      </c>
      <c r="Q107" s="31">
        <v>0</v>
      </c>
      <c r="R107" s="31">
        <v>0</v>
      </c>
      <c r="S107" s="32">
        <v>0</v>
      </c>
      <c r="T107" s="32">
        <v>0</v>
      </c>
      <c r="U107" s="31">
        <v>0</v>
      </c>
      <c r="V107" s="31">
        <v>0</v>
      </c>
      <c r="W107" s="31">
        <v>0</v>
      </c>
      <c r="X107">
        <v>96</v>
      </c>
      <c r="Y107" s="1" t="s">
        <v>328</v>
      </c>
      <c r="Z107" t="s">
        <v>69</v>
      </c>
      <c r="AA107" s="31">
        <v>0</v>
      </c>
      <c r="AB107" s="31">
        <v>0</v>
      </c>
      <c r="AC107" s="31">
        <v>65914</v>
      </c>
      <c r="AD107" s="31">
        <v>0</v>
      </c>
      <c r="AE107" s="31">
        <v>0</v>
      </c>
      <c r="AF107" s="31">
        <v>65914</v>
      </c>
      <c r="AG107" s="31">
        <v>0</v>
      </c>
      <c r="AH107" s="31">
        <v>0</v>
      </c>
      <c r="AI107">
        <v>96</v>
      </c>
      <c r="AJ107" s="1" t="s">
        <v>328</v>
      </c>
      <c r="AK107" t="s">
        <v>69</v>
      </c>
      <c r="AL107" s="31">
        <v>0</v>
      </c>
      <c r="AM107" s="31">
        <v>13866</v>
      </c>
      <c r="AN107" s="31">
        <v>15817</v>
      </c>
      <c r="AO107" s="31">
        <v>36231</v>
      </c>
      <c r="AP107" s="31">
        <v>65914</v>
      </c>
      <c r="AQ107" s="31">
        <v>0</v>
      </c>
      <c r="AR107" s="36">
        <v>0</v>
      </c>
      <c r="AS107" s="31">
        <v>0</v>
      </c>
      <c r="AT107" s="31">
        <v>65914</v>
      </c>
      <c r="AU107" s="31">
        <v>0</v>
      </c>
    </row>
    <row r="108" spans="1:47" hidden="1" outlineLevel="2" x14ac:dyDescent="0.2">
      <c r="A108">
        <v>917081203</v>
      </c>
      <c r="B108" t="s">
        <v>68</v>
      </c>
      <c r="C108" s="1" t="s">
        <v>330</v>
      </c>
      <c r="D108" t="s">
        <v>70</v>
      </c>
      <c r="E108" s="31">
        <v>1354</v>
      </c>
      <c r="F108" s="31">
        <v>2642</v>
      </c>
      <c r="G108" s="33">
        <v>0</v>
      </c>
      <c r="H108" s="33">
        <v>1</v>
      </c>
      <c r="I108" s="33">
        <v>1</v>
      </c>
      <c r="J108" s="33">
        <v>0</v>
      </c>
      <c r="K108">
        <v>97</v>
      </c>
      <c r="L108" s="1" t="s">
        <v>330</v>
      </c>
      <c r="M108" t="s">
        <v>70</v>
      </c>
      <c r="N108" s="31">
        <v>21756</v>
      </c>
      <c r="O108" s="32">
        <v>16.067946824224521</v>
      </c>
      <c r="P108" s="31">
        <v>10</v>
      </c>
      <c r="Q108" s="31">
        <v>0</v>
      </c>
      <c r="R108" s="31">
        <v>10799</v>
      </c>
      <c r="S108" s="32">
        <v>7.9756277695716395</v>
      </c>
      <c r="T108" s="32">
        <v>0.49636881779738923</v>
      </c>
      <c r="U108" s="31">
        <v>398</v>
      </c>
      <c r="V108" s="31">
        <v>241</v>
      </c>
      <c r="W108" s="31">
        <v>9</v>
      </c>
      <c r="X108">
        <v>97</v>
      </c>
      <c r="Y108" s="1" t="s">
        <v>330</v>
      </c>
      <c r="Z108" t="s">
        <v>70</v>
      </c>
      <c r="AA108" s="31">
        <v>1354</v>
      </c>
      <c r="AB108" s="31">
        <v>0</v>
      </c>
      <c r="AC108" s="31">
        <v>9976</v>
      </c>
      <c r="AD108" s="31">
        <v>0</v>
      </c>
      <c r="AE108" s="31">
        <v>62053</v>
      </c>
      <c r="AF108" s="31">
        <v>72029</v>
      </c>
      <c r="AG108" s="31">
        <v>0</v>
      </c>
      <c r="AH108" s="31">
        <v>0</v>
      </c>
      <c r="AI108">
        <v>97</v>
      </c>
      <c r="AJ108" s="1" t="s">
        <v>330</v>
      </c>
      <c r="AK108" t="s">
        <v>70</v>
      </c>
      <c r="AL108" s="31">
        <v>1354</v>
      </c>
      <c r="AM108" s="31">
        <v>44994</v>
      </c>
      <c r="AN108" s="31">
        <v>19469</v>
      </c>
      <c r="AO108" s="31">
        <v>11611</v>
      </c>
      <c r="AP108" s="31">
        <v>76074</v>
      </c>
      <c r="AQ108" s="31">
        <v>0</v>
      </c>
      <c r="AR108" s="36">
        <v>0</v>
      </c>
      <c r="AS108" s="31">
        <v>66098</v>
      </c>
      <c r="AT108" s="31">
        <v>9976</v>
      </c>
      <c r="AU108" s="31">
        <v>0</v>
      </c>
    </row>
    <row r="109" spans="1:47" hidden="1" outlineLevel="2" x14ac:dyDescent="0.2">
      <c r="A109">
        <v>917089106</v>
      </c>
      <c r="B109" t="s">
        <v>68</v>
      </c>
      <c r="D109" t="s">
        <v>64</v>
      </c>
      <c r="E109" s="31">
        <v>23636</v>
      </c>
      <c r="F109" s="31">
        <v>2052</v>
      </c>
      <c r="G109" s="33">
        <v>2</v>
      </c>
      <c r="H109" s="33">
        <v>0</v>
      </c>
      <c r="I109" s="33">
        <v>5.5789499999999999</v>
      </c>
      <c r="J109" s="33">
        <v>0</v>
      </c>
      <c r="M109" t="s">
        <v>64</v>
      </c>
      <c r="N109" s="31">
        <v>44812</v>
      </c>
      <c r="O109" s="32">
        <v>1.8959214757150109</v>
      </c>
      <c r="P109" s="31">
        <v>125</v>
      </c>
      <c r="Q109" s="31">
        <v>0</v>
      </c>
      <c r="R109" s="31">
        <v>59651</v>
      </c>
      <c r="S109" s="32">
        <v>2.5237349805381619</v>
      </c>
      <c r="T109" s="32">
        <v>1.3311389806301883</v>
      </c>
      <c r="U109" s="31">
        <v>1087</v>
      </c>
      <c r="V109" s="31">
        <v>1159</v>
      </c>
      <c r="W109" s="31">
        <v>9</v>
      </c>
      <c r="Z109" t="s">
        <v>64</v>
      </c>
      <c r="AA109" s="31">
        <v>23636</v>
      </c>
      <c r="AB109" s="31">
        <v>233000</v>
      </c>
      <c r="AC109" s="31">
        <v>46079</v>
      </c>
      <c r="AD109" s="31">
        <v>0</v>
      </c>
      <c r="AE109" s="31">
        <v>12276</v>
      </c>
      <c r="AF109" s="31">
        <v>291355</v>
      </c>
      <c r="AG109" s="31">
        <v>0</v>
      </c>
      <c r="AH109" s="31">
        <v>0</v>
      </c>
      <c r="AK109" t="s">
        <v>64</v>
      </c>
      <c r="AL109" s="31">
        <v>23636</v>
      </c>
      <c r="AM109" s="31">
        <v>280539</v>
      </c>
      <c r="AN109" s="31">
        <v>31182</v>
      </c>
      <c r="AO109" s="31">
        <v>32316</v>
      </c>
      <c r="AP109" s="31">
        <v>344037</v>
      </c>
      <c r="AQ109" s="31">
        <v>0</v>
      </c>
      <c r="AR109" s="36">
        <v>1.4765536480686696</v>
      </c>
      <c r="AS109" s="31">
        <v>297958</v>
      </c>
      <c r="AT109" s="31">
        <v>46079</v>
      </c>
      <c r="AU109" s="31">
        <v>0</v>
      </c>
    </row>
    <row r="110" spans="1:47" hidden="1" outlineLevel="2" x14ac:dyDescent="0.2">
      <c r="A110">
        <v>917080305</v>
      </c>
      <c r="B110" t="s">
        <v>68</v>
      </c>
      <c r="C110" s="1" t="s">
        <v>330</v>
      </c>
      <c r="D110" t="s">
        <v>71</v>
      </c>
      <c r="E110" s="31">
        <v>6124</v>
      </c>
      <c r="F110" s="31">
        <v>1889</v>
      </c>
      <c r="G110" s="33">
        <v>0</v>
      </c>
      <c r="H110" s="33">
        <v>1</v>
      </c>
      <c r="I110" s="33">
        <v>0.2</v>
      </c>
      <c r="J110" s="33">
        <v>0</v>
      </c>
      <c r="K110">
        <v>98</v>
      </c>
      <c r="L110" s="1" t="s">
        <v>330</v>
      </c>
      <c r="M110" t="s">
        <v>71</v>
      </c>
      <c r="N110" s="31">
        <v>13936</v>
      </c>
      <c r="O110" s="32">
        <v>2.2756368386675376</v>
      </c>
      <c r="P110" s="31">
        <v>15</v>
      </c>
      <c r="Q110" s="31">
        <v>0</v>
      </c>
      <c r="R110" s="31">
        <v>16264</v>
      </c>
      <c r="S110" s="32">
        <v>2.6557805355976485</v>
      </c>
      <c r="T110" s="32">
        <v>1.1670493685419059</v>
      </c>
      <c r="U110" s="31">
        <v>224</v>
      </c>
      <c r="V110" s="31">
        <v>77</v>
      </c>
      <c r="W110" s="31">
        <v>4</v>
      </c>
      <c r="X110">
        <v>98</v>
      </c>
      <c r="Y110" s="1" t="s">
        <v>330</v>
      </c>
      <c r="Z110" t="s">
        <v>71</v>
      </c>
      <c r="AA110" s="31">
        <v>6124</v>
      </c>
      <c r="AB110" s="31">
        <v>0</v>
      </c>
      <c r="AC110" s="31">
        <v>15964</v>
      </c>
      <c r="AD110" s="31">
        <v>0</v>
      </c>
      <c r="AE110" s="31">
        <v>72272</v>
      </c>
      <c r="AF110" s="31">
        <v>88236</v>
      </c>
      <c r="AG110" s="31">
        <v>0</v>
      </c>
      <c r="AH110" s="31">
        <v>0</v>
      </c>
      <c r="AI110">
        <v>98</v>
      </c>
      <c r="AJ110" s="1" t="s">
        <v>330</v>
      </c>
      <c r="AK110" t="s">
        <v>71</v>
      </c>
      <c r="AL110" s="31">
        <v>6124</v>
      </c>
      <c r="AM110" s="31">
        <v>23875</v>
      </c>
      <c r="AN110" s="31">
        <v>26692</v>
      </c>
      <c r="AO110" s="31">
        <v>22705</v>
      </c>
      <c r="AP110" s="31">
        <v>73272</v>
      </c>
      <c r="AQ110" s="31">
        <v>0</v>
      </c>
      <c r="AR110" s="36">
        <v>0</v>
      </c>
      <c r="AS110" s="31">
        <v>57308</v>
      </c>
      <c r="AT110" s="31">
        <v>15964</v>
      </c>
      <c r="AU110" s="31">
        <v>0</v>
      </c>
    </row>
    <row r="111" spans="1:47" hidden="1" outlineLevel="2" x14ac:dyDescent="0.2">
      <c r="A111">
        <v>917081295</v>
      </c>
      <c r="B111" t="s">
        <v>68</v>
      </c>
      <c r="C111" s="1" t="s">
        <v>330</v>
      </c>
      <c r="D111" t="s">
        <v>72</v>
      </c>
      <c r="E111" s="31">
        <v>2685</v>
      </c>
      <c r="F111" s="31">
        <v>660</v>
      </c>
      <c r="G111" s="33">
        <v>0</v>
      </c>
      <c r="H111" s="33">
        <v>0.94286000000000003</v>
      </c>
      <c r="I111" s="33">
        <v>0.54286000000000001</v>
      </c>
      <c r="J111" s="33">
        <v>0.11429</v>
      </c>
      <c r="K111">
        <v>99</v>
      </c>
      <c r="L111" s="1" t="s">
        <v>330</v>
      </c>
      <c r="M111" t="s">
        <v>72</v>
      </c>
      <c r="N111" s="31">
        <v>13679</v>
      </c>
      <c r="O111" s="32">
        <v>5.0945996275605214</v>
      </c>
      <c r="P111" s="31">
        <v>26</v>
      </c>
      <c r="Q111" s="31">
        <v>0</v>
      </c>
      <c r="R111" s="31">
        <v>11125</v>
      </c>
      <c r="S111" s="32">
        <v>4.1433891992551208</v>
      </c>
      <c r="T111" s="32">
        <v>0.81329044520798299</v>
      </c>
      <c r="U111" s="31">
        <v>295</v>
      </c>
      <c r="V111" s="31">
        <v>132</v>
      </c>
      <c r="W111" s="31">
        <v>8</v>
      </c>
      <c r="X111">
        <v>99</v>
      </c>
      <c r="Y111" s="1" t="s">
        <v>330</v>
      </c>
      <c r="Z111" t="s">
        <v>72</v>
      </c>
      <c r="AA111" s="31">
        <v>2685</v>
      </c>
      <c r="AB111" s="31">
        <v>14673</v>
      </c>
      <c r="AC111" s="31">
        <v>11556</v>
      </c>
      <c r="AD111" s="31">
        <v>0</v>
      </c>
      <c r="AE111" s="31">
        <v>17613</v>
      </c>
      <c r="AF111" s="31">
        <v>43842</v>
      </c>
      <c r="AG111" s="31">
        <v>0</v>
      </c>
      <c r="AH111" s="31">
        <v>0</v>
      </c>
      <c r="AI111">
        <v>99</v>
      </c>
      <c r="AJ111" s="1" t="s">
        <v>330</v>
      </c>
      <c r="AK111" t="s">
        <v>72</v>
      </c>
      <c r="AL111" s="31">
        <v>2685</v>
      </c>
      <c r="AM111" s="31">
        <v>25878</v>
      </c>
      <c r="AN111" s="31">
        <v>5822</v>
      </c>
      <c r="AO111" s="31">
        <v>12526</v>
      </c>
      <c r="AP111" s="31">
        <v>44226</v>
      </c>
      <c r="AQ111" s="31">
        <v>0</v>
      </c>
      <c r="AR111" s="36">
        <v>3.0141075444694336</v>
      </c>
      <c r="AS111" s="31">
        <v>32670</v>
      </c>
      <c r="AT111" s="31">
        <v>11556</v>
      </c>
      <c r="AU111" s="31">
        <v>0</v>
      </c>
    </row>
    <row r="112" spans="1:47" hidden="1" outlineLevel="2" x14ac:dyDescent="0.2">
      <c r="A112">
        <v>917080543</v>
      </c>
      <c r="B112" t="s">
        <v>68</v>
      </c>
      <c r="C112" s="1" t="s">
        <v>330</v>
      </c>
      <c r="D112" t="s">
        <v>73</v>
      </c>
      <c r="E112" s="31">
        <v>1804</v>
      </c>
      <c r="F112" s="31">
        <v>488</v>
      </c>
      <c r="G112" s="33">
        <v>0</v>
      </c>
      <c r="H112" s="33">
        <v>1</v>
      </c>
      <c r="I112" s="33">
        <v>0.2</v>
      </c>
      <c r="J112" s="33">
        <v>0</v>
      </c>
      <c r="K112">
        <v>100</v>
      </c>
      <c r="L112" s="1" t="s">
        <v>330</v>
      </c>
      <c r="M112" t="s">
        <v>73</v>
      </c>
      <c r="N112" s="31">
        <v>8829</v>
      </c>
      <c r="O112" s="32">
        <v>4.8941241685144128</v>
      </c>
      <c r="P112" s="31">
        <v>20</v>
      </c>
      <c r="Q112" s="31">
        <v>0</v>
      </c>
      <c r="R112" s="31">
        <v>7369</v>
      </c>
      <c r="S112" s="32">
        <v>4.0848115299334813</v>
      </c>
      <c r="T112" s="32">
        <v>0.83463585910069094</v>
      </c>
      <c r="U112" s="31">
        <v>131</v>
      </c>
      <c r="V112" s="31">
        <v>197</v>
      </c>
      <c r="W112" s="31">
        <v>4</v>
      </c>
      <c r="X112">
        <v>100</v>
      </c>
      <c r="Y112" s="1" t="s">
        <v>330</v>
      </c>
      <c r="Z112" t="s">
        <v>73</v>
      </c>
      <c r="AA112" s="31">
        <v>1804</v>
      </c>
      <c r="AB112" s="31">
        <v>7500</v>
      </c>
      <c r="AC112" s="31">
        <v>11818</v>
      </c>
      <c r="AD112" s="31">
        <v>0</v>
      </c>
      <c r="AE112" s="31">
        <v>14496</v>
      </c>
      <c r="AF112" s="31">
        <v>33814</v>
      </c>
      <c r="AG112" s="31">
        <v>0</v>
      </c>
      <c r="AH112" s="31">
        <v>0</v>
      </c>
      <c r="AI112">
        <v>100</v>
      </c>
      <c r="AJ112" s="1" t="s">
        <v>330</v>
      </c>
      <c r="AK112" t="s">
        <v>73</v>
      </c>
      <c r="AL112" s="31">
        <v>1804</v>
      </c>
      <c r="AM112" s="31">
        <v>23024</v>
      </c>
      <c r="AN112" s="31">
        <v>5854</v>
      </c>
      <c r="AO112" s="31">
        <v>7393</v>
      </c>
      <c r="AP112" s="31">
        <v>36271</v>
      </c>
      <c r="AQ112" s="31">
        <v>0</v>
      </c>
      <c r="AR112" s="36">
        <v>4.8361333333333336</v>
      </c>
      <c r="AS112" s="31">
        <v>24453</v>
      </c>
      <c r="AT112" s="31">
        <v>11818</v>
      </c>
      <c r="AU112" s="31">
        <v>0</v>
      </c>
    </row>
    <row r="113" spans="1:47" hidden="1" outlineLevel="2" x14ac:dyDescent="0.2">
      <c r="A113">
        <v>917080843</v>
      </c>
      <c r="B113" t="s">
        <v>68</v>
      </c>
      <c r="C113" s="1" t="s">
        <v>330</v>
      </c>
      <c r="D113" t="s">
        <v>74</v>
      </c>
      <c r="E113" s="31">
        <v>5587</v>
      </c>
      <c r="F113" s="31">
        <v>9063</v>
      </c>
      <c r="G113" s="33">
        <v>0</v>
      </c>
      <c r="H113" s="33">
        <v>1</v>
      </c>
      <c r="I113" s="33">
        <v>2.4285700000000001</v>
      </c>
      <c r="J113" s="33">
        <v>8.5709999999999995E-2</v>
      </c>
      <c r="K113">
        <v>101</v>
      </c>
      <c r="L113" s="1" t="s">
        <v>330</v>
      </c>
      <c r="M113" t="s">
        <v>74</v>
      </c>
      <c r="N113" s="31">
        <v>23637</v>
      </c>
      <c r="O113" s="32">
        <v>4.2307141578664753</v>
      </c>
      <c r="P113" s="31">
        <v>38</v>
      </c>
      <c r="Q113" s="31">
        <v>0</v>
      </c>
      <c r="R113" s="31">
        <v>24037</v>
      </c>
      <c r="S113" s="32">
        <v>4.3023089314480041</v>
      </c>
      <c r="T113" s="32">
        <v>1.0169226213140417</v>
      </c>
      <c r="U113" s="31">
        <v>270</v>
      </c>
      <c r="V113" s="31">
        <v>743</v>
      </c>
      <c r="W113" s="31">
        <v>15</v>
      </c>
      <c r="X113">
        <v>101</v>
      </c>
      <c r="Y113" s="1" t="s">
        <v>330</v>
      </c>
      <c r="Z113" t="s">
        <v>74</v>
      </c>
      <c r="AA113" s="31">
        <v>5587</v>
      </c>
      <c r="AB113" s="31">
        <v>30000</v>
      </c>
      <c r="AC113" s="31">
        <v>20561</v>
      </c>
      <c r="AD113" s="31">
        <v>0</v>
      </c>
      <c r="AE113" s="31">
        <v>53601</v>
      </c>
      <c r="AF113" s="31">
        <v>104162</v>
      </c>
      <c r="AG113" s="31">
        <v>0</v>
      </c>
      <c r="AH113" s="31">
        <v>0</v>
      </c>
      <c r="AI113">
        <v>101</v>
      </c>
      <c r="AJ113" s="1" t="s">
        <v>330</v>
      </c>
      <c r="AK113" t="s">
        <v>74</v>
      </c>
      <c r="AL113" s="31">
        <v>5587</v>
      </c>
      <c r="AM113" s="31">
        <v>89952</v>
      </c>
      <c r="AN113" s="31">
        <v>10549</v>
      </c>
      <c r="AO113" s="31">
        <v>30060</v>
      </c>
      <c r="AP113" s="31">
        <v>130561</v>
      </c>
      <c r="AQ113" s="31">
        <v>0</v>
      </c>
      <c r="AR113" s="36">
        <v>4.352033333333333</v>
      </c>
      <c r="AS113" s="31">
        <v>110000</v>
      </c>
      <c r="AT113" s="31">
        <v>20561</v>
      </c>
      <c r="AU113" s="31">
        <v>0</v>
      </c>
    </row>
    <row r="114" spans="1:47" hidden="1" outlineLevel="2" x14ac:dyDescent="0.2">
      <c r="A114">
        <v>917080153</v>
      </c>
      <c r="B114" t="s">
        <v>68</v>
      </c>
      <c r="C114" s="1" t="s">
        <v>330</v>
      </c>
      <c r="D114" t="s">
        <v>75</v>
      </c>
      <c r="E114" s="31">
        <v>8618</v>
      </c>
      <c r="F114" s="31">
        <v>3138</v>
      </c>
      <c r="G114" s="33">
        <v>1.3428599999999999</v>
      </c>
      <c r="H114" s="33">
        <v>3</v>
      </c>
      <c r="I114" s="33">
        <v>1.2857099999999999</v>
      </c>
      <c r="J114" s="33">
        <v>0</v>
      </c>
      <c r="K114">
        <v>102</v>
      </c>
      <c r="L114" s="1" t="s">
        <v>330</v>
      </c>
      <c r="M114" t="s">
        <v>75</v>
      </c>
      <c r="N114" s="31">
        <v>29429</v>
      </c>
      <c r="O114" s="32">
        <v>3.4148294267811559</v>
      </c>
      <c r="P114" s="31">
        <v>58</v>
      </c>
      <c r="Q114" s="31">
        <v>0</v>
      </c>
      <c r="R114" s="31">
        <v>40101</v>
      </c>
      <c r="S114" s="32">
        <v>4.6531677883499656</v>
      </c>
      <c r="T114" s="32">
        <v>1.3626354955995787</v>
      </c>
      <c r="U114" s="31">
        <v>517</v>
      </c>
      <c r="V114" s="31">
        <v>680</v>
      </c>
      <c r="W114" s="31">
        <v>8</v>
      </c>
      <c r="X114">
        <v>102</v>
      </c>
      <c r="Y114" s="1" t="s">
        <v>330</v>
      </c>
      <c r="Z114" t="s">
        <v>75</v>
      </c>
      <c r="AA114" s="31">
        <v>8618</v>
      </c>
      <c r="AB114" s="31">
        <v>25874</v>
      </c>
      <c r="AC114" s="31">
        <v>29969</v>
      </c>
      <c r="AD114" s="31">
        <v>11059</v>
      </c>
      <c r="AE114" s="31">
        <v>108687</v>
      </c>
      <c r="AF114" s="31">
        <v>175589</v>
      </c>
      <c r="AG114" s="31">
        <v>0</v>
      </c>
      <c r="AH114" s="31">
        <v>0</v>
      </c>
      <c r="AI114">
        <v>102</v>
      </c>
      <c r="AJ114" s="1" t="s">
        <v>330</v>
      </c>
      <c r="AK114" t="s">
        <v>75</v>
      </c>
      <c r="AL114" s="31">
        <v>8618</v>
      </c>
      <c r="AM114" s="31">
        <v>134805</v>
      </c>
      <c r="AN114" s="31">
        <v>29968</v>
      </c>
      <c r="AO114" s="31">
        <v>48246</v>
      </c>
      <c r="AP114" s="31">
        <v>213019</v>
      </c>
      <c r="AQ114" s="31">
        <v>0</v>
      </c>
      <c r="AR114" s="36">
        <v>8.232936538610188</v>
      </c>
      <c r="AS114" s="31">
        <v>182426</v>
      </c>
      <c r="AT114" s="31">
        <v>29969</v>
      </c>
      <c r="AU114" s="31">
        <v>624</v>
      </c>
    </row>
    <row r="115" spans="1:47" hidden="1" outlineLevel="2" x14ac:dyDescent="0.2">
      <c r="A115">
        <v>917081143</v>
      </c>
      <c r="B115" t="s">
        <v>68</v>
      </c>
      <c r="C115" s="1" t="s">
        <v>330</v>
      </c>
      <c r="D115" t="s">
        <v>76</v>
      </c>
      <c r="E115" s="31">
        <v>10976</v>
      </c>
      <c r="F115" s="31">
        <v>5627</v>
      </c>
      <c r="G115" s="33">
        <v>0</v>
      </c>
      <c r="H115" s="33">
        <v>1.8</v>
      </c>
      <c r="I115" s="33">
        <v>2</v>
      </c>
      <c r="J115" s="33">
        <v>5.7140000000000003E-2</v>
      </c>
      <c r="K115">
        <v>103</v>
      </c>
      <c r="L115" s="1" t="s">
        <v>330</v>
      </c>
      <c r="M115" t="s">
        <v>76</v>
      </c>
      <c r="N115" s="31">
        <v>25847</v>
      </c>
      <c r="O115" s="32">
        <v>2.354865160349854</v>
      </c>
      <c r="P115" s="31">
        <v>61</v>
      </c>
      <c r="Q115" s="31">
        <v>1</v>
      </c>
      <c r="R115" s="31">
        <v>28362</v>
      </c>
      <c r="S115" s="32">
        <v>2.5840014577259476</v>
      </c>
      <c r="T115" s="32">
        <v>1.0973033620923125</v>
      </c>
      <c r="U115" s="31">
        <v>392</v>
      </c>
      <c r="V115" s="31">
        <v>497</v>
      </c>
      <c r="W115" s="31">
        <v>13</v>
      </c>
      <c r="X115">
        <v>103</v>
      </c>
      <c r="Y115" s="1" t="s">
        <v>330</v>
      </c>
      <c r="Z115" t="s">
        <v>76</v>
      </c>
      <c r="AA115" s="31">
        <v>10976</v>
      </c>
      <c r="AB115" s="31">
        <v>17000</v>
      </c>
      <c r="AC115" s="31">
        <v>27261</v>
      </c>
      <c r="AD115" s="31">
        <v>0</v>
      </c>
      <c r="AE115" s="31">
        <v>84076</v>
      </c>
      <c r="AF115" s="31">
        <v>128337</v>
      </c>
      <c r="AG115" s="31">
        <v>0</v>
      </c>
      <c r="AH115" s="31">
        <v>0</v>
      </c>
      <c r="AI115">
        <v>103</v>
      </c>
      <c r="AJ115" s="1" t="s">
        <v>330</v>
      </c>
      <c r="AK115" t="s">
        <v>76</v>
      </c>
      <c r="AL115" s="31">
        <v>10976</v>
      </c>
      <c r="AM115" s="31">
        <v>90241</v>
      </c>
      <c r="AN115" s="31">
        <v>15885</v>
      </c>
      <c r="AO115" s="31">
        <v>35854</v>
      </c>
      <c r="AP115" s="31">
        <v>141980</v>
      </c>
      <c r="AQ115" s="31">
        <v>0</v>
      </c>
      <c r="AR115" s="36">
        <v>8.3517647058823528</v>
      </c>
      <c r="AS115" s="31">
        <v>114719</v>
      </c>
      <c r="AT115" s="31">
        <v>27261</v>
      </c>
      <c r="AU115" s="31">
        <v>0</v>
      </c>
    </row>
    <row r="116" spans="1:47" hidden="1" outlineLevel="2" x14ac:dyDescent="0.2">
      <c r="A116">
        <v>917081505</v>
      </c>
      <c r="B116" t="s">
        <v>68</v>
      </c>
      <c r="C116" s="1" t="s">
        <v>330</v>
      </c>
      <c r="D116" t="s">
        <v>77</v>
      </c>
      <c r="E116" s="31">
        <v>1838</v>
      </c>
      <c r="F116" s="31">
        <v>2282</v>
      </c>
      <c r="G116" s="33">
        <v>0</v>
      </c>
      <c r="H116" s="33">
        <v>1</v>
      </c>
      <c r="I116" s="33">
        <v>0.82857000000000003</v>
      </c>
      <c r="J116" s="33">
        <v>0</v>
      </c>
      <c r="K116">
        <v>104</v>
      </c>
      <c r="L116" s="1" t="s">
        <v>330</v>
      </c>
      <c r="M116" t="s">
        <v>77</v>
      </c>
      <c r="N116" s="31">
        <v>11957</v>
      </c>
      <c r="O116" s="32">
        <v>6.5054406964091402</v>
      </c>
      <c r="P116" s="31">
        <v>23</v>
      </c>
      <c r="Q116" s="31">
        <v>0</v>
      </c>
      <c r="R116" s="31">
        <v>23562</v>
      </c>
      <c r="S116" s="32">
        <v>12.81936887921654</v>
      </c>
      <c r="T116" s="32">
        <v>1.9705611775528979</v>
      </c>
      <c r="U116" s="31">
        <v>310</v>
      </c>
      <c r="V116" s="31">
        <v>810</v>
      </c>
      <c r="W116" s="31">
        <v>8</v>
      </c>
      <c r="X116">
        <v>104</v>
      </c>
      <c r="Y116" s="1" t="s">
        <v>330</v>
      </c>
      <c r="Z116" t="s">
        <v>77</v>
      </c>
      <c r="AA116" s="31">
        <v>1838</v>
      </c>
      <c r="AB116" s="31">
        <v>7733</v>
      </c>
      <c r="AC116" s="31">
        <v>28638</v>
      </c>
      <c r="AD116" s="31">
        <v>0</v>
      </c>
      <c r="AE116" s="31">
        <v>63655</v>
      </c>
      <c r="AF116" s="31">
        <v>100026</v>
      </c>
      <c r="AG116" s="31">
        <v>0</v>
      </c>
      <c r="AH116" s="31">
        <v>0</v>
      </c>
      <c r="AI116">
        <v>104</v>
      </c>
      <c r="AJ116" s="1" t="s">
        <v>330</v>
      </c>
      <c r="AK116" t="s">
        <v>77</v>
      </c>
      <c r="AL116" s="31">
        <v>1838</v>
      </c>
      <c r="AM116" s="31">
        <v>48552</v>
      </c>
      <c r="AN116" s="31">
        <v>14630</v>
      </c>
      <c r="AO116" s="31">
        <v>17071</v>
      </c>
      <c r="AP116" s="31">
        <v>80253</v>
      </c>
      <c r="AQ116" s="31">
        <v>0</v>
      </c>
      <c r="AR116" s="36">
        <v>10.37799043062201</v>
      </c>
      <c r="AS116" s="31">
        <v>51615</v>
      </c>
      <c r="AT116" s="31">
        <v>28638</v>
      </c>
      <c r="AU116" s="31">
        <v>0</v>
      </c>
    </row>
    <row r="117" spans="1:47" outlineLevel="1" collapsed="1" x14ac:dyDescent="0.2">
      <c r="A117" t="s">
        <v>193</v>
      </c>
      <c r="B117" s="21" t="s">
        <v>815</v>
      </c>
      <c r="D117" t="s">
        <v>69</v>
      </c>
      <c r="E117" s="2">
        <v>62622</v>
      </c>
      <c r="F117" s="2">
        <v>27841</v>
      </c>
      <c r="G117" s="3">
        <v>3.3428599999999999</v>
      </c>
      <c r="H117" s="3">
        <v>10.74286</v>
      </c>
      <c r="I117" s="54">
        <v>14.06466</v>
      </c>
      <c r="J117" s="3">
        <v>0.25714000000000004</v>
      </c>
      <c r="M117" t="s">
        <v>69</v>
      </c>
      <c r="N117" s="2">
        <v>193882</v>
      </c>
      <c r="O117" s="3">
        <v>3.0960684743380922</v>
      </c>
      <c r="P117" s="2">
        <v>376</v>
      </c>
      <c r="Q117" s="2">
        <v>1</v>
      </c>
      <c r="R117" s="2">
        <v>221270</v>
      </c>
      <c r="S117" s="3">
        <v>3.5334227587748717</v>
      </c>
      <c r="T117" s="3">
        <v>1.1412611794803025</v>
      </c>
      <c r="U117" s="2">
        <v>3624</v>
      </c>
      <c r="V117" s="2">
        <v>4536</v>
      </c>
      <c r="W117" s="2">
        <v>78</v>
      </c>
      <c r="Z117" t="s">
        <v>69</v>
      </c>
      <c r="AA117" s="2">
        <v>62622</v>
      </c>
      <c r="AB117" s="4">
        <v>335780</v>
      </c>
      <c r="AC117" s="4">
        <v>267736</v>
      </c>
      <c r="AD117" s="4">
        <v>11059</v>
      </c>
      <c r="AE117" s="4">
        <v>488729</v>
      </c>
      <c r="AF117" s="2">
        <v>1103304</v>
      </c>
      <c r="AG117" s="2">
        <v>0</v>
      </c>
      <c r="AH117" s="2">
        <v>0</v>
      </c>
      <c r="AK117" t="s">
        <v>69</v>
      </c>
      <c r="AL117" s="2">
        <v>62622</v>
      </c>
      <c r="AM117" s="2">
        <v>775726</v>
      </c>
      <c r="AN117" s="2">
        <v>175868</v>
      </c>
      <c r="AO117" s="2">
        <v>254013</v>
      </c>
      <c r="AP117" s="2">
        <v>1205607</v>
      </c>
      <c r="AQ117" s="2">
        <v>0</v>
      </c>
      <c r="AR117" s="44">
        <v>19.252131838650953</v>
      </c>
      <c r="AS117" s="2">
        <v>937247</v>
      </c>
      <c r="AT117" s="2">
        <v>267736</v>
      </c>
      <c r="AU117" s="2">
        <v>624</v>
      </c>
    </row>
    <row r="118" spans="1:47" hidden="1" outlineLevel="2" x14ac:dyDescent="0.2">
      <c r="A118">
        <v>922090154</v>
      </c>
      <c r="B118" t="s">
        <v>78</v>
      </c>
      <c r="C118" s="1" t="s">
        <v>328</v>
      </c>
      <c r="D118" t="s">
        <v>79</v>
      </c>
      <c r="E118" s="31">
        <v>490577</v>
      </c>
      <c r="F118" s="31">
        <v>188405</v>
      </c>
      <c r="G118" s="33">
        <v>20.293339999999997</v>
      </c>
      <c r="H118" s="33">
        <v>0</v>
      </c>
      <c r="I118" s="33">
        <v>61.866669999999999</v>
      </c>
      <c r="J118" s="33">
        <v>5.3333300000000001</v>
      </c>
      <c r="K118">
        <v>105</v>
      </c>
      <c r="L118" s="1" t="s">
        <v>328</v>
      </c>
      <c r="M118" t="s">
        <v>79</v>
      </c>
      <c r="N118" s="31">
        <v>462216</v>
      </c>
      <c r="O118" s="32">
        <v>0.94218848417271905</v>
      </c>
      <c r="P118" s="31">
        <v>523</v>
      </c>
      <c r="Q118" s="31">
        <v>130</v>
      </c>
      <c r="R118" s="31">
        <v>2747452</v>
      </c>
      <c r="S118" s="32">
        <v>5.6004500822500853</v>
      </c>
      <c r="T118" s="32">
        <v>5.9440867473215988</v>
      </c>
      <c r="U118" s="31">
        <v>51468</v>
      </c>
      <c r="V118" s="31">
        <v>20613</v>
      </c>
      <c r="W118" s="31">
        <v>137</v>
      </c>
      <c r="X118">
        <v>105</v>
      </c>
      <c r="Y118" s="1" t="s">
        <v>328</v>
      </c>
      <c r="Z118" t="s">
        <v>79</v>
      </c>
      <c r="AA118" s="31">
        <v>490577</v>
      </c>
      <c r="AB118" s="31">
        <v>6003000</v>
      </c>
      <c r="AC118" s="31">
        <v>2370457</v>
      </c>
      <c r="AD118" s="31">
        <v>0</v>
      </c>
      <c r="AE118" s="31">
        <v>910338</v>
      </c>
      <c r="AF118" s="31">
        <v>9283795</v>
      </c>
      <c r="AG118" s="31">
        <v>0</v>
      </c>
      <c r="AH118" s="31">
        <v>0</v>
      </c>
      <c r="AI118">
        <v>105</v>
      </c>
      <c r="AJ118" s="1" t="s">
        <v>328</v>
      </c>
      <c r="AK118" t="s">
        <v>79</v>
      </c>
      <c r="AL118" s="31">
        <v>490577</v>
      </c>
      <c r="AM118" s="31">
        <v>5061924</v>
      </c>
      <c r="AN118" s="31">
        <v>1999221</v>
      </c>
      <c r="AO118" s="31">
        <v>3083407</v>
      </c>
      <c r="AP118" s="31">
        <v>10144552</v>
      </c>
      <c r="AQ118" s="31">
        <v>0</v>
      </c>
      <c r="AR118" s="36">
        <v>1.6899137098117607</v>
      </c>
      <c r="AS118" s="31">
        <v>10144552</v>
      </c>
      <c r="AT118" s="31">
        <v>0</v>
      </c>
      <c r="AU118" s="31">
        <v>0</v>
      </c>
    </row>
    <row r="119" spans="1:47" hidden="1" outlineLevel="2" x14ac:dyDescent="0.2">
      <c r="A119">
        <v>922090813</v>
      </c>
      <c r="B119" t="s">
        <v>78</v>
      </c>
      <c r="C119" s="1" t="s">
        <v>330</v>
      </c>
      <c r="D119" t="s">
        <v>350</v>
      </c>
      <c r="E119" s="31">
        <v>11220</v>
      </c>
      <c r="F119" s="31">
        <v>4734</v>
      </c>
      <c r="G119" s="33">
        <v>1.5789500000000001</v>
      </c>
      <c r="H119" s="33">
        <v>0</v>
      </c>
      <c r="I119" s="33">
        <v>2</v>
      </c>
      <c r="J119" s="33">
        <v>0.68420999999999998</v>
      </c>
      <c r="K119">
        <v>106</v>
      </c>
      <c r="L119" s="1" t="s">
        <v>330</v>
      </c>
      <c r="M119" t="s">
        <v>350</v>
      </c>
      <c r="N119" s="31">
        <v>21072</v>
      </c>
      <c r="O119" s="32">
        <v>1.8780748663101605</v>
      </c>
      <c r="P119" s="31">
        <v>49</v>
      </c>
      <c r="Q119" s="31">
        <v>130</v>
      </c>
      <c r="R119" s="31">
        <v>58234</v>
      </c>
      <c r="S119" s="32">
        <v>5.1901960784313728</v>
      </c>
      <c r="T119" s="32">
        <v>2.7635725132877753</v>
      </c>
      <c r="U119" s="31">
        <v>9679</v>
      </c>
      <c r="V119" s="31">
        <v>11589</v>
      </c>
      <c r="W119" s="31">
        <v>4</v>
      </c>
      <c r="X119">
        <v>106</v>
      </c>
      <c r="Y119" s="1" t="s">
        <v>330</v>
      </c>
      <c r="Z119" t="s">
        <v>350</v>
      </c>
      <c r="AA119" s="31">
        <v>11220</v>
      </c>
      <c r="AB119" s="31">
        <v>130652</v>
      </c>
      <c r="AC119" s="31">
        <v>29232</v>
      </c>
      <c r="AD119" s="31">
        <v>0</v>
      </c>
      <c r="AE119" s="31">
        <v>253209</v>
      </c>
      <c r="AF119" s="31">
        <v>413093</v>
      </c>
      <c r="AG119" s="31">
        <v>0</v>
      </c>
      <c r="AH119" s="31">
        <v>0</v>
      </c>
      <c r="AI119">
        <v>106</v>
      </c>
      <c r="AJ119" s="1" t="s">
        <v>330</v>
      </c>
      <c r="AK119" t="s">
        <v>350</v>
      </c>
      <c r="AL119" s="31">
        <v>11220</v>
      </c>
      <c r="AM119" s="31">
        <v>150614</v>
      </c>
      <c r="AN119" s="31">
        <v>36421</v>
      </c>
      <c r="AO119" s="31">
        <v>92067</v>
      </c>
      <c r="AP119" s="31">
        <v>279102</v>
      </c>
      <c r="AQ119" s="31">
        <v>0</v>
      </c>
      <c r="AR119" s="36">
        <v>2.1362244741756728</v>
      </c>
      <c r="AS119" s="31">
        <v>249779</v>
      </c>
      <c r="AT119" s="31">
        <v>29323</v>
      </c>
      <c r="AU119" s="31">
        <v>0</v>
      </c>
    </row>
    <row r="120" spans="1:47" hidden="1" outlineLevel="2" x14ac:dyDescent="0.2">
      <c r="A120">
        <v>922090935</v>
      </c>
      <c r="B120" t="s">
        <v>78</v>
      </c>
      <c r="C120" s="1" t="s">
        <v>330</v>
      </c>
      <c r="D120" t="s">
        <v>351</v>
      </c>
      <c r="E120" s="31">
        <v>39726</v>
      </c>
      <c r="F120" s="31">
        <v>21505</v>
      </c>
      <c r="G120" s="33">
        <v>5.3333300000000001</v>
      </c>
      <c r="H120" s="33">
        <v>1.06667</v>
      </c>
      <c r="I120" s="33">
        <v>6.32</v>
      </c>
      <c r="J120" s="33">
        <v>2.2400000000000002</v>
      </c>
      <c r="K120">
        <v>107</v>
      </c>
      <c r="L120" s="1" t="s">
        <v>330</v>
      </c>
      <c r="M120" t="s">
        <v>351</v>
      </c>
      <c r="N120" s="31">
        <v>122895</v>
      </c>
      <c r="O120" s="32">
        <v>3.0935659265971909</v>
      </c>
      <c r="P120" s="31">
        <v>153</v>
      </c>
      <c r="Q120" s="31">
        <v>130</v>
      </c>
      <c r="R120" s="31">
        <v>276674</v>
      </c>
      <c r="S120" s="32">
        <v>6.9645572169360115</v>
      </c>
      <c r="T120" s="32">
        <v>2.2513039586638999</v>
      </c>
      <c r="U120" s="31">
        <v>32104</v>
      </c>
      <c r="V120" s="31">
        <v>22383</v>
      </c>
      <c r="W120" s="31">
        <v>27</v>
      </c>
      <c r="X120">
        <v>107</v>
      </c>
      <c r="Y120" s="1" t="s">
        <v>330</v>
      </c>
      <c r="Z120" t="s">
        <v>351</v>
      </c>
      <c r="AA120" s="31">
        <v>39726</v>
      </c>
      <c r="AB120" s="31">
        <v>920073</v>
      </c>
      <c r="AC120" s="31">
        <v>118000</v>
      </c>
      <c r="AD120" s="31">
        <v>0</v>
      </c>
      <c r="AE120" s="31">
        <v>67797</v>
      </c>
      <c r="AF120" s="31">
        <v>1105870</v>
      </c>
      <c r="AG120" s="31">
        <v>0</v>
      </c>
      <c r="AH120" s="31">
        <v>0</v>
      </c>
      <c r="AI120">
        <v>107</v>
      </c>
      <c r="AJ120" s="1" t="s">
        <v>330</v>
      </c>
      <c r="AK120" t="s">
        <v>351</v>
      </c>
      <c r="AL120" s="31">
        <v>39726</v>
      </c>
      <c r="AM120" s="31">
        <v>709617</v>
      </c>
      <c r="AN120" s="31">
        <v>121448</v>
      </c>
      <c r="AO120" s="31">
        <v>113993</v>
      </c>
      <c r="AP120" s="31">
        <v>945058</v>
      </c>
      <c r="AQ120" s="31">
        <v>0</v>
      </c>
      <c r="AR120" s="36">
        <v>1.0271554539694132</v>
      </c>
      <c r="AS120" s="31">
        <v>827058</v>
      </c>
      <c r="AT120" s="31">
        <v>118000</v>
      </c>
      <c r="AU120" s="31">
        <v>0</v>
      </c>
    </row>
    <row r="121" spans="1:47" hidden="1" outlineLevel="2" x14ac:dyDescent="0.2">
      <c r="A121">
        <v>922090635</v>
      </c>
      <c r="B121" t="s">
        <v>78</v>
      </c>
      <c r="C121" s="1" t="s">
        <v>330</v>
      </c>
      <c r="D121" t="s">
        <v>352</v>
      </c>
      <c r="E121" s="31">
        <v>18909</v>
      </c>
      <c r="F121" s="31">
        <v>10782</v>
      </c>
      <c r="G121" s="33">
        <v>3.4</v>
      </c>
      <c r="H121" s="33">
        <v>0</v>
      </c>
      <c r="I121" s="33">
        <v>5.6857100000000003</v>
      </c>
      <c r="J121" s="33">
        <v>0.48570999999999998</v>
      </c>
      <c r="K121">
        <v>108</v>
      </c>
      <c r="L121" s="1" t="s">
        <v>330</v>
      </c>
      <c r="M121" t="s">
        <v>352</v>
      </c>
      <c r="N121" s="31">
        <v>70333</v>
      </c>
      <c r="O121" s="32">
        <v>3.7195515363054632</v>
      </c>
      <c r="P121" s="31">
        <v>66</v>
      </c>
      <c r="Q121" s="31">
        <v>130</v>
      </c>
      <c r="R121" s="31">
        <v>139478</v>
      </c>
      <c r="S121" s="32">
        <v>7.3762758474800361</v>
      </c>
      <c r="T121" s="32">
        <v>1.983108924686847</v>
      </c>
      <c r="U121" s="31">
        <v>21789</v>
      </c>
      <c r="V121" s="31">
        <v>11359</v>
      </c>
      <c r="W121" s="31">
        <v>11</v>
      </c>
      <c r="X121">
        <v>108</v>
      </c>
      <c r="Y121" s="1" t="s">
        <v>330</v>
      </c>
      <c r="Z121" t="s">
        <v>352</v>
      </c>
      <c r="AA121" s="31">
        <v>18909</v>
      </c>
      <c r="AB121" s="31">
        <v>585000</v>
      </c>
      <c r="AC121" s="31">
        <v>58438</v>
      </c>
      <c r="AD121" s="31">
        <v>0</v>
      </c>
      <c r="AE121" s="31">
        <v>25079</v>
      </c>
      <c r="AF121" s="31">
        <v>668517</v>
      </c>
      <c r="AG121" s="31">
        <v>0</v>
      </c>
      <c r="AH121" s="31">
        <v>0</v>
      </c>
      <c r="AI121">
        <v>108</v>
      </c>
      <c r="AJ121" s="1" t="s">
        <v>330</v>
      </c>
      <c r="AK121" t="s">
        <v>352</v>
      </c>
      <c r="AL121" s="31">
        <v>18909</v>
      </c>
      <c r="AM121" s="31">
        <v>458545</v>
      </c>
      <c r="AN121" s="31">
        <v>87438</v>
      </c>
      <c r="AO121" s="31">
        <v>128427</v>
      </c>
      <c r="AP121" s="31">
        <v>674410</v>
      </c>
      <c r="AQ121" s="31">
        <v>0</v>
      </c>
      <c r="AR121" s="36">
        <v>1.1528376068376069</v>
      </c>
      <c r="AS121" s="31">
        <v>615972</v>
      </c>
      <c r="AT121" s="31">
        <v>58438</v>
      </c>
      <c r="AU121" s="31">
        <v>0</v>
      </c>
    </row>
    <row r="122" spans="1:47" hidden="1" outlineLevel="2" x14ac:dyDescent="0.2">
      <c r="A122">
        <v>922091565</v>
      </c>
      <c r="B122" t="s">
        <v>78</v>
      </c>
      <c r="C122" s="1" t="s">
        <v>330</v>
      </c>
      <c r="D122" t="s">
        <v>614</v>
      </c>
      <c r="E122" s="31">
        <v>2995</v>
      </c>
      <c r="F122" s="31">
        <v>1169</v>
      </c>
      <c r="G122" s="33">
        <v>0</v>
      </c>
      <c r="H122" s="33">
        <v>0.62856999999999996</v>
      </c>
      <c r="I122" s="33">
        <v>1.05714</v>
      </c>
      <c r="J122" s="33">
        <v>0.22857</v>
      </c>
      <c r="K122">
        <v>109</v>
      </c>
      <c r="L122" s="1" t="s">
        <v>330</v>
      </c>
      <c r="M122" t="s">
        <v>614</v>
      </c>
      <c r="N122" s="31">
        <v>23070</v>
      </c>
      <c r="O122" s="32">
        <v>7.7028380634390654</v>
      </c>
      <c r="P122" s="31">
        <v>29</v>
      </c>
      <c r="Q122" s="31">
        <v>130</v>
      </c>
      <c r="R122" s="31">
        <v>47103</v>
      </c>
      <c r="S122" s="32">
        <v>15.72721202003339</v>
      </c>
      <c r="T122" s="32">
        <v>2.0417425227568269</v>
      </c>
      <c r="U122" s="31">
        <v>6667</v>
      </c>
      <c r="V122" s="31">
        <v>8860</v>
      </c>
      <c r="W122" s="31">
        <v>4</v>
      </c>
      <c r="X122">
        <v>109</v>
      </c>
      <c r="Y122" s="1" t="s">
        <v>330</v>
      </c>
      <c r="Z122" t="s">
        <v>614</v>
      </c>
      <c r="AA122" s="31">
        <v>2995</v>
      </c>
      <c r="AB122" s="31">
        <v>40804</v>
      </c>
      <c r="AC122" s="31">
        <v>9881</v>
      </c>
      <c r="AD122" s="31">
        <v>0</v>
      </c>
      <c r="AE122" s="31">
        <v>85457</v>
      </c>
      <c r="AF122" s="31">
        <v>136142</v>
      </c>
      <c r="AG122" s="31">
        <v>0</v>
      </c>
      <c r="AH122" s="31">
        <v>0</v>
      </c>
      <c r="AI122">
        <v>109</v>
      </c>
      <c r="AJ122" s="1" t="s">
        <v>330</v>
      </c>
      <c r="AK122" t="s">
        <v>614</v>
      </c>
      <c r="AL122" s="31">
        <v>2995</v>
      </c>
      <c r="AM122" s="31">
        <v>56374</v>
      </c>
      <c r="AN122" s="31">
        <v>15981</v>
      </c>
      <c r="AO122" s="31">
        <v>37377</v>
      </c>
      <c r="AP122" s="31">
        <v>109732</v>
      </c>
      <c r="AQ122" s="31">
        <v>0</v>
      </c>
      <c r="AR122" s="36">
        <v>2.689246152338006</v>
      </c>
      <c r="AS122" s="31">
        <v>99851</v>
      </c>
      <c r="AT122" s="31">
        <v>9881</v>
      </c>
      <c r="AU122" s="31">
        <v>0</v>
      </c>
    </row>
    <row r="123" spans="1:47" hidden="1" outlineLevel="2" x14ac:dyDescent="0.2">
      <c r="A123">
        <v>922091445</v>
      </c>
      <c r="B123" t="s">
        <v>78</v>
      </c>
      <c r="C123" s="1" t="s">
        <v>330</v>
      </c>
      <c r="D123" t="s">
        <v>599</v>
      </c>
      <c r="E123" s="31">
        <v>33723</v>
      </c>
      <c r="F123" s="31">
        <v>16670</v>
      </c>
      <c r="G123" s="33">
        <v>3.68</v>
      </c>
      <c r="H123" s="33">
        <v>0</v>
      </c>
      <c r="I123" s="33">
        <v>8.2133299999999991</v>
      </c>
      <c r="J123" s="33">
        <v>0.72</v>
      </c>
      <c r="K123">
        <v>110</v>
      </c>
      <c r="L123" s="1" t="s">
        <v>330</v>
      </c>
      <c r="M123" t="s">
        <v>599</v>
      </c>
      <c r="N123" s="31">
        <v>23070</v>
      </c>
      <c r="O123" s="32">
        <v>0.68410283782581616</v>
      </c>
      <c r="P123" s="31">
        <v>35</v>
      </c>
      <c r="Q123" s="31">
        <v>130</v>
      </c>
      <c r="R123" s="31">
        <v>205715</v>
      </c>
      <c r="S123" s="32">
        <v>6.1001393707558638</v>
      </c>
      <c r="T123" s="32">
        <v>8.9169917641959255</v>
      </c>
      <c r="U123" s="31">
        <v>19878</v>
      </c>
      <c r="V123" s="31">
        <v>24252</v>
      </c>
      <c r="W123" s="31">
        <v>12</v>
      </c>
      <c r="X123">
        <v>110</v>
      </c>
      <c r="Y123" s="1" t="s">
        <v>330</v>
      </c>
      <c r="Z123" t="s">
        <v>599</v>
      </c>
      <c r="AA123" s="31">
        <v>33723</v>
      </c>
      <c r="AB123" s="31">
        <v>587652</v>
      </c>
      <c r="AC123" s="31">
        <v>163298</v>
      </c>
      <c r="AD123" s="31">
        <v>0</v>
      </c>
      <c r="AE123" s="31">
        <v>50842</v>
      </c>
      <c r="AF123" s="31">
        <v>801792</v>
      </c>
      <c r="AG123" s="31" t="s">
        <v>1032</v>
      </c>
      <c r="AH123" s="31">
        <v>0</v>
      </c>
      <c r="AI123">
        <v>110</v>
      </c>
      <c r="AJ123" s="1" t="s">
        <v>330</v>
      </c>
      <c r="AK123" t="s">
        <v>599</v>
      </c>
      <c r="AL123" s="31">
        <v>33723</v>
      </c>
      <c r="AM123" s="31">
        <v>502389</v>
      </c>
      <c r="AN123" s="31">
        <v>98109</v>
      </c>
      <c r="AO123" s="31">
        <v>103473</v>
      </c>
      <c r="AP123" s="31">
        <v>703971</v>
      </c>
      <c r="AQ123" s="31">
        <v>1698</v>
      </c>
      <c r="AR123" s="36">
        <v>1.1979385758918544</v>
      </c>
      <c r="AS123" s="31">
        <v>540673</v>
      </c>
      <c r="AT123" s="31">
        <v>163298</v>
      </c>
      <c r="AU123" s="31">
        <v>0</v>
      </c>
    </row>
    <row r="124" spans="1:47" outlineLevel="1" collapsed="1" x14ac:dyDescent="0.2">
      <c r="A124" t="s">
        <v>194</v>
      </c>
      <c r="B124" s="21" t="s">
        <v>816</v>
      </c>
      <c r="D124" t="s">
        <v>79</v>
      </c>
      <c r="E124" s="2">
        <v>597150</v>
      </c>
      <c r="F124" s="2">
        <v>243265</v>
      </c>
      <c r="G124" s="3">
        <v>34.285619999999994</v>
      </c>
      <c r="H124" s="3">
        <v>1.6952400000000001</v>
      </c>
      <c r="I124" s="54">
        <v>85.142849999999996</v>
      </c>
      <c r="J124" s="3">
        <v>9.6918199999999999</v>
      </c>
      <c r="M124" t="s">
        <v>79</v>
      </c>
      <c r="N124" s="2">
        <v>722656</v>
      </c>
      <c r="O124" s="3">
        <v>1.2101749979067236</v>
      </c>
      <c r="P124" s="2">
        <v>855</v>
      </c>
      <c r="Q124" s="2">
        <v>780</v>
      </c>
      <c r="R124" s="2">
        <v>3474656</v>
      </c>
      <c r="S124" s="3">
        <v>5.8187323118144523</v>
      </c>
      <c r="T124" s="3">
        <v>4.8081742903954305</v>
      </c>
      <c r="U124" s="2">
        <v>141585</v>
      </c>
      <c r="V124" s="2">
        <v>99056</v>
      </c>
      <c r="W124" s="2">
        <v>195</v>
      </c>
      <c r="Z124" t="s">
        <v>79</v>
      </c>
      <c r="AA124" s="2">
        <v>597150</v>
      </c>
      <c r="AB124" s="4">
        <v>8267181</v>
      </c>
      <c r="AC124" s="4">
        <v>2749306</v>
      </c>
      <c r="AD124" s="4">
        <v>0</v>
      </c>
      <c r="AE124" s="4">
        <v>1392722</v>
      </c>
      <c r="AF124" s="2">
        <v>12409209</v>
      </c>
      <c r="AG124" s="2">
        <v>0</v>
      </c>
      <c r="AH124" s="2">
        <v>0</v>
      </c>
      <c r="AK124" t="s">
        <v>79</v>
      </c>
      <c r="AL124" s="2">
        <v>597150</v>
      </c>
      <c r="AM124" s="2">
        <v>6939463</v>
      </c>
      <c r="AN124" s="2">
        <v>2358618</v>
      </c>
      <c r="AO124" s="2">
        <v>3558744</v>
      </c>
      <c r="AP124" s="2">
        <v>12856825</v>
      </c>
      <c r="AQ124" s="2">
        <v>1698</v>
      </c>
      <c r="AR124" s="44">
        <v>21.530310642217199</v>
      </c>
      <c r="AS124" s="2">
        <v>12477885</v>
      </c>
      <c r="AT124" s="2">
        <v>378940</v>
      </c>
      <c r="AU124" s="2">
        <v>0</v>
      </c>
    </row>
    <row r="125" spans="1:47" hidden="1" outlineLevel="2" x14ac:dyDescent="0.2">
      <c r="A125">
        <v>904100203</v>
      </c>
      <c r="B125" t="s">
        <v>288</v>
      </c>
      <c r="C125" s="1" t="s">
        <v>328</v>
      </c>
      <c r="D125" t="s">
        <v>289</v>
      </c>
      <c r="E125" s="31">
        <v>75218</v>
      </c>
      <c r="F125" s="31">
        <v>600</v>
      </c>
      <c r="G125" s="33">
        <v>1.0133300000000001</v>
      </c>
      <c r="H125" s="33">
        <v>0.31579000000000002</v>
      </c>
      <c r="I125" s="33">
        <v>0.64</v>
      </c>
      <c r="J125" s="33">
        <v>1.06667</v>
      </c>
      <c r="K125">
        <v>114</v>
      </c>
      <c r="L125" s="1" t="s">
        <v>328</v>
      </c>
      <c r="M125" t="s">
        <v>289</v>
      </c>
      <c r="N125" s="31">
        <v>19330</v>
      </c>
      <c r="O125" s="32">
        <v>0.25698635964795663</v>
      </c>
      <c r="P125" s="31">
        <v>10</v>
      </c>
      <c r="Q125" s="31">
        <v>96</v>
      </c>
      <c r="R125" s="31">
        <v>15861</v>
      </c>
      <c r="S125" s="32">
        <v>0.21086707968837246</v>
      </c>
      <c r="T125" s="32">
        <v>0.82053802379720642</v>
      </c>
      <c r="U125" s="31">
        <v>370</v>
      </c>
      <c r="V125" s="31">
        <v>222</v>
      </c>
      <c r="W125" s="31">
        <v>3</v>
      </c>
      <c r="X125">
        <v>114</v>
      </c>
      <c r="Y125" s="1" t="s">
        <v>328</v>
      </c>
      <c r="Z125" t="s">
        <v>289</v>
      </c>
      <c r="AA125" s="31">
        <v>75218</v>
      </c>
      <c r="AB125" s="31">
        <v>163750</v>
      </c>
      <c r="AC125" s="31">
        <v>147651</v>
      </c>
      <c r="AD125" s="31">
        <v>0</v>
      </c>
      <c r="AE125" s="31">
        <v>18979</v>
      </c>
      <c r="AF125" s="31">
        <v>330380</v>
      </c>
      <c r="AG125" s="31">
        <v>0</v>
      </c>
      <c r="AH125" s="31">
        <v>0</v>
      </c>
      <c r="AI125">
        <v>114</v>
      </c>
      <c r="AJ125" s="1" t="s">
        <v>328</v>
      </c>
      <c r="AK125" t="s">
        <v>289</v>
      </c>
      <c r="AL125" s="31">
        <v>75218</v>
      </c>
      <c r="AM125" s="31">
        <v>126114</v>
      </c>
      <c r="AN125" s="31">
        <v>106347</v>
      </c>
      <c r="AO125" s="31">
        <v>106898</v>
      </c>
      <c r="AP125" s="31">
        <v>339359</v>
      </c>
      <c r="AQ125" s="31">
        <v>0</v>
      </c>
      <c r="AR125" s="36">
        <v>2.0724213740458017</v>
      </c>
      <c r="AS125" s="31">
        <v>191708</v>
      </c>
      <c r="AT125" s="31">
        <v>147651</v>
      </c>
      <c r="AU125" s="31">
        <v>0</v>
      </c>
    </row>
    <row r="126" spans="1:47" hidden="1" outlineLevel="2" x14ac:dyDescent="0.2">
      <c r="A126">
        <v>904100182</v>
      </c>
      <c r="B126" t="s">
        <v>288</v>
      </c>
      <c r="C126" s="1" t="s">
        <v>330</v>
      </c>
      <c r="D126" t="s">
        <v>290</v>
      </c>
      <c r="E126" s="31">
        <v>31005</v>
      </c>
      <c r="F126" s="31">
        <v>8815</v>
      </c>
      <c r="G126" s="33">
        <v>4</v>
      </c>
      <c r="H126" s="33">
        <v>1.0133300000000001</v>
      </c>
      <c r="I126" s="33">
        <v>3.2533300000000001</v>
      </c>
      <c r="J126" s="33">
        <v>2.1333299999999999</v>
      </c>
      <c r="K126">
        <v>115</v>
      </c>
      <c r="L126" s="1" t="s">
        <v>330</v>
      </c>
      <c r="M126" t="s">
        <v>290</v>
      </c>
      <c r="N126" s="31">
        <v>109533</v>
      </c>
      <c r="O126" s="32">
        <v>3.5327527818093856</v>
      </c>
      <c r="P126" s="31">
        <v>66</v>
      </c>
      <c r="Q126" s="31">
        <v>96</v>
      </c>
      <c r="R126" s="31">
        <v>274550</v>
      </c>
      <c r="S126" s="32">
        <v>8.8550233833252694</v>
      </c>
      <c r="T126" s="32">
        <v>2.5065505372810022</v>
      </c>
      <c r="U126" s="31">
        <v>749</v>
      </c>
      <c r="V126" s="31">
        <v>373</v>
      </c>
      <c r="W126" s="31">
        <v>18</v>
      </c>
      <c r="X126">
        <v>115</v>
      </c>
      <c r="Y126" s="1" t="s">
        <v>330</v>
      </c>
      <c r="Z126" t="s">
        <v>290</v>
      </c>
      <c r="AA126" s="31">
        <v>31005</v>
      </c>
      <c r="AB126" s="31">
        <v>78325</v>
      </c>
      <c r="AC126" s="31">
        <v>171880</v>
      </c>
      <c r="AD126" s="31">
        <v>4521</v>
      </c>
      <c r="AE126" s="31">
        <v>516030</v>
      </c>
      <c r="AF126" s="31">
        <v>770756</v>
      </c>
      <c r="AG126" s="31">
        <v>0</v>
      </c>
      <c r="AH126" s="31">
        <v>4521</v>
      </c>
      <c r="AI126">
        <v>115</v>
      </c>
      <c r="AJ126" s="1" t="s">
        <v>330</v>
      </c>
      <c r="AK126" t="s">
        <v>290</v>
      </c>
      <c r="AL126" s="31">
        <v>31005</v>
      </c>
      <c r="AM126" s="31">
        <v>367726</v>
      </c>
      <c r="AN126" s="31">
        <v>102596</v>
      </c>
      <c r="AO126" s="31">
        <v>193708</v>
      </c>
      <c r="AP126" s="31">
        <v>664030</v>
      </c>
      <c r="AQ126" s="31">
        <v>0</v>
      </c>
      <c r="AR126" s="36">
        <v>8.477880625598468</v>
      </c>
      <c r="AS126" s="31">
        <v>487629</v>
      </c>
      <c r="AT126" s="31">
        <v>171880</v>
      </c>
      <c r="AU126" s="31">
        <v>4521</v>
      </c>
    </row>
    <row r="127" spans="1:47" hidden="1" outlineLevel="2" x14ac:dyDescent="0.2">
      <c r="A127">
        <v>904100575</v>
      </c>
      <c r="B127" t="s">
        <v>288</v>
      </c>
      <c r="C127" s="1" t="s">
        <v>330</v>
      </c>
      <c r="D127" t="s">
        <v>291</v>
      </c>
      <c r="E127" s="31">
        <v>30985</v>
      </c>
      <c r="F127" s="31">
        <v>28370</v>
      </c>
      <c r="G127" s="33">
        <v>5</v>
      </c>
      <c r="H127" s="33">
        <v>0</v>
      </c>
      <c r="I127" s="33">
        <v>6.35</v>
      </c>
      <c r="J127" s="33">
        <v>1.2749999999999999</v>
      </c>
      <c r="K127">
        <v>116</v>
      </c>
      <c r="L127" s="1" t="s">
        <v>330</v>
      </c>
      <c r="M127" t="s">
        <v>291</v>
      </c>
      <c r="N127" s="31">
        <v>87006</v>
      </c>
      <c r="O127" s="32">
        <v>2.8080038728416974</v>
      </c>
      <c r="P127" s="31">
        <v>75</v>
      </c>
      <c r="Q127" s="31">
        <v>96</v>
      </c>
      <c r="R127" s="31">
        <v>275004</v>
      </c>
      <c r="S127" s="32">
        <v>8.8753913183798616</v>
      </c>
      <c r="T127" s="32">
        <v>3.1607475346527827</v>
      </c>
      <c r="U127" s="31">
        <v>1024</v>
      </c>
      <c r="V127" s="31">
        <v>742</v>
      </c>
      <c r="W127" s="31">
        <v>24</v>
      </c>
      <c r="X127">
        <v>116</v>
      </c>
      <c r="Y127" s="1" t="s">
        <v>330</v>
      </c>
      <c r="Z127" t="s">
        <v>291</v>
      </c>
      <c r="AA127" s="31">
        <v>30985</v>
      </c>
      <c r="AB127" s="31">
        <v>433624</v>
      </c>
      <c r="AC127" s="31">
        <v>97838</v>
      </c>
      <c r="AD127" s="31">
        <v>5521</v>
      </c>
      <c r="AE127" s="31">
        <v>99757</v>
      </c>
      <c r="AF127" s="31">
        <v>636740</v>
      </c>
      <c r="AG127" s="31">
        <v>0</v>
      </c>
      <c r="AH127" s="31">
        <v>0</v>
      </c>
      <c r="AI127">
        <v>116</v>
      </c>
      <c r="AJ127" s="1" t="s">
        <v>330</v>
      </c>
      <c r="AK127" t="s">
        <v>291</v>
      </c>
      <c r="AL127" s="31">
        <v>30985</v>
      </c>
      <c r="AM127" s="31">
        <v>419528</v>
      </c>
      <c r="AN127" s="31">
        <v>68478</v>
      </c>
      <c r="AO127" s="31">
        <v>99902</v>
      </c>
      <c r="AP127" s="31">
        <v>587908</v>
      </c>
      <c r="AQ127" s="31">
        <v>0</v>
      </c>
      <c r="AR127" s="36">
        <v>1.3558013394092578</v>
      </c>
      <c r="AS127" s="31">
        <v>486652</v>
      </c>
      <c r="AT127" s="31">
        <v>97838</v>
      </c>
      <c r="AU127" s="31">
        <v>3418</v>
      </c>
    </row>
    <row r="128" spans="1:47" hidden="1" outlineLevel="2" x14ac:dyDescent="0.2">
      <c r="A128">
        <v>904100693</v>
      </c>
      <c r="B128" t="s">
        <v>288</v>
      </c>
      <c r="C128" s="1" t="s">
        <v>330</v>
      </c>
      <c r="D128" t="s">
        <v>292</v>
      </c>
      <c r="E128" s="31">
        <v>4758</v>
      </c>
      <c r="F128" s="31">
        <v>2779</v>
      </c>
      <c r="G128" s="33">
        <v>0</v>
      </c>
      <c r="H128" s="33">
        <v>1.0256400000000001</v>
      </c>
      <c r="I128" s="33">
        <v>1.5384599999999999</v>
      </c>
      <c r="J128" s="33">
        <v>0.20513000000000001</v>
      </c>
      <c r="K128">
        <v>117</v>
      </c>
      <c r="L128" s="1" t="s">
        <v>330</v>
      </c>
      <c r="M128" t="s">
        <v>292</v>
      </c>
      <c r="N128" s="31">
        <v>24766</v>
      </c>
      <c r="O128" s="32">
        <v>5.2051282051282053</v>
      </c>
      <c r="P128" s="31">
        <v>37</v>
      </c>
      <c r="Q128" s="31">
        <v>96</v>
      </c>
      <c r="R128" s="31">
        <v>22463</v>
      </c>
      <c r="S128" s="32">
        <v>4.7211013030685161</v>
      </c>
      <c r="T128" s="32">
        <v>0.90700960994912383</v>
      </c>
      <c r="U128" s="31">
        <v>139</v>
      </c>
      <c r="V128" s="31">
        <v>138</v>
      </c>
      <c r="W128" s="31">
        <v>4</v>
      </c>
      <c r="X128">
        <v>117</v>
      </c>
      <c r="Y128" s="1" t="s">
        <v>330</v>
      </c>
      <c r="Z128" t="s">
        <v>292</v>
      </c>
      <c r="AA128" s="31">
        <v>4758</v>
      </c>
      <c r="AB128" s="31">
        <v>24650</v>
      </c>
      <c r="AC128" s="31">
        <v>20036</v>
      </c>
      <c r="AD128" s="31">
        <v>0</v>
      </c>
      <c r="AE128" s="31">
        <v>51054</v>
      </c>
      <c r="AF128" s="31">
        <v>95740</v>
      </c>
      <c r="AG128" s="31">
        <v>0</v>
      </c>
      <c r="AH128" s="31">
        <v>0</v>
      </c>
      <c r="AI128">
        <v>117</v>
      </c>
      <c r="AJ128" s="1" t="s">
        <v>330</v>
      </c>
      <c r="AK128" t="s">
        <v>292</v>
      </c>
      <c r="AL128" s="31">
        <v>4758</v>
      </c>
      <c r="AM128" s="31">
        <v>54791</v>
      </c>
      <c r="AN128" s="31">
        <v>10999</v>
      </c>
      <c r="AO128" s="31">
        <v>49567</v>
      </c>
      <c r="AP128" s="31">
        <v>115357</v>
      </c>
      <c r="AQ128" s="31">
        <v>0</v>
      </c>
      <c r="AR128" s="36">
        <v>4.6797971602434076</v>
      </c>
      <c r="AS128" s="31">
        <v>95321</v>
      </c>
      <c r="AT128" s="31">
        <v>20036</v>
      </c>
      <c r="AU128" s="31">
        <v>0</v>
      </c>
    </row>
    <row r="129" spans="1:47" hidden="1" outlineLevel="2" x14ac:dyDescent="0.2">
      <c r="A129">
        <v>904101053</v>
      </c>
      <c r="B129" t="s">
        <v>288</v>
      </c>
      <c r="C129" s="1" t="s">
        <v>330</v>
      </c>
      <c r="D129" t="s">
        <v>293</v>
      </c>
      <c r="E129" s="31">
        <v>19292</v>
      </c>
      <c r="F129" s="31">
        <v>4416</v>
      </c>
      <c r="G129" s="33">
        <v>1</v>
      </c>
      <c r="H129" s="33">
        <v>0</v>
      </c>
      <c r="I129" s="33">
        <v>1.875</v>
      </c>
      <c r="J129" s="33">
        <v>0.1</v>
      </c>
      <c r="K129">
        <v>118</v>
      </c>
      <c r="L129" s="1" t="s">
        <v>330</v>
      </c>
      <c r="M129" t="s">
        <v>293</v>
      </c>
      <c r="N129" s="31">
        <v>27742</v>
      </c>
      <c r="O129" s="32">
        <v>1.4380053908355794</v>
      </c>
      <c r="P129" s="31">
        <v>52</v>
      </c>
      <c r="Q129" s="31">
        <v>96</v>
      </c>
      <c r="R129" s="31">
        <v>61277</v>
      </c>
      <c r="S129" s="32">
        <v>3.1762906904416339</v>
      </c>
      <c r="T129" s="32">
        <v>2.2088169562396365</v>
      </c>
      <c r="U129" s="31">
        <v>218</v>
      </c>
      <c r="V129" s="31">
        <v>204</v>
      </c>
      <c r="W129" s="31">
        <v>8</v>
      </c>
      <c r="X129">
        <v>118</v>
      </c>
      <c r="Y129" s="1" t="s">
        <v>330</v>
      </c>
      <c r="Z129" t="s">
        <v>293</v>
      </c>
      <c r="AA129" s="31">
        <v>19292</v>
      </c>
      <c r="AB129" s="31">
        <v>178944</v>
      </c>
      <c r="AC129" s="31">
        <v>26031</v>
      </c>
      <c r="AD129" s="31">
        <v>0</v>
      </c>
      <c r="AE129" s="31">
        <v>43551</v>
      </c>
      <c r="AF129" s="31">
        <v>248526</v>
      </c>
      <c r="AG129" s="31">
        <v>3600</v>
      </c>
      <c r="AH129" s="31">
        <v>0</v>
      </c>
      <c r="AI129">
        <v>118</v>
      </c>
      <c r="AJ129" s="1" t="s">
        <v>330</v>
      </c>
      <c r="AK129" t="s">
        <v>293</v>
      </c>
      <c r="AL129" s="31">
        <v>19292</v>
      </c>
      <c r="AM129" s="31">
        <v>103488</v>
      </c>
      <c r="AN129" s="31">
        <v>26907</v>
      </c>
      <c r="AO129" s="31">
        <v>165349</v>
      </c>
      <c r="AP129" s="31">
        <v>295744</v>
      </c>
      <c r="AQ129" s="31">
        <v>0</v>
      </c>
      <c r="AR129" s="36">
        <v>1.6527181688125894</v>
      </c>
      <c r="AS129" s="31">
        <v>269713</v>
      </c>
      <c r="AT129" s="31">
        <v>26031</v>
      </c>
      <c r="AU129" s="31">
        <v>0</v>
      </c>
    </row>
    <row r="130" spans="1:47" hidden="1" outlineLevel="2" x14ac:dyDescent="0.2">
      <c r="A130">
        <v>904101323</v>
      </c>
      <c r="B130" t="s">
        <v>288</v>
      </c>
      <c r="C130" s="1" t="s">
        <v>330</v>
      </c>
      <c r="D130" t="s">
        <v>294</v>
      </c>
      <c r="E130" s="31">
        <v>3789</v>
      </c>
      <c r="F130" s="31">
        <v>1660</v>
      </c>
      <c r="G130" s="33">
        <v>0</v>
      </c>
      <c r="H130" s="33">
        <v>0.88571</v>
      </c>
      <c r="I130" s="33">
        <v>0.71428999999999998</v>
      </c>
      <c r="J130" s="33">
        <v>0.25713999999999998</v>
      </c>
      <c r="K130">
        <v>119</v>
      </c>
      <c r="L130" s="1" t="s">
        <v>330</v>
      </c>
      <c r="M130" t="s">
        <v>294</v>
      </c>
      <c r="N130" s="31">
        <v>17630</v>
      </c>
      <c r="O130" s="32">
        <v>4.6529427289522305</v>
      </c>
      <c r="P130" s="31">
        <v>18</v>
      </c>
      <c r="Q130" s="31">
        <v>96</v>
      </c>
      <c r="R130" s="31">
        <v>20928</v>
      </c>
      <c r="S130" s="32">
        <v>5.5233570863024548</v>
      </c>
      <c r="T130" s="32">
        <v>1.1870674985819625</v>
      </c>
      <c r="U130" s="31">
        <v>134</v>
      </c>
      <c r="V130" s="31">
        <v>363</v>
      </c>
      <c r="W130" s="31">
        <v>4</v>
      </c>
      <c r="X130">
        <v>119</v>
      </c>
      <c r="Y130" s="1" t="s">
        <v>330</v>
      </c>
      <c r="Z130" t="s">
        <v>294</v>
      </c>
      <c r="AA130" s="31">
        <v>3789</v>
      </c>
      <c r="AB130" s="31">
        <v>18322</v>
      </c>
      <c r="AC130" s="31">
        <v>14686</v>
      </c>
      <c r="AD130" s="31">
        <v>0</v>
      </c>
      <c r="AE130" s="31">
        <v>19186</v>
      </c>
      <c r="AF130" s="31">
        <v>52194</v>
      </c>
      <c r="AG130" s="31">
        <v>350</v>
      </c>
      <c r="AH130" s="31">
        <v>0</v>
      </c>
      <c r="AI130">
        <v>119</v>
      </c>
      <c r="AJ130" s="1" t="s">
        <v>330</v>
      </c>
      <c r="AK130" t="s">
        <v>294</v>
      </c>
      <c r="AL130" s="31">
        <v>3789</v>
      </c>
      <c r="AM130" s="31">
        <v>38476</v>
      </c>
      <c r="AN130" s="31">
        <v>7129</v>
      </c>
      <c r="AO130" s="31">
        <v>14399</v>
      </c>
      <c r="AP130" s="31">
        <v>60004</v>
      </c>
      <c r="AQ130" s="31">
        <v>0</v>
      </c>
      <c r="AR130" s="36">
        <v>3.2749699814430739</v>
      </c>
      <c r="AS130" s="31">
        <v>45318</v>
      </c>
      <c r="AT130" s="31">
        <v>14686</v>
      </c>
      <c r="AU130" s="31">
        <v>0</v>
      </c>
    </row>
    <row r="131" spans="1:47" hidden="1" outlineLevel="2" x14ac:dyDescent="0.2">
      <c r="A131">
        <v>904101353</v>
      </c>
      <c r="B131" t="s">
        <v>288</v>
      </c>
      <c r="C131" s="1" t="s">
        <v>330</v>
      </c>
      <c r="D131" t="s">
        <v>53</v>
      </c>
      <c r="E131" s="31">
        <v>7924</v>
      </c>
      <c r="F131" s="31">
        <v>6367</v>
      </c>
      <c r="G131" s="33">
        <v>0</v>
      </c>
      <c r="H131" s="33">
        <v>1</v>
      </c>
      <c r="I131" s="33">
        <v>1.925</v>
      </c>
      <c r="J131" s="33">
        <v>0.57499999999999996</v>
      </c>
      <c r="K131">
        <v>120</v>
      </c>
      <c r="L131" s="1" t="s">
        <v>330</v>
      </c>
      <c r="M131" t="s">
        <v>53</v>
      </c>
      <c r="N131" s="31">
        <v>27273</v>
      </c>
      <c r="O131" s="32">
        <v>3.4418223119636546</v>
      </c>
      <c r="P131" s="31">
        <v>30</v>
      </c>
      <c r="Q131" s="31">
        <v>96</v>
      </c>
      <c r="R131" s="31">
        <v>49717</v>
      </c>
      <c r="S131" s="32">
        <v>6.2742301867743562</v>
      </c>
      <c r="T131" s="32">
        <v>1.8229384372822939</v>
      </c>
      <c r="U131" s="31">
        <v>206</v>
      </c>
      <c r="V131" s="31">
        <v>274</v>
      </c>
      <c r="W131" s="31">
        <v>11</v>
      </c>
      <c r="X131">
        <v>120</v>
      </c>
      <c r="Y131" s="1" t="s">
        <v>330</v>
      </c>
      <c r="Z131" t="s">
        <v>53</v>
      </c>
      <c r="AA131" s="31">
        <v>7924</v>
      </c>
      <c r="AB131" s="31">
        <v>50876</v>
      </c>
      <c r="AC131" s="31">
        <v>30885</v>
      </c>
      <c r="AD131" s="31">
        <v>0</v>
      </c>
      <c r="AE131" s="31">
        <v>156862</v>
      </c>
      <c r="AF131" s="31">
        <v>238623</v>
      </c>
      <c r="AG131" s="31">
        <v>0</v>
      </c>
      <c r="AH131" s="31">
        <v>0</v>
      </c>
      <c r="AI131">
        <v>120</v>
      </c>
      <c r="AJ131" s="1" t="s">
        <v>330</v>
      </c>
      <c r="AK131" t="s">
        <v>53</v>
      </c>
      <c r="AL131" s="31">
        <v>7924</v>
      </c>
      <c r="AM131" s="31">
        <v>81563</v>
      </c>
      <c r="AN131" s="31">
        <v>15480</v>
      </c>
      <c r="AO131" s="31">
        <v>56743</v>
      </c>
      <c r="AP131" s="31">
        <v>153786</v>
      </c>
      <c r="AQ131" s="31">
        <v>0</v>
      </c>
      <c r="AR131" s="36">
        <v>3.0227612233666168</v>
      </c>
      <c r="AS131" s="31">
        <v>122901</v>
      </c>
      <c r="AT131" s="31">
        <v>30885</v>
      </c>
      <c r="AU131" s="31">
        <v>0</v>
      </c>
    </row>
    <row r="132" spans="1:47" hidden="1" outlineLevel="2" x14ac:dyDescent="0.2">
      <c r="A132">
        <v>904101683</v>
      </c>
      <c r="B132" t="s">
        <v>288</v>
      </c>
      <c r="C132" s="1" t="s">
        <v>330</v>
      </c>
      <c r="D132" t="s">
        <v>535</v>
      </c>
      <c r="E132" s="31">
        <v>10891</v>
      </c>
      <c r="F132" s="31">
        <v>5167</v>
      </c>
      <c r="G132" s="33">
        <v>2.1428600000000002</v>
      </c>
      <c r="H132" s="33">
        <v>2.5714299999999999</v>
      </c>
      <c r="I132" s="33">
        <v>1.4285699999999999</v>
      </c>
      <c r="J132" s="33">
        <v>0.57142999999999999</v>
      </c>
      <c r="K132">
        <v>121</v>
      </c>
      <c r="L132" s="1" t="s">
        <v>330</v>
      </c>
      <c r="M132" t="s">
        <v>535</v>
      </c>
      <c r="N132" s="31">
        <v>39952</v>
      </c>
      <c r="O132" s="32">
        <v>3.66835001377284</v>
      </c>
      <c r="P132" s="31">
        <v>58</v>
      </c>
      <c r="Q132" s="31">
        <v>96</v>
      </c>
      <c r="R132" s="31">
        <v>47104</v>
      </c>
      <c r="S132" s="32">
        <v>4.3250390230465525</v>
      </c>
      <c r="T132" s="32">
        <v>1.1790148177813375</v>
      </c>
      <c r="U132" s="31">
        <v>399</v>
      </c>
      <c r="V132" s="31">
        <v>362</v>
      </c>
      <c r="W132" s="31">
        <v>7</v>
      </c>
      <c r="X132">
        <v>121</v>
      </c>
      <c r="Y132" s="1" t="s">
        <v>330</v>
      </c>
      <c r="Z132" t="s">
        <v>535</v>
      </c>
      <c r="AA132" s="31">
        <v>10891</v>
      </c>
      <c r="AB132" s="31">
        <v>59441</v>
      </c>
      <c r="AC132" s="31">
        <v>63251</v>
      </c>
      <c r="AD132" s="31">
        <v>0</v>
      </c>
      <c r="AE132" s="31">
        <v>122452</v>
      </c>
      <c r="AF132" s="31">
        <v>245144</v>
      </c>
      <c r="AG132" s="31">
        <v>0</v>
      </c>
      <c r="AH132" s="31">
        <v>0</v>
      </c>
      <c r="AI132">
        <v>121</v>
      </c>
      <c r="AJ132" s="1" t="s">
        <v>330</v>
      </c>
      <c r="AK132" t="s">
        <v>535</v>
      </c>
      <c r="AL132" s="31">
        <v>10891</v>
      </c>
      <c r="AM132" s="31">
        <v>127804</v>
      </c>
      <c r="AN132" s="31">
        <v>23409</v>
      </c>
      <c r="AO132" s="31">
        <v>77494</v>
      </c>
      <c r="AP132" s="31">
        <v>228707</v>
      </c>
      <c r="AQ132" s="31">
        <v>0</v>
      </c>
      <c r="AR132" s="36">
        <v>3.8476304234450969</v>
      </c>
      <c r="AS132" s="31">
        <v>183886</v>
      </c>
      <c r="AT132" s="31">
        <v>44821</v>
      </c>
      <c r="AU132" s="31">
        <v>0</v>
      </c>
    </row>
    <row r="133" spans="1:47" outlineLevel="1" collapsed="1" x14ac:dyDescent="0.2">
      <c r="A133" t="s">
        <v>249</v>
      </c>
      <c r="B133" s="21" t="s">
        <v>826</v>
      </c>
      <c r="D133" t="s">
        <v>289</v>
      </c>
      <c r="E133" s="2">
        <v>183862</v>
      </c>
      <c r="F133" s="2">
        <v>58174</v>
      </c>
      <c r="G133" s="3">
        <v>13.15619</v>
      </c>
      <c r="H133" s="3">
        <v>6.8118999999999996</v>
      </c>
      <c r="I133" s="54">
        <v>17.72465</v>
      </c>
      <c r="J133" s="3">
        <v>6.1836999999999991</v>
      </c>
      <c r="M133" t="s">
        <v>289</v>
      </c>
      <c r="N133" s="2">
        <v>353232</v>
      </c>
      <c r="O133" s="3">
        <v>1.9211800154463674</v>
      </c>
      <c r="P133" s="2">
        <v>346</v>
      </c>
      <c r="Q133" s="2">
        <v>768</v>
      </c>
      <c r="R133" s="2">
        <v>766904</v>
      </c>
      <c r="S133" s="3">
        <v>4.1710848353656544</v>
      </c>
      <c r="T133" s="3">
        <v>2.1711056755899807</v>
      </c>
      <c r="U133" s="2">
        <v>3239</v>
      </c>
      <c r="V133" s="2">
        <v>2678</v>
      </c>
      <c r="W133" s="2">
        <v>79</v>
      </c>
      <c r="Z133" t="s">
        <v>289</v>
      </c>
      <c r="AA133" s="2">
        <v>183862</v>
      </c>
      <c r="AB133" s="4">
        <v>1007932</v>
      </c>
      <c r="AC133" s="4">
        <v>572258</v>
      </c>
      <c r="AD133" s="4">
        <v>10042</v>
      </c>
      <c r="AE133" s="4">
        <v>1027871</v>
      </c>
      <c r="AF133" s="2">
        <v>2618103</v>
      </c>
      <c r="AG133" s="2">
        <v>3950</v>
      </c>
      <c r="AH133" s="2">
        <v>4521</v>
      </c>
      <c r="AK133" t="s">
        <v>289</v>
      </c>
      <c r="AL133" s="2">
        <v>183862</v>
      </c>
      <c r="AM133" s="2">
        <v>1319490</v>
      </c>
      <c r="AN133" s="2">
        <v>361345</v>
      </c>
      <c r="AO133" s="2">
        <v>764060</v>
      </c>
      <c r="AP133" s="2">
        <v>2444895</v>
      </c>
      <c r="AQ133" s="2">
        <v>0</v>
      </c>
      <c r="AR133" s="44">
        <v>13.297445910519846</v>
      </c>
      <c r="AS133" s="2">
        <v>1883128</v>
      </c>
      <c r="AT133" s="2">
        <v>553828</v>
      </c>
      <c r="AU133" s="2">
        <v>7939</v>
      </c>
    </row>
    <row r="134" spans="1:47" hidden="1" outlineLevel="2" x14ac:dyDescent="0.2">
      <c r="A134">
        <v>908111022</v>
      </c>
      <c r="B134" t="s">
        <v>536</v>
      </c>
      <c r="C134" s="1" t="s">
        <v>328</v>
      </c>
      <c r="D134" t="s">
        <v>537</v>
      </c>
      <c r="E134" s="31">
        <v>104316</v>
      </c>
      <c r="F134" s="31">
        <v>14450</v>
      </c>
      <c r="G134" s="33">
        <v>7.4133300000000002</v>
      </c>
      <c r="H134" s="33">
        <v>0</v>
      </c>
      <c r="I134" s="33">
        <v>12.72</v>
      </c>
      <c r="J134" s="33">
        <v>0.96</v>
      </c>
      <c r="K134">
        <v>122</v>
      </c>
      <c r="L134" s="1" t="s">
        <v>328</v>
      </c>
      <c r="M134" t="s">
        <v>537</v>
      </c>
      <c r="N134" s="31">
        <v>144767</v>
      </c>
      <c r="O134" s="32">
        <v>1.3877736876413973</v>
      </c>
      <c r="P134" s="31">
        <v>133</v>
      </c>
      <c r="Q134" s="31">
        <v>0</v>
      </c>
      <c r="R134" s="31">
        <v>156056</v>
      </c>
      <c r="S134" s="32">
        <v>1.4959929445147437</v>
      </c>
      <c r="T134" s="32">
        <v>1.0779804789765624</v>
      </c>
      <c r="U134" s="31">
        <v>4153</v>
      </c>
      <c r="V134" s="31">
        <v>1118</v>
      </c>
      <c r="W134" s="31">
        <v>51</v>
      </c>
      <c r="X134">
        <v>122</v>
      </c>
      <c r="Y134" s="1" t="s">
        <v>328</v>
      </c>
      <c r="Z134" t="s">
        <v>537</v>
      </c>
      <c r="AA134" s="31">
        <v>104316</v>
      </c>
      <c r="AB134" s="31">
        <v>475425</v>
      </c>
      <c r="AC134" s="31">
        <v>627872</v>
      </c>
      <c r="AD134" s="31">
        <v>33650</v>
      </c>
      <c r="AE134" s="31">
        <v>127349</v>
      </c>
      <c r="AF134" s="31">
        <v>1264296</v>
      </c>
      <c r="AG134" s="31">
        <v>0</v>
      </c>
      <c r="AH134" s="31">
        <v>33115</v>
      </c>
      <c r="AI134">
        <v>122</v>
      </c>
      <c r="AJ134" s="1" t="s">
        <v>328</v>
      </c>
      <c r="AK134" t="s">
        <v>537</v>
      </c>
      <c r="AL134" s="31">
        <v>104316</v>
      </c>
      <c r="AM134" s="31">
        <v>849446</v>
      </c>
      <c r="AN134" s="31">
        <v>165634</v>
      </c>
      <c r="AO134" s="31">
        <v>290004</v>
      </c>
      <c r="AP134" s="31">
        <v>1305084</v>
      </c>
      <c r="AQ134" s="31">
        <v>0</v>
      </c>
      <c r="AR134" s="36">
        <v>2.7450891307777252</v>
      </c>
      <c r="AS134" s="31">
        <v>643562</v>
      </c>
      <c r="AT134" s="31">
        <v>627872</v>
      </c>
      <c r="AU134" s="31">
        <v>33650</v>
      </c>
    </row>
    <row r="135" spans="1:47" hidden="1" outlineLevel="2" x14ac:dyDescent="0.2">
      <c r="A135">
        <v>908111625</v>
      </c>
      <c r="B135" t="s">
        <v>536</v>
      </c>
      <c r="C135" s="1" t="s">
        <v>330</v>
      </c>
      <c r="D135" t="s">
        <v>538</v>
      </c>
      <c r="E135" s="31">
        <v>2467</v>
      </c>
      <c r="F135" s="31">
        <v>784</v>
      </c>
      <c r="G135" s="33">
        <v>0.17143</v>
      </c>
      <c r="H135" s="33">
        <v>0.62856999999999996</v>
      </c>
      <c r="I135" s="33">
        <v>0.37142999999999998</v>
      </c>
      <c r="J135" s="33">
        <v>0</v>
      </c>
      <c r="K135">
        <v>123</v>
      </c>
      <c r="L135" s="1" t="s">
        <v>330</v>
      </c>
      <c r="M135" t="s">
        <v>538</v>
      </c>
      <c r="N135" s="31">
        <v>14932</v>
      </c>
      <c r="O135" s="32">
        <v>6.0526955816781518</v>
      </c>
      <c r="P135" s="31">
        <v>24</v>
      </c>
      <c r="Q135" s="31">
        <v>0</v>
      </c>
      <c r="R135" s="31">
        <v>6598</v>
      </c>
      <c r="S135" s="32">
        <v>2.6745034454803407</v>
      </c>
      <c r="T135" s="32">
        <v>0.44186980980444684</v>
      </c>
      <c r="U135" s="31">
        <v>288</v>
      </c>
      <c r="V135" s="31">
        <v>215</v>
      </c>
      <c r="W135" s="31">
        <v>8</v>
      </c>
      <c r="X135">
        <v>123</v>
      </c>
      <c r="Y135" s="1" t="s">
        <v>330</v>
      </c>
      <c r="Z135" t="s">
        <v>538</v>
      </c>
      <c r="AA135" s="31">
        <v>2467</v>
      </c>
      <c r="AB135" s="31">
        <v>18284</v>
      </c>
      <c r="AC135" s="31">
        <v>16669</v>
      </c>
      <c r="AD135" s="31">
        <v>0</v>
      </c>
      <c r="AE135" s="31">
        <v>21193</v>
      </c>
      <c r="AF135" s="31">
        <v>56146</v>
      </c>
      <c r="AG135" s="31">
        <v>1500</v>
      </c>
      <c r="AH135" s="31">
        <v>0</v>
      </c>
      <c r="AI135">
        <v>123</v>
      </c>
      <c r="AJ135" s="1" t="s">
        <v>330</v>
      </c>
      <c r="AK135" t="s">
        <v>538</v>
      </c>
      <c r="AL135" s="31">
        <v>2467</v>
      </c>
      <c r="AM135" s="31">
        <v>23261</v>
      </c>
      <c r="AN135" s="31">
        <v>8626</v>
      </c>
      <c r="AO135" s="31">
        <v>26130</v>
      </c>
      <c r="AP135" s="31">
        <v>58017</v>
      </c>
      <c r="AQ135" s="31">
        <v>0</v>
      </c>
      <c r="AR135" s="36">
        <v>3.1731021658280465</v>
      </c>
      <c r="AS135" s="31">
        <v>41348</v>
      </c>
      <c r="AT135" s="31">
        <v>16669</v>
      </c>
      <c r="AU135" s="31">
        <v>0</v>
      </c>
    </row>
    <row r="136" spans="1:47" hidden="1" outlineLevel="2" x14ac:dyDescent="0.2">
      <c r="A136">
        <v>908110273</v>
      </c>
      <c r="B136" t="s">
        <v>536</v>
      </c>
      <c r="C136" s="1" t="s">
        <v>330</v>
      </c>
      <c r="D136" t="s">
        <v>539</v>
      </c>
      <c r="E136" s="31">
        <v>853</v>
      </c>
      <c r="F136" s="31">
        <v>819</v>
      </c>
      <c r="G136" s="33">
        <v>0</v>
      </c>
      <c r="H136" s="33">
        <v>0.68571000000000004</v>
      </c>
      <c r="I136" s="33">
        <v>0.31429000000000001</v>
      </c>
      <c r="J136" s="33">
        <v>0</v>
      </c>
      <c r="K136">
        <v>124</v>
      </c>
      <c r="L136" s="1" t="s">
        <v>330</v>
      </c>
      <c r="M136" t="s">
        <v>539</v>
      </c>
      <c r="N136" s="31">
        <v>8116</v>
      </c>
      <c r="O136" s="32">
        <v>9.5146541617819462</v>
      </c>
      <c r="P136" s="31">
        <v>34</v>
      </c>
      <c r="Q136" s="31">
        <v>0</v>
      </c>
      <c r="R136" s="31">
        <v>13544</v>
      </c>
      <c r="S136" s="32">
        <v>15.878077373974209</v>
      </c>
      <c r="T136" s="32">
        <v>1.6688023656973878</v>
      </c>
      <c r="U136" s="31">
        <v>90</v>
      </c>
      <c r="V136" s="31">
        <v>14</v>
      </c>
      <c r="W136" s="31">
        <v>6</v>
      </c>
      <c r="X136">
        <v>124</v>
      </c>
      <c r="Y136" s="1" t="s">
        <v>330</v>
      </c>
      <c r="Z136" t="s">
        <v>539</v>
      </c>
      <c r="AA136" s="31">
        <v>853</v>
      </c>
      <c r="AB136" s="31">
        <v>14284</v>
      </c>
      <c r="AC136" s="31">
        <v>8379</v>
      </c>
      <c r="AD136" s="31">
        <v>6101</v>
      </c>
      <c r="AE136" s="31">
        <v>28301</v>
      </c>
      <c r="AF136" s="31">
        <v>57065</v>
      </c>
      <c r="AG136" s="31">
        <v>500</v>
      </c>
      <c r="AH136" s="31">
        <v>6101</v>
      </c>
      <c r="AI136">
        <v>124</v>
      </c>
      <c r="AJ136" s="1" t="s">
        <v>330</v>
      </c>
      <c r="AK136" t="s">
        <v>539</v>
      </c>
      <c r="AL136" s="31">
        <v>853</v>
      </c>
      <c r="AM136" s="31">
        <v>27279</v>
      </c>
      <c r="AN136" s="31">
        <v>6178</v>
      </c>
      <c r="AO136" s="31">
        <v>18154</v>
      </c>
      <c r="AP136" s="31">
        <v>51611</v>
      </c>
      <c r="AQ136" s="31">
        <v>0</v>
      </c>
      <c r="AR136" s="36">
        <v>3.6132035844301318</v>
      </c>
      <c r="AS136" s="31">
        <v>37131</v>
      </c>
      <c r="AT136" s="31">
        <v>8379</v>
      </c>
      <c r="AU136" s="31">
        <v>6101</v>
      </c>
    </row>
    <row r="137" spans="1:47" hidden="1" outlineLevel="2" x14ac:dyDescent="0.2">
      <c r="A137">
        <v>908110453</v>
      </c>
      <c r="B137" t="s">
        <v>536</v>
      </c>
      <c r="C137" s="1" t="s">
        <v>330</v>
      </c>
      <c r="D137" t="s">
        <v>540</v>
      </c>
      <c r="E137" s="31">
        <v>1711</v>
      </c>
      <c r="F137" s="31">
        <v>1943</v>
      </c>
      <c r="G137" s="33">
        <v>0</v>
      </c>
      <c r="H137" s="33">
        <v>0.88571</v>
      </c>
      <c r="I137" s="33">
        <v>0</v>
      </c>
      <c r="J137" s="33">
        <v>0.28571000000000002</v>
      </c>
      <c r="K137">
        <v>125</v>
      </c>
      <c r="L137" s="1" t="s">
        <v>330</v>
      </c>
      <c r="M137" t="s">
        <v>540</v>
      </c>
      <c r="N137" s="31">
        <v>11693</v>
      </c>
      <c r="O137" s="32">
        <v>6.8340151957919346</v>
      </c>
      <c r="P137" s="31">
        <v>36</v>
      </c>
      <c r="Q137" s="31">
        <v>0</v>
      </c>
      <c r="R137" s="31">
        <v>10293</v>
      </c>
      <c r="S137" s="32">
        <v>6.0157802454704852</v>
      </c>
      <c r="T137" s="32">
        <v>0.88027024715641833</v>
      </c>
      <c r="U137" s="31">
        <v>148</v>
      </c>
      <c r="V137" s="31">
        <v>86</v>
      </c>
      <c r="W137" s="31">
        <v>5</v>
      </c>
      <c r="X137">
        <v>125</v>
      </c>
      <c r="Y137" s="1" t="s">
        <v>330</v>
      </c>
      <c r="Z137" t="s">
        <v>540</v>
      </c>
      <c r="AA137" s="31">
        <v>1711</v>
      </c>
      <c r="AB137" s="31">
        <v>17834</v>
      </c>
      <c r="AC137" s="31">
        <v>8897</v>
      </c>
      <c r="AD137" s="31">
        <v>0</v>
      </c>
      <c r="AE137" s="31">
        <v>16428</v>
      </c>
      <c r="AF137" s="31">
        <v>43159</v>
      </c>
      <c r="AG137" s="31">
        <v>1000</v>
      </c>
      <c r="AH137" s="31">
        <v>0</v>
      </c>
      <c r="AI137">
        <v>125</v>
      </c>
      <c r="AJ137" s="1" t="s">
        <v>330</v>
      </c>
      <c r="AK137" t="s">
        <v>540</v>
      </c>
      <c r="AL137" s="31">
        <v>1711</v>
      </c>
      <c r="AM137" s="31">
        <v>22432</v>
      </c>
      <c r="AN137" s="31">
        <v>10633</v>
      </c>
      <c r="AO137" s="31">
        <v>15533</v>
      </c>
      <c r="AP137" s="31">
        <v>48598</v>
      </c>
      <c r="AQ137" s="31">
        <v>0</v>
      </c>
      <c r="AR137" s="36">
        <v>2.7250196254345633</v>
      </c>
      <c r="AS137" s="31">
        <v>39701</v>
      </c>
      <c r="AT137" s="31">
        <v>8897</v>
      </c>
      <c r="AU137" s="31">
        <v>0</v>
      </c>
    </row>
    <row r="138" spans="1:47" hidden="1" outlineLevel="2" x14ac:dyDescent="0.2">
      <c r="A138">
        <v>908110723</v>
      </c>
      <c r="B138" t="s">
        <v>536</v>
      </c>
      <c r="C138" s="1" t="s">
        <v>330</v>
      </c>
      <c r="D138" t="s">
        <v>541</v>
      </c>
      <c r="E138" s="31">
        <v>3351</v>
      </c>
      <c r="F138" s="31">
        <v>2415</v>
      </c>
      <c r="G138" s="33">
        <v>0</v>
      </c>
      <c r="H138" s="33">
        <v>0.88571</v>
      </c>
      <c r="I138" s="33">
        <v>0.6</v>
      </c>
      <c r="J138" s="33">
        <v>0.42857000000000001</v>
      </c>
      <c r="K138">
        <v>126</v>
      </c>
      <c r="L138" s="1" t="s">
        <v>330</v>
      </c>
      <c r="M138" t="s">
        <v>541</v>
      </c>
      <c r="N138" s="31">
        <v>27517</v>
      </c>
      <c r="O138" s="32">
        <v>8.211578633243807</v>
      </c>
      <c r="P138" s="31">
        <v>60</v>
      </c>
      <c r="Q138" s="31">
        <v>0</v>
      </c>
      <c r="R138" s="31">
        <v>27339</v>
      </c>
      <c r="S138" s="32">
        <v>8.1584601611459266</v>
      </c>
      <c r="T138" s="32">
        <v>0.99353127157757026</v>
      </c>
      <c r="U138" s="31">
        <v>250</v>
      </c>
      <c r="V138" s="31">
        <v>116</v>
      </c>
      <c r="W138" s="31">
        <v>9</v>
      </c>
      <c r="X138">
        <v>126</v>
      </c>
      <c r="Y138" s="1" t="s">
        <v>330</v>
      </c>
      <c r="Z138" t="s">
        <v>541</v>
      </c>
      <c r="AA138" s="31">
        <v>3351</v>
      </c>
      <c r="AB138" s="31">
        <v>19184</v>
      </c>
      <c r="AC138" s="31">
        <v>13844</v>
      </c>
      <c r="AD138" s="31">
        <v>0</v>
      </c>
      <c r="AE138" s="31">
        <v>55307</v>
      </c>
      <c r="AF138" s="31">
        <v>88335</v>
      </c>
      <c r="AG138" s="31">
        <v>0</v>
      </c>
      <c r="AH138" s="31">
        <v>0</v>
      </c>
      <c r="AI138">
        <v>126</v>
      </c>
      <c r="AJ138" s="1" t="s">
        <v>330</v>
      </c>
      <c r="AK138" t="s">
        <v>541</v>
      </c>
      <c r="AL138" s="31">
        <v>3351</v>
      </c>
      <c r="AM138" s="31">
        <v>32949</v>
      </c>
      <c r="AN138" s="31">
        <v>12890</v>
      </c>
      <c r="AO138" s="31">
        <v>34113</v>
      </c>
      <c r="AP138" s="31">
        <v>79952</v>
      </c>
      <c r="AQ138" s="31">
        <v>0</v>
      </c>
      <c r="AR138" s="36">
        <v>4.1676396997497918</v>
      </c>
      <c r="AS138" s="31">
        <v>66108</v>
      </c>
      <c r="AT138" s="31">
        <v>13844</v>
      </c>
      <c r="AU138" s="31">
        <v>0</v>
      </c>
    </row>
    <row r="139" spans="1:47" hidden="1" outlineLevel="2" x14ac:dyDescent="0.2">
      <c r="A139">
        <v>908110873</v>
      </c>
      <c r="B139" t="s">
        <v>536</v>
      </c>
      <c r="C139" s="1" t="s">
        <v>330</v>
      </c>
      <c r="D139" t="s">
        <v>295</v>
      </c>
      <c r="E139" s="31">
        <v>1668</v>
      </c>
      <c r="F139" s="31">
        <v>1269</v>
      </c>
      <c r="G139" s="33">
        <v>0</v>
      </c>
      <c r="H139" s="33">
        <v>0.57142999999999999</v>
      </c>
      <c r="I139" s="33">
        <v>0.57142999999999999</v>
      </c>
      <c r="J139" s="33">
        <v>0</v>
      </c>
      <c r="K139">
        <v>127</v>
      </c>
      <c r="L139" s="1" t="s">
        <v>330</v>
      </c>
      <c r="M139" t="s">
        <v>295</v>
      </c>
      <c r="N139" s="31">
        <v>10676</v>
      </c>
      <c r="O139" s="32">
        <v>6.4004796163069546</v>
      </c>
      <c r="P139" s="31">
        <v>43</v>
      </c>
      <c r="Q139" s="31">
        <v>0</v>
      </c>
      <c r="R139" s="31">
        <v>4965</v>
      </c>
      <c r="S139" s="32">
        <v>2.9766187050359711</v>
      </c>
      <c r="T139" s="32">
        <v>0.46506182090670661</v>
      </c>
      <c r="U139" s="31">
        <v>133</v>
      </c>
      <c r="V139" s="31">
        <v>55</v>
      </c>
      <c r="W139" s="31">
        <v>4</v>
      </c>
      <c r="X139">
        <v>127</v>
      </c>
      <c r="Y139" s="1" t="s">
        <v>330</v>
      </c>
      <c r="Z139" t="s">
        <v>295</v>
      </c>
      <c r="AA139" s="31">
        <v>1668</v>
      </c>
      <c r="AB139" s="31">
        <v>15484</v>
      </c>
      <c r="AC139" s="31">
        <v>10480</v>
      </c>
      <c r="AD139" s="31">
        <v>0</v>
      </c>
      <c r="AE139" s="31">
        <v>15012</v>
      </c>
      <c r="AF139" s="31">
        <v>40976</v>
      </c>
      <c r="AG139" s="31">
        <v>1000</v>
      </c>
      <c r="AH139" s="31">
        <v>0</v>
      </c>
      <c r="AI139">
        <v>127</v>
      </c>
      <c r="AJ139" s="1" t="s">
        <v>330</v>
      </c>
      <c r="AK139" t="s">
        <v>295</v>
      </c>
      <c r="AL139" s="31">
        <v>1668</v>
      </c>
      <c r="AM139" s="31">
        <v>22729</v>
      </c>
      <c r="AN139" s="31">
        <v>8848</v>
      </c>
      <c r="AO139" s="31">
        <v>18418</v>
      </c>
      <c r="AP139" s="31">
        <v>49995</v>
      </c>
      <c r="AQ139" s="31">
        <v>0</v>
      </c>
      <c r="AR139" s="36">
        <v>3.2288168431929734</v>
      </c>
      <c r="AS139" s="31">
        <v>39515</v>
      </c>
      <c r="AT139" s="31">
        <v>10480</v>
      </c>
      <c r="AU139" s="31">
        <v>0</v>
      </c>
    </row>
    <row r="140" spans="1:47" hidden="1" outlineLevel="2" x14ac:dyDescent="0.2">
      <c r="A140">
        <v>908110963</v>
      </c>
      <c r="B140" t="s">
        <v>536</v>
      </c>
      <c r="C140" s="1" t="s">
        <v>330</v>
      </c>
      <c r="D140" t="s">
        <v>296</v>
      </c>
      <c r="E140" s="31">
        <v>1278</v>
      </c>
      <c r="F140" s="31">
        <v>788</v>
      </c>
      <c r="G140" s="33">
        <v>0.2</v>
      </c>
      <c r="H140" s="33">
        <v>0.71428999999999998</v>
      </c>
      <c r="I140" s="33">
        <v>0.37142999999999998</v>
      </c>
      <c r="J140" s="33">
        <v>0</v>
      </c>
      <c r="K140">
        <v>128</v>
      </c>
      <c r="L140" s="1" t="s">
        <v>330</v>
      </c>
      <c r="M140" t="s">
        <v>296</v>
      </c>
      <c r="N140" s="31">
        <v>16006</v>
      </c>
      <c r="O140" s="32">
        <v>12.524256651017215</v>
      </c>
      <c r="P140" s="31">
        <v>30</v>
      </c>
      <c r="Q140" s="31">
        <v>0</v>
      </c>
      <c r="R140" s="31">
        <v>4030</v>
      </c>
      <c r="S140" s="32">
        <v>3.1533646322378717</v>
      </c>
      <c r="T140" s="32">
        <v>0.25178058228164441</v>
      </c>
      <c r="U140" s="31">
        <v>178</v>
      </c>
      <c r="V140" s="31">
        <v>44</v>
      </c>
      <c r="W140" s="31">
        <v>8</v>
      </c>
      <c r="X140">
        <v>128</v>
      </c>
      <c r="Y140" s="1" t="s">
        <v>330</v>
      </c>
      <c r="Z140" t="s">
        <v>296</v>
      </c>
      <c r="AA140" s="31">
        <v>1278</v>
      </c>
      <c r="AB140" s="31">
        <v>14934</v>
      </c>
      <c r="AC140" s="31">
        <v>10413</v>
      </c>
      <c r="AD140" s="31">
        <v>0</v>
      </c>
      <c r="AE140" s="31">
        <v>68313</v>
      </c>
      <c r="AF140" s="31">
        <v>93660</v>
      </c>
      <c r="AG140" s="31">
        <v>500</v>
      </c>
      <c r="AH140" s="31">
        <v>0</v>
      </c>
      <c r="AI140">
        <v>128</v>
      </c>
      <c r="AJ140" s="1" t="s">
        <v>330</v>
      </c>
      <c r="AK140" t="s">
        <v>296</v>
      </c>
      <c r="AL140" s="31">
        <v>1278</v>
      </c>
      <c r="AM140" s="31">
        <v>23227</v>
      </c>
      <c r="AN140" s="31">
        <v>7504</v>
      </c>
      <c r="AO140" s="31">
        <v>19184</v>
      </c>
      <c r="AP140" s="31">
        <v>49915</v>
      </c>
      <c r="AQ140" s="31">
        <v>0</v>
      </c>
      <c r="AR140" s="36">
        <v>3.3423731083433776</v>
      </c>
      <c r="AS140" s="31">
        <v>39502</v>
      </c>
      <c r="AT140" s="31">
        <v>10413</v>
      </c>
      <c r="AU140" s="31">
        <v>0</v>
      </c>
    </row>
    <row r="141" spans="1:47" hidden="1" outlineLevel="2" x14ac:dyDescent="0.2">
      <c r="A141">
        <v>908111385</v>
      </c>
      <c r="B141" t="s">
        <v>536</v>
      </c>
      <c r="C141" s="1" t="s">
        <v>330</v>
      </c>
      <c r="D141" t="s">
        <v>297</v>
      </c>
      <c r="E141" s="31">
        <v>15281</v>
      </c>
      <c r="F141" s="31">
        <v>3999</v>
      </c>
      <c r="G141" s="33">
        <v>1</v>
      </c>
      <c r="H141" s="33">
        <v>0</v>
      </c>
      <c r="I141" s="33">
        <v>2.1</v>
      </c>
      <c r="J141" s="33">
        <v>0</v>
      </c>
      <c r="K141">
        <v>129</v>
      </c>
      <c r="L141" s="1" t="s">
        <v>330</v>
      </c>
      <c r="M141" t="s">
        <v>297</v>
      </c>
      <c r="N141" s="31">
        <v>25914</v>
      </c>
      <c r="O141" s="32">
        <v>1.6958314246449839</v>
      </c>
      <c r="P141" s="31">
        <v>53</v>
      </c>
      <c r="Q141" s="31">
        <v>0</v>
      </c>
      <c r="R141" s="31">
        <v>42087</v>
      </c>
      <c r="S141" s="32">
        <v>2.7542045677638898</v>
      </c>
      <c r="T141" s="32">
        <v>1.6241028015744385</v>
      </c>
      <c r="U141" s="31">
        <v>347</v>
      </c>
      <c r="V141" s="31">
        <v>342</v>
      </c>
      <c r="W141" s="31">
        <v>10</v>
      </c>
      <c r="X141">
        <v>129</v>
      </c>
      <c r="Y141" s="1" t="s">
        <v>330</v>
      </c>
      <c r="Z141" t="s">
        <v>297</v>
      </c>
      <c r="AA141" s="31">
        <v>15281</v>
      </c>
      <c r="AB141" s="31">
        <v>111296</v>
      </c>
      <c r="AC141" s="31">
        <v>48363</v>
      </c>
      <c r="AD141" s="31">
        <v>0</v>
      </c>
      <c r="AE141" s="31">
        <v>30129</v>
      </c>
      <c r="AF141" s="31">
        <v>189788</v>
      </c>
      <c r="AG141" s="31">
        <v>7500</v>
      </c>
      <c r="AH141" s="31">
        <v>0</v>
      </c>
      <c r="AI141">
        <v>129</v>
      </c>
      <c r="AJ141" s="1" t="s">
        <v>330</v>
      </c>
      <c r="AK141" t="s">
        <v>297</v>
      </c>
      <c r="AL141" s="31">
        <v>15281</v>
      </c>
      <c r="AM141" s="31">
        <v>80783</v>
      </c>
      <c r="AN141" s="31">
        <v>30161</v>
      </c>
      <c r="AO141" s="31">
        <v>50504</v>
      </c>
      <c r="AP141" s="31">
        <v>161448</v>
      </c>
      <c r="AQ141" s="31">
        <v>0</v>
      </c>
      <c r="AR141" s="36">
        <v>1.4506181713628523</v>
      </c>
      <c r="AS141" s="31">
        <v>113085</v>
      </c>
      <c r="AT141" s="31">
        <v>48363</v>
      </c>
      <c r="AU141" s="31">
        <v>0</v>
      </c>
    </row>
    <row r="142" spans="1:47" hidden="1" outlineLevel="2" x14ac:dyDescent="0.2">
      <c r="A142">
        <v>908111053</v>
      </c>
      <c r="B142" t="s">
        <v>536</v>
      </c>
      <c r="C142" s="1" t="s">
        <v>330</v>
      </c>
      <c r="D142" t="s">
        <v>298</v>
      </c>
      <c r="E142" s="31">
        <v>968</v>
      </c>
      <c r="F142" s="31">
        <v>766</v>
      </c>
      <c r="G142" s="33">
        <v>0</v>
      </c>
      <c r="H142" s="33">
        <v>0.8</v>
      </c>
      <c r="I142" s="33">
        <v>0.2</v>
      </c>
      <c r="J142" s="33">
        <v>0</v>
      </c>
      <c r="K142">
        <v>130</v>
      </c>
      <c r="L142" s="1" t="s">
        <v>330</v>
      </c>
      <c r="M142" t="s">
        <v>298</v>
      </c>
      <c r="N142" s="31">
        <v>9991</v>
      </c>
      <c r="O142" s="32">
        <v>10.321280991735538</v>
      </c>
      <c r="P142" s="31">
        <v>25</v>
      </c>
      <c r="Q142" s="31">
        <v>0</v>
      </c>
      <c r="R142" s="31">
        <v>22191</v>
      </c>
      <c r="S142" s="32">
        <v>22.924586776859503</v>
      </c>
      <c r="T142" s="32">
        <v>2.2210989890901813</v>
      </c>
      <c r="U142" s="31">
        <v>94</v>
      </c>
      <c r="V142" s="31">
        <v>75</v>
      </c>
      <c r="W142" s="31">
        <v>5</v>
      </c>
      <c r="X142">
        <v>130</v>
      </c>
      <c r="Y142" s="1" t="s">
        <v>330</v>
      </c>
      <c r="Z142" t="s">
        <v>298</v>
      </c>
      <c r="AA142" s="31">
        <v>968</v>
      </c>
      <c r="AB142" s="31">
        <v>14784</v>
      </c>
      <c r="AC142" s="31">
        <v>8508</v>
      </c>
      <c r="AD142" s="31">
        <v>11214</v>
      </c>
      <c r="AE142" s="31">
        <v>14093</v>
      </c>
      <c r="AF142" s="31">
        <v>48599</v>
      </c>
      <c r="AG142" s="31">
        <v>1000</v>
      </c>
      <c r="AH142" s="31">
        <v>11214</v>
      </c>
      <c r="AI142">
        <v>130</v>
      </c>
      <c r="AJ142" s="1" t="s">
        <v>330</v>
      </c>
      <c r="AK142" t="s">
        <v>298</v>
      </c>
      <c r="AL142" s="31">
        <v>968</v>
      </c>
      <c r="AM142" s="31">
        <v>32989</v>
      </c>
      <c r="AN142" s="31">
        <v>5746</v>
      </c>
      <c r="AO142" s="31">
        <v>14338</v>
      </c>
      <c r="AP142" s="31">
        <v>53073</v>
      </c>
      <c r="AQ142" s="31">
        <v>0</v>
      </c>
      <c r="AR142" s="36">
        <v>3.5898944805194803</v>
      </c>
      <c r="AS142" s="31">
        <v>33932</v>
      </c>
      <c r="AT142" s="31">
        <v>8508</v>
      </c>
      <c r="AU142" s="31">
        <v>10633</v>
      </c>
    </row>
    <row r="143" spans="1:47" hidden="1" outlineLevel="2" x14ac:dyDescent="0.2">
      <c r="A143">
        <v>908111233</v>
      </c>
      <c r="B143" t="s">
        <v>536</v>
      </c>
      <c r="C143" s="1" t="s">
        <v>330</v>
      </c>
      <c r="D143" t="s">
        <v>299</v>
      </c>
      <c r="E143" s="31">
        <v>2734</v>
      </c>
      <c r="F143" s="31">
        <v>2270</v>
      </c>
      <c r="G143" s="33">
        <v>0</v>
      </c>
      <c r="H143" s="33">
        <v>0.74285999999999996</v>
      </c>
      <c r="I143" s="33">
        <v>0.57142999999999999</v>
      </c>
      <c r="J143" s="33">
        <v>0.22857</v>
      </c>
      <c r="K143">
        <v>131</v>
      </c>
      <c r="L143" s="1" t="s">
        <v>330</v>
      </c>
      <c r="M143" t="s">
        <v>299</v>
      </c>
      <c r="N143" s="31">
        <v>28751</v>
      </c>
      <c r="O143" s="32">
        <v>10.51609363569861</v>
      </c>
      <c r="P143" s="31">
        <v>31</v>
      </c>
      <c r="Q143" s="31">
        <v>0</v>
      </c>
      <c r="R143" s="31">
        <v>18438</v>
      </c>
      <c r="S143" s="32">
        <v>6.7439648866130213</v>
      </c>
      <c r="T143" s="32">
        <v>0.64129943306319781</v>
      </c>
      <c r="U143" s="31">
        <v>175</v>
      </c>
      <c r="V143" s="31">
        <v>109</v>
      </c>
      <c r="W143" s="31">
        <v>7</v>
      </c>
      <c r="X143">
        <v>131</v>
      </c>
      <c r="Y143" s="1" t="s">
        <v>330</v>
      </c>
      <c r="Z143" t="s">
        <v>299</v>
      </c>
      <c r="AA143" s="31">
        <v>2734</v>
      </c>
      <c r="AB143" s="31">
        <v>19806</v>
      </c>
      <c r="AC143" s="31">
        <v>14076</v>
      </c>
      <c r="AD143" s="31">
        <v>1680</v>
      </c>
      <c r="AE143" s="31">
        <v>28582</v>
      </c>
      <c r="AF143" s="31">
        <v>64144</v>
      </c>
      <c r="AG143" s="31">
        <v>4097</v>
      </c>
      <c r="AH143" s="31">
        <v>689</v>
      </c>
      <c r="AI143">
        <v>131</v>
      </c>
      <c r="AJ143" s="1" t="s">
        <v>330</v>
      </c>
      <c r="AK143" t="s">
        <v>299</v>
      </c>
      <c r="AL143" s="31">
        <v>2734</v>
      </c>
      <c r="AM143" s="31">
        <v>31282</v>
      </c>
      <c r="AN143" s="31">
        <v>7295</v>
      </c>
      <c r="AO143" s="31">
        <v>14944</v>
      </c>
      <c r="AP143" s="31">
        <v>53521</v>
      </c>
      <c r="AQ143" s="31">
        <v>0</v>
      </c>
      <c r="AR143" s="36">
        <v>2.7022619408260122</v>
      </c>
      <c r="AS143" s="31">
        <v>37765</v>
      </c>
      <c r="AT143" s="31">
        <v>14076</v>
      </c>
      <c r="AU143" s="31">
        <v>1680</v>
      </c>
    </row>
    <row r="144" spans="1:47" hidden="1" outlineLevel="2" x14ac:dyDescent="0.2">
      <c r="A144">
        <v>908111533</v>
      </c>
      <c r="B144" t="s">
        <v>536</v>
      </c>
      <c r="C144" s="1" t="s">
        <v>330</v>
      </c>
      <c r="D144" t="s">
        <v>300</v>
      </c>
      <c r="E144" s="31">
        <v>3835</v>
      </c>
      <c r="F144" s="31">
        <v>2779</v>
      </c>
      <c r="G144" s="33">
        <v>0</v>
      </c>
      <c r="H144" s="33">
        <v>0.77142999999999995</v>
      </c>
      <c r="I144" s="33">
        <v>0.91429000000000005</v>
      </c>
      <c r="J144" s="33">
        <v>0</v>
      </c>
      <c r="K144">
        <v>132</v>
      </c>
      <c r="L144" s="1" t="s">
        <v>330</v>
      </c>
      <c r="M144" t="s">
        <v>300</v>
      </c>
      <c r="N144" s="31">
        <v>20156</v>
      </c>
      <c r="O144" s="32">
        <v>5.2558018252933509</v>
      </c>
      <c r="P144" s="31">
        <v>27</v>
      </c>
      <c r="Q144" s="31">
        <v>0</v>
      </c>
      <c r="R144" s="31">
        <v>15805</v>
      </c>
      <c r="S144" s="32">
        <v>4.1212516297262063</v>
      </c>
      <c r="T144" s="32">
        <v>0.78413375669775753</v>
      </c>
      <c r="U144" s="31">
        <v>319</v>
      </c>
      <c r="V144" s="31">
        <v>393</v>
      </c>
      <c r="W144" s="31">
        <v>8</v>
      </c>
      <c r="X144">
        <v>132</v>
      </c>
      <c r="Y144" s="1" t="s">
        <v>330</v>
      </c>
      <c r="Z144" t="s">
        <v>300</v>
      </c>
      <c r="AA144" s="31">
        <v>3835</v>
      </c>
      <c r="AB144" s="31">
        <v>31178</v>
      </c>
      <c r="AC144" s="31">
        <v>20131</v>
      </c>
      <c r="AD144" s="31">
        <v>0</v>
      </c>
      <c r="AE144" s="31">
        <v>34576</v>
      </c>
      <c r="AF144" s="31">
        <v>85885</v>
      </c>
      <c r="AG144" s="31">
        <v>4800</v>
      </c>
      <c r="AH144" s="31">
        <v>0</v>
      </c>
      <c r="AI144">
        <v>132</v>
      </c>
      <c r="AJ144" s="1" t="s">
        <v>330</v>
      </c>
      <c r="AK144" t="s">
        <v>300</v>
      </c>
      <c r="AL144" s="31">
        <v>3835</v>
      </c>
      <c r="AM144" s="31">
        <v>36022</v>
      </c>
      <c r="AN144" s="31">
        <v>12314</v>
      </c>
      <c r="AO144" s="31">
        <v>35745</v>
      </c>
      <c r="AP144" s="31">
        <v>84081</v>
      </c>
      <c r="AQ144" s="31">
        <v>0</v>
      </c>
      <c r="AR144" s="36">
        <v>2.6968054397331453</v>
      </c>
      <c r="AS144" s="31">
        <v>63950</v>
      </c>
      <c r="AT144" s="31">
        <v>20131</v>
      </c>
      <c r="AU144" s="31">
        <v>0</v>
      </c>
    </row>
    <row r="145" spans="1:47" hidden="1" outlineLevel="2" x14ac:dyDescent="0.2">
      <c r="A145">
        <v>908111263</v>
      </c>
      <c r="B145" t="s">
        <v>536</v>
      </c>
      <c r="C145" s="1" t="s">
        <v>330</v>
      </c>
      <c r="D145" t="s">
        <v>301</v>
      </c>
      <c r="E145" s="31">
        <v>1769</v>
      </c>
      <c r="F145" s="31">
        <v>2666</v>
      </c>
      <c r="G145" s="33">
        <v>0</v>
      </c>
      <c r="H145" s="33">
        <v>0.82857000000000003</v>
      </c>
      <c r="I145" s="33">
        <v>0.6</v>
      </c>
      <c r="J145" s="33">
        <v>0</v>
      </c>
      <c r="K145">
        <v>133</v>
      </c>
      <c r="L145" s="1" t="s">
        <v>330</v>
      </c>
      <c r="M145" t="s">
        <v>301</v>
      </c>
      <c r="N145" s="31">
        <v>17582</v>
      </c>
      <c r="O145" s="32">
        <v>9.9389485585076311</v>
      </c>
      <c r="P145" s="31">
        <v>27</v>
      </c>
      <c r="Q145" s="31">
        <v>0</v>
      </c>
      <c r="R145" s="31">
        <v>22282</v>
      </c>
      <c r="S145" s="32">
        <v>12.595816845675524</v>
      </c>
      <c r="T145" s="32">
        <v>1.2673188488226594</v>
      </c>
      <c r="U145" s="31">
        <v>153</v>
      </c>
      <c r="V145" s="31">
        <v>37</v>
      </c>
      <c r="W145" s="31">
        <v>11</v>
      </c>
      <c r="X145">
        <v>133</v>
      </c>
      <c r="Y145" s="1" t="s">
        <v>330</v>
      </c>
      <c r="Z145" t="s">
        <v>301</v>
      </c>
      <c r="AA145" s="31">
        <v>1769</v>
      </c>
      <c r="AB145" s="31">
        <v>16384</v>
      </c>
      <c r="AC145" s="31">
        <v>11581</v>
      </c>
      <c r="AD145" s="31">
        <v>10479</v>
      </c>
      <c r="AE145" s="31">
        <v>37696</v>
      </c>
      <c r="AF145" s="31">
        <v>76140</v>
      </c>
      <c r="AG145" s="31">
        <v>500</v>
      </c>
      <c r="AH145" s="31">
        <v>10479</v>
      </c>
      <c r="AI145">
        <v>133</v>
      </c>
      <c r="AJ145" s="1" t="s">
        <v>330</v>
      </c>
      <c r="AK145" t="s">
        <v>301</v>
      </c>
      <c r="AL145" s="31">
        <v>1769</v>
      </c>
      <c r="AM145" s="31">
        <v>38950</v>
      </c>
      <c r="AN145" s="31">
        <v>9405</v>
      </c>
      <c r="AO145" s="31">
        <v>26876</v>
      </c>
      <c r="AP145" s="31">
        <v>75231</v>
      </c>
      <c r="AQ145" s="31">
        <v>0</v>
      </c>
      <c r="AR145" s="36">
        <v>4.59173583984375</v>
      </c>
      <c r="AS145" s="31">
        <v>53171</v>
      </c>
      <c r="AT145" s="31">
        <v>11581</v>
      </c>
      <c r="AU145" s="31">
        <v>10479</v>
      </c>
    </row>
    <row r="146" spans="1:47" hidden="1" outlineLevel="2" x14ac:dyDescent="0.2">
      <c r="A146">
        <v>908111325</v>
      </c>
      <c r="B146" t="s">
        <v>536</v>
      </c>
      <c r="C146" s="1" t="s">
        <v>330</v>
      </c>
      <c r="D146" t="s">
        <v>228</v>
      </c>
      <c r="E146" s="31">
        <v>2638</v>
      </c>
      <c r="F146" s="31">
        <v>1693</v>
      </c>
      <c r="G146" s="33">
        <v>0.94286000000000003</v>
      </c>
      <c r="H146" s="33">
        <v>0</v>
      </c>
      <c r="I146" s="33">
        <v>0.65713999999999995</v>
      </c>
      <c r="J146" s="33">
        <v>0</v>
      </c>
      <c r="K146">
        <v>134</v>
      </c>
      <c r="L146" s="1" t="s">
        <v>330</v>
      </c>
      <c r="M146" t="s">
        <v>228</v>
      </c>
      <c r="N146" s="31">
        <v>12913</v>
      </c>
      <c r="O146" s="32">
        <v>4.894996209249431</v>
      </c>
      <c r="P146" s="31">
        <v>20</v>
      </c>
      <c r="Q146" s="31">
        <v>0</v>
      </c>
      <c r="R146" s="31">
        <v>9150</v>
      </c>
      <c r="S146" s="32">
        <v>3.4685367702805157</v>
      </c>
      <c r="T146" s="32">
        <v>0.70858824440486334</v>
      </c>
      <c r="U146" s="31">
        <v>74</v>
      </c>
      <c r="V146" s="31">
        <v>5</v>
      </c>
      <c r="W146" s="31">
        <v>9</v>
      </c>
      <c r="X146">
        <v>134</v>
      </c>
      <c r="Y146" s="1" t="s">
        <v>330</v>
      </c>
      <c r="Z146" t="s">
        <v>228</v>
      </c>
      <c r="AA146" s="31">
        <v>2638</v>
      </c>
      <c r="AB146" s="31">
        <v>16484</v>
      </c>
      <c r="AC146" s="31">
        <v>13127</v>
      </c>
      <c r="AD146" s="31">
        <v>0</v>
      </c>
      <c r="AE146" s="31">
        <v>55585</v>
      </c>
      <c r="AF146" s="31">
        <v>85196</v>
      </c>
      <c r="AG146" s="31">
        <v>1200</v>
      </c>
      <c r="AH146" s="31">
        <v>0</v>
      </c>
      <c r="AI146">
        <v>134</v>
      </c>
      <c r="AJ146" s="1" t="s">
        <v>330</v>
      </c>
      <c r="AK146" t="s">
        <v>228</v>
      </c>
      <c r="AL146" s="31">
        <v>2638</v>
      </c>
      <c r="AM146" s="31">
        <v>35775</v>
      </c>
      <c r="AN146" s="31">
        <v>9750</v>
      </c>
      <c r="AO146" s="31">
        <v>32427</v>
      </c>
      <c r="AP146" s="31">
        <v>77952</v>
      </c>
      <c r="AQ146" s="31">
        <v>0</v>
      </c>
      <c r="AR146" s="36">
        <v>4.7289492841543312</v>
      </c>
      <c r="AS146" s="31">
        <v>64825</v>
      </c>
      <c r="AT146" s="31">
        <v>13127</v>
      </c>
      <c r="AU146" s="31">
        <v>0</v>
      </c>
    </row>
    <row r="147" spans="1:47" hidden="1" outlineLevel="2" x14ac:dyDescent="0.2">
      <c r="A147">
        <v>908111473</v>
      </c>
      <c r="B147" t="s">
        <v>536</v>
      </c>
      <c r="C147" s="1" t="s">
        <v>330</v>
      </c>
      <c r="D147" t="s">
        <v>667</v>
      </c>
      <c r="E147" s="31">
        <v>928</v>
      </c>
      <c r="F147" s="31">
        <v>871</v>
      </c>
      <c r="G147" s="33">
        <v>0</v>
      </c>
      <c r="H147" s="33">
        <v>0.85714000000000001</v>
      </c>
      <c r="I147" s="33">
        <v>0.2</v>
      </c>
      <c r="J147" s="33">
        <v>0</v>
      </c>
      <c r="K147">
        <v>135</v>
      </c>
      <c r="L147" s="1" t="s">
        <v>330</v>
      </c>
      <c r="M147" t="s">
        <v>667</v>
      </c>
      <c r="N147" s="31">
        <v>13282</v>
      </c>
      <c r="O147" s="32">
        <v>14.3125</v>
      </c>
      <c r="P147" s="31">
        <v>15</v>
      </c>
      <c r="Q147" s="31">
        <v>0</v>
      </c>
      <c r="R147" s="31">
        <v>3980</v>
      </c>
      <c r="S147" s="32">
        <v>4.2887931034482758</v>
      </c>
      <c r="T147" s="32">
        <v>0.29965366661647341</v>
      </c>
      <c r="U147" s="31">
        <v>88</v>
      </c>
      <c r="V147" s="31">
        <v>6</v>
      </c>
      <c r="W147" s="31">
        <v>4</v>
      </c>
      <c r="X147">
        <v>135</v>
      </c>
      <c r="Y147" s="1" t="s">
        <v>330</v>
      </c>
      <c r="Z147" t="s">
        <v>667</v>
      </c>
      <c r="AA147" s="31">
        <v>928</v>
      </c>
      <c r="AB147" s="31">
        <v>15709</v>
      </c>
      <c r="AC147" s="31">
        <v>8395</v>
      </c>
      <c r="AD147" s="31">
        <v>0</v>
      </c>
      <c r="AE147" s="31">
        <v>19372</v>
      </c>
      <c r="AF147" s="31">
        <v>43476</v>
      </c>
      <c r="AG147" s="31">
        <v>1500</v>
      </c>
      <c r="AH147" s="31">
        <v>0</v>
      </c>
      <c r="AI147">
        <v>135</v>
      </c>
      <c r="AJ147" s="1" t="s">
        <v>330</v>
      </c>
      <c r="AK147" t="s">
        <v>667</v>
      </c>
      <c r="AL147" s="31">
        <v>928</v>
      </c>
      <c r="AM147" s="31">
        <v>20017</v>
      </c>
      <c r="AN147" s="31">
        <v>8827</v>
      </c>
      <c r="AO147" s="31">
        <v>13615</v>
      </c>
      <c r="AP147" s="31">
        <v>42459</v>
      </c>
      <c r="AQ147" s="31">
        <v>0</v>
      </c>
      <c r="AR147" s="36">
        <v>2.7028455025781399</v>
      </c>
      <c r="AS147" s="31">
        <v>34064</v>
      </c>
      <c r="AT147" s="31">
        <v>8395</v>
      </c>
      <c r="AU147" s="31">
        <v>0</v>
      </c>
    </row>
    <row r="148" spans="1:47" outlineLevel="1" collapsed="1" x14ac:dyDescent="0.2">
      <c r="A148" t="s">
        <v>250</v>
      </c>
      <c r="B148" s="21" t="s">
        <v>827</v>
      </c>
      <c r="D148" t="s">
        <v>537</v>
      </c>
      <c r="E148" s="2">
        <v>143797</v>
      </c>
      <c r="F148" s="2">
        <v>37512</v>
      </c>
      <c r="G148" s="3">
        <v>9.7276199999999999</v>
      </c>
      <c r="H148" s="3">
        <v>8.3714199999999988</v>
      </c>
      <c r="I148" s="54">
        <v>20.19144</v>
      </c>
      <c r="J148" s="3">
        <v>1.9028499999999999</v>
      </c>
      <c r="M148" t="s">
        <v>537</v>
      </c>
      <c r="N148" s="2">
        <v>362296</v>
      </c>
      <c r="O148" s="3">
        <v>2.5194962342747069</v>
      </c>
      <c r="P148" s="2">
        <v>558</v>
      </c>
      <c r="Q148" s="2">
        <v>0</v>
      </c>
      <c r="R148" s="2">
        <v>356758</v>
      </c>
      <c r="S148" s="3">
        <v>2.4809836088374584</v>
      </c>
      <c r="T148" s="3">
        <v>0.98471415638041826</v>
      </c>
      <c r="U148" s="2">
        <v>6490</v>
      </c>
      <c r="V148" s="2">
        <v>2615</v>
      </c>
      <c r="W148" s="2">
        <v>145</v>
      </c>
      <c r="Z148" t="s">
        <v>537</v>
      </c>
      <c r="AA148" s="2">
        <v>143797</v>
      </c>
      <c r="AB148" s="4">
        <v>801070</v>
      </c>
      <c r="AC148" s="4">
        <v>820735</v>
      </c>
      <c r="AD148" s="4">
        <v>63124</v>
      </c>
      <c r="AE148" s="4">
        <v>551936</v>
      </c>
      <c r="AF148" s="2">
        <v>2236865</v>
      </c>
      <c r="AG148" s="2">
        <v>25097</v>
      </c>
      <c r="AH148" s="2">
        <v>61598</v>
      </c>
      <c r="AK148" t="s">
        <v>537</v>
      </c>
      <c r="AL148" s="2">
        <v>143797</v>
      </c>
      <c r="AM148" s="2">
        <v>1277141</v>
      </c>
      <c r="AN148" s="2">
        <v>303811</v>
      </c>
      <c r="AO148" s="2">
        <v>609985</v>
      </c>
      <c r="AP148" s="2">
        <v>2190937</v>
      </c>
      <c r="AQ148" s="2">
        <v>0</v>
      </c>
      <c r="AR148" s="44">
        <v>15.236319255617294</v>
      </c>
      <c r="AS148" s="2">
        <v>1307659</v>
      </c>
      <c r="AT148" s="2">
        <v>820735</v>
      </c>
      <c r="AU148" s="2">
        <v>62543</v>
      </c>
    </row>
    <row r="149" spans="1:47" hidden="1" outlineLevel="2" x14ac:dyDescent="0.2">
      <c r="A149">
        <v>910140053</v>
      </c>
      <c r="B149" t="s">
        <v>673</v>
      </c>
      <c r="C149" s="1" t="s">
        <v>328</v>
      </c>
      <c r="D149" t="s">
        <v>674</v>
      </c>
      <c r="E149" s="31">
        <v>0</v>
      </c>
      <c r="F149" s="31">
        <v>0</v>
      </c>
      <c r="G149" s="33">
        <v>0</v>
      </c>
      <c r="H149" s="33">
        <v>0</v>
      </c>
      <c r="I149" s="33">
        <v>0</v>
      </c>
      <c r="J149" s="33">
        <v>0</v>
      </c>
      <c r="K149">
        <v>140</v>
      </c>
      <c r="L149" s="1" t="s">
        <v>328</v>
      </c>
      <c r="M149" t="s">
        <v>674</v>
      </c>
      <c r="N149" s="31">
        <v>0</v>
      </c>
      <c r="O149" s="32">
        <v>0</v>
      </c>
      <c r="P149" s="31">
        <v>0</v>
      </c>
      <c r="Q149" s="31">
        <v>0</v>
      </c>
      <c r="R149" s="31">
        <v>0</v>
      </c>
      <c r="S149" s="32">
        <v>0</v>
      </c>
      <c r="T149" s="32">
        <v>0</v>
      </c>
      <c r="U149" s="31">
        <v>0</v>
      </c>
      <c r="V149" s="31">
        <v>0</v>
      </c>
      <c r="W149" s="31">
        <v>0</v>
      </c>
      <c r="X149">
        <v>140</v>
      </c>
      <c r="Y149" s="1" t="s">
        <v>328</v>
      </c>
      <c r="Z149" t="s">
        <v>674</v>
      </c>
      <c r="AA149" s="31">
        <v>0</v>
      </c>
      <c r="AB149" s="31">
        <v>10000</v>
      </c>
      <c r="AC149" s="31">
        <v>70825</v>
      </c>
      <c r="AD149" s="31">
        <v>0</v>
      </c>
      <c r="AE149" s="31">
        <v>12644</v>
      </c>
      <c r="AF149" s="31">
        <v>93469</v>
      </c>
      <c r="AG149" s="31">
        <v>0</v>
      </c>
      <c r="AH149" s="31">
        <v>0</v>
      </c>
      <c r="AI149">
        <v>140</v>
      </c>
      <c r="AJ149" s="1" t="s">
        <v>328</v>
      </c>
      <c r="AK149" t="s">
        <v>674</v>
      </c>
      <c r="AL149" s="31">
        <v>0</v>
      </c>
      <c r="AM149" s="31">
        <v>0</v>
      </c>
      <c r="AN149" s="31">
        <v>84341</v>
      </c>
      <c r="AO149" s="31">
        <v>3412</v>
      </c>
      <c r="AP149" s="31">
        <v>87753</v>
      </c>
      <c r="AQ149" s="31">
        <v>0</v>
      </c>
      <c r="AR149" s="36">
        <v>8.7752999999999997</v>
      </c>
      <c r="AS149" s="31">
        <v>16928</v>
      </c>
      <c r="AT149" s="31">
        <v>70825</v>
      </c>
      <c r="AU149" s="31">
        <v>0</v>
      </c>
    </row>
    <row r="150" spans="1:47" hidden="1" outlineLevel="2" x14ac:dyDescent="0.2">
      <c r="A150">
        <v>910140033</v>
      </c>
      <c r="B150" t="s">
        <v>673</v>
      </c>
      <c r="C150" s="1" t="s">
        <v>330</v>
      </c>
      <c r="D150" t="s">
        <v>675</v>
      </c>
      <c r="E150" s="31">
        <v>61894</v>
      </c>
      <c r="F150" s="31">
        <v>16300</v>
      </c>
      <c r="G150" s="33">
        <v>2</v>
      </c>
      <c r="H150" s="33">
        <v>1</v>
      </c>
      <c r="I150" s="33">
        <v>15.71429</v>
      </c>
      <c r="J150" s="33">
        <v>1.5714300000000001</v>
      </c>
      <c r="K150">
        <v>141</v>
      </c>
      <c r="L150" s="1" t="s">
        <v>330</v>
      </c>
      <c r="M150" t="s">
        <v>675</v>
      </c>
      <c r="N150" s="31">
        <v>114619</v>
      </c>
      <c r="O150" s="32">
        <v>1.8518596309820015</v>
      </c>
      <c r="P150" s="31">
        <v>62</v>
      </c>
      <c r="Q150" s="31">
        <v>0</v>
      </c>
      <c r="R150" s="31">
        <v>239053</v>
      </c>
      <c r="S150" s="32">
        <v>3.8622968300643037</v>
      </c>
      <c r="T150" s="32">
        <v>2.0856315270592134</v>
      </c>
      <c r="U150" s="31">
        <v>16098</v>
      </c>
      <c r="V150" s="31">
        <v>11425</v>
      </c>
      <c r="W150" s="31">
        <v>31</v>
      </c>
      <c r="X150">
        <v>141</v>
      </c>
      <c r="Y150" s="1" t="s">
        <v>330</v>
      </c>
      <c r="Z150" t="s">
        <v>675</v>
      </c>
      <c r="AA150" s="31">
        <v>61894</v>
      </c>
      <c r="AB150" s="31">
        <v>390775</v>
      </c>
      <c r="AC150" s="31">
        <v>228915</v>
      </c>
      <c r="AD150" s="31">
        <v>0</v>
      </c>
      <c r="AE150" s="31">
        <v>157913</v>
      </c>
      <c r="AF150" s="31">
        <v>777603</v>
      </c>
      <c r="AG150" s="31">
        <v>0</v>
      </c>
      <c r="AH150" s="31">
        <v>0</v>
      </c>
      <c r="AI150">
        <v>141</v>
      </c>
      <c r="AJ150" s="1" t="s">
        <v>330</v>
      </c>
      <c r="AK150" t="s">
        <v>675</v>
      </c>
      <c r="AL150" s="31">
        <v>61894</v>
      </c>
      <c r="AM150" s="31">
        <v>612086</v>
      </c>
      <c r="AN150" s="31">
        <v>73970</v>
      </c>
      <c r="AO150" s="31">
        <v>161437</v>
      </c>
      <c r="AP150" s="31">
        <v>847493</v>
      </c>
      <c r="AQ150" s="31">
        <v>0</v>
      </c>
      <c r="AR150" s="36">
        <v>2.1687492802763737</v>
      </c>
      <c r="AS150" s="31">
        <v>618578</v>
      </c>
      <c r="AT150" s="31">
        <v>228915</v>
      </c>
      <c r="AU150" s="31">
        <v>0</v>
      </c>
    </row>
    <row r="151" spans="1:47" hidden="1" outlineLevel="2" x14ac:dyDescent="0.2">
      <c r="A151">
        <v>910140933</v>
      </c>
      <c r="B151" t="s">
        <v>673</v>
      </c>
      <c r="C151" s="1" t="s">
        <v>330</v>
      </c>
      <c r="D151" t="s">
        <v>950</v>
      </c>
      <c r="E151" s="31">
        <v>92096</v>
      </c>
      <c r="F151" s="31">
        <v>35130</v>
      </c>
      <c r="G151" s="33">
        <v>11.1</v>
      </c>
      <c r="H151" s="33">
        <v>0</v>
      </c>
      <c r="I151" s="33">
        <v>18.925000000000001</v>
      </c>
      <c r="J151" s="33">
        <v>3.5249999999999999</v>
      </c>
      <c r="K151">
        <v>142</v>
      </c>
      <c r="L151" s="1" t="s">
        <v>330</v>
      </c>
      <c r="M151" t="s">
        <v>950</v>
      </c>
      <c r="N151" s="31">
        <v>171553</v>
      </c>
      <c r="O151" s="32">
        <v>1.8627627692842252</v>
      </c>
      <c r="P151" s="31">
        <v>158</v>
      </c>
      <c r="Q151" s="31">
        <v>46</v>
      </c>
      <c r="R151" s="31">
        <v>759005</v>
      </c>
      <c r="S151" s="32">
        <v>8.2414545691452403</v>
      </c>
      <c r="T151" s="32">
        <v>4.4243178492943871</v>
      </c>
      <c r="U151" s="31">
        <v>11376</v>
      </c>
      <c r="V151" s="31">
        <v>16520</v>
      </c>
      <c r="W151" s="31">
        <v>33</v>
      </c>
      <c r="X151">
        <v>142</v>
      </c>
      <c r="Y151" s="1" t="s">
        <v>330</v>
      </c>
      <c r="Z151" t="s">
        <v>950</v>
      </c>
      <c r="AA151" s="31">
        <v>92096</v>
      </c>
      <c r="AB151" s="31">
        <v>1661659</v>
      </c>
      <c r="AC151" s="31">
        <v>204120</v>
      </c>
      <c r="AD151" s="31">
        <v>3880</v>
      </c>
      <c r="AE151" s="31">
        <v>1026633</v>
      </c>
      <c r="AF151" s="31">
        <v>2896292</v>
      </c>
      <c r="AG151" s="31">
        <v>0</v>
      </c>
      <c r="AH151" s="31">
        <v>823</v>
      </c>
      <c r="AI151">
        <v>142</v>
      </c>
      <c r="AJ151" s="1" t="s">
        <v>330</v>
      </c>
      <c r="AK151" t="s">
        <v>950</v>
      </c>
      <c r="AL151" s="31">
        <v>92096</v>
      </c>
      <c r="AM151" s="31">
        <v>1607482</v>
      </c>
      <c r="AN151" s="31">
        <v>312034</v>
      </c>
      <c r="AO151" s="31">
        <v>672702</v>
      </c>
      <c r="AP151" s="31">
        <v>2592218</v>
      </c>
      <c r="AQ151" s="31">
        <v>0</v>
      </c>
      <c r="AR151" s="36">
        <v>1.5600180301734592</v>
      </c>
      <c r="AS151" s="31">
        <v>2384218</v>
      </c>
      <c r="AT151" s="31">
        <v>204120</v>
      </c>
      <c r="AU151" s="31">
        <v>3880</v>
      </c>
    </row>
    <row r="152" spans="1:47" outlineLevel="1" collapsed="1" x14ac:dyDescent="0.2">
      <c r="A152" t="s">
        <v>251</v>
      </c>
      <c r="B152" s="21" t="s">
        <v>828</v>
      </c>
      <c r="D152" t="s">
        <v>674</v>
      </c>
      <c r="E152" s="2">
        <v>153990</v>
      </c>
      <c r="F152" s="2">
        <v>51430</v>
      </c>
      <c r="G152" s="3">
        <v>13.1</v>
      </c>
      <c r="H152" s="3">
        <v>1</v>
      </c>
      <c r="I152" s="54">
        <v>34.639290000000003</v>
      </c>
      <c r="J152" s="3">
        <v>5.0964299999999998</v>
      </c>
      <c r="M152" t="s">
        <v>674</v>
      </c>
      <c r="N152" s="2">
        <v>286172</v>
      </c>
      <c r="O152" s="3">
        <v>1.8583804143126177</v>
      </c>
      <c r="P152" s="2">
        <v>220</v>
      </c>
      <c r="Q152" s="2">
        <v>46</v>
      </c>
      <c r="R152" s="2">
        <v>998058</v>
      </c>
      <c r="S152" s="3">
        <v>6.481316968634327</v>
      </c>
      <c r="T152" s="3">
        <v>3.4876158394252408</v>
      </c>
      <c r="U152" s="2">
        <v>27474</v>
      </c>
      <c r="V152" s="2">
        <v>27945</v>
      </c>
      <c r="W152" s="2">
        <v>64</v>
      </c>
      <c r="Z152" t="s">
        <v>674</v>
      </c>
      <c r="AA152" s="2">
        <v>153990</v>
      </c>
      <c r="AB152" s="4">
        <v>2062434</v>
      </c>
      <c r="AC152" s="4">
        <v>503860</v>
      </c>
      <c r="AD152" s="4">
        <v>3880</v>
      </c>
      <c r="AE152" s="4">
        <v>1197190</v>
      </c>
      <c r="AF152" s="2">
        <v>3767364</v>
      </c>
      <c r="AG152" s="2">
        <v>0</v>
      </c>
      <c r="AH152" s="2">
        <v>823</v>
      </c>
      <c r="AK152" t="s">
        <v>674</v>
      </c>
      <c r="AL152" s="2">
        <v>153990</v>
      </c>
      <c r="AM152" s="2">
        <v>2219568</v>
      </c>
      <c r="AN152" s="2">
        <v>470345</v>
      </c>
      <c r="AO152" s="2">
        <v>837551</v>
      </c>
      <c r="AP152" s="2">
        <v>3527464</v>
      </c>
      <c r="AQ152" s="2">
        <v>0</v>
      </c>
      <c r="AR152" s="44">
        <v>22.907097863497629</v>
      </c>
      <c r="AS152" s="2">
        <v>3019724</v>
      </c>
      <c r="AT152" s="2">
        <v>503860</v>
      </c>
      <c r="AU152" s="2">
        <v>3880</v>
      </c>
    </row>
    <row r="153" spans="1:47" hidden="1" outlineLevel="2" x14ac:dyDescent="0.2">
      <c r="A153">
        <v>924150063</v>
      </c>
      <c r="B153" t="s">
        <v>951</v>
      </c>
      <c r="C153" s="1" t="s">
        <v>328</v>
      </c>
      <c r="D153" t="s">
        <v>952</v>
      </c>
      <c r="E153" s="31">
        <v>78350</v>
      </c>
      <c r="F153" s="31">
        <v>58588</v>
      </c>
      <c r="G153" s="33">
        <v>26.68571</v>
      </c>
      <c r="H153" s="33">
        <v>1.14286</v>
      </c>
      <c r="I153" s="33">
        <v>68.257140000000007</v>
      </c>
      <c r="J153" s="33">
        <v>9.9428599999999996</v>
      </c>
      <c r="K153">
        <v>143</v>
      </c>
      <c r="L153" s="1" t="s">
        <v>328</v>
      </c>
      <c r="M153" t="s">
        <v>952</v>
      </c>
      <c r="N153" s="31">
        <v>429603</v>
      </c>
      <c r="O153" s="32">
        <v>5.4831269942565415</v>
      </c>
      <c r="P153" s="31">
        <v>315</v>
      </c>
      <c r="Q153" s="31">
        <v>46</v>
      </c>
      <c r="R153" s="31">
        <v>1619779</v>
      </c>
      <c r="S153" s="32">
        <v>20.673631142310146</v>
      </c>
      <c r="T153" s="32">
        <v>3.7704089589690946</v>
      </c>
      <c r="U153" s="31">
        <v>4255</v>
      </c>
      <c r="V153" s="31">
        <v>2192</v>
      </c>
      <c r="W153" s="31">
        <v>51</v>
      </c>
      <c r="X153">
        <v>143</v>
      </c>
      <c r="Y153" s="1" t="s">
        <v>328</v>
      </c>
      <c r="Z153" t="s">
        <v>952</v>
      </c>
      <c r="AA153" s="31">
        <v>78350</v>
      </c>
      <c r="AB153" s="31">
        <v>5559106</v>
      </c>
      <c r="AC153" s="31">
        <v>1129209</v>
      </c>
      <c r="AD153" s="31">
        <v>44160</v>
      </c>
      <c r="AE153" s="31">
        <v>507296</v>
      </c>
      <c r="AF153" s="31">
        <v>7239771</v>
      </c>
      <c r="AG153" s="31">
        <v>0</v>
      </c>
      <c r="AH153" s="31">
        <v>3844</v>
      </c>
      <c r="AI153">
        <v>143</v>
      </c>
      <c r="AJ153" s="1" t="s">
        <v>328</v>
      </c>
      <c r="AK153" t="s">
        <v>952</v>
      </c>
      <c r="AL153" s="31">
        <v>78350</v>
      </c>
      <c r="AM153" s="31">
        <v>4822186</v>
      </c>
      <c r="AN153" s="31">
        <v>1020385</v>
      </c>
      <c r="AO153" s="31">
        <v>1578491</v>
      </c>
      <c r="AP153" s="31">
        <v>7421062</v>
      </c>
      <c r="AQ153" s="31">
        <v>0</v>
      </c>
      <c r="AR153" s="36">
        <v>1.3349380278051903</v>
      </c>
      <c r="AS153" s="31">
        <v>6210762</v>
      </c>
      <c r="AT153" s="31">
        <v>1167110</v>
      </c>
      <c r="AU153" s="31">
        <v>43190</v>
      </c>
    </row>
    <row r="154" spans="1:47" hidden="1" outlineLevel="2" x14ac:dyDescent="0.2">
      <c r="A154">
        <v>924150033</v>
      </c>
      <c r="B154" t="s">
        <v>951</v>
      </c>
      <c r="C154" s="1" t="s">
        <v>330</v>
      </c>
      <c r="D154" t="s">
        <v>953</v>
      </c>
      <c r="E154" s="31">
        <v>3911</v>
      </c>
      <c r="F154" s="31">
        <v>850</v>
      </c>
      <c r="G154" s="33">
        <v>0</v>
      </c>
      <c r="H154" s="33">
        <v>0.68571000000000004</v>
      </c>
      <c r="I154" s="33">
        <v>1.4857100000000001</v>
      </c>
      <c r="J154" s="33">
        <v>0.14285999999999999</v>
      </c>
      <c r="K154">
        <v>144</v>
      </c>
      <c r="L154" s="1" t="s">
        <v>330</v>
      </c>
      <c r="M154" t="s">
        <v>953</v>
      </c>
      <c r="N154" s="31">
        <v>13033</v>
      </c>
      <c r="O154" s="32">
        <v>3.3323958066990538</v>
      </c>
      <c r="P154" s="31">
        <v>28</v>
      </c>
      <c r="Q154" s="31">
        <v>45</v>
      </c>
      <c r="R154" s="31">
        <v>28299</v>
      </c>
      <c r="S154" s="32">
        <v>7.2357453336742523</v>
      </c>
      <c r="T154" s="32">
        <v>2.1713343052251974</v>
      </c>
      <c r="U154" s="31">
        <v>28</v>
      </c>
      <c r="V154" s="31">
        <v>5</v>
      </c>
      <c r="W154" s="31">
        <v>7</v>
      </c>
      <c r="X154">
        <v>144</v>
      </c>
      <c r="Y154" s="1" t="s">
        <v>330</v>
      </c>
      <c r="Z154" t="s">
        <v>953</v>
      </c>
      <c r="AA154" s="31">
        <v>3911</v>
      </c>
      <c r="AB154" s="31">
        <v>20802</v>
      </c>
      <c r="AC154" s="31">
        <v>20990</v>
      </c>
      <c r="AD154" s="31">
        <v>0</v>
      </c>
      <c r="AE154" s="31">
        <v>43864</v>
      </c>
      <c r="AF154" s="31">
        <v>85656</v>
      </c>
      <c r="AG154" s="31">
        <v>0</v>
      </c>
      <c r="AH154" s="31">
        <v>0</v>
      </c>
      <c r="AI154">
        <v>144</v>
      </c>
      <c r="AJ154" s="1" t="s">
        <v>330</v>
      </c>
      <c r="AK154" t="s">
        <v>953</v>
      </c>
      <c r="AL154" s="31">
        <v>3911</v>
      </c>
      <c r="AM154" s="31">
        <v>43779</v>
      </c>
      <c r="AN154" s="31">
        <v>9526</v>
      </c>
      <c r="AO154" s="31">
        <v>25061</v>
      </c>
      <c r="AP154" s="31">
        <v>78366</v>
      </c>
      <c r="AQ154" s="31">
        <v>0</v>
      </c>
      <c r="AR154" s="36">
        <v>3.7672339198154026</v>
      </c>
      <c r="AS154" s="31">
        <v>57376</v>
      </c>
      <c r="AT154" s="31">
        <v>20990</v>
      </c>
      <c r="AU154" s="31">
        <v>0</v>
      </c>
    </row>
    <row r="155" spans="1:47" hidden="1" outlineLevel="2" x14ac:dyDescent="0.2">
      <c r="A155">
        <v>924151923</v>
      </c>
      <c r="B155" t="s">
        <v>951</v>
      </c>
      <c r="C155" s="1" t="s">
        <v>330</v>
      </c>
      <c r="D155" t="s">
        <v>954</v>
      </c>
      <c r="E155" s="31">
        <v>30080</v>
      </c>
      <c r="F155" s="31">
        <v>6803</v>
      </c>
      <c r="G155" s="33">
        <v>1.05714</v>
      </c>
      <c r="H155" s="33">
        <v>0</v>
      </c>
      <c r="I155" s="33">
        <v>7.1142899999999996</v>
      </c>
      <c r="J155" s="33">
        <v>0.77142999999999995</v>
      </c>
      <c r="K155">
        <v>145</v>
      </c>
      <c r="L155" s="1" t="s">
        <v>330</v>
      </c>
      <c r="M155" t="s">
        <v>954</v>
      </c>
      <c r="N155" s="31">
        <v>44283</v>
      </c>
      <c r="O155" s="32">
        <v>1.4721742021276596</v>
      </c>
      <c r="P155" s="31">
        <v>53</v>
      </c>
      <c r="Q155" s="31">
        <v>45</v>
      </c>
      <c r="R155" s="31">
        <v>136782</v>
      </c>
      <c r="S155" s="32">
        <v>4.547273936170213</v>
      </c>
      <c r="T155" s="32">
        <v>3.0888151209267667</v>
      </c>
      <c r="U155" s="31">
        <v>99</v>
      </c>
      <c r="V155" s="31">
        <v>69</v>
      </c>
      <c r="W155" s="31">
        <v>8</v>
      </c>
      <c r="X155">
        <v>145</v>
      </c>
      <c r="Y155" s="1" t="s">
        <v>330</v>
      </c>
      <c r="Z155" t="s">
        <v>954</v>
      </c>
      <c r="AA155" s="31">
        <v>30080</v>
      </c>
      <c r="AB155" s="31">
        <v>187722</v>
      </c>
      <c r="AC155" s="31">
        <v>89445</v>
      </c>
      <c r="AD155" s="31">
        <v>0</v>
      </c>
      <c r="AE155" s="31">
        <v>63910</v>
      </c>
      <c r="AF155" s="31">
        <v>341077</v>
      </c>
      <c r="AG155" s="31">
        <v>0</v>
      </c>
      <c r="AH155" s="31">
        <v>0</v>
      </c>
      <c r="AI155">
        <v>145</v>
      </c>
      <c r="AJ155" s="1" t="s">
        <v>330</v>
      </c>
      <c r="AK155" t="s">
        <v>954</v>
      </c>
      <c r="AL155" s="31">
        <v>30080</v>
      </c>
      <c r="AM155" s="31">
        <v>245977</v>
      </c>
      <c r="AN155" s="31">
        <v>49288</v>
      </c>
      <c r="AO155" s="31">
        <v>98072</v>
      </c>
      <c r="AP155" s="31">
        <v>393337</v>
      </c>
      <c r="AQ155" s="31">
        <v>6738</v>
      </c>
      <c r="AR155" s="36">
        <v>2.0953164786226441</v>
      </c>
      <c r="AS155" s="31">
        <v>303892</v>
      </c>
      <c r="AT155" s="31">
        <v>89445</v>
      </c>
      <c r="AU155" s="31">
        <v>0</v>
      </c>
    </row>
    <row r="156" spans="1:47" hidden="1" outlineLevel="2" x14ac:dyDescent="0.2">
      <c r="A156">
        <v>924150813</v>
      </c>
      <c r="B156" t="s">
        <v>951</v>
      </c>
      <c r="C156" s="1" t="s">
        <v>330</v>
      </c>
      <c r="D156" t="s">
        <v>586</v>
      </c>
      <c r="E156" s="31">
        <v>42932</v>
      </c>
      <c r="F156" s="31">
        <v>8801</v>
      </c>
      <c r="G156" s="33">
        <v>2</v>
      </c>
      <c r="H156" s="33">
        <v>0</v>
      </c>
      <c r="I156" s="33">
        <v>10.142860000000001</v>
      </c>
      <c r="J156" s="33">
        <v>0.57142999999999999</v>
      </c>
      <c r="K156">
        <v>146</v>
      </c>
      <c r="L156" s="1" t="s">
        <v>330</v>
      </c>
      <c r="M156" t="s">
        <v>586</v>
      </c>
      <c r="N156" s="31">
        <v>52625</v>
      </c>
      <c r="O156" s="32">
        <v>1.2257756452063728</v>
      </c>
      <c r="P156" s="31">
        <v>104</v>
      </c>
      <c r="Q156" s="31">
        <v>45</v>
      </c>
      <c r="R156" s="31">
        <v>194775</v>
      </c>
      <c r="S156" s="32">
        <v>4.5368256778160809</v>
      </c>
      <c r="T156" s="32">
        <v>3.7011876484560569</v>
      </c>
      <c r="U156" s="31">
        <v>160</v>
      </c>
      <c r="V156" s="31">
        <v>320</v>
      </c>
      <c r="W156" s="31">
        <v>11</v>
      </c>
      <c r="X156">
        <v>146</v>
      </c>
      <c r="Y156" s="1" t="s">
        <v>330</v>
      </c>
      <c r="Z156" t="s">
        <v>586</v>
      </c>
      <c r="AA156" s="31">
        <v>42932</v>
      </c>
      <c r="AB156" s="31">
        <v>463864</v>
      </c>
      <c r="AC156" s="31">
        <v>102440</v>
      </c>
      <c r="AD156" s="31">
        <v>0</v>
      </c>
      <c r="AE156" s="31">
        <v>295571</v>
      </c>
      <c r="AF156" s="31">
        <v>861875</v>
      </c>
      <c r="AG156" s="31">
        <v>0</v>
      </c>
      <c r="AH156" s="31">
        <v>0</v>
      </c>
      <c r="AI156">
        <v>146</v>
      </c>
      <c r="AJ156" s="1" t="s">
        <v>330</v>
      </c>
      <c r="AK156" t="s">
        <v>586</v>
      </c>
      <c r="AL156" s="31">
        <v>42932</v>
      </c>
      <c r="AM156" s="31">
        <v>541515</v>
      </c>
      <c r="AN156" s="31">
        <v>101711</v>
      </c>
      <c r="AO156" s="31">
        <v>188249</v>
      </c>
      <c r="AP156" s="31">
        <v>831475</v>
      </c>
      <c r="AQ156" s="31">
        <v>70606</v>
      </c>
      <c r="AR156" s="36">
        <v>1.7924973699187694</v>
      </c>
      <c r="AS156" s="31">
        <v>729035</v>
      </c>
      <c r="AT156" s="31">
        <v>102440</v>
      </c>
      <c r="AU156" s="31">
        <v>0</v>
      </c>
    </row>
    <row r="157" spans="1:47" hidden="1" outlineLevel="2" x14ac:dyDescent="0.2">
      <c r="A157">
        <v>924152045</v>
      </c>
      <c r="B157" t="s">
        <v>951</v>
      </c>
      <c r="C157" s="1" t="s">
        <v>330</v>
      </c>
      <c r="D157" t="s">
        <v>587</v>
      </c>
      <c r="E157" s="31">
        <v>9115</v>
      </c>
      <c r="F157" s="31">
        <v>1048</v>
      </c>
      <c r="G157" s="33">
        <v>2</v>
      </c>
      <c r="H157" s="33">
        <v>0</v>
      </c>
      <c r="I157" s="33">
        <v>1.2</v>
      </c>
      <c r="J157" s="33">
        <v>0.2</v>
      </c>
      <c r="K157">
        <v>147</v>
      </c>
      <c r="L157" s="1" t="s">
        <v>330</v>
      </c>
      <c r="M157" t="s">
        <v>587</v>
      </c>
      <c r="N157" s="31">
        <v>16330</v>
      </c>
      <c r="O157" s="32">
        <v>1.7915523861766318</v>
      </c>
      <c r="P157" s="31">
        <v>22</v>
      </c>
      <c r="Q157" s="31">
        <v>45</v>
      </c>
      <c r="R157" s="31">
        <v>41464</v>
      </c>
      <c r="S157" s="32">
        <v>4.5489851892484916</v>
      </c>
      <c r="T157" s="32">
        <v>2.5391304347826087</v>
      </c>
      <c r="U157" s="31">
        <v>48</v>
      </c>
      <c r="V157" s="31">
        <v>17</v>
      </c>
      <c r="W157" s="31">
        <v>3</v>
      </c>
      <c r="X157">
        <v>147</v>
      </c>
      <c r="Y157" s="1" t="s">
        <v>330</v>
      </c>
      <c r="Z157" t="s">
        <v>587</v>
      </c>
      <c r="AA157" s="31">
        <v>9115</v>
      </c>
      <c r="AB157" s="31">
        <v>132559</v>
      </c>
      <c r="AC157" s="31">
        <v>20219</v>
      </c>
      <c r="AD157" s="31">
        <v>0</v>
      </c>
      <c r="AE157" s="31">
        <v>60967</v>
      </c>
      <c r="AF157" s="31">
        <v>213745</v>
      </c>
      <c r="AG157" s="31">
        <v>0</v>
      </c>
      <c r="AH157" s="31">
        <v>0</v>
      </c>
      <c r="AI157">
        <v>147</v>
      </c>
      <c r="AJ157" s="1" t="s">
        <v>330</v>
      </c>
      <c r="AK157" t="s">
        <v>587</v>
      </c>
      <c r="AL157" s="31">
        <v>9115</v>
      </c>
      <c r="AM157" s="31">
        <v>128229</v>
      </c>
      <c r="AN157" s="31">
        <v>24646</v>
      </c>
      <c r="AO157" s="31">
        <v>54865</v>
      </c>
      <c r="AP157" s="31">
        <v>207740</v>
      </c>
      <c r="AQ157" s="31">
        <v>126919</v>
      </c>
      <c r="AR157" s="36">
        <v>1.5671512307727125</v>
      </c>
      <c r="AS157" s="31">
        <v>187521</v>
      </c>
      <c r="AT157" s="31">
        <v>20219</v>
      </c>
      <c r="AU157" s="31">
        <v>0</v>
      </c>
    </row>
    <row r="158" spans="1:47" hidden="1" outlineLevel="2" x14ac:dyDescent="0.2">
      <c r="A158">
        <v>924150182</v>
      </c>
      <c r="B158" t="s">
        <v>951</v>
      </c>
      <c r="C158" s="1" t="s">
        <v>330</v>
      </c>
      <c r="D158" t="s">
        <v>588</v>
      </c>
      <c r="E158" s="31">
        <v>47991</v>
      </c>
      <c r="F158" s="31">
        <v>6328</v>
      </c>
      <c r="G158" s="33">
        <v>1.31429</v>
      </c>
      <c r="H158" s="33">
        <v>0</v>
      </c>
      <c r="I158" s="33">
        <v>4.4571399999999999</v>
      </c>
      <c r="J158" s="33">
        <v>2.0857100000000002</v>
      </c>
      <c r="K158">
        <v>148</v>
      </c>
      <c r="L158" s="1" t="s">
        <v>330</v>
      </c>
      <c r="M158" t="s">
        <v>588</v>
      </c>
      <c r="N158" s="31">
        <v>45567</v>
      </c>
      <c r="O158" s="32">
        <v>0.94949052947427648</v>
      </c>
      <c r="P158" s="31">
        <v>15</v>
      </c>
      <c r="Q158" s="31">
        <v>45</v>
      </c>
      <c r="R158" s="31">
        <v>52696</v>
      </c>
      <c r="S158" s="32">
        <v>1.0980392156862746</v>
      </c>
      <c r="T158" s="32">
        <v>1.1564509403735159</v>
      </c>
      <c r="U158" s="31">
        <v>153</v>
      </c>
      <c r="V158" s="31">
        <v>60</v>
      </c>
      <c r="W158" s="31">
        <v>10</v>
      </c>
      <c r="X158">
        <v>148</v>
      </c>
      <c r="Y158" s="1" t="s">
        <v>330</v>
      </c>
      <c r="Z158" t="s">
        <v>588</v>
      </c>
      <c r="AA158" s="31">
        <v>47991</v>
      </c>
      <c r="AB158" s="31">
        <v>115273</v>
      </c>
      <c r="AC158" s="31">
        <v>102133</v>
      </c>
      <c r="AD158" s="31">
        <v>0</v>
      </c>
      <c r="AE158" s="31">
        <v>63540</v>
      </c>
      <c r="AF158" s="31">
        <v>280946</v>
      </c>
      <c r="AG158" s="31">
        <v>0</v>
      </c>
      <c r="AH158" s="31">
        <v>0</v>
      </c>
      <c r="AI158">
        <v>148</v>
      </c>
      <c r="AJ158" s="1" t="s">
        <v>330</v>
      </c>
      <c r="AK158" t="s">
        <v>588</v>
      </c>
      <c r="AL158" s="31">
        <v>47991</v>
      </c>
      <c r="AM158" s="31">
        <v>148911</v>
      </c>
      <c r="AN158" s="31">
        <v>28556</v>
      </c>
      <c r="AO158" s="31">
        <v>61737</v>
      </c>
      <c r="AP158" s="31">
        <v>239204</v>
      </c>
      <c r="AQ158" s="31">
        <v>0</v>
      </c>
      <c r="AR158" s="36">
        <v>2.0751086551057054</v>
      </c>
      <c r="AS158" s="31">
        <v>137071</v>
      </c>
      <c r="AT158" s="31">
        <v>102133</v>
      </c>
      <c r="AU158" s="31">
        <v>0</v>
      </c>
    </row>
    <row r="159" spans="1:47" hidden="1" outlineLevel="2" x14ac:dyDescent="0.2">
      <c r="A159">
        <v>924150213</v>
      </c>
      <c r="B159" t="s">
        <v>951</v>
      </c>
      <c r="C159" s="1" t="s">
        <v>330</v>
      </c>
      <c r="D159" t="s">
        <v>589</v>
      </c>
      <c r="E159" s="31">
        <v>43124</v>
      </c>
      <c r="F159" s="31">
        <v>6219</v>
      </c>
      <c r="G159" s="33">
        <v>1</v>
      </c>
      <c r="H159" s="33">
        <v>0</v>
      </c>
      <c r="I159" s="33">
        <v>6.1428599999999998</v>
      </c>
      <c r="J159" s="33">
        <v>0</v>
      </c>
      <c r="K159">
        <v>149</v>
      </c>
      <c r="L159" s="1" t="s">
        <v>330</v>
      </c>
      <c r="M159" t="s">
        <v>589</v>
      </c>
      <c r="N159" s="31">
        <v>32510</v>
      </c>
      <c r="O159" s="32">
        <v>0.75387255356645955</v>
      </c>
      <c r="P159" s="31">
        <v>47</v>
      </c>
      <c r="Q159" s="31">
        <v>45</v>
      </c>
      <c r="R159" s="31">
        <v>179088</v>
      </c>
      <c r="S159" s="32">
        <v>4.1528615156293478</v>
      </c>
      <c r="T159" s="32">
        <v>5.5087050138418947</v>
      </c>
      <c r="U159" s="31">
        <v>40</v>
      </c>
      <c r="V159" s="31">
        <v>229</v>
      </c>
      <c r="W159" s="31">
        <v>8</v>
      </c>
      <c r="X159">
        <v>149</v>
      </c>
      <c r="Y159" s="1" t="s">
        <v>330</v>
      </c>
      <c r="Z159" t="s">
        <v>589</v>
      </c>
      <c r="AA159" s="31">
        <v>43124</v>
      </c>
      <c r="AB159" s="31">
        <v>107117</v>
      </c>
      <c r="AC159" s="31">
        <v>71865</v>
      </c>
      <c r="AD159" s="31">
        <v>0</v>
      </c>
      <c r="AE159" s="31">
        <v>142694</v>
      </c>
      <c r="AF159" s="31">
        <v>321676</v>
      </c>
      <c r="AG159" s="31">
        <v>0</v>
      </c>
      <c r="AH159" s="31">
        <v>0</v>
      </c>
      <c r="AI159">
        <v>149</v>
      </c>
      <c r="AJ159" s="1" t="s">
        <v>330</v>
      </c>
      <c r="AK159" t="s">
        <v>589</v>
      </c>
      <c r="AL159" s="31">
        <v>43124</v>
      </c>
      <c r="AM159" s="31">
        <v>257314</v>
      </c>
      <c r="AN159" s="31">
        <v>55028</v>
      </c>
      <c r="AO159" s="31">
        <v>148688</v>
      </c>
      <c r="AP159" s="31">
        <v>461030</v>
      </c>
      <c r="AQ159" s="31">
        <v>113513</v>
      </c>
      <c r="AR159" s="36">
        <v>4.3039853618006481</v>
      </c>
      <c r="AS159" s="31">
        <v>389165</v>
      </c>
      <c r="AT159" s="31">
        <v>71865</v>
      </c>
      <c r="AU159" s="31">
        <v>0</v>
      </c>
    </row>
    <row r="160" spans="1:47" hidden="1" outlineLevel="2" x14ac:dyDescent="0.2">
      <c r="A160">
        <v>924150605</v>
      </c>
      <c r="B160" t="s">
        <v>951</v>
      </c>
      <c r="C160" s="1" t="s">
        <v>330</v>
      </c>
      <c r="D160" t="s">
        <v>590</v>
      </c>
      <c r="E160" s="31">
        <v>10477</v>
      </c>
      <c r="F160" s="31">
        <v>7755</v>
      </c>
      <c r="G160" s="33">
        <v>5.5428599999999992</v>
      </c>
      <c r="H160" s="33">
        <v>1</v>
      </c>
      <c r="I160" s="33">
        <v>8.8857099999999996</v>
      </c>
      <c r="J160" s="33">
        <v>0.94286000000000003</v>
      </c>
      <c r="K160">
        <v>150</v>
      </c>
      <c r="L160" s="1" t="s">
        <v>330</v>
      </c>
      <c r="M160" t="s">
        <v>590</v>
      </c>
      <c r="N160" s="31">
        <v>50582</v>
      </c>
      <c r="O160" s="32">
        <v>4.827908752505488</v>
      </c>
      <c r="P160" s="31">
        <v>73</v>
      </c>
      <c r="Q160" s="31">
        <v>45</v>
      </c>
      <c r="R160" s="31">
        <v>311673</v>
      </c>
      <c r="S160" s="32">
        <v>29.748305812732653</v>
      </c>
      <c r="T160" s="32">
        <v>6.1617373769325052</v>
      </c>
      <c r="U160" s="31">
        <v>335</v>
      </c>
      <c r="V160" s="31">
        <v>218</v>
      </c>
      <c r="W160" s="31">
        <v>21</v>
      </c>
      <c r="X160">
        <v>150</v>
      </c>
      <c r="Y160" s="1" t="s">
        <v>330</v>
      </c>
      <c r="Z160" t="s">
        <v>590</v>
      </c>
      <c r="AA160" s="31">
        <v>10477</v>
      </c>
      <c r="AB160" s="31">
        <v>758424</v>
      </c>
      <c r="AC160" s="31">
        <v>63757</v>
      </c>
      <c r="AD160" s="31">
        <v>0</v>
      </c>
      <c r="AE160" s="31">
        <v>196416</v>
      </c>
      <c r="AF160" s="31">
        <v>1018597</v>
      </c>
      <c r="AG160" s="31">
        <v>0</v>
      </c>
      <c r="AH160" s="31">
        <v>0</v>
      </c>
      <c r="AI160">
        <v>150</v>
      </c>
      <c r="AJ160" s="1" t="s">
        <v>330</v>
      </c>
      <c r="AK160" t="s">
        <v>590</v>
      </c>
      <c r="AL160" s="31">
        <v>10477</v>
      </c>
      <c r="AM160" s="31">
        <v>720800</v>
      </c>
      <c r="AN160" s="31">
        <v>158779</v>
      </c>
      <c r="AO160" s="31">
        <v>198290</v>
      </c>
      <c r="AP160" s="31">
        <v>1077869</v>
      </c>
      <c r="AQ160" s="31">
        <v>0</v>
      </c>
      <c r="AR160" s="36">
        <v>1.4211957954917038</v>
      </c>
      <c r="AS160" s="31">
        <v>1014112</v>
      </c>
      <c r="AT160" s="31">
        <v>63757</v>
      </c>
      <c r="AU160" s="31">
        <v>0</v>
      </c>
    </row>
    <row r="161" spans="1:47" hidden="1" outlineLevel="2" x14ac:dyDescent="0.2">
      <c r="A161">
        <v>924150753</v>
      </c>
      <c r="B161" t="s">
        <v>951</v>
      </c>
      <c r="C161" s="1" t="s">
        <v>330</v>
      </c>
      <c r="D161" t="s">
        <v>591</v>
      </c>
      <c r="E161" s="31">
        <v>17262</v>
      </c>
      <c r="F161" s="31">
        <v>3002</v>
      </c>
      <c r="G161" s="33">
        <v>0</v>
      </c>
      <c r="H161" s="33">
        <v>1.14286</v>
      </c>
      <c r="I161" s="33">
        <v>2.4285700000000001</v>
      </c>
      <c r="J161" s="33">
        <v>0.8</v>
      </c>
      <c r="K161">
        <v>151</v>
      </c>
      <c r="L161" s="1" t="s">
        <v>330</v>
      </c>
      <c r="M161" t="s">
        <v>591</v>
      </c>
      <c r="N161" s="31">
        <v>27186</v>
      </c>
      <c r="O161" s="32">
        <v>1.5749044143204727</v>
      </c>
      <c r="P161" s="31">
        <v>30</v>
      </c>
      <c r="Q161" s="31">
        <v>45</v>
      </c>
      <c r="R161" s="31">
        <v>67989</v>
      </c>
      <c r="S161" s="32">
        <v>3.9386513729579424</v>
      </c>
      <c r="T161" s="32">
        <v>2.5008828073273008</v>
      </c>
      <c r="U161" s="31">
        <v>116</v>
      </c>
      <c r="V161" s="31">
        <v>80</v>
      </c>
      <c r="W161" s="31">
        <v>6</v>
      </c>
      <c r="X161">
        <v>151</v>
      </c>
      <c r="Y161" s="1" t="s">
        <v>330</v>
      </c>
      <c r="Z161" t="s">
        <v>591</v>
      </c>
      <c r="AA161" s="31">
        <v>17262</v>
      </c>
      <c r="AB161" s="31">
        <v>61979</v>
      </c>
      <c r="AC161" s="31">
        <v>45686</v>
      </c>
      <c r="AD161" s="31">
        <v>0</v>
      </c>
      <c r="AE161" s="31">
        <v>76803</v>
      </c>
      <c r="AF161" s="31">
        <v>184468</v>
      </c>
      <c r="AG161" s="31">
        <v>0</v>
      </c>
      <c r="AH161" s="31">
        <v>0</v>
      </c>
      <c r="AI161">
        <v>151</v>
      </c>
      <c r="AJ161" s="1" t="s">
        <v>330</v>
      </c>
      <c r="AK161" t="s">
        <v>591</v>
      </c>
      <c r="AL161" s="31">
        <v>17262</v>
      </c>
      <c r="AM161" s="31">
        <v>114315</v>
      </c>
      <c r="AN161" s="31">
        <v>24160</v>
      </c>
      <c r="AO161" s="31">
        <v>34576</v>
      </c>
      <c r="AP161" s="31">
        <v>173051</v>
      </c>
      <c r="AQ161" s="31">
        <v>0</v>
      </c>
      <c r="AR161" s="36">
        <v>2.7920908694880522</v>
      </c>
      <c r="AS161" s="31">
        <v>127365</v>
      </c>
      <c r="AT161" s="31">
        <v>45686</v>
      </c>
      <c r="AU161" s="31">
        <v>0</v>
      </c>
    </row>
    <row r="162" spans="1:47" hidden="1" outlineLevel="2" x14ac:dyDescent="0.2">
      <c r="A162">
        <v>924150993</v>
      </c>
      <c r="B162" t="s">
        <v>951</v>
      </c>
      <c r="C162" s="1" t="s">
        <v>330</v>
      </c>
      <c r="D162" t="s">
        <v>592</v>
      </c>
      <c r="E162" s="31">
        <v>36923</v>
      </c>
      <c r="F162" s="31">
        <v>5750</v>
      </c>
      <c r="G162" s="33">
        <v>3.2</v>
      </c>
      <c r="H162" s="33">
        <v>0</v>
      </c>
      <c r="I162" s="33">
        <v>2.1066699999999998</v>
      </c>
      <c r="J162" s="33">
        <v>0</v>
      </c>
      <c r="K162">
        <v>152</v>
      </c>
      <c r="L162" s="1" t="s">
        <v>330</v>
      </c>
      <c r="M162" t="s">
        <v>592</v>
      </c>
      <c r="N162" s="31">
        <v>34370</v>
      </c>
      <c r="O162" s="32">
        <v>0.93085610595022072</v>
      </c>
      <c r="P162" s="31">
        <v>75</v>
      </c>
      <c r="Q162" s="31">
        <v>45</v>
      </c>
      <c r="R162" s="31">
        <v>87877</v>
      </c>
      <c r="S162" s="32">
        <v>2.380007041681337</v>
      </c>
      <c r="T162" s="32">
        <v>2.5567937154495199</v>
      </c>
      <c r="U162" s="31">
        <v>44</v>
      </c>
      <c r="V162" s="31">
        <v>82</v>
      </c>
      <c r="W162" s="31">
        <v>8</v>
      </c>
      <c r="X162">
        <v>152</v>
      </c>
      <c r="Y162" s="1" t="s">
        <v>330</v>
      </c>
      <c r="Z162" t="s">
        <v>592</v>
      </c>
      <c r="AA162" s="31">
        <v>36923</v>
      </c>
      <c r="AB162" s="31">
        <v>155691</v>
      </c>
      <c r="AC162" s="31">
        <v>53388</v>
      </c>
      <c r="AD162" s="31">
        <v>0</v>
      </c>
      <c r="AE162" s="31">
        <v>45849</v>
      </c>
      <c r="AF162" s="31">
        <v>254928</v>
      </c>
      <c r="AG162" s="31">
        <v>0</v>
      </c>
      <c r="AH162" s="31">
        <v>0</v>
      </c>
      <c r="AI162">
        <v>152</v>
      </c>
      <c r="AJ162" s="1" t="s">
        <v>330</v>
      </c>
      <c r="AK162" t="s">
        <v>592</v>
      </c>
      <c r="AL162" s="31">
        <v>36923</v>
      </c>
      <c r="AM162" s="31">
        <v>187063</v>
      </c>
      <c r="AN162" s="31">
        <v>32568</v>
      </c>
      <c r="AO162" s="31">
        <v>25384</v>
      </c>
      <c r="AP162" s="31">
        <v>245015</v>
      </c>
      <c r="AQ162" s="31">
        <v>0</v>
      </c>
      <c r="AR162" s="36">
        <v>1.5737261627197461</v>
      </c>
      <c r="AS162" s="31">
        <v>191627</v>
      </c>
      <c r="AT162" s="31">
        <v>53388</v>
      </c>
      <c r="AU162" s="31">
        <v>0</v>
      </c>
    </row>
    <row r="163" spans="1:47" hidden="1" outlineLevel="2" x14ac:dyDescent="0.2">
      <c r="A163">
        <v>924151173</v>
      </c>
      <c r="B163" t="s">
        <v>951</v>
      </c>
      <c r="C163" s="1" t="s">
        <v>330</v>
      </c>
      <c r="D163" t="s">
        <v>593</v>
      </c>
      <c r="E163" s="31">
        <v>25814</v>
      </c>
      <c r="F163" s="31">
        <v>6937</v>
      </c>
      <c r="G163" s="33">
        <v>2</v>
      </c>
      <c r="H163" s="33">
        <v>0</v>
      </c>
      <c r="I163" s="33">
        <v>5.13889</v>
      </c>
      <c r="J163" s="33">
        <v>0.55556000000000005</v>
      </c>
      <c r="K163">
        <v>153</v>
      </c>
      <c r="L163" s="1" t="s">
        <v>330</v>
      </c>
      <c r="M163" t="s">
        <v>593</v>
      </c>
      <c r="N163" s="31">
        <v>54594</v>
      </c>
      <c r="O163" s="32">
        <v>2.1148988920740681</v>
      </c>
      <c r="P163" s="31">
        <v>69</v>
      </c>
      <c r="Q163" s="31">
        <v>45</v>
      </c>
      <c r="R163" s="31">
        <v>117373</v>
      </c>
      <c r="S163" s="32">
        <v>4.5468737894165958</v>
      </c>
      <c r="T163" s="32">
        <v>2.1499249001721803</v>
      </c>
      <c r="U163" s="31">
        <v>91</v>
      </c>
      <c r="V163" s="31">
        <v>120</v>
      </c>
      <c r="W163" s="31">
        <v>10</v>
      </c>
      <c r="X163">
        <v>153</v>
      </c>
      <c r="Y163" s="1" t="s">
        <v>330</v>
      </c>
      <c r="Z163" t="s">
        <v>593</v>
      </c>
      <c r="AA163" s="31">
        <v>25814</v>
      </c>
      <c r="AB163" s="31">
        <v>79911</v>
      </c>
      <c r="AC163" s="31">
        <v>74500</v>
      </c>
      <c r="AD163" s="31">
        <v>0</v>
      </c>
      <c r="AE163" s="31">
        <v>93000</v>
      </c>
      <c r="AF163" s="31">
        <v>247411</v>
      </c>
      <c r="AG163" s="31">
        <v>0</v>
      </c>
      <c r="AH163" s="31">
        <v>0</v>
      </c>
      <c r="AI163">
        <v>153</v>
      </c>
      <c r="AJ163" s="1" t="s">
        <v>330</v>
      </c>
      <c r="AK163" t="s">
        <v>593</v>
      </c>
      <c r="AL163" s="31">
        <v>25814</v>
      </c>
      <c r="AM163" s="31">
        <v>214317</v>
      </c>
      <c r="AN163" s="31">
        <v>45714</v>
      </c>
      <c r="AO163" s="31">
        <v>168486</v>
      </c>
      <c r="AP163" s="31">
        <v>428517</v>
      </c>
      <c r="AQ163" s="31">
        <v>16698</v>
      </c>
      <c r="AR163" s="36">
        <v>5.362428201374029</v>
      </c>
      <c r="AS163" s="31">
        <v>354017</v>
      </c>
      <c r="AT163" s="31">
        <v>74500</v>
      </c>
      <c r="AU163" s="31">
        <v>0</v>
      </c>
    </row>
    <row r="164" spans="1:47" hidden="1" outlineLevel="2" x14ac:dyDescent="0.2">
      <c r="A164">
        <v>924151203</v>
      </c>
      <c r="B164" t="s">
        <v>951</v>
      </c>
      <c r="C164" s="1" t="s">
        <v>330</v>
      </c>
      <c r="D164" t="s">
        <v>584</v>
      </c>
      <c r="E164" s="31">
        <v>13089</v>
      </c>
      <c r="F164" s="31">
        <v>2687</v>
      </c>
      <c r="G164" s="33">
        <v>1</v>
      </c>
      <c r="H164" s="33">
        <v>0</v>
      </c>
      <c r="I164" s="33">
        <v>2.8571399999999998</v>
      </c>
      <c r="J164" s="33">
        <v>0.42857000000000001</v>
      </c>
      <c r="K164">
        <v>154</v>
      </c>
      <c r="L164" s="1" t="s">
        <v>330</v>
      </c>
      <c r="M164" t="s">
        <v>584</v>
      </c>
      <c r="N164" s="31">
        <v>30795</v>
      </c>
      <c r="O164" s="32">
        <v>2.3527389410955766</v>
      </c>
      <c r="P164" s="31">
        <v>17</v>
      </c>
      <c r="Q164" s="31">
        <v>45</v>
      </c>
      <c r="R164" s="31">
        <v>57764</v>
      </c>
      <c r="S164" s="32">
        <v>4.4131713652685463</v>
      </c>
      <c r="T164" s="32">
        <v>1.8757590517941225</v>
      </c>
      <c r="U164" s="31">
        <v>112</v>
      </c>
      <c r="V164" s="31">
        <v>80</v>
      </c>
      <c r="W164" s="31">
        <v>8</v>
      </c>
      <c r="X164">
        <v>154</v>
      </c>
      <c r="Y164" s="1" t="s">
        <v>330</v>
      </c>
      <c r="Z164" t="s">
        <v>584</v>
      </c>
      <c r="AA164" s="31">
        <v>13089</v>
      </c>
      <c r="AB164" s="31">
        <v>53658</v>
      </c>
      <c r="AC164" s="31">
        <v>46216</v>
      </c>
      <c r="AD164" s="31">
        <v>0</v>
      </c>
      <c r="AE164" s="31">
        <v>96546</v>
      </c>
      <c r="AF164" s="31">
        <v>196420</v>
      </c>
      <c r="AG164" s="31">
        <v>0</v>
      </c>
      <c r="AH164" s="31">
        <v>0</v>
      </c>
      <c r="AI164">
        <v>154</v>
      </c>
      <c r="AJ164" s="1" t="s">
        <v>330</v>
      </c>
      <c r="AK164" t="s">
        <v>584</v>
      </c>
      <c r="AL164" s="31">
        <v>13089</v>
      </c>
      <c r="AM164" s="31">
        <v>110140</v>
      </c>
      <c r="AN164" s="31">
        <v>17942</v>
      </c>
      <c r="AO164" s="31">
        <v>40180</v>
      </c>
      <c r="AP164" s="31">
        <v>168262</v>
      </c>
      <c r="AQ164" s="31">
        <v>0</v>
      </c>
      <c r="AR164" s="36">
        <v>3.1358231764135822</v>
      </c>
      <c r="AS164" s="31">
        <v>122046</v>
      </c>
      <c r="AT164" s="31">
        <v>46216</v>
      </c>
      <c r="AU164" s="31">
        <v>0</v>
      </c>
    </row>
    <row r="165" spans="1:47" hidden="1" outlineLevel="2" x14ac:dyDescent="0.2">
      <c r="A165">
        <v>924151293</v>
      </c>
      <c r="B165" t="s">
        <v>951</v>
      </c>
      <c r="C165" s="1" t="s">
        <v>330</v>
      </c>
      <c r="D165" t="s">
        <v>585</v>
      </c>
      <c r="E165" s="31">
        <v>37706</v>
      </c>
      <c r="F165" s="31">
        <v>11082</v>
      </c>
      <c r="G165" s="33">
        <v>4</v>
      </c>
      <c r="H165" s="33">
        <v>0</v>
      </c>
      <c r="I165" s="33">
        <v>10.085710000000001</v>
      </c>
      <c r="J165" s="33">
        <v>1.17143</v>
      </c>
      <c r="K165">
        <v>155</v>
      </c>
      <c r="L165" s="1" t="s">
        <v>330</v>
      </c>
      <c r="M165" t="s">
        <v>585</v>
      </c>
      <c r="N165" s="31">
        <v>60412</v>
      </c>
      <c r="O165" s="32">
        <v>1.6021853285949186</v>
      </c>
      <c r="P165" s="31">
        <v>86</v>
      </c>
      <c r="Q165" s="31">
        <v>45</v>
      </c>
      <c r="R165" s="31">
        <v>219290</v>
      </c>
      <c r="S165" s="32">
        <v>5.8157852861613533</v>
      </c>
      <c r="T165" s="32">
        <v>3.6299079653049064</v>
      </c>
      <c r="U165" s="31">
        <v>117</v>
      </c>
      <c r="V165" s="31">
        <v>118</v>
      </c>
      <c r="W165" s="31">
        <v>18</v>
      </c>
      <c r="X165">
        <v>155</v>
      </c>
      <c r="Y165" s="1" t="s">
        <v>330</v>
      </c>
      <c r="Z165" t="s">
        <v>585</v>
      </c>
      <c r="AA165" s="31">
        <v>37706</v>
      </c>
      <c r="AB165" s="31">
        <v>635026</v>
      </c>
      <c r="AC165" s="31">
        <v>87985</v>
      </c>
      <c r="AD165" s="31">
        <v>0</v>
      </c>
      <c r="AE165" s="31">
        <v>246462</v>
      </c>
      <c r="AF165" s="31">
        <v>969473</v>
      </c>
      <c r="AG165" s="31">
        <v>555305</v>
      </c>
      <c r="AH165" s="31">
        <v>0</v>
      </c>
      <c r="AI165">
        <v>155</v>
      </c>
      <c r="AJ165" s="1" t="s">
        <v>330</v>
      </c>
      <c r="AK165" t="s">
        <v>585</v>
      </c>
      <c r="AL165" s="31">
        <v>37706</v>
      </c>
      <c r="AM165" s="31">
        <v>705343</v>
      </c>
      <c r="AN165" s="31">
        <v>119965</v>
      </c>
      <c r="AO165" s="31">
        <v>152341</v>
      </c>
      <c r="AP165" s="31">
        <v>977649</v>
      </c>
      <c r="AQ165" s="31">
        <v>0</v>
      </c>
      <c r="AR165" s="36">
        <v>1.5395416880568669</v>
      </c>
      <c r="AS165" s="31">
        <v>889664</v>
      </c>
      <c r="AT165" s="31">
        <v>87985</v>
      </c>
      <c r="AU165" s="31">
        <v>0</v>
      </c>
    </row>
    <row r="166" spans="1:47" hidden="1" outlineLevel="2" x14ac:dyDescent="0.2">
      <c r="A166">
        <v>924151473</v>
      </c>
      <c r="B166" t="s">
        <v>951</v>
      </c>
      <c r="C166" s="1" t="s">
        <v>330</v>
      </c>
      <c r="D166" t="s">
        <v>119</v>
      </c>
      <c r="E166" s="31">
        <v>10144</v>
      </c>
      <c r="F166" s="31">
        <v>2857</v>
      </c>
      <c r="G166" s="33">
        <v>1.5428599999999999</v>
      </c>
      <c r="H166" s="33">
        <v>0</v>
      </c>
      <c r="I166" s="33">
        <v>1.82857</v>
      </c>
      <c r="J166" s="33">
        <v>0</v>
      </c>
      <c r="K166">
        <v>156</v>
      </c>
      <c r="L166" s="1" t="s">
        <v>330</v>
      </c>
      <c r="M166" t="s">
        <v>119</v>
      </c>
      <c r="N166" s="31">
        <v>17062</v>
      </c>
      <c r="O166" s="32">
        <v>1.6819794952681388</v>
      </c>
      <c r="P166" s="31">
        <v>25</v>
      </c>
      <c r="Q166" s="31">
        <v>45</v>
      </c>
      <c r="R166" s="31">
        <v>40905</v>
      </c>
      <c r="S166" s="32">
        <v>4.0324329652996846</v>
      </c>
      <c r="T166" s="32">
        <v>2.3974328918063534</v>
      </c>
      <c r="U166" s="31">
        <v>11</v>
      </c>
      <c r="V166" s="31">
        <v>33</v>
      </c>
      <c r="W166" s="31">
        <v>6</v>
      </c>
      <c r="X166">
        <v>156</v>
      </c>
      <c r="Y166" s="1" t="s">
        <v>330</v>
      </c>
      <c r="Z166" t="s">
        <v>119</v>
      </c>
      <c r="AA166" s="31">
        <v>10144</v>
      </c>
      <c r="AB166" s="31">
        <v>48138</v>
      </c>
      <c r="AC166" s="31">
        <v>29501</v>
      </c>
      <c r="AD166" s="31">
        <v>0</v>
      </c>
      <c r="AE166" s="31">
        <v>35562</v>
      </c>
      <c r="AF166" s="31">
        <v>113201</v>
      </c>
      <c r="AG166" s="31">
        <v>0</v>
      </c>
      <c r="AH166" s="31">
        <v>0</v>
      </c>
      <c r="AI166">
        <v>156</v>
      </c>
      <c r="AJ166" s="1" t="s">
        <v>330</v>
      </c>
      <c r="AK166" t="s">
        <v>119</v>
      </c>
      <c r="AL166" s="31">
        <v>10144</v>
      </c>
      <c r="AM166" s="31">
        <v>85678</v>
      </c>
      <c r="AN166" s="31">
        <v>12789</v>
      </c>
      <c r="AO166" s="31">
        <v>21799</v>
      </c>
      <c r="AP166" s="31">
        <v>120266</v>
      </c>
      <c r="AQ166" s="31">
        <v>20</v>
      </c>
      <c r="AR166" s="36">
        <v>2.4983588848726579</v>
      </c>
      <c r="AS166" s="31">
        <v>90765</v>
      </c>
      <c r="AT166" s="31">
        <v>29501</v>
      </c>
      <c r="AU166" s="31">
        <v>0</v>
      </c>
    </row>
    <row r="167" spans="1:47" hidden="1" outlineLevel="2" x14ac:dyDescent="0.2">
      <c r="A167">
        <v>924151535</v>
      </c>
      <c r="B167" t="s">
        <v>951</v>
      </c>
      <c r="C167" s="1" t="s">
        <v>330</v>
      </c>
      <c r="D167" t="s">
        <v>506</v>
      </c>
      <c r="E167" s="31">
        <v>34580</v>
      </c>
      <c r="F167" s="31">
        <v>12374</v>
      </c>
      <c r="G167" s="33">
        <v>7.3684200000000004</v>
      </c>
      <c r="H167" s="33">
        <v>0</v>
      </c>
      <c r="I167" s="33">
        <v>11.15789</v>
      </c>
      <c r="J167" s="33">
        <v>2.5</v>
      </c>
      <c r="K167">
        <v>157</v>
      </c>
      <c r="L167" s="1" t="s">
        <v>330</v>
      </c>
      <c r="M167" t="s">
        <v>506</v>
      </c>
      <c r="N167" s="31">
        <v>122560</v>
      </c>
      <c r="O167" s="32">
        <v>3.5442452284557548</v>
      </c>
      <c r="P167" s="31">
        <v>231</v>
      </c>
      <c r="Q167" s="31">
        <v>45</v>
      </c>
      <c r="R167" s="31">
        <v>371133</v>
      </c>
      <c r="S167" s="32">
        <v>10.732591093117408</v>
      </c>
      <c r="T167" s="32">
        <v>3.0281739556135769</v>
      </c>
      <c r="U167" s="31">
        <v>249</v>
      </c>
      <c r="V167" s="31">
        <v>452</v>
      </c>
      <c r="W167" s="31">
        <v>45</v>
      </c>
      <c r="X167">
        <v>157</v>
      </c>
      <c r="Y167" s="1" t="s">
        <v>330</v>
      </c>
      <c r="Z167" t="s">
        <v>506</v>
      </c>
      <c r="AA167" s="31">
        <v>34580</v>
      </c>
      <c r="AB167" s="31">
        <v>1298230</v>
      </c>
      <c r="AC167" s="31">
        <v>99578</v>
      </c>
      <c r="AD167" s="31">
        <v>0</v>
      </c>
      <c r="AE167" s="31">
        <v>221601</v>
      </c>
      <c r="AF167" s="31">
        <v>1619409</v>
      </c>
      <c r="AG167" s="31">
        <v>0</v>
      </c>
      <c r="AH167" s="31">
        <v>0</v>
      </c>
      <c r="AI167">
        <v>157</v>
      </c>
      <c r="AJ167" s="1" t="s">
        <v>330</v>
      </c>
      <c r="AK167" t="s">
        <v>506</v>
      </c>
      <c r="AL167" s="31">
        <v>34580</v>
      </c>
      <c r="AM167" s="31">
        <v>1055705</v>
      </c>
      <c r="AN167" s="31">
        <v>177744</v>
      </c>
      <c r="AO167" s="31">
        <v>304730</v>
      </c>
      <c r="AP167" s="31">
        <v>1538179</v>
      </c>
      <c r="AQ167" s="31">
        <v>0</v>
      </c>
      <c r="AR167" s="36">
        <v>1.1848278040100753</v>
      </c>
      <c r="AS167" s="31">
        <v>1438601</v>
      </c>
      <c r="AT167" s="31">
        <v>99578</v>
      </c>
      <c r="AU167" s="31">
        <v>0</v>
      </c>
    </row>
    <row r="168" spans="1:47" hidden="1" outlineLevel="2" x14ac:dyDescent="0.2">
      <c r="A168">
        <v>924151833</v>
      </c>
      <c r="B168" t="s">
        <v>951</v>
      </c>
      <c r="C168" s="1" t="s">
        <v>330</v>
      </c>
      <c r="D168" t="s">
        <v>507</v>
      </c>
      <c r="E168" s="31">
        <v>57388</v>
      </c>
      <c r="F168" s="31">
        <v>8189</v>
      </c>
      <c r="G168" s="33">
        <v>1.2285699999999999</v>
      </c>
      <c r="H168" s="33">
        <v>0</v>
      </c>
      <c r="I168" s="33">
        <v>6.3714300000000001</v>
      </c>
      <c r="J168" s="33">
        <v>0.85714000000000001</v>
      </c>
      <c r="K168">
        <v>158</v>
      </c>
      <c r="L168" s="1" t="s">
        <v>330</v>
      </c>
      <c r="M168" t="s">
        <v>507</v>
      </c>
      <c r="N168" s="31">
        <v>48834</v>
      </c>
      <c r="O168" s="32">
        <v>0.85094444831672122</v>
      </c>
      <c r="P168" s="31">
        <v>68</v>
      </c>
      <c r="Q168" s="31">
        <v>45</v>
      </c>
      <c r="R168" s="31">
        <v>161549</v>
      </c>
      <c r="S168" s="32">
        <v>2.8150310169373389</v>
      </c>
      <c r="T168" s="32">
        <v>3.3081254863414835</v>
      </c>
      <c r="U168" s="31">
        <v>48</v>
      </c>
      <c r="V168" s="31">
        <v>112</v>
      </c>
      <c r="W168" s="31">
        <v>9</v>
      </c>
      <c r="X168">
        <v>158</v>
      </c>
      <c r="Y168" s="1" t="s">
        <v>330</v>
      </c>
      <c r="Z168" t="s">
        <v>507</v>
      </c>
      <c r="AA168" s="31">
        <v>57388</v>
      </c>
      <c r="AB168" s="31">
        <v>236770</v>
      </c>
      <c r="AC168" s="31">
        <v>89802</v>
      </c>
      <c r="AD168" s="31">
        <v>0</v>
      </c>
      <c r="AE168" s="31">
        <v>223623</v>
      </c>
      <c r="AF168" s="31">
        <v>550195</v>
      </c>
      <c r="AG168" s="31">
        <v>0</v>
      </c>
      <c r="AH168" s="31">
        <v>2520</v>
      </c>
      <c r="AI168">
        <v>158</v>
      </c>
      <c r="AJ168" s="1" t="s">
        <v>330</v>
      </c>
      <c r="AK168" t="s">
        <v>507</v>
      </c>
      <c r="AL168" s="31">
        <v>57388</v>
      </c>
      <c r="AM168" s="31">
        <v>325739</v>
      </c>
      <c r="AN168" s="31">
        <v>74139</v>
      </c>
      <c r="AO168" s="31">
        <v>173355</v>
      </c>
      <c r="AP168" s="31">
        <v>573233</v>
      </c>
      <c r="AQ168" s="31">
        <v>0</v>
      </c>
      <c r="AR168" s="36">
        <v>2.4210541876082274</v>
      </c>
      <c r="AS168" s="31">
        <v>485951</v>
      </c>
      <c r="AT168" s="31">
        <v>87282</v>
      </c>
      <c r="AU168" s="31">
        <v>0</v>
      </c>
    </row>
    <row r="169" spans="1:47" outlineLevel="1" collapsed="1" x14ac:dyDescent="0.2">
      <c r="A169" t="s">
        <v>252</v>
      </c>
      <c r="B169" s="21" t="s">
        <v>348</v>
      </c>
      <c r="D169" t="s">
        <v>952</v>
      </c>
      <c r="E169" s="2">
        <v>498886</v>
      </c>
      <c r="F169" s="2">
        <v>149270</v>
      </c>
      <c r="G169" s="3">
        <v>59.93985</v>
      </c>
      <c r="H169" s="3">
        <v>3.9714299999999998</v>
      </c>
      <c r="I169" s="54">
        <v>149.66058000000001</v>
      </c>
      <c r="J169" s="3">
        <v>20.969850000000005</v>
      </c>
      <c r="M169" t="s">
        <v>952</v>
      </c>
      <c r="N169" s="2">
        <v>1080346</v>
      </c>
      <c r="O169" s="3">
        <v>2.1655167713666046</v>
      </c>
      <c r="P169" s="2">
        <v>1258</v>
      </c>
      <c r="Q169" s="2">
        <v>721</v>
      </c>
      <c r="R169" s="2">
        <v>3688436</v>
      </c>
      <c r="S169" s="3">
        <v>7.3933443712591655</v>
      </c>
      <c r="T169" s="3">
        <v>3.4141247341129599</v>
      </c>
      <c r="U169" s="2">
        <v>5906</v>
      </c>
      <c r="V169" s="2">
        <v>4187</v>
      </c>
      <c r="W169" s="2">
        <v>229</v>
      </c>
      <c r="Z169" t="s">
        <v>952</v>
      </c>
      <c r="AA169" s="2">
        <v>498886</v>
      </c>
      <c r="AB169" s="4">
        <v>9914270</v>
      </c>
      <c r="AC169" s="4">
        <v>2126714</v>
      </c>
      <c r="AD169" s="4">
        <v>44160</v>
      </c>
      <c r="AE169" s="4">
        <v>2413704</v>
      </c>
      <c r="AF169" s="2">
        <v>14498848</v>
      </c>
      <c r="AG169" s="2">
        <v>555305</v>
      </c>
      <c r="AH169" s="2">
        <v>6364</v>
      </c>
      <c r="AK169" t="s">
        <v>952</v>
      </c>
      <c r="AL169" s="2">
        <v>498886</v>
      </c>
      <c r="AM169" s="2">
        <v>9707011</v>
      </c>
      <c r="AN169" s="2">
        <v>1952940</v>
      </c>
      <c r="AO169" s="2">
        <v>3274304</v>
      </c>
      <c r="AP169" s="2">
        <v>14934255</v>
      </c>
      <c r="AQ169" s="2">
        <v>334494</v>
      </c>
      <c r="AR169" s="44">
        <v>29.935205638161825</v>
      </c>
      <c r="AS169" s="2">
        <v>12728970</v>
      </c>
      <c r="AT169" s="2">
        <v>2162095</v>
      </c>
      <c r="AU169" s="2">
        <v>43190</v>
      </c>
    </row>
    <row r="170" spans="1:47" hidden="1" outlineLevel="2" x14ac:dyDescent="0.2">
      <c r="A170">
        <v>906160153</v>
      </c>
      <c r="B170" t="s">
        <v>508</v>
      </c>
      <c r="C170" s="1" t="s">
        <v>328</v>
      </c>
      <c r="D170" t="s">
        <v>509</v>
      </c>
      <c r="E170" s="31">
        <v>0</v>
      </c>
      <c r="F170" s="31" t="s">
        <v>1032</v>
      </c>
      <c r="G170" s="33">
        <v>0</v>
      </c>
      <c r="H170" s="33">
        <v>0</v>
      </c>
      <c r="I170" s="33">
        <v>0</v>
      </c>
      <c r="J170" s="33">
        <v>0</v>
      </c>
      <c r="K170">
        <v>159</v>
      </c>
      <c r="L170" s="1" t="s">
        <v>328</v>
      </c>
      <c r="M170" t="s">
        <v>509</v>
      </c>
      <c r="N170" s="31">
        <v>859</v>
      </c>
      <c r="O170" s="32">
        <v>0</v>
      </c>
      <c r="P170" s="31">
        <v>0</v>
      </c>
      <c r="Q170" s="31">
        <v>0</v>
      </c>
      <c r="R170" s="31">
        <v>0</v>
      </c>
      <c r="S170" s="32">
        <v>0</v>
      </c>
      <c r="T170" s="32">
        <v>0</v>
      </c>
      <c r="U170" s="31">
        <v>0</v>
      </c>
      <c r="V170" s="31">
        <v>0</v>
      </c>
      <c r="W170" s="31">
        <v>0</v>
      </c>
      <c r="X170">
        <v>159</v>
      </c>
      <c r="Y170" s="1" t="s">
        <v>328</v>
      </c>
      <c r="Z170" t="s">
        <v>509</v>
      </c>
      <c r="AA170" s="31">
        <v>0</v>
      </c>
      <c r="AB170" s="31">
        <v>18917</v>
      </c>
      <c r="AC170" s="31">
        <v>28978</v>
      </c>
      <c r="AD170" s="31">
        <v>0</v>
      </c>
      <c r="AE170" s="31">
        <v>369</v>
      </c>
      <c r="AF170" s="31">
        <v>48264</v>
      </c>
      <c r="AG170" s="31" t="s">
        <v>1032</v>
      </c>
      <c r="AH170" s="31">
        <v>0</v>
      </c>
      <c r="AI170">
        <v>159</v>
      </c>
      <c r="AJ170" s="1" t="s">
        <v>328</v>
      </c>
      <c r="AK170" t="s">
        <v>509</v>
      </c>
      <c r="AL170" s="31">
        <v>0</v>
      </c>
      <c r="AM170" s="31">
        <v>30512</v>
      </c>
      <c r="AN170" s="31">
        <v>12931</v>
      </c>
      <c r="AO170" s="31">
        <v>4269</v>
      </c>
      <c r="AP170" s="31">
        <v>47712</v>
      </c>
      <c r="AQ170" s="31">
        <v>0</v>
      </c>
      <c r="AR170" s="36">
        <v>2.5221758206903844</v>
      </c>
      <c r="AS170" s="31">
        <v>18734</v>
      </c>
      <c r="AT170" s="31">
        <v>28978</v>
      </c>
      <c r="AU170" s="31">
        <v>0</v>
      </c>
    </row>
    <row r="171" spans="1:47" hidden="1" outlineLevel="2" x14ac:dyDescent="0.2">
      <c r="A171">
        <v>906160185</v>
      </c>
      <c r="B171" t="s">
        <v>508</v>
      </c>
      <c r="C171" s="1" t="s">
        <v>330</v>
      </c>
      <c r="D171" t="s">
        <v>510</v>
      </c>
      <c r="E171" s="31">
        <v>20821</v>
      </c>
      <c r="F171" s="31">
        <v>10781</v>
      </c>
      <c r="G171" s="33">
        <v>1.4285699999999999</v>
      </c>
      <c r="H171" s="33">
        <v>3.1428600000000002</v>
      </c>
      <c r="I171" s="33">
        <v>3.7142900000000001</v>
      </c>
      <c r="J171" s="33">
        <v>0.8</v>
      </c>
      <c r="K171">
        <v>160</v>
      </c>
      <c r="L171" s="1" t="s">
        <v>330</v>
      </c>
      <c r="M171" t="s">
        <v>510</v>
      </c>
      <c r="N171" s="31">
        <v>69008</v>
      </c>
      <c r="O171" s="32">
        <v>3.3143460928869892</v>
      </c>
      <c r="P171" s="31">
        <v>75</v>
      </c>
      <c r="Q171" s="31">
        <v>63</v>
      </c>
      <c r="R171" s="31">
        <v>106666</v>
      </c>
      <c r="S171" s="32">
        <v>5.1230008164833585</v>
      </c>
      <c r="T171" s="32">
        <v>1.545704845814978</v>
      </c>
      <c r="U171" s="31">
        <v>584</v>
      </c>
      <c r="V171" s="31">
        <v>295</v>
      </c>
      <c r="W171" s="31">
        <v>19</v>
      </c>
      <c r="X171">
        <v>160</v>
      </c>
      <c r="Y171" s="1" t="s">
        <v>330</v>
      </c>
      <c r="Z171" t="s">
        <v>510</v>
      </c>
      <c r="AA171" s="31">
        <v>20821</v>
      </c>
      <c r="AB171" s="31">
        <v>53735</v>
      </c>
      <c r="AC171" s="31">
        <v>56377</v>
      </c>
      <c r="AD171" s="31">
        <v>4771</v>
      </c>
      <c r="AE171" s="31">
        <v>160078</v>
      </c>
      <c r="AF171" s="31">
        <v>274961</v>
      </c>
      <c r="AG171" s="31">
        <v>0</v>
      </c>
      <c r="AH171" s="31">
        <v>4771</v>
      </c>
      <c r="AI171">
        <v>160</v>
      </c>
      <c r="AJ171" s="1" t="s">
        <v>330</v>
      </c>
      <c r="AK171" t="s">
        <v>510</v>
      </c>
      <c r="AL171" s="31">
        <v>20821</v>
      </c>
      <c r="AM171" s="31">
        <v>133624</v>
      </c>
      <c r="AN171" s="31">
        <v>26863</v>
      </c>
      <c r="AO171" s="31">
        <v>65328</v>
      </c>
      <c r="AP171" s="31">
        <v>225815</v>
      </c>
      <c r="AQ171" s="31">
        <v>0</v>
      </c>
      <c r="AR171" s="36">
        <v>4.2023820601097981</v>
      </c>
      <c r="AS171" s="31">
        <v>164667</v>
      </c>
      <c r="AT171" s="31">
        <v>56377</v>
      </c>
      <c r="AU171" s="31">
        <v>4771</v>
      </c>
    </row>
    <row r="172" spans="1:47" hidden="1" outlineLevel="2" x14ac:dyDescent="0.2">
      <c r="A172">
        <v>906160813</v>
      </c>
      <c r="B172" t="s">
        <v>508</v>
      </c>
      <c r="C172" s="1" t="s">
        <v>330</v>
      </c>
      <c r="D172" t="s">
        <v>511</v>
      </c>
      <c r="E172" s="31">
        <v>5319</v>
      </c>
      <c r="F172" s="31">
        <v>2871</v>
      </c>
      <c r="G172" s="33">
        <v>1</v>
      </c>
      <c r="H172" s="33">
        <v>1</v>
      </c>
      <c r="I172" s="33">
        <v>0.57142999999999999</v>
      </c>
      <c r="J172" s="33">
        <v>0</v>
      </c>
      <c r="K172">
        <v>161</v>
      </c>
      <c r="L172" s="1" t="s">
        <v>330</v>
      </c>
      <c r="M172" t="s">
        <v>511</v>
      </c>
      <c r="N172" s="31">
        <v>21811</v>
      </c>
      <c r="O172" s="32">
        <v>4.1005828163188571</v>
      </c>
      <c r="P172" s="31">
        <v>30</v>
      </c>
      <c r="Q172" s="31">
        <v>0</v>
      </c>
      <c r="R172" s="31">
        <v>13562</v>
      </c>
      <c r="S172" s="32">
        <v>2.5497273923669863</v>
      </c>
      <c r="T172" s="32">
        <v>0.62179634129567651</v>
      </c>
      <c r="U172" s="31">
        <v>216</v>
      </c>
      <c r="V172" s="31">
        <v>33</v>
      </c>
      <c r="W172" s="31">
        <v>10</v>
      </c>
      <c r="X172">
        <v>161</v>
      </c>
      <c r="Y172" s="1" t="s">
        <v>330</v>
      </c>
      <c r="Z172" t="s">
        <v>511</v>
      </c>
      <c r="AA172" s="31">
        <v>5319</v>
      </c>
      <c r="AB172" s="31">
        <v>5942</v>
      </c>
      <c r="AC172" s="31">
        <v>19097</v>
      </c>
      <c r="AD172" s="31">
        <v>0</v>
      </c>
      <c r="AE172" s="31">
        <v>99280</v>
      </c>
      <c r="AF172" s="31">
        <v>124319</v>
      </c>
      <c r="AG172" s="31">
        <v>150</v>
      </c>
      <c r="AH172" s="31">
        <v>0</v>
      </c>
      <c r="AI172">
        <v>161</v>
      </c>
      <c r="AJ172" s="1" t="s">
        <v>330</v>
      </c>
      <c r="AK172" t="s">
        <v>511</v>
      </c>
      <c r="AL172" s="31">
        <v>5319</v>
      </c>
      <c r="AM172" s="31">
        <v>71827</v>
      </c>
      <c r="AN172" s="31">
        <v>12237</v>
      </c>
      <c r="AO172" s="31">
        <v>43199</v>
      </c>
      <c r="AP172" s="31">
        <v>127263</v>
      </c>
      <c r="AQ172" s="31">
        <v>0</v>
      </c>
      <c r="AR172" s="36">
        <v>21.417536183103334</v>
      </c>
      <c r="AS172" s="31">
        <v>108166</v>
      </c>
      <c r="AT172" s="31">
        <v>19097</v>
      </c>
      <c r="AU172" s="31">
        <v>0</v>
      </c>
    </row>
    <row r="173" spans="1:47" hidden="1" outlineLevel="2" x14ac:dyDescent="0.2">
      <c r="A173">
        <v>906160303</v>
      </c>
      <c r="B173" t="s">
        <v>508</v>
      </c>
      <c r="C173" s="1" t="s">
        <v>330</v>
      </c>
      <c r="D173" t="s">
        <v>512</v>
      </c>
      <c r="E173" s="31">
        <v>5114</v>
      </c>
      <c r="F173" s="31">
        <v>875</v>
      </c>
      <c r="G173" s="33">
        <v>0</v>
      </c>
      <c r="H173" s="33">
        <v>1</v>
      </c>
      <c r="I173" s="33">
        <v>0.57142999999999999</v>
      </c>
      <c r="J173" s="33">
        <v>0</v>
      </c>
      <c r="K173">
        <v>162</v>
      </c>
      <c r="L173" s="1" t="s">
        <v>330</v>
      </c>
      <c r="M173" t="s">
        <v>512</v>
      </c>
      <c r="N173" s="31">
        <v>15872</v>
      </c>
      <c r="O173" s="32">
        <v>3.1036370746969104</v>
      </c>
      <c r="P173" s="31">
        <v>16</v>
      </c>
      <c r="Q173" s="31">
        <v>66</v>
      </c>
      <c r="R173" s="31">
        <v>14048</v>
      </c>
      <c r="S173" s="32">
        <v>2.7469691044192412</v>
      </c>
      <c r="T173" s="32">
        <v>0.88508064516129037</v>
      </c>
      <c r="U173" s="31">
        <v>64</v>
      </c>
      <c r="V173" s="31">
        <v>271</v>
      </c>
      <c r="W173" s="31">
        <v>5</v>
      </c>
      <c r="X173">
        <v>162</v>
      </c>
      <c r="Y173" s="1" t="s">
        <v>330</v>
      </c>
      <c r="Z173" t="s">
        <v>512</v>
      </c>
      <c r="AA173" s="31">
        <v>5114</v>
      </c>
      <c r="AB173" s="31">
        <v>5784</v>
      </c>
      <c r="AC173" s="31">
        <v>15008</v>
      </c>
      <c r="AD173" s="31">
        <v>2348</v>
      </c>
      <c r="AE173" s="31">
        <v>27394</v>
      </c>
      <c r="AF173" s="31">
        <v>50534</v>
      </c>
      <c r="AG173" s="31">
        <v>600</v>
      </c>
      <c r="AH173" s="31">
        <v>0</v>
      </c>
      <c r="AI173">
        <v>162</v>
      </c>
      <c r="AJ173" s="1" t="s">
        <v>330</v>
      </c>
      <c r="AK173" t="s">
        <v>512</v>
      </c>
      <c r="AL173" s="31">
        <v>5114</v>
      </c>
      <c r="AM173" s="31">
        <v>48468</v>
      </c>
      <c r="AN173" s="31">
        <v>9890</v>
      </c>
      <c r="AO173" s="31">
        <v>13960</v>
      </c>
      <c r="AP173" s="31">
        <v>72318</v>
      </c>
      <c r="AQ173" s="31">
        <v>0</v>
      </c>
      <c r="AR173" s="36">
        <v>12.503112033195022</v>
      </c>
      <c r="AS173" s="31">
        <v>57310</v>
      </c>
      <c r="AT173" s="31">
        <v>15008</v>
      </c>
      <c r="AU173" s="31">
        <v>0</v>
      </c>
    </row>
    <row r="174" spans="1:47" hidden="1" outlineLevel="2" x14ac:dyDescent="0.2">
      <c r="A174">
        <v>906160393</v>
      </c>
      <c r="B174" t="s">
        <v>508</v>
      </c>
      <c r="C174" s="1" t="s">
        <v>330</v>
      </c>
      <c r="D174" t="s">
        <v>513</v>
      </c>
      <c r="E174" s="31">
        <v>7615</v>
      </c>
      <c r="F174" s="31">
        <v>1621</v>
      </c>
      <c r="G174" s="33">
        <v>0</v>
      </c>
      <c r="H174" s="33">
        <v>1</v>
      </c>
      <c r="I174" s="33">
        <v>1.8</v>
      </c>
      <c r="J174" s="33">
        <v>0.14285999999999999</v>
      </c>
      <c r="K174">
        <v>163</v>
      </c>
      <c r="L174" s="1" t="s">
        <v>330</v>
      </c>
      <c r="M174" t="s">
        <v>513</v>
      </c>
      <c r="N174" s="31">
        <v>18694</v>
      </c>
      <c r="O174" s="32">
        <v>2.4548916611950098</v>
      </c>
      <c r="P174" s="31">
        <v>42</v>
      </c>
      <c r="Q174" s="31">
        <v>63</v>
      </c>
      <c r="R174" s="31">
        <v>21187</v>
      </c>
      <c r="S174" s="32">
        <v>2.7822718319107027</v>
      </c>
      <c r="T174" s="32">
        <v>1.1333582967797153</v>
      </c>
      <c r="U174" s="31">
        <v>226</v>
      </c>
      <c r="V174" s="31">
        <v>269</v>
      </c>
      <c r="W174" s="31">
        <v>7</v>
      </c>
      <c r="X174">
        <v>163</v>
      </c>
      <c r="Y174" s="1" t="s">
        <v>330</v>
      </c>
      <c r="Z174" t="s">
        <v>513</v>
      </c>
      <c r="AA174" s="31">
        <v>7615</v>
      </c>
      <c r="AB174" s="31">
        <v>16949</v>
      </c>
      <c r="AC174" s="31">
        <v>22612</v>
      </c>
      <c r="AD174" s="31">
        <v>0</v>
      </c>
      <c r="AE174" s="31">
        <v>328742</v>
      </c>
      <c r="AF174" s="31">
        <v>368303</v>
      </c>
      <c r="AG174" s="31">
        <v>0</v>
      </c>
      <c r="AH174" s="31">
        <v>0</v>
      </c>
      <c r="AI174">
        <v>163</v>
      </c>
      <c r="AJ174" s="1" t="s">
        <v>330</v>
      </c>
      <c r="AK174" t="s">
        <v>513</v>
      </c>
      <c r="AL174" s="31">
        <v>7615</v>
      </c>
      <c r="AM174" s="31">
        <v>67004</v>
      </c>
      <c r="AN174" s="31">
        <v>12762</v>
      </c>
      <c r="AO174" s="31">
        <v>32577</v>
      </c>
      <c r="AP174" s="31">
        <v>112343</v>
      </c>
      <c r="AQ174" s="31">
        <v>0</v>
      </c>
      <c r="AR174" s="36">
        <v>6.6282966546698923</v>
      </c>
      <c r="AS174" s="31">
        <v>89731</v>
      </c>
      <c r="AT174" s="31">
        <v>22612</v>
      </c>
      <c r="AU174" s="31">
        <v>0</v>
      </c>
    </row>
    <row r="175" spans="1:47" hidden="1" outlineLevel="2" x14ac:dyDescent="0.2">
      <c r="A175">
        <v>906160603</v>
      </c>
      <c r="B175" t="s">
        <v>508</v>
      </c>
      <c r="C175" s="1" t="s">
        <v>330</v>
      </c>
      <c r="D175" t="s">
        <v>514</v>
      </c>
      <c r="E175" s="31">
        <v>7991</v>
      </c>
      <c r="F175" s="31">
        <v>2222</v>
      </c>
      <c r="G175" s="33">
        <v>0</v>
      </c>
      <c r="H175" s="33">
        <v>1.06667</v>
      </c>
      <c r="I175" s="33">
        <v>1.6</v>
      </c>
      <c r="J175" s="33">
        <v>1.06667</v>
      </c>
      <c r="K175">
        <v>164</v>
      </c>
      <c r="L175" s="1" t="s">
        <v>330</v>
      </c>
      <c r="M175" t="s">
        <v>514</v>
      </c>
      <c r="N175" s="31">
        <v>18551</v>
      </c>
      <c r="O175" s="32">
        <v>2.3214866725065697</v>
      </c>
      <c r="P175" s="31">
        <v>37</v>
      </c>
      <c r="Q175" s="31">
        <v>63</v>
      </c>
      <c r="R175" s="31">
        <v>22760</v>
      </c>
      <c r="S175" s="32">
        <v>2.8482042297584784</v>
      </c>
      <c r="T175" s="32">
        <v>1.2268880383806804</v>
      </c>
      <c r="U175" s="31">
        <v>124</v>
      </c>
      <c r="V175" s="31">
        <v>215</v>
      </c>
      <c r="W175" s="31">
        <v>8</v>
      </c>
      <c r="X175">
        <v>164</v>
      </c>
      <c r="Y175" s="1" t="s">
        <v>330</v>
      </c>
      <c r="Z175" t="s">
        <v>514</v>
      </c>
      <c r="AA175" s="31">
        <v>7991</v>
      </c>
      <c r="AB175" s="31">
        <v>4912</v>
      </c>
      <c r="AC175" s="31">
        <v>22919</v>
      </c>
      <c r="AD175" s="31">
        <v>0</v>
      </c>
      <c r="AE175" s="31">
        <v>68311</v>
      </c>
      <c r="AF175" s="31">
        <v>96142</v>
      </c>
      <c r="AG175" s="31">
        <v>0</v>
      </c>
      <c r="AH175" s="31">
        <v>0</v>
      </c>
      <c r="AI175">
        <v>164</v>
      </c>
      <c r="AJ175" s="1" t="s">
        <v>330</v>
      </c>
      <c r="AK175" t="s">
        <v>514</v>
      </c>
      <c r="AL175" s="31">
        <v>7991</v>
      </c>
      <c r="AM175" s="31">
        <v>70608</v>
      </c>
      <c r="AN175" s="31">
        <v>13640</v>
      </c>
      <c r="AO175" s="31">
        <v>25167</v>
      </c>
      <c r="AP175" s="31">
        <v>109415</v>
      </c>
      <c r="AQ175" s="31">
        <v>0</v>
      </c>
      <c r="AR175" s="36">
        <v>22.275040716612377</v>
      </c>
      <c r="AS175" s="31">
        <v>86106</v>
      </c>
      <c r="AT175" s="31">
        <v>22919</v>
      </c>
      <c r="AU175" s="31">
        <v>390</v>
      </c>
    </row>
    <row r="176" spans="1:47" outlineLevel="1" collapsed="1" x14ac:dyDescent="0.2">
      <c r="A176" t="s">
        <v>253</v>
      </c>
      <c r="B176" s="21" t="s">
        <v>829</v>
      </c>
      <c r="D176" t="s">
        <v>509</v>
      </c>
      <c r="E176" s="2">
        <v>46860</v>
      </c>
      <c r="F176" s="2">
        <v>18370</v>
      </c>
      <c r="G176" s="3">
        <v>2.4285699999999997</v>
      </c>
      <c r="H176" s="3">
        <v>7.2095300000000009</v>
      </c>
      <c r="I176" s="54">
        <v>8.2571500000000011</v>
      </c>
      <c r="J176" s="3">
        <v>2.0095299999999998</v>
      </c>
      <c r="M176" t="s">
        <v>509</v>
      </c>
      <c r="N176" s="2">
        <v>144795</v>
      </c>
      <c r="O176" s="3">
        <v>3.0899487836107555</v>
      </c>
      <c r="P176" s="2">
        <v>200</v>
      </c>
      <c r="Q176" s="2">
        <v>255</v>
      </c>
      <c r="R176" s="2">
        <v>178223</v>
      </c>
      <c r="S176" s="3">
        <v>3.8033077251387111</v>
      </c>
      <c r="T176" s="3">
        <v>1.2308643254256018</v>
      </c>
      <c r="U176" s="2">
        <v>1214</v>
      </c>
      <c r="V176" s="2">
        <v>1083</v>
      </c>
      <c r="W176" s="2">
        <v>49</v>
      </c>
      <c r="Z176" t="s">
        <v>509</v>
      </c>
      <c r="AA176" s="2">
        <v>46860</v>
      </c>
      <c r="AB176" s="4">
        <v>106239</v>
      </c>
      <c r="AC176" s="4">
        <v>164991</v>
      </c>
      <c r="AD176" s="4">
        <v>7119</v>
      </c>
      <c r="AE176" s="4">
        <v>684174</v>
      </c>
      <c r="AF176" s="2">
        <v>962523</v>
      </c>
      <c r="AG176" s="2">
        <v>750</v>
      </c>
      <c r="AH176" s="2">
        <v>4771</v>
      </c>
      <c r="AK176" t="s">
        <v>509</v>
      </c>
      <c r="AL176" s="2">
        <v>46860</v>
      </c>
      <c r="AM176" s="2">
        <v>422043</v>
      </c>
      <c r="AN176" s="2">
        <v>88323</v>
      </c>
      <c r="AO176" s="2">
        <v>184500</v>
      </c>
      <c r="AP176" s="2">
        <v>694866</v>
      </c>
      <c r="AQ176" s="2">
        <v>0</v>
      </c>
      <c r="AR176" s="44">
        <v>14.828553137003841</v>
      </c>
      <c r="AS176" s="2">
        <v>524714</v>
      </c>
      <c r="AT176" s="2">
        <v>164991</v>
      </c>
      <c r="AU176" s="2">
        <v>5161</v>
      </c>
    </row>
    <row r="177" spans="1:47" hidden="1" outlineLevel="2" x14ac:dyDescent="0.2">
      <c r="A177">
        <v>905200365</v>
      </c>
      <c r="B177" t="s">
        <v>807</v>
      </c>
      <c r="C177" s="1" t="s">
        <v>328</v>
      </c>
      <c r="D177" t="s">
        <v>808</v>
      </c>
      <c r="E177" s="31">
        <v>0</v>
      </c>
      <c r="F177" s="31">
        <v>36291</v>
      </c>
      <c r="G177" s="33">
        <v>0</v>
      </c>
      <c r="H177" s="33">
        <v>0</v>
      </c>
      <c r="I177" s="33">
        <v>0</v>
      </c>
      <c r="J177" s="33">
        <v>0</v>
      </c>
      <c r="K177">
        <v>172</v>
      </c>
      <c r="L177" s="1" t="s">
        <v>328</v>
      </c>
      <c r="M177" t="s">
        <v>808</v>
      </c>
      <c r="N177" s="31">
        <v>2687</v>
      </c>
      <c r="O177" s="32">
        <v>0</v>
      </c>
      <c r="P177" s="31">
        <v>0</v>
      </c>
      <c r="Q177" s="31">
        <v>0</v>
      </c>
      <c r="R177" s="31">
        <v>8921</v>
      </c>
      <c r="S177" s="32">
        <v>0</v>
      </c>
      <c r="T177" s="32">
        <v>3.3200595459620397</v>
      </c>
      <c r="U177" s="31">
        <v>0</v>
      </c>
      <c r="V177" s="31">
        <v>0</v>
      </c>
      <c r="W177" s="31">
        <v>0</v>
      </c>
      <c r="X177">
        <v>172</v>
      </c>
      <c r="Y177" s="1" t="s">
        <v>328</v>
      </c>
      <c r="Z177" t="s">
        <v>808</v>
      </c>
      <c r="AA177" s="31">
        <v>0</v>
      </c>
      <c r="AB177" s="31">
        <v>44716</v>
      </c>
      <c r="AC177" s="31">
        <v>13890</v>
      </c>
      <c r="AD177" s="31">
        <v>0</v>
      </c>
      <c r="AE177" s="31">
        <v>8424</v>
      </c>
      <c r="AF177" s="31">
        <v>67030</v>
      </c>
      <c r="AG177" s="31">
        <v>0</v>
      </c>
      <c r="AH177" s="31">
        <v>0</v>
      </c>
      <c r="AI177">
        <v>172</v>
      </c>
      <c r="AJ177" s="1" t="s">
        <v>328</v>
      </c>
      <c r="AK177" t="s">
        <v>808</v>
      </c>
      <c r="AL177" s="31">
        <v>0</v>
      </c>
      <c r="AM177" s="31">
        <v>0</v>
      </c>
      <c r="AN177" s="31">
        <v>15888</v>
      </c>
      <c r="AO177" s="31">
        <v>60324</v>
      </c>
      <c r="AP177" s="31">
        <v>76212</v>
      </c>
      <c r="AQ177" s="31">
        <v>0</v>
      </c>
      <c r="AR177" s="36">
        <v>1.7043563825029073</v>
      </c>
      <c r="AS177" s="31">
        <v>62322</v>
      </c>
      <c r="AT177" s="31">
        <v>13890</v>
      </c>
      <c r="AU177" s="31">
        <v>0</v>
      </c>
    </row>
    <row r="178" spans="1:47" hidden="1" outlineLevel="2" x14ac:dyDescent="0.2">
      <c r="A178">
        <v>905201172</v>
      </c>
      <c r="B178" t="s">
        <v>807</v>
      </c>
      <c r="C178" s="1" t="s">
        <v>330</v>
      </c>
      <c r="D178" t="s">
        <v>809</v>
      </c>
      <c r="E178" s="31">
        <v>14050</v>
      </c>
      <c r="F178" s="31">
        <v>5553</v>
      </c>
      <c r="G178" s="33">
        <v>2</v>
      </c>
      <c r="H178" s="33">
        <v>0</v>
      </c>
      <c r="I178" s="33">
        <v>3.2749999999999999</v>
      </c>
      <c r="J178" s="33">
        <v>0</v>
      </c>
      <c r="K178">
        <v>173</v>
      </c>
      <c r="L178" s="1" t="s">
        <v>330</v>
      </c>
      <c r="M178" t="s">
        <v>809</v>
      </c>
      <c r="N178" s="31">
        <v>47835</v>
      </c>
      <c r="O178" s="32">
        <v>3.4046263345195729</v>
      </c>
      <c r="P178" s="31">
        <v>135</v>
      </c>
      <c r="Q178" s="31">
        <v>0</v>
      </c>
      <c r="R178" s="31">
        <v>66871</v>
      </c>
      <c r="S178" s="32">
        <v>4.7595017793594305</v>
      </c>
      <c r="T178" s="32">
        <v>1.3979512908957876</v>
      </c>
      <c r="U178" s="31">
        <v>189</v>
      </c>
      <c r="V178" s="31">
        <v>97</v>
      </c>
      <c r="W178" s="31">
        <v>9</v>
      </c>
      <c r="X178">
        <v>173</v>
      </c>
      <c r="Y178" s="1" t="s">
        <v>330</v>
      </c>
      <c r="Z178" t="s">
        <v>809</v>
      </c>
      <c r="AA178" s="31">
        <v>14050</v>
      </c>
      <c r="AB178" s="31">
        <v>140673</v>
      </c>
      <c r="AC178" s="31">
        <v>135143</v>
      </c>
      <c r="AD178" s="31">
        <v>0</v>
      </c>
      <c r="AE178" s="31">
        <v>89898</v>
      </c>
      <c r="AF178" s="31">
        <v>365714</v>
      </c>
      <c r="AG178" s="31">
        <v>0</v>
      </c>
      <c r="AH178" s="31">
        <v>0</v>
      </c>
      <c r="AI178">
        <v>173</v>
      </c>
      <c r="AJ178" s="1" t="s">
        <v>330</v>
      </c>
      <c r="AK178" t="s">
        <v>809</v>
      </c>
      <c r="AL178" s="31">
        <v>14050</v>
      </c>
      <c r="AM178" s="31">
        <v>271159</v>
      </c>
      <c r="AN178" s="31">
        <v>42694</v>
      </c>
      <c r="AO178" s="31">
        <v>55807</v>
      </c>
      <c r="AP178" s="31">
        <v>369660</v>
      </c>
      <c r="AQ178" s="31">
        <v>0</v>
      </c>
      <c r="AR178" s="36">
        <v>2.6277963788360239</v>
      </c>
      <c r="AS178" s="31">
        <v>234517</v>
      </c>
      <c r="AT178" s="31">
        <v>135143</v>
      </c>
      <c r="AU178" s="31">
        <v>0</v>
      </c>
    </row>
    <row r="179" spans="1:47" hidden="1" outlineLevel="2" x14ac:dyDescent="0.2">
      <c r="A179">
        <v>905200153</v>
      </c>
      <c r="B179" t="s">
        <v>807</v>
      </c>
      <c r="C179" s="1" t="s">
        <v>330</v>
      </c>
      <c r="D179" t="s">
        <v>810</v>
      </c>
      <c r="E179" s="31">
        <v>8459</v>
      </c>
      <c r="F179" s="31">
        <v>2526</v>
      </c>
      <c r="G179" s="33">
        <v>0.8</v>
      </c>
      <c r="H179" s="33">
        <v>0</v>
      </c>
      <c r="I179" s="33">
        <v>0.85714000000000001</v>
      </c>
      <c r="J179" s="33">
        <v>0</v>
      </c>
      <c r="K179">
        <v>174</v>
      </c>
      <c r="L179" s="1" t="s">
        <v>330</v>
      </c>
      <c r="M179" t="s">
        <v>810</v>
      </c>
      <c r="N179" s="31">
        <v>19303</v>
      </c>
      <c r="O179" s="32">
        <v>2.2819482208298854</v>
      </c>
      <c r="P179" s="31">
        <v>41</v>
      </c>
      <c r="Q179" s="31">
        <v>0</v>
      </c>
      <c r="R179" s="31">
        <v>14920</v>
      </c>
      <c r="S179" s="32">
        <v>1.7638018678330771</v>
      </c>
      <c r="T179" s="32">
        <v>0.77293684919442573</v>
      </c>
      <c r="U179" s="31">
        <v>187</v>
      </c>
      <c r="V179" s="31">
        <v>374</v>
      </c>
      <c r="W179" s="31">
        <v>4</v>
      </c>
      <c r="X179">
        <v>174</v>
      </c>
      <c r="Y179" s="1" t="s">
        <v>330</v>
      </c>
      <c r="Z179" t="s">
        <v>810</v>
      </c>
      <c r="AA179" s="31">
        <v>8459</v>
      </c>
      <c r="AB179" s="31">
        <v>44082</v>
      </c>
      <c r="AC179" s="31">
        <v>16334</v>
      </c>
      <c r="AD179" s="31">
        <v>0</v>
      </c>
      <c r="AE179" s="31">
        <v>14128</v>
      </c>
      <c r="AF179" s="31">
        <v>74544</v>
      </c>
      <c r="AG179" s="31">
        <v>0</v>
      </c>
      <c r="AH179" s="31">
        <v>0</v>
      </c>
      <c r="AI179">
        <v>174</v>
      </c>
      <c r="AJ179" s="1" t="s">
        <v>330</v>
      </c>
      <c r="AK179" t="s">
        <v>810</v>
      </c>
      <c r="AL179" s="31">
        <v>8459</v>
      </c>
      <c r="AM179" s="31">
        <v>55505</v>
      </c>
      <c r="AN179" s="31">
        <v>17430</v>
      </c>
      <c r="AO179" s="31">
        <v>13313</v>
      </c>
      <c r="AP179" s="31">
        <v>86248</v>
      </c>
      <c r="AQ179" s="31">
        <v>0</v>
      </c>
      <c r="AR179" s="36">
        <v>1.956535547388957</v>
      </c>
      <c r="AS179" s="31">
        <v>69914</v>
      </c>
      <c r="AT179" s="31">
        <v>16334</v>
      </c>
      <c r="AU179" s="31">
        <v>0</v>
      </c>
    </row>
    <row r="180" spans="1:47" hidden="1" outlineLevel="2" x14ac:dyDescent="0.2">
      <c r="A180">
        <v>905200243</v>
      </c>
      <c r="B180" t="s">
        <v>807</v>
      </c>
      <c r="C180" s="1" t="s">
        <v>330</v>
      </c>
      <c r="D180" t="s">
        <v>811</v>
      </c>
      <c r="E180" s="31">
        <v>5391</v>
      </c>
      <c r="F180" s="31">
        <v>2425</v>
      </c>
      <c r="G180" s="33">
        <v>0.58333000000000002</v>
      </c>
      <c r="H180" s="33">
        <v>0.55556000000000005</v>
      </c>
      <c r="I180" s="33">
        <v>0</v>
      </c>
      <c r="J180" s="33">
        <v>1.4722200000000001</v>
      </c>
      <c r="K180">
        <v>175</v>
      </c>
      <c r="L180" s="1" t="s">
        <v>330</v>
      </c>
      <c r="M180" t="s">
        <v>811</v>
      </c>
      <c r="N180" s="31">
        <v>7537</v>
      </c>
      <c r="O180" s="32">
        <v>1.3980708588388053</v>
      </c>
      <c r="P180" s="31">
        <v>13</v>
      </c>
      <c r="Q180" s="31">
        <v>0</v>
      </c>
      <c r="R180" s="31">
        <v>8893</v>
      </c>
      <c r="S180" s="32">
        <v>1.6496011871637914</v>
      </c>
      <c r="T180" s="32">
        <v>1.1799124320021228</v>
      </c>
      <c r="U180" s="31">
        <v>107</v>
      </c>
      <c r="V180" s="31">
        <v>396</v>
      </c>
      <c r="W180" s="31">
        <v>5</v>
      </c>
      <c r="X180">
        <v>175</v>
      </c>
      <c r="Y180" s="1" t="s">
        <v>330</v>
      </c>
      <c r="Z180" t="s">
        <v>811</v>
      </c>
      <c r="AA180" s="31">
        <v>5391</v>
      </c>
      <c r="AB180" s="31">
        <v>39946</v>
      </c>
      <c r="AC180" s="31">
        <v>16334</v>
      </c>
      <c r="AD180" s="31">
        <v>0</v>
      </c>
      <c r="AE180" s="31">
        <v>7184</v>
      </c>
      <c r="AF180" s="31">
        <v>63464</v>
      </c>
      <c r="AG180" s="31" t="s">
        <v>1032</v>
      </c>
      <c r="AH180" s="31">
        <v>0</v>
      </c>
      <c r="AI180">
        <v>175</v>
      </c>
      <c r="AJ180" s="1" t="s">
        <v>330</v>
      </c>
      <c r="AK180" t="s">
        <v>811</v>
      </c>
      <c r="AL180" s="31">
        <v>5391</v>
      </c>
      <c r="AM180" s="31">
        <v>34590</v>
      </c>
      <c r="AN180" s="31">
        <v>9827</v>
      </c>
      <c r="AO180" s="31">
        <v>15530</v>
      </c>
      <c r="AP180" s="31">
        <v>59947</v>
      </c>
      <c r="AQ180" s="31">
        <v>18742</v>
      </c>
      <c r="AR180" s="36">
        <v>1.5007009462774745</v>
      </c>
      <c r="AS180" s="31">
        <v>43613</v>
      </c>
      <c r="AT180" s="31">
        <v>16334</v>
      </c>
      <c r="AU180" s="31">
        <v>0</v>
      </c>
    </row>
    <row r="181" spans="1:47" hidden="1" outlineLevel="2" x14ac:dyDescent="0.2">
      <c r="A181">
        <v>905200333</v>
      </c>
      <c r="B181" t="s">
        <v>807</v>
      </c>
      <c r="C181" s="1" t="s">
        <v>330</v>
      </c>
      <c r="D181" t="s">
        <v>812</v>
      </c>
      <c r="E181" s="31">
        <v>3486</v>
      </c>
      <c r="F181" s="31">
        <v>1323</v>
      </c>
      <c r="G181" s="33">
        <v>0</v>
      </c>
      <c r="H181" s="33">
        <v>0.71428999999999998</v>
      </c>
      <c r="I181" s="33">
        <v>0.34286</v>
      </c>
      <c r="J181" s="33">
        <v>0</v>
      </c>
      <c r="K181">
        <v>176</v>
      </c>
      <c r="L181" s="1" t="s">
        <v>330</v>
      </c>
      <c r="M181" t="s">
        <v>812</v>
      </c>
      <c r="N181" s="31">
        <v>22388</v>
      </c>
      <c r="O181" s="32">
        <v>6.4222604704532413</v>
      </c>
      <c r="P181" s="31">
        <v>27</v>
      </c>
      <c r="Q181" s="31">
        <v>0</v>
      </c>
      <c r="R181" s="31">
        <v>16090</v>
      </c>
      <c r="S181" s="32">
        <v>4.615605278255881</v>
      </c>
      <c r="T181" s="32">
        <v>0.71868858316955508</v>
      </c>
      <c r="U181" s="31">
        <v>145</v>
      </c>
      <c r="V181" s="31">
        <v>164</v>
      </c>
      <c r="W181" s="31">
        <v>6</v>
      </c>
      <c r="X181">
        <v>176</v>
      </c>
      <c r="Y181" s="1" t="s">
        <v>330</v>
      </c>
      <c r="Z181" t="s">
        <v>812</v>
      </c>
      <c r="AA181" s="31">
        <v>3486</v>
      </c>
      <c r="AB181" s="31">
        <v>38210</v>
      </c>
      <c r="AC181" s="31">
        <v>16334</v>
      </c>
      <c r="AD181" s="31">
        <v>0</v>
      </c>
      <c r="AE181" s="31">
        <v>17411</v>
      </c>
      <c r="AF181" s="31">
        <v>71955</v>
      </c>
      <c r="AG181" s="31">
        <v>0</v>
      </c>
      <c r="AH181" s="31">
        <v>0</v>
      </c>
      <c r="AI181">
        <v>176</v>
      </c>
      <c r="AJ181" s="1" t="s">
        <v>330</v>
      </c>
      <c r="AK181" t="s">
        <v>812</v>
      </c>
      <c r="AL181" s="31">
        <v>3486</v>
      </c>
      <c r="AM181" s="31">
        <v>28514</v>
      </c>
      <c r="AN181" s="31">
        <v>8485</v>
      </c>
      <c r="AO181" s="31">
        <v>37431</v>
      </c>
      <c r="AP181" s="31">
        <v>74430</v>
      </c>
      <c r="AQ181" s="31">
        <v>0</v>
      </c>
      <c r="AR181" s="36">
        <v>1.9479193928291023</v>
      </c>
      <c r="AS181" s="31">
        <v>58096</v>
      </c>
      <c r="AT181" s="31">
        <v>16334</v>
      </c>
      <c r="AU181" s="31">
        <v>0</v>
      </c>
    </row>
    <row r="182" spans="1:47" hidden="1" outlineLevel="2" x14ac:dyDescent="0.2">
      <c r="A182">
        <v>905200603</v>
      </c>
      <c r="B182" t="s">
        <v>807</v>
      </c>
      <c r="C182" s="1" t="s">
        <v>330</v>
      </c>
      <c r="D182" t="s">
        <v>813</v>
      </c>
      <c r="E182" s="31">
        <v>5453</v>
      </c>
      <c r="F182" s="31">
        <v>1538</v>
      </c>
      <c r="G182" s="33">
        <v>0</v>
      </c>
      <c r="H182" s="33">
        <v>0.77142999999999995</v>
      </c>
      <c r="I182" s="33">
        <v>0.34286</v>
      </c>
      <c r="J182" s="33">
        <v>0</v>
      </c>
      <c r="K182">
        <v>177</v>
      </c>
      <c r="L182" s="1" t="s">
        <v>330</v>
      </c>
      <c r="M182" t="s">
        <v>813</v>
      </c>
      <c r="N182" s="31">
        <v>19235</v>
      </c>
      <c r="O182" s="32">
        <v>3.5274161012286815</v>
      </c>
      <c r="P182" s="31">
        <v>36</v>
      </c>
      <c r="Q182" s="31">
        <v>0</v>
      </c>
      <c r="R182" s="31">
        <v>25293</v>
      </c>
      <c r="S182" s="32">
        <v>4.6383642031909043</v>
      </c>
      <c r="T182" s="32">
        <v>1.3149467117234208</v>
      </c>
      <c r="U182" s="31">
        <v>182</v>
      </c>
      <c r="V182" s="31">
        <v>296</v>
      </c>
      <c r="W182" s="31">
        <v>4</v>
      </c>
      <c r="X182">
        <v>177</v>
      </c>
      <c r="Y182" s="1" t="s">
        <v>330</v>
      </c>
      <c r="Z182" t="s">
        <v>813</v>
      </c>
      <c r="AA182" s="31">
        <v>5453</v>
      </c>
      <c r="AB182" s="31">
        <v>38168</v>
      </c>
      <c r="AC182" s="31">
        <v>16334</v>
      </c>
      <c r="AD182" s="31">
        <v>0</v>
      </c>
      <c r="AE182" s="31">
        <v>12562</v>
      </c>
      <c r="AF182" s="31">
        <v>67064</v>
      </c>
      <c r="AG182" s="31">
        <v>0</v>
      </c>
      <c r="AH182" s="31">
        <v>0</v>
      </c>
      <c r="AI182">
        <v>177</v>
      </c>
      <c r="AJ182" s="1" t="s">
        <v>330</v>
      </c>
      <c r="AK182" t="s">
        <v>813</v>
      </c>
      <c r="AL182" s="31">
        <v>5453</v>
      </c>
      <c r="AM182" s="31">
        <v>28907</v>
      </c>
      <c r="AN182" s="31">
        <v>13794</v>
      </c>
      <c r="AO182" s="31">
        <v>14170</v>
      </c>
      <c r="AP182" s="31">
        <v>56871</v>
      </c>
      <c r="AQ182" s="31">
        <v>0</v>
      </c>
      <c r="AR182" s="36">
        <v>1.4900178159714945</v>
      </c>
      <c r="AS182" s="31">
        <v>40537</v>
      </c>
      <c r="AT182" s="31">
        <v>16334</v>
      </c>
      <c r="AU182" s="31">
        <v>0</v>
      </c>
    </row>
    <row r="183" spans="1:47" hidden="1" outlineLevel="2" x14ac:dyDescent="0.2">
      <c r="A183">
        <v>905200273</v>
      </c>
      <c r="B183" t="s">
        <v>807</v>
      </c>
      <c r="C183" s="1" t="s">
        <v>330</v>
      </c>
      <c r="D183" t="s">
        <v>239</v>
      </c>
      <c r="E183" s="31">
        <v>4191</v>
      </c>
      <c r="F183" s="31">
        <v>2100</v>
      </c>
      <c r="G183" s="33">
        <v>0</v>
      </c>
      <c r="H183" s="33">
        <v>1</v>
      </c>
      <c r="I183" s="33">
        <v>1</v>
      </c>
      <c r="J183" s="33">
        <v>2.8570000000000002E-2</v>
      </c>
      <c r="K183">
        <v>178</v>
      </c>
      <c r="L183" s="1" t="s">
        <v>330</v>
      </c>
      <c r="M183" t="s">
        <v>239</v>
      </c>
      <c r="N183" s="31">
        <v>15090</v>
      </c>
      <c r="O183" s="32">
        <v>3.6005726556907658</v>
      </c>
      <c r="P183" s="31">
        <v>20</v>
      </c>
      <c r="Q183" s="31">
        <v>0</v>
      </c>
      <c r="R183" s="31">
        <v>13558</v>
      </c>
      <c r="S183" s="32">
        <v>3.2350274397518493</v>
      </c>
      <c r="T183" s="32">
        <v>0.89847581179589131</v>
      </c>
      <c r="U183" s="31">
        <v>285</v>
      </c>
      <c r="V183" s="31">
        <v>160</v>
      </c>
      <c r="W183" s="31">
        <v>4</v>
      </c>
      <c r="X183">
        <v>178</v>
      </c>
      <c r="Y183" s="1" t="s">
        <v>330</v>
      </c>
      <c r="Z183" t="s">
        <v>239</v>
      </c>
      <c r="AA183" s="31">
        <v>4191</v>
      </c>
      <c r="AB183" s="31">
        <v>39350</v>
      </c>
      <c r="AC183" s="31">
        <v>16334</v>
      </c>
      <c r="AD183" s="31">
        <v>0</v>
      </c>
      <c r="AE183" s="31">
        <v>8664</v>
      </c>
      <c r="AF183" s="31">
        <v>64348</v>
      </c>
      <c r="AG183" s="31">
        <v>0</v>
      </c>
      <c r="AH183" s="31">
        <v>0</v>
      </c>
      <c r="AI183">
        <v>178</v>
      </c>
      <c r="AJ183" s="1" t="s">
        <v>330</v>
      </c>
      <c r="AK183" t="s">
        <v>239</v>
      </c>
      <c r="AL183" s="31">
        <v>4191</v>
      </c>
      <c r="AM183" s="31">
        <v>36284</v>
      </c>
      <c r="AN183" s="31">
        <v>11840</v>
      </c>
      <c r="AO183" s="31">
        <v>13804</v>
      </c>
      <c r="AP183" s="31">
        <v>61928</v>
      </c>
      <c r="AQ183" s="31">
        <v>0</v>
      </c>
      <c r="AR183" s="36">
        <v>1.5737738246505717</v>
      </c>
      <c r="AS183" s="31">
        <v>45594</v>
      </c>
      <c r="AT183" s="31">
        <v>16334</v>
      </c>
      <c r="AU183" s="31">
        <v>0</v>
      </c>
    </row>
    <row r="184" spans="1:47" hidden="1" outlineLevel="2" x14ac:dyDescent="0.2">
      <c r="A184">
        <v>905200632</v>
      </c>
      <c r="B184" t="s">
        <v>807</v>
      </c>
      <c r="C184" s="1" t="s">
        <v>330</v>
      </c>
      <c r="D184" t="s">
        <v>240</v>
      </c>
      <c r="E184" s="31">
        <v>38405</v>
      </c>
      <c r="F184" s="31">
        <v>18029</v>
      </c>
      <c r="G184" s="33">
        <v>4</v>
      </c>
      <c r="H184" s="33">
        <v>0</v>
      </c>
      <c r="I184" s="33">
        <v>15.71429</v>
      </c>
      <c r="J184" s="33">
        <v>0.14285999999999999</v>
      </c>
      <c r="K184">
        <v>179</v>
      </c>
      <c r="L184" s="1" t="s">
        <v>330</v>
      </c>
      <c r="M184" t="s">
        <v>240</v>
      </c>
      <c r="N184" s="31">
        <v>78541</v>
      </c>
      <c r="O184" s="32">
        <v>2.0450722562166384</v>
      </c>
      <c r="P184" s="31">
        <v>301</v>
      </c>
      <c r="Q184" s="31">
        <v>0</v>
      </c>
      <c r="R184" s="31">
        <v>203426</v>
      </c>
      <c r="S184" s="32">
        <v>5.2968623877099335</v>
      </c>
      <c r="T184" s="32">
        <v>2.5900612418991353</v>
      </c>
      <c r="U184" s="31">
        <v>175</v>
      </c>
      <c r="V184" s="31">
        <v>129</v>
      </c>
      <c r="W184" s="31">
        <v>24</v>
      </c>
      <c r="X184">
        <v>179</v>
      </c>
      <c r="Y184" s="1" t="s">
        <v>330</v>
      </c>
      <c r="Z184" t="s">
        <v>240</v>
      </c>
      <c r="AA184" s="31">
        <v>38405</v>
      </c>
      <c r="AB184" s="31">
        <v>268496</v>
      </c>
      <c r="AC184" s="31">
        <v>278208</v>
      </c>
      <c r="AD184" s="31">
        <v>0</v>
      </c>
      <c r="AE184" s="31">
        <v>205160</v>
      </c>
      <c r="AF184" s="31">
        <v>751864</v>
      </c>
      <c r="AG184" s="31">
        <v>0</v>
      </c>
      <c r="AH184" s="31">
        <v>0</v>
      </c>
      <c r="AI184">
        <v>179</v>
      </c>
      <c r="AJ184" s="1" t="s">
        <v>330</v>
      </c>
      <c r="AK184" t="s">
        <v>240</v>
      </c>
      <c r="AL184" s="31">
        <v>38405</v>
      </c>
      <c r="AM184" s="31">
        <v>701569</v>
      </c>
      <c r="AN184" s="31">
        <v>65307</v>
      </c>
      <c r="AO184" s="31">
        <v>122295</v>
      </c>
      <c r="AP184" s="31">
        <v>889171</v>
      </c>
      <c r="AQ184" s="31">
        <v>0</v>
      </c>
      <c r="AR184" s="36">
        <v>3.3116731720398067</v>
      </c>
      <c r="AS184" s="31">
        <v>610963</v>
      </c>
      <c r="AT184" s="31">
        <v>278208</v>
      </c>
      <c r="AU184" s="31">
        <v>0</v>
      </c>
    </row>
    <row r="185" spans="1:47" hidden="1" outlineLevel="2" x14ac:dyDescent="0.2">
      <c r="A185">
        <v>905200903</v>
      </c>
      <c r="B185" t="s">
        <v>807</v>
      </c>
      <c r="C185" s="1" t="s">
        <v>330</v>
      </c>
      <c r="D185" t="s">
        <v>241</v>
      </c>
      <c r="E185" s="31">
        <v>4010</v>
      </c>
      <c r="F185" s="31">
        <v>2138</v>
      </c>
      <c r="G185" s="33">
        <v>1.05714</v>
      </c>
      <c r="H185" s="33">
        <v>0.28571000000000002</v>
      </c>
      <c r="I185" s="33">
        <v>0.4</v>
      </c>
      <c r="J185" s="33">
        <v>0.2</v>
      </c>
      <c r="K185">
        <v>180</v>
      </c>
      <c r="L185" s="1" t="s">
        <v>330</v>
      </c>
      <c r="M185" t="s">
        <v>241</v>
      </c>
      <c r="N185" s="31">
        <v>23503</v>
      </c>
      <c r="O185" s="32">
        <v>5.861097256857855</v>
      </c>
      <c r="P185" s="31">
        <v>25</v>
      </c>
      <c r="Q185" s="31" t="s">
        <v>1032</v>
      </c>
      <c r="R185" s="31">
        <v>21431</v>
      </c>
      <c r="S185" s="32">
        <v>5.3443890274314212</v>
      </c>
      <c r="T185" s="32">
        <v>0.91184104156916135</v>
      </c>
      <c r="U185" s="31">
        <v>174</v>
      </c>
      <c r="V185" s="31">
        <v>121</v>
      </c>
      <c r="W185" s="31">
        <v>8</v>
      </c>
      <c r="X185">
        <v>180</v>
      </c>
      <c r="Y185" s="1" t="s">
        <v>330</v>
      </c>
      <c r="Z185" t="s">
        <v>241</v>
      </c>
      <c r="AA185" s="31">
        <v>4010</v>
      </c>
      <c r="AB185" s="31">
        <v>29150</v>
      </c>
      <c r="AC185" s="31">
        <v>16334</v>
      </c>
      <c r="AD185" s="31">
        <v>0</v>
      </c>
      <c r="AE185" s="31">
        <v>33672</v>
      </c>
      <c r="AF185" s="31">
        <v>79156</v>
      </c>
      <c r="AG185" s="31">
        <v>0</v>
      </c>
      <c r="AH185" s="31">
        <v>0</v>
      </c>
      <c r="AI185">
        <v>180</v>
      </c>
      <c r="AJ185" s="1" t="s">
        <v>330</v>
      </c>
      <c r="AK185" t="s">
        <v>241</v>
      </c>
      <c r="AL185" s="31">
        <v>4010</v>
      </c>
      <c r="AM185" s="31">
        <v>51255</v>
      </c>
      <c r="AN185" s="31">
        <v>13147</v>
      </c>
      <c r="AO185" s="31">
        <v>17837</v>
      </c>
      <c r="AP185" s="31">
        <v>82239</v>
      </c>
      <c r="AQ185" s="31">
        <v>0</v>
      </c>
      <c r="AR185" s="36">
        <v>2.8212349914236707</v>
      </c>
      <c r="AS185" s="31">
        <v>65905</v>
      </c>
      <c r="AT185" s="31">
        <v>16334</v>
      </c>
      <c r="AU185" s="31">
        <v>0</v>
      </c>
    </row>
    <row r="186" spans="1:47" hidden="1" outlineLevel="2" x14ac:dyDescent="0.2">
      <c r="A186">
        <v>905201053</v>
      </c>
      <c r="B186" t="s">
        <v>807</v>
      </c>
      <c r="C186" s="1" t="s">
        <v>330</v>
      </c>
      <c r="D186" t="s">
        <v>242</v>
      </c>
      <c r="E186" s="31">
        <v>2927</v>
      </c>
      <c r="F186" s="31">
        <v>1367</v>
      </c>
      <c r="G186" s="33">
        <v>0</v>
      </c>
      <c r="H186" s="33">
        <v>0.62856999999999996</v>
      </c>
      <c r="I186" s="33">
        <v>0.57142999999999999</v>
      </c>
      <c r="J186" s="33">
        <v>0</v>
      </c>
      <c r="K186">
        <v>181</v>
      </c>
      <c r="L186" s="1" t="s">
        <v>330</v>
      </c>
      <c r="M186" t="s">
        <v>242</v>
      </c>
      <c r="N186" s="31">
        <v>10682</v>
      </c>
      <c r="O186" s="32">
        <v>3.6494704475572259</v>
      </c>
      <c r="P186" s="31">
        <v>26</v>
      </c>
      <c r="Q186" s="31">
        <v>0</v>
      </c>
      <c r="R186" s="31">
        <v>11930</v>
      </c>
      <c r="S186" s="32">
        <v>4.0758455756747525</v>
      </c>
      <c r="T186" s="32">
        <v>1.1168320539224865</v>
      </c>
      <c r="U186" s="31">
        <v>88</v>
      </c>
      <c r="V186" s="31">
        <v>120</v>
      </c>
      <c r="W186" s="31">
        <v>4</v>
      </c>
      <c r="X186">
        <v>181</v>
      </c>
      <c r="Y186" s="1" t="s">
        <v>330</v>
      </c>
      <c r="Z186" t="s">
        <v>242</v>
      </c>
      <c r="AA186" s="31">
        <v>2927</v>
      </c>
      <c r="AB186" s="31">
        <v>29150</v>
      </c>
      <c r="AC186" s="31">
        <v>16334</v>
      </c>
      <c r="AD186" s="31">
        <v>0</v>
      </c>
      <c r="AE186" s="31">
        <v>8175</v>
      </c>
      <c r="AF186" s="31">
        <v>53659</v>
      </c>
      <c r="AG186" s="31" t="s">
        <v>1032</v>
      </c>
      <c r="AH186" s="31">
        <v>0</v>
      </c>
      <c r="AI186">
        <v>181</v>
      </c>
      <c r="AJ186" s="1" t="s">
        <v>330</v>
      </c>
      <c r="AK186" t="s">
        <v>242</v>
      </c>
      <c r="AL186" s="31">
        <v>2927</v>
      </c>
      <c r="AM186" s="31">
        <v>29602</v>
      </c>
      <c r="AN186" s="31">
        <v>10633</v>
      </c>
      <c r="AO186" s="31">
        <v>10823</v>
      </c>
      <c r="AP186" s="31">
        <v>51058</v>
      </c>
      <c r="AQ186" s="31">
        <v>0</v>
      </c>
      <c r="AR186" s="36">
        <v>1.7515608919382504</v>
      </c>
      <c r="AS186" s="31">
        <v>34724</v>
      </c>
      <c r="AT186" s="31">
        <v>16334</v>
      </c>
      <c r="AU186" s="31">
        <v>0</v>
      </c>
    </row>
    <row r="187" spans="1:47" outlineLevel="1" collapsed="1" x14ac:dyDescent="0.2">
      <c r="A187" t="s">
        <v>254</v>
      </c>
      <c r="B187" s="21" t="s">
        <v>830</v>
      </c>
      <c r="D187" t="s">
        <v>808</v>
      </c>
      <c r="E187" s="2">
        <v>86372</v>
      </c>
      <c r="F187" s="2">
        <v>73290</v>
      </c>
      <c r="G187" s="3">
        <v>8.4404699999999995</v>
      </c>
      <c r="H187" s="3">
        <v>3.9555599999999997</v>
      </c>
      <c r="I187" s="54">
        <v>22.503579999999999</v>
      </c>
      <c r="J187" s="3">
        <v>1.84365</v>
      </c>
      <c r="M187" t="s">
        <v>808</v>
      </c>
      <c r="N187" s="2">
        <v>246801</v>
      </c>
      <c r="O187" s="3">
        <v>2.8574190709952298</v>
      </c>
      <c r="P187" s="2">
        <v>624</v>
      </c>
      <c r="Q187" s="2">
        <v>0</v>
      </c>
      <c r="R187" s="2">
        <v>391333</v>
      </c>
      <c r="S187" s="3">
        <v>4.5307854397258369</v>
      </c>
      <c r="T187" s="3">
        <v>1.585621614174983</v>
      </c>
      <c r="U187" s="2">
        <v>1532</v>
      </c>
      <c r="V187" s="2">
        <v>1857</v>
      </c>
      <c r="W187" s="2">
        <v>68</v>
      </c>
      <c r="Z187" t="s">
        <v>808</v>
      </c>
      <c r="AA187" s="2">
        <v>86372</v>
      </c>
      <c r="AB187" s="4">
        <v>711941</v>
      </c>
      <c r="AC187" s="4">
        <v>541579</v>
      </c>
      <c r="AD187" s="4">
        <v>0</v>
      </c>
      <c r="AE187" s="4">
        <v>405278</v>
      </c>
      <c r="AF187" s="2">
        <v>1658798</v>
      </c>
      <c r="AG187" s="2">
        <v>0</v>
      </c>
      <c r="AH187" s="2">
        <v>0</v>
      </c>
      <c r="AK187" t="s">
        <v>808</v>
      </c>
      <c r="AL187" s="2">
        <v>86372</v>
      </c>
      <c r="AM187" s="2">
        <v>1237385</v>
      </c>
      <c r="AN187" s="2">
        <v>209045</v>
      </c>
      <c r="AO187" s="2">
        <v>361334</v>
      </c>
      <c r="AP187" s="2">
        <v>1807764</v>
      </c>
      <c r="AQ187" s="2">
        <v>18742</v>
      </c>
      <c r="AR187" s="44">
        <v>20.929977307460753</v>
      </c>
      <c r="AS187" s="2">
        <v>1266185</v>
      </c>
      <c r="AT187" s="2">
        <v>541579</v>
      </c>
      <c r="AU187" s="2">
        <v>0</v>
      </c>
    </row>
    <row r="188" spans="1:47" hidden="1" outlineLevel="2" x14ac:dyDescent="0.2">
      <c r="A188">
        <v>915210274</v>
      </c>
      <c r="B188" t="s">
        <v>243</v>
      </c>
      <c r="C188" s="1" t="s">
        <v>328</v>
      </c>
      <c r="D188" t="s">
        <v>859</v>
      </c>
      <c r="E188" s="31">
        <v>0</v>
      </c>
      <c r="F188" s="31">
        <v>1110</v>
      </c>
      <c r="G188" s="33">
        <v>6.8</v>
      </c>
      <c r="H188" s="33">
        <v>0</v>
      </c>
      <c r="I188" s="33">
        <v>6.82667</v>
      </c>
      <c r="J188" s="33">
        <v>0.16</v>
      </c>
      <c r="K188">
        <v>182</v>
      </c>
      <c r="L188" s="1" t="s">
        <v>328</v>
      </c>
      <c r="M188" t="s">
        <v>859</v>
      </c>
      <c r="N188" s="31">
        <v>22732</v>
      </c>
      <c r="O188" s="32">
        <v>0</v>
      </c>
      <c r="P188" s="31">
        <v>11</v>
      </c>
      <c r="Q188" s="31" t="s">
        <v>1032</v>
      </c>
      <c r="R188" s="31">
        <v>5119</v>
      </c>
      <c r="S188" s="32">
        <v>0</v>
      </c>
      <c r="T188" s="32">
        <v>0.22518916065458386</v>
      </c>
      <c r="U188" s="31">
        <v>353</v>
      </c>
      <c r="V188" s="31">
        <v>4707</v>
      </c>
      <c r="W188" s="31">
        <v>0</v>
      </c>
      <c r="X188">
        <v>182</v>
      </c>
      <c r="Y188" s="1" t="s">
        <v>328</v>
      </c>
      <c r="Z188" t="s">
        <v>859</v>
      </c>
      <c r="AA188" s="31">
        <v>0</v>
      </c>
      <c r="AB188" s="31">
        <v>1175082</v>
      </c>
      <c r="AC188" s="31">
        <v>357434</v>
      </c>
      <c r="AD188" s="31">
        <v>44467</v>
      </c>
      <c r="AE188" s="31">
        <v>47699</v>
      </c>
      <c r="AF188" s="31">
        <v>1624682</v>
      </c>
      <c r="AG188" s="31">
        <v>0</v>
      </c>
      <c r="AH188" s="31">
        <v>0</v>
      </c>
      <c r="AI188">
        <v>182</v>
      </c>
      <c r="AJ188" s="1" t="s">
        <v>328</v>
      </c>
      <c r="AK188" t="s">
        <v>859</v>
      </c>
      <c r="AL188" s="31">
        <v>0</v>
      </c>
      <c r="AM188" s="31">
        <v>844716</v>
      </c>
      <c r="AN188" s="31">
        <v>299701</v>
      </c>
      <c r="AO188" s="31">
        <v>369038</v>
      </c>
      <c r="AP188" s="31">
        <v>1513455</v>
      </c>
      <c r="AQ188" s="31">
        <v>51770</v>
      </c>
      <c r="AR188" s="36">
        <v>1.2879569255592376</v>
      </c>
      <c r="AS188" s="31">
        <v>1111554</v>
      </c>
      <c r="AT188" s="31">
        <v>357434</v>
      </c>
      <c r="AU188" s="31">
        <v>44467</v>
      </c>
    </row>
    <row r="189" spans="1:47" hidden="1" outlineLevel="2" x14ac:dyDescent="0.2">
      <c r="A189">
        <v>915210453</v>
      </c>
      <c r="B189" t="s">
        <v>243</v>
      </c>
      <c r="C189" s="1" t="s">
        <v>330</v>
      </c>
      <c r="D189" t="s">
        <v>860</v>
      </c>
      <c r="E189" s="31">
        <v>11973</v>
      </c>
      <c r="F189" s="31">
        <v>4311</v>
      </c>
      <c r="G189" s="33">
        <v>0.90666999999999998</v>
      </c>
      <c r="H189" s="33">
        <v>0</v>
      </c>
      <c r="I189" s="33">
        <v>5.0666700000000002</v>
      </c>
      <c r="J189" s="33">
        <v>0</v>
      </c>
      <c r="K189">
        <v>183</v>
      </c>
      <c r="L189" s="1" t="s">
        <v>330</v>
      </c>
      <c r="M189" t="s">
        <v>860</v>
      </c>
      <c r="N189" s="31">
        <v>47459</v>
      </c>
      <c r="O189" s="32">
        <v>3.9638352960828529</v>
      </c>
      <c r="P189" s="31">
        <v>86</v>
      </c>
      <c r="Q189" s="31">
        <v>0</v>
      </c>
      <c r="R189" s="31">
        <v>120763</v>
      </c>
      <c r="S189" s="32">
        <v>10.086277457612962</v>
      </c>
      <c r="T189" s="32">
        <v>2.5445753176425967</v>
      </c>
      <c r="U189" s="31">
        <v>26559</v>
      </c>
      <c r="V189" s="31">
        <v>21949</v>
      </c>
      <c r="W189" s="31">
        <v>6</v>
      </c>
      <c r="X189">
        <v>183</v>
      </c>
      <c r="Y189" s="1" t="s">
        <v>330</v>
      </c>
      <c r="Z189" t="s">
        <v>860</v>
      </c>
      <c r="AA189" s="31">
        <v>11973</v>
      </c>
      <c r="AB189" s="31">
        <v>182654</v>
      </c>
      <c r="AC189" s="31">
        <v>45971</v>
      </c>
      <c r="AD189" s="31">
        <v>0</v>
      </c>
      <c r="AE189" s="31">
        <v>116692</v>
      </c>
      <c r="AF189" s="31">
        <v>345317</v>
      </c>
      <c r="AG189" s="31">
        <v>0</v>
      </c>
      <c r="AH189" s="31">
        <v>0</v>
      </c>
      <c r="AI189">
        <v>183</v>
      </c>
      <c r="AJ189" s="1" t="s">
        <v>330</v>
      </c>
      <c r="AK189" t="s">
        <v>860</v>
      </c>
      <c r="AL189" s="31">
        <v>11973</v>
      </c>
      <c r="AM189" s="31">
        <v>229762</v>
      </c>
      <c r="AN189" s="31">
        <v>40170</v>
      </c>
      <c r="AO189" s="31">
        <v>73349</v>
      </c>
      <c r="AP189" s="31">
        <v>343281</v>
      </c>
      <c r="AQ189" s="31">
        <v>0</v>
      </c>
      <c r="AR189" s="36">
        <v>1.8794058712100474</v>
      </c>
      <c r="AS189" s="31">
        <v>297310</v>
      </c>
      <c r="AT189" s="31">
        <v>45971</v>
      </c>
      <c r="AU189" s="31">
        <v>0</v>
      </c>
    </row>
    <row r="190" spans="1:47" hidden="1" outlineLevel="2" x14ac:dyDescent="0.2">
      <c r="A190">
        <v>915210063</v>
      </c>
      <c r="B190" t="s">
        <v>243</v>
      </c>
      <c r="C190" s="1" t="s">
        <v>330</v>
      </c>
      <c r="D190" t="s">
        <v>861</v>
      </c>
      <c r="E190" s="31">
        <v>53325</v>
      </c>
      <c r="F190" s="31">
        <v>22876</v>
      </c>
      <c r="G190" s="33">
        <v>4.0266700000000002</v>
      </c>
      <c r="H190" s="33">
        <v>0.98667000000000005</v>
      </c>
      <c r="I190" s="33">
        <v>17.440000000000001</v>
      </c>
      <c r="J190" s="33">
        <v>1.52</v>
      </c>
      <c r="K190">
        <v>184</v>
      </c>
      <c r="L190" s="1" t="s">
        <v>330</v>
      </c>
      <c r="M190" t="s">
        <v>861</v>
      </c>
      <c r="N190" s="31">
        <v>125252</v>
      </c>
      <c r="O190" s="32">
        <v>2.3488420065635256</v>
      </c>
      <c r="P190" s="31">
        <v>185</v>
      </c>
      <c r="Q190" s="31">
        <v>0</v>
      </c>
      <c r="R190" s="31">
        <v>425764</v>
      </c>
      <c r="S190" s="32">
        <v>7.9843225503984998</v>
      </c>
      <c r="T190" s="32">
        <v>3.3992590936671672</v>
      </c>
      <c r="U190" s="31">
        <v>51925</v>
      </c>
      <c r="V190" s="31">
        <v>71389</v>
      </c>
      <c r="W190" s="31">
        <v>37</v>
      </c>
      <c r="X190">
        <v>184</v>
      </c>
      <c r="Y190" s="1" t="s">
        <v>330</v>
      </c>
      <c r="Z190" t="s">
        <v>861</v>
      </c>
      <c r="AA190" s="31">
        <v>53325</v>
      </c>
      <c r="AB190" s="31">
        <v>626963</v>
      </c>
      <c r="AC190" s="31">
        <v>140052</v>
      </c>
      <c r="AD190" s="31">
        <v>0</v>
      </c>
      <c r="AE190" s="31">
        <v>466460</v>
      </c>
      <c r="AF190" s="31">
        <v>1233475</v>
      </c>
      <c r="AG190" s="31" t="s">
        <v>1032</v>
      </c>
      <c r="AH190" s="31">
        <v>0</v>
      </c>
      <c r="AI190">
        <v>184</v>
      </c>
      <c r="AJ190" s="1" t="s">
        <v>330</v>
      </c>
      <c r="AK190" t="s">
        <v>861</v>
      </c>
      <c r="AL190" s="31">
        <v>53325</v>
      </c>
      <c r="AM190" s="31">
        <v>811475</v>
      </c>
      <c r="AN190" s="31">
        <v>126568</v>
      </c>
      <c r="AO190" s="31">
        <v>346672</v>
      </c>
      <c r="AP190" s="31">
        <v>1284715</v>
      </c>
      <c r="AQ190" s="31">
        <v>0</v>
      </c>
      <c r="AR190" s="36">
        <v>2.049108161087656</v>
      </c>
      <c r="AS190" s="31">
        <v>1144663</v>
      </c>
      <c r="AT190" s="31">
        <v>140052</v>
      </c>
      <c r="AU190" s="31">
        <v>0</v>
      </c>
    </row>
    <row r="191" spans="1:47" hidden="1" outlineLevel="2" x14ac:dyDescent="0.2">
      <c r="A191">
        <v>915210033</v>
      </c>
      <c r="B191" t="s">
        <v>243</v>
      </c>
      <c r="C191" s="1" t="s">
        <v>330</v>
      </c>
      <c r="D191" t="s">
        <v>862</v>
      </c>
      <c r="E191" s="31">
        <v>81763</v>
      </c>
      <c r="F191" s="31">
        <v>29413</v>
      </c>
      <c r="G191" s="33">
        <v>5.36</v>
      </c>
      <c r="H191" s="33">
        <v>1.76</v>
      </c>
      <c r="I191" s="33">
        <v>19.733329999999999</v>
      </c>
      <c r="J191" s="33">
        <v>7.4933300000000003</v>
      </c>
      <c r="K191">
        <v>185</v>
      </c>
      <c r="L191" s="1" t="s">
        <v>330</v>
      </c>
      <c r="M191" t="s">
        <v>862</v>
      </c>
      <c r="N191" s="31">
        <v>159178</v>
      </c>
      <c r="O191" s="32">
        <v>1.9468219121118355</v>
      </c>
      <c r="P191" s="31">
        <v>146</v>
      </c>
      <c r="Q191" s="31" t="s">
        <v>1032</v>
      </c>
      <c r="R191" s="31">
        <v>781865</v>
      </c>
      <c r="S191" s="32">
        <v>9.562577204848159</v>
      </c>
      <c r="T191" s="32">
        <v>4.9118910904773276</v>
      </c>
      <c r="U191" s="31">
        <v>88192</v>
      </c>
      <c r="V191" s="31">
        <v>105186</v>
      </c>
      <c r="W191" s="31">
        <v>28</v>
      </c>
      <c r="X191">
        <v>185</v>
      </c>
      <c r="Y191" s="1" t="s">
        <v>330</v>
      </c>
      <c r="Z191" t="s">
        <v>862</v>
      </c>
      <c r="AA191" s="31">
        <v>81763</v>
      </c>
      <c r="AB191" s="31">
        <v>827292</v>
      </c>
      <c r="AC191" s="31">
        <v>206648</v>
      </c>
      <c r="AD191" s="31">
        <v>0</v>
      </c>
      <c r="AE191" s="31">
        <v>533425</v>
      </c>
      <c r="AF191" s="31">
        <v>1567365</v>
      </c>
      <c r="AG191" s="31" t="s">
        <v>1032</v>
      </c>
      <c r="AH191" s="31">
        <v>0</v>
      </c>
      <c r="AI191">
        <v>185</v>
      </c>
      <c r="AJ191" s="1" t="s">
        <v>330</v>
      </c>
      <c r="AK191" t="s">
        <v>862</v>
      </c>
      <c r="AL191" s="31">
        <v>81763</v>
      </c>
      <c r="AM191" s="31">
        <v>948415</v>
      </c>
      <c r="AN191" s="31">
        <v>171930</v>
      </c>
      <c r="AO191" s="31">
        <v>370322</v>
      </c>
      <c r="AP191" s="31">
        <v>1490667</v>
      </c>
      <c r="AQ191" s="31">
        <v>0</v>
      </c>
      <c r="AR191" s="36">
        <v>1.8018631873631077</v>
      </c>
      <c r="AS191" s="31">
        <v>1284019</v>
      </c>
      <c r="AT191" s="31">
        <v>206648</v>
      </c>
      <c r="AU191" s="31">
        <v>0</v>
      </c>
    </row>
    <row r="192" spans="1:47" hidden="1" outlineLevel="2" x14ac:dyDescent="0.2">
      <c r="A192">
        <v>915210543</v>
      </c>
      <c r="B192" t="s">
        <v>243</v>
      </c>
      <c r="C192" s="1" t="s">
        <v>330</v>
      </c>
      <c r="D192" t="s">
        <v>863</v>
      </c>
      <c r="E192" s="31">
        <v>11423</v>
      </c>
      <c r="F192" s="31">
        <v>2820</v>
      </c>
      <c r="G192" s="33">
        <v>0.36842000000000003</v>
      </c>
      <c r="H192" s="33">
        <v>1</v>
      </c>
      <c r="I192" s="33">
        <v>2.2368399999999999</v>
      </c>
      <c r="J192" s="33">
        <v>2.632E-2</v>
      </c>
      <c r="K192">
        <v>186</v>
      </c>
      <c r="L192" s="1" t="s">
        <v>330</v>
      </c>
      <c r="M192" t="s">
        <v>863</v>
      </c>
      <c r="N192" s="31">
        <v>48811</v>
      </c>
      <c r="O192" s="32">
        <v>4.273045609734746</v>
      </c>
      <c r="P192" s="31">
        <v>89</v>
      </c>
      <c r="Q192" s="31">
        <v>0</v>
      </c>
      <c r="R192" s="31">
        <v>66959</v>
      </c>
      <c r="S192" s="32">
        <v>5.8617701129300537</v>
      </c>
      <c r="T192" s="32">
        <v>1.3718014382004056</v>
      </c>
      <c r="U192" s="31">
        <v>23290</v>
      </c>
      <c r="V192" s="31">
        <v>16522</v>
      </c>
      <c r="W192" s="31">
        <v>6</v>
      </c>
      <c r="X192">
        <v>186</v>
      </c>
      <c r="Y192" s="1" t="s">
        <v>330</v>
      </c>
      <c r="Z192" t="s">
        <v>863</v>
      </c>
      <c r="AA192" s="31">
        <v>11423</v>
      </c>
      <c r="AB192" s="31">
        <v>121170</v>
      </c>
      <c r="AC192" s="31">
        <v>29927</v>
      </c>
      <c r="AD192" s="31">
        <v>0</v>
      </c>
      <c r="AE192" s="31">
        <v>13864</v>
      </c>
      <c r="AF192" s="31">
        <v>164961</v>
      </c>
      <c r="AG192" s="31">
        <v>0</v>
      </c>
      <c r="AH192" s="31">
        <v>0</v>
      </c>
      <c r="AI192">
        <v>186</v>
      </c>
      <c r="AJ192" s="1" t="s">
        <v>330</v>
      </c>
      <c r="AK192" t="s">
        <v>863</v>
      </c>
      <c r="AL192" s="31">
        <v>11423</v>
      </c>
      <c r="AM192" s="31">
        <v>100221</v>
      </c>
      <c r="AN192" s="31">
        <v>24167</v>
      </c>
      <c r="AO192" s="31">
        <v>24534</v>
      </c>
      <c r="AP192" s="31">
        <v>148922</v>
      </c>
      <c r="AQ192" s="31">
        <v>0</v>
      </c>
      <c r="AR192" s="36">
        <v>1.2290335891722373</v>
      </c>
      <c r="AS192" s="31">
        <v>118995</v>
      </c>
      <c r="AT192" s="31">
        <v>29927</v>
      </c>
      <c r="AU192" s="31">
        <v>0</v>
      </c>
    </row>
    <row r="193" spans="1:47" hidden="1" outlineLevel="2" x14ac:dyDescent="0.2">
      <c r="A193">
        <v>915210363</v>
      </c>
      <c r="B193" t="s">
        <v>243</v>
      </c>
      <c r="C193" s="1" t="s">
        <v>330</v>
      </c>
      <c r="D193" s="35" t="s">
        <v>63</v>
      </c>
      <c r="E193" s="31">
        <v>48089</v>
      </c>
      <c r="F193" s="31">
        <v>23888</v>
      </c>
      <c r="G193" s="33">
        <v>4.7733299999999996</v>
      </c>
      <c r="H193" s="33">
        <v>2</v>
      </c>
      <c r="I193" s="33">
        <v>9.8666699999999992</v>
      </c>
      <c r="J193" s="33">
        <v>1.68</v>
      </c>
      <c r="K193">
        <v>187</v>
      </c>
      <c r="L193" s="1" t="s">
        <v>330</v>
      </c>
      <c r="M193" s="35" t="s">
        <v>63</v>
      </c>
      <c r="N193" s="31">
        <v>121114</v>
      </c>
      <c r="O193" s="32">
        <v>2.5185385431179688</v>
      </c>
      <c r="P193" s="31">
        <v>79</v>
      </c>
      <c r="Q193" s="31">
        <v>0</v>
      </c>
      <c r="R193" s="31">
        <v>533745</v>
      </c>
      <c r="S193" s="32">
        <v>11.099107904094492</v>
      </c>
      <c r="T193" s="32">
        <v>4.4069636871047111</v>
      </c>
      <c r="U193" s="31">
        <v>69853</v>
      </c>
      <c r="V193" s="31">
        <v>73013</v>
      </c>
      <c r="W193" s="31">
        <v>17</v>
      </c>
      <c r="X193">
        <v>187</v>
      </c>
      <c r="Y193" s="1" t="s">
        <v>330</v>
      </c>
      <c r="Z193" s="35" t="s">
        <v>63</v>
      </c>
      <c r="AA193" s="31">
        <v>48089</v>
      </c>
      <c r="AB193" s="31">
        <v>579667</v>
      </c>
      <c r="AC193" s="31">
        <v>136834</v>
      </c>
      <c r="AD193" s="31">
        <v>1995</v>
      </c>
      <c r="AE193" s="31">
        <v>266302</v>
      </c>
      <c r="AF193" s="31">
        <v>984798</v>
      </c>
      <c r="AG193" s="31">
        <v>8248</v>
      </c>
      <c r="AH193" s="31">
        <v>0</v>
      </c>
      <c r="AI193">
        <v>187</v>
      </c>
      <c r="AJ193" s="1" t="s">
        <v>330</v>
      </c>
      <c r="AK193" s="35" t="s">
        <v>63</v>
      </c>
      <c r="AL193" s="31">
        <v>48089</v>
      </c>
      <c r="AM193" s="31">
        <v>595303</v>
      </c>
      <c r="AN193" s="31">
        <v>118794</v>
      </c>
      <c r="AO193" s="31">
        <v>185218</v>
      </c>
      <c r="AP193" s="31">
        <v>899315</v>
      </c>
      <c r="AQ193" s="31">
        <v>49552</v>
      </c>
      <c r="AR193" s="36">
        <v>1.5514338404635766</v>
      </c>
      <c r="AS193" s="31">
        <v>760486</v>
      </c>
      <c r="AT193" s="31">
        <v>136834</v>
      </c>
      <c r="AU193" s="31">
        <v>1995</v>
      </c>
    </row>
    <row r="194" spans="1:47" hidden="1" outlineLevel="2" x14ac:dyDescent="0.2">
      <c r="A194">
        <v>915210483</v>
      </c>
      <c r="B194" t="s">
        <v>243</v>
      </c>
      <c r="C194" s="1" t="s">
        <v>330</v>
      </c>
      <c r="D194" t="s">
        <v>864</v>
      </c>
      <c r="E194" s="31">
        <v>7277</v>
      </c>
      <c r="F194" s="31">
        <v>8908</v>
      </c>
      <c r="G194" s="33">
        <v>1.8</v>
      </c>
      <c r="H194" s="33">
        <v>0</v>
      </c>
      <c r="I194" s="33">
        <v>7.0857099999999997</v>
      </c>
      <c r="J194" s="33">
        <v>1.4</v>
      </c>
      <c r="K194">
        <v>188</v>
      </c>
      <c r="L194" s="1" t="s">
        <v>330</v>
      </c>
      <c r="M194" t="s">
        <v>864</v>
      </c>
      <c r="N194" s="31">
        <v>86365</v>
      </c>
      <c r="O194" s="32">
        <v>11.868214923732307</v>
      </c>
      <c r="P194" s="31">
        <v>82</v>
      </c>
      <c r="Q194" s="31">
        <v>0</v>
      </c>
      <c r="R194" s="31">
        <v>204489</v>
      </c>
      <c r="S194" s="32">
        <v>28.100728322110761</v>
      </c>
      <c r="T194" s="32">
        <v>2.3677299832107912</v>
      </c>
      <c r="U194" s="31">
        <v>50641</v>
      </c>
      <c r="V194" s="31">
        <v>27863</v>
      </c>
      <c r="W194" s="31">
        <v>9</v>
      </c>
      <c r="X194">
        <v>188</v>
      </c>
      <c r="Y194" s="1" t="s">
        <v>330</v>
      </c>
      <c r="Z194" t="s">
        <v>864</v>
      </c>
      <c r="AA194" s="31">
        <v>7277</v>
      </c>
      <c r="AB194" s="31">
        <v>263697</v>
      </c>
      <c r="AC194" s="31">
        <v>61338</v>
      </c>
      <c r="AD194" s="31">
        <v>0</v>
      </c>
      <c r="AE194" s="31">
        <v>158489</v>
      </c>
      <c r="AF194" s="31">
        <v>483524</v>
      </c>
      <c r="AG194" s="31">
        <v>0</v>
      </c>
      <c r="AH194" s="31">
        <v>0</v>
      </c>
      <c r="AI194">
        <v>188</v>
      </c>
      <c r="AJ194" s="1" t="s">
        <v>330</v>
      </c>
      <c r="AK194" t="s">
        <v>864</v>
      </c>
      <c r="AL194" s="31">
        <v>7277</v>
      </c>
      <c r="AM194" s="31">
        <v>320123</v>
      </c>
      <c r="AN194" s="31">
        <v>55242</v>
      </c>
      <c r="AO194" s="31">
        <v>98618</v>
      </c>
      <c r="AP194" s="31">
        <v>473983</v>
      </c>
      <c r="AQ194" s="31">
        <v>0</v>
      </c>
      <c r="AR194" s="36">
        <v>1.7974531375025125</v>
      </c>
      <c r="AS194" s="31">
        <v>412645</v>
      </c>
      <c r="AT194" s="31">
        <v>61338</v>
      </c>
      <c r="AU194" s="31">
        <v>0</v>
      </c>
    </row>
    <row r="195" spans="1:47" hidden="1" outlineLevel="2" x14ac:dyDescent="0.2">
      <c r="A195">
        <v>915210663</v>
      </c>
      <c r="B195" t="s">
        <v>243</v>
      </c>
      <c r="C195" s="1" t="s">
        <v>330</v>
      </c>
      <c r="D195" t="s">
        <v>865</v>
      </c>
      <c r="E195" s="31">
        <v>30881</v>
      </c>
      <c r="F195" s="31">
        <v>9531</v>
      </c>
      <c r="G195" s="33">
        <v>1.92</v>
      </c>
      <c r="H195" s="33">
        <v>0</v>
      </c>
      <c r="I195" s="33">
        <v>10.66667</v>
      </c>
      <c r="J195" s="33">
        <v>0.21332999999999999</v>
      </c>
      <c r="K195">
        <v>189</v>
      </c>
      <c r="L195" s="1" t="s">
        <v>330</v>
      </c>
      <c r="M195" t="s">
        <v>865</v>
      </c>
      <c r="N195" s="31">
        <v>72060</v>
      </c>
      <c r="O195" s="32">
        <v>2.3334736569411612</v>
      </c>
      <c r="P195" s="31">
        <v>110</v>
      </c>
      <c r="Q195" s="31">
        <v>0</v>
      </c>
      <c r="R195" s="31">
        <v>201018</v>
      </c>
      <c r="S195" s="32">
        <v>6.5094394611573456</v>
      </c>
      <c r="T195" s="32">
        <v>2.789592006661116</v>
      </c>
      <c r="U195" s="31">
        <v>61072</v>
      </c>
      <c r="V195" s="31">
        <v>36835</v>
      </c>
      <c r="W195" s="31">
        <v>10</v>
      </c>
      <c r="X195">
        <v>189</v>
      </c>
      <c r="Y195" s="1" t="s">
        <v>330</v>
      </c>
      <c r="Z195" t="s">
        <v>865</v>
      </c>
      <c r="AA195" s="31">
        <v>30881</v>
      </c>
      <c r="AB195" s="31">
        <v>368156</v>
      </c>
      <c r="AC195" s="31">
        <v>79833</v>
      </c>
      <c r="AD195" s="31">
        <v>0</v>
      </c>
      <c r="AE195" s="31">
        <v>192428</v>
      </c>
      <c r="AF195" s="31">
        <v>640417</v>
      </c>
      <c r="AG195" s="31">
        <v>35</v>
      </c>
      <c r="AH195" s="31">
        <v>0</v>
      </c>
      <c r="AI195">
        <v>189</v>
      </c>
      <c r="AJ195" s="1" t="s">
        <v>330</v>
      </c>
      <c r="AK195" t="s">
        <v>865</v>
      </c>
      <c r="AL195" s="31">
        <v>30881</v>
      </c>
      <c r="AM195" s="31">
        <v>321631</v>
      </c>
      <c r="AN195" s="31">
        <v>69443</v>
      </c>
      <c r="AO195" s="31">
        <v>196037</v>
      </c>
      <c r="AP195" s="31">
        <v>587111</v>
      </c>
      <c r="AQ195" s="31">
        <v>618836</v>
      </c>
      <c r="AR195" s="36">
        <v>1.5947342974173992</v>
      </c>
      <c r="AS195" s="31">
        <v>507278</v>
      </c>
      <c r="AT195" s="31">
        <v>79833</v>
      </c>
      <c r="AU195" s="31">
        <v>0</v>
      </c>
    </row>
    <row r="196" spans="1:47" outlineLevel="1" collapsed="1" x14ac:dyDescent="0.2">
      <c r="A196" t="s">
        <v>255</v>
      </c>
      <c r="B196" s="21" t="s">
        <v>831</v>
      </c>
      <c r="D196" t="s">
        <v>859</v>
      </c>
      <c r="E196" s="2">
        <v>244731</v>
      </c>
      <c r="F196" s="2">
        <v>102857</v>
      </c>
      <c r="G196" s="3">
        <v>25.955089999999998</v>
      </c>
      <c r="H196" s="3">
        <v>5.7466699999999999</v>
      </c>
      <c r="I196" s="54">
        <v>78.922560000000004</v>
      </c>
      <c r="J196" s="3">
        <v>12.492979999999999</v>
      </c>
      <c r="M196" t="s">
        <v>859</v>
      </c>
      <c r="N196" s="2">
        <v>682971</v>
      </c>
      <c r="O196" s="3">
        <v>2.7907008102774067</v>
      </c>
      <c r="P196" s="2">
        <v>788</v>
      </c>
      <c r="Q196" s="2">
        <v>0</v>
      </c>
      <c r="R196" s="2">
        <v>2339722</v>
      </c>
      <c r="S196" s="3">
        <v>9.5603826241873726</v>
      </c>
      <c r="T196" s="3">
        <v>3.4257999241549055</v>
      </c>
      <c r="U196" s="2">
        <v>371885</v>
      </c>
      <c r="V196" s="2">
        <v>357464</v>
      </c>
      <c r="W196" s="2">
        <v>113</v>
      </c>
      <c r="Z196" t="s">
        <v>859</v>
      </c>
      <c r="AA196" s="2">
        <v>244731</v>
      </c>
      <c r="AB196" s="13">
        <v>4144681</v>
      </c>
      <c r="AC196" s="13">
        <v>1058037</v>
      </c>
      <c r="AD196" s="13">
        <v>46462</v>
      </c>
      <c r="AE196" s="13">
        <v>1795359</v>
      </c>
      <c r="AF196" s="2">
        <v>7044539</v>
      </c>
      <c r="AG196" s="2">
        <v>8283</v>
      </c>
      <c r="AH196" s="2">
        <v>0</v>
      </c>
      <c r="AK196" t="s">
        <v>859</v>
      </c>
      <c r="AL196" s="2">
        <v>244731</v>
      </c>
      <c r="AM196" s="2">
        <v>4171646</v>
      </c>
      <c r="AN196" s="2">
        <v>906015</v>
      </c>
      <c r="AO196" s="2">
        <v>1663788</v>
      </c>
      <c r="AP196" s="2">
        <v>6741449</v>
      </c>
      <c r="AQ196" s="2">
        <v>720158</v>
      </c>
      <c r="AR196" s="44">
        <v>27.546363149744003</v>
      </c>
      <c r="AS196" s="2">
        <v>5636950</v>
      </c>
      <c r="AT196" s="2">
        <v>1058037</v>
      </c>
      <c r="AU196" s="2">
        <v>46462</v>
      </c>
    </row>
    <row r="197" spans="1:47" hidden="1" outlineLevel="2" x14ac:dyDescent="0.2">
      <c r="A197">
        <v>925230095</v>
      </c>
      <c r="B197" t="s">
        <v>870</v>
      </c>
      <c r="C197" s="1" t="s">
        <v>328</v>
      </c>
      <c r="D197" t="s">
        <v>871</v>
      </c>
      <c r="E197" s="31">
        <v>96298</v>
      </c>
      <c r="F197" s="31">
        <v>30659</v>
      </c>
      <c r="G197" s="33">
        <v>5</v>
      </c>
      <c r="H197" s="33">
        <v>0</v>
      </c>
      <c r="I197" s="33">
        <v>13</v>
      </c>
      <c r="J197" s="33">
        <v>0.42857000000000001</v>
      </c>
      <c r="K197">
        <v>193</v>
      </c>
      <c r="L197" s="1" t="s">
        <v>328</v>
      </c>
      <c r="M197" t="s">
        <v>871</v>
      </c>
      <c r="N197" s="31">
        <v>38739</v>
      </c>
      <c r="O197" s="32">
        <v>0.40228249807888017</v>
      </c>
      <c r="P197" s="31">
        <v>37</v>
      </c>
      <c r="Q197" s="31">
        <v>229</v>
      </c>
      <c r="R197" s="31">
        <v>260727</v>
      </c>
      <c r="S197" s="32">
        <v>2.707501713431224</v>
      </c>
      <c r="T197" s="32">
        <v>6.7303492604352204</v>
      </c>
      <c r="U197" s="31">
        <v>2374</v>
      </c>
      <c r="V197" s="31">
        <v>1009</v>
      </c>
      <c r="W197" s="31">
        <v>2</v>
      </c>
      <c r="X197">
        <v>193</v>
      </c>
      <c r="Y197" s="1" t="s">
        <v>328</v>
      </c>
      <c r="Z197" t="s">
        <v>871</v>
      </c>
      <c r="AA197" s="31">
        <v>96298</v>
      </c>
      <c r="AB197" s="31">
        <v>1379956</v>
      </c>
      <c r="AC197" s="31">
        <v>896491</v>
      </c>
      <c r="AD197" s="31">
        <v>0</v>
      </c>
      <c r="AE197" s="31">
        <v>157528</v>
      </c>
      <c r="AF197" s="31">
        <v>2433975</v>
      </c>
      <c r="AG197" s="31">
        <v>0</v>
      </c>
      <c r="AH197" s="31">
        <v>0</v>
      </c>
      <c r="AI197">
        <v>193</v>
      </c>
      <c r="AJ197" s="1" t="s">
        <v>328</v>
      </c>
      <c r="AK197" t="s">
        <v>871</v>
      </c>
      <c r="AL197" s="31">
        <v>96298</v>
      </c>
      <c r="AM197" s="31">
        <v>1009957</v>
      </c>
      <c r="AN197" s="31">
        <v>812246</v>
      </c>
      <c r="AO197" s="31">
        <v>560210</v>
      </c>
      <c r="AP197" s="31">
        <v>2382413</v>
      </c>
      <c r="AQ197" s="31">
        <v>0</v>
      </c>
      <c r="AR197" s="36">
        <v>1.7264412778378442</v>
      </c>
      <c r="AS197" s="31">
        <v>1406080</v>
      </c>
      <c r="AT197" s="31">
        <v>976333</v>
      </c>
      <c r="AU197" s="31">
        <v>0</v>
      </c>
    </row>
    <row r="198" spans="1:47" hidden="1" outlineLevel="2" x14ac:dyDescent="0.2">
      <c r="A198">
        <v>925230064</v>
      </c>
      <c r="B198" t="s">
        <v>870</v>
      </c>
      <c r="C198" s="1" t="s">
        <v>330</v>
      </c>
      <c r="D198" t="s">
        <v>872</v>
      </c>
      <c r="E198" s="31">
        <v>16592</v>
      </c>
      <c r="F198" s="31">
        <v>5442</v>
      </c>
      <c r="G198" s="33">
        <v>1.08571</v>
      </c>
      <c r="H198" s="33">
        <v>0</v>
      </c>
      <c r="I198" s="33">
        <v>3.2285699999999999</v>
      </c>
      <c r="J198" s="33">
        <v>0.77142999999999995</v>
      </c>
      <c r="K198">
        <v>194</v>
      </c>
      <c r="L198" s="1" t="s">
        <v>330</v>
      </c>
      <c r="M198" t="s">
        <v>872</v>
      </c>
      <c r="N198" s="31">
        <v>79180</v>
      </c>
      <c r="O198" s="32">
        <v>4.7721793635486982</v>
      </c>
      <c r="P198" s="31">
        <v>50</v>
      </c>
      <c r="Q198" s="31">
        <v>229</v>
      </c>
      <c r="R198" s="31">
        <v>103067</v>
      </c>
      <c r="S198" s="32">
        <v>6.2118490838958538</v>
      </c>
      <c r="T198" s="32">
        <v>1.3016797171002779</v>
      </c>
      <c r="U198" s="31">
        <v>12110</v>
      </c>
      <c r="V198" s="31">
        <v>9660</v>
      </c>
      <c r="W198" s="31">
        <v>12</v>
      </c>
      <c r="X198">
        <v>194</v>
      </c>
      <c r="Y198" s="1" t="s">
        <v>330</v>
      </c>
      <c r="Z198" t="s">
        <v>872</v>
      </c>
      <c r="AA198" s="31">
        <v>16592</v>
      </c>
      <c r="AB198" s="31">
        <v>93108</v>
      </c>
      <c r="AC198" s="31">
        <v>41873</v>
      </c>
      <c r="AD198" s="31">
        <v>0</v>
      </c>
      <c r="AE198" s="31">
        <v>94320</v>
      </c>
      <c r="AF198" s="31">
        <v>229301</v>
      </c>
      <c r="AG198" s="31">
        <v>0</v>
      </c>
      <c r="AH198" s="31">
        <v>0</v>
      </c>
      <c r="AI198">
        <v>194</v>
      </c>
      <c r="AJ198" s="1" t="s">
        <v>330</v>
      </c>
      <c r="AK198" t="s">
        <v>872</v>
      </c>
      <c r="AL198" s="31">
        <v>16592</v>
      </c>
      <c r="AM198" s="31">
        <v>135620</v>
      </c>
      <c r="AN198" s="31">
        <v>39964</v>
      </c>
      <c r="AO198" s="31">
        <v>44498</v>
      </c>
      <c r="AP198" s="31">
        <v>220082</v>
      </c>
      <c r="AQ198" s="31">
        <v>0</v>
      </c>
      <c r="AR198" s="36">
        <v>2.3637281436611248</v>
      </c>
      <c r="AS198" s="31">
        <v>178209</v>
      </c>
      <c r="AT198" s="31">
        <v>41873</v>
      </c>
      <c r="AU198" s="31">
        <v>0</v>
      </c>
    </row>
    <row r="199" spans="1:47" hidden="1" outlineLevel="2" x14ac:dyDescent="0.2">
      <c r="A199">
        <v>925230543</v>
      </c>
      <c r="B199" t="s">
        <v>870</v>
      </c>
      <c r="C199" s="1" t="s">
        <v>330</v>
      </c>
      <c r="D199" t="s">
        <v>422</v>
      </c>
      <c r="E199" s="31">
        <v>6606</v>
      </c>
      <c r="F199" s="31">
        <v>1873</v>
      </c>
      <c r="G199" s="33">
        <v>0.85714000000000001</v>
      </c>
      <c r="H199" s="33">
        <v>0</v>
      </c>
      <c r="I199" s="33">
        <v>3.7142900000000001</v>
      </c>
      <c r="J199" s="33">
        <v>8.5709999999999995E-2</v>
      </c>
      <c r="K199">
        <v>195</v>
      </c>
      <c r="L199" s="1" t="s">
        <v>330</v>
      </c>
      <c r="M199" t="s">
        <v>422</v>
      </c>
      <c r="N199" s="31">
        <v>22662</v>
      </c>
      <c r="O199" s="32">
        <v>3.430517711171662</v>
      </c>
      <c r="P199" s="31">
        <v>30</v>
      </c>
      <c r="Q199" s="31">
        <v>229</v>
      </c>
      <c r="R199" s="31">
        <v>23498</v>
      </c>
      <c r="S199" s="32">
        <v>3.5570693309112928</v>
      </c>
      <c r="T199" s="32">
        <v>1.0368899479304563</v>
      </c>
      <c r="U199" s="31">
        <v>5031</v>
      </c>
      <c r="V199" s="31">
        <v>4600</v>
      </c>
      <c r="W199" s="31">
        <v>10</v>
      </c>
      <c r="X199">
        <v>195</v>
      </c>
      <c r="Y199" s="1" t="s">
        <v>330</v>
      </c>
      <c r="Z199" t="s">
        <v>422</v>
      </c>
      <c r="AA199" s="31">
        <v>6606</v>
      </c>
      <c r="AB199" s="31">
        <v>88426</v>
      </c>
      <c r="AC199" s="31">
        <v>53866</v>
      </c>
      <c r="AD199" s="31">
        <v>0</v>
      </c>
      <c r="AE199" s="31">
        <v>0</v>
      </c>
      <c r="AF199" s="31">
        <v>142292</v>
      </c>
      <c r="AG199" s="31">
        <v>1000</v>
      </c>
      <c r="AH199" s="31">
        <v>0</v>
      </c>
      <c r="AI199">
        <v>195</v>
      </c>
      <c r="AJ199" s="1" t="s">
        <v>330</v>
      </c>
      <c r="AK199" t="s">
        <v>422</v>
      </c>
      <c r="AL199" s="31">
        <v>6606</v>
      </c>
      <c r="AM199" s="31">
        <v>80728</v>
      </c>
      <c r="AN199" s="31">
        <v>14974</v>
      </c>
      <c r="AO199" s="31">
        <v>17511</v>
      </c>
      <c r="AP199" s="31">
        <v>113213</v>
      </c>
      <c r="AQ199" s="31">
        <v>0</v>
      </c>
      <c r="AR199" s="36">
        <v>1.2803134824599101</v>
      </c>
      <c r="AS199" s="31">
        <v>59347</v>
      </c>
      <c r="AT199" s="31">
        <v>53866</v>
      </c>
      <c r="AU199" s="31">
        <v>0</v>
      </c>
    </row>
    <row r="200" spans="1:47" hidden="1" outlineLevel="2" x14ac:dyDescent="0.2">
      <c r="A200">
        <v>925230303</v>
      </c>
      <c r="B200" t="s">
        <v>870</v>
      </c>
      <c r="C200" s="1" t="s">
        <v>330</v>
      </c>
      <c r="D200" t="s">
        <v>423</v>
      </c>
      <c r="E200" s="31">
        <v>8786</v>
      </c>
      <c r="F200" s="31">
        <v>2702</v>
      </c>
      <c r="G200" s="33">
        <v>0</v>
      </c>
      <c r="H200" s="33">
        <v>0</v>
      </c>
      <c r="I200" s="33">
        <v>1.7142900000000001</v>
      </c>
      <c r="J200" s="33">
        <v>0.57142999999999999</v>
      </c>
      <c r="K200">
        <v>196</v>
      </c>
      <c r="L200" s="1" t="s">
        <v>330</v>
      </c>
      <c r="M200" t="s">
        <v>423</v>
      </c>
      <c r="N200" s="31">
        <v>60065</v>
      </c>
      <c r="O200" s="32">
        <v>6.8364443432733895</v>
      </c>
      <c r="P200" s="31">
        <v>35</v>
      </c>
      <c r="Q200" s="31">
        <v>229</v>
      </c>
      <c r="R200" s="31">
        <v>9491</v>
      </c>
      <c r="S200" s="32">
        <v>1.0802412929660825</v>
      </c>
      <c r="T200" s="32">
        <v>0.15801215350037459</v>
      </c>
      <c r="U200" s="31">
        <v>2943</v>
      </c>
      <c r="V200" s="31">
        <v>873</v>
      </c>
      <c r="W200" s="31">
        <v>8</v>
      </c>
      <c r="X200">
        <v>196</v>
      </c>
      <c r="Y200" s="1" t="s">
        <v>330</v>
      </c>
      <c r="Z200" t="s">
        <v>423</v>
      </c>
      <c r="AA200" s="31">
        <v>8786</v>
      </c>
      <c r="AB200" s="31">
        <v>38583</v>
      </c>
      <c r="AC200" s="31">
        <v>16799</v>
      </c>
      <c r="AD200" s="31">
        <v>7221</v>
      </c>
      <c r="AE200" s="31">
        <v>14309</v>
      </c>
      <c r="AF200" s="31">
        <v>76912</v>
      </c>
      <c r="AG200" s="31">
        <v>1000</v>
      </c>
      <c r="AH200" s="31">
        <v>7221</v>
      </c>
      <c r="AI200">
        <v>196</v>
      </c>
      <c r="AJ200" s="1" t="s">
        <v>330</v>
      </c>
      <c r="AK200" t="s">
        <v>423</v>
      </c>
      <c r="AL200" s="31">
        <v>8786</v>
      </c>
      <c r="AM200" s="31">
        <v>64548</v>
      </c>
      <c r="AN200" s="31">
        <v>11391</v>
      </c>
      <c r="AO200" s="31">
        <v>7935</v>
      </c>
      <c r="AP200" s="31">
        <v>83874</v>
      </c>
      <c r="AQ200" s="31">
        <v>0</v>
      </c>
      <c r="AR200" s="36">
        <v>2.1738589534250834</v>
      </c>
      <c r="AS200" s="31">
        <v>59854</v>
      </c>
      <c r="AT200" s="31">
        <v>16799</v>
      </c>
      <c r="AU200" s="31">
        <v>7221</v>
      </c>
    </row>
    <row r="201" spans="1:47" hidden="1" outlineLevel="2" x14ac:dyDescent="0.2">
      <c r="A201">
        <v>925230424</v>
      </c>
      <c r="B201" t="s">
        <v>870</v>
      </c>
      <c r="C201" s="1" t="s">
        <v>330</v>
      </c>
      <c r="D201" t="s">
        <v>424</v>
      </c>
      <c r="E201" s="31">
        <v>10687</v>
      </c>
      <c r="F201" s="31">
        <v>7466</v>
      </c>
      <c r="G201" s="33">
        <v>0</v>
      </c>
      <c r="H201" s="33">
        <v>0.57142999999999999</v>
      </c>
      <c r="I201" s="33">
        <v>2.2857099999999999</v>
      </c>
      <c r="J201" s="33">
        <v>0</v>
      </c>
      <c r="K201">
        <v>197</v>
      </c>
      <c r="L201" s="1" t="s">
        <v>330</v>
      </c>
      <c r="M201" t="s">
        <v>424</v>
      </c>
      <c r="N201" s="31">
        <v>17235</v>
      </c>
      <c r="O201" s="32">
        <v>1.612707027229344</v>
      </c>
      <c r="P201" s="31">
        <v>10</v>
      </c>
      <c r="Q201" s="31">
        <v>229</v>
      </c>
      <c r="R201" s="31">
        <v>5580</v>
      </c>
      <c r="S201" s="32">
        <v>0.52212969027790779</v>
      </c>
      <c r="T201" s="32">
        <v>0.32375979112271541</v>
      </c>
      <c r="U201" s="31">
        <v>136</v>
      </c>
      <c r="V201" s="31">
        <v>159</v>
      </c>
      <c r="W201" s="31">
        <v>5</v>
      </c>
      <c r="X201">
        <v>197</v>
      </c>
      <c r="Y201" s="1" t="s">
        <v>330</v>
      </c>
      <c r="Z201" t="s">
        <v>424</v>
      </c>
      <c r="AA201" s="31">
        <v>10687</v>
      </c>
      <c r="AB201" s="31">
        <v>40468</v>
      </c>
      <c r="AC201" s="31">
        <v>20345</v>
      </c>
      <c r="AD201" s="31">
        <v>15132</v>
      </c>
      <c r="AE201" s="31">
        <v>21599</v>
      </c>
      <c r="AF201" s="31">
        <v>97544</v>
      </c>
      <c r="AG201" s="31">
        <v>0</v>
      </c>
      <c r="AH201" s="31">
        <v>15132</v>
      </c>
      <c r="AI201">
        <v>197</v>
      </c>
      <c r="AJ201" s="1" t="s">
        <v>330</v>
      </c>
      <c r="AK201" t="s">
        <v>424</v>
      </c>
      <c r="AL201" s="31">
        <v>10687</v>
      </c>
      <c r="AM201" s="31">
        <v>73363</v>
      </c>
      <c r="AN201" s="31">
        <v>8844</v>
      </c>
      <c r="AO201" s="31">
        <v>22274</v>
      </c>
      <c r="AP201" s="31">
        <v>104481</v>
      </c>
      <c r="AQ201" s="31">
        <v>0</v>
      </c>
      <c r="AR201" s="36">
        <v>2.5818177325294061</v>
      </c>
      <c r="AS201" s="31">
        <v>69004</v>
      </c>
      <c r="AT201" s="31">
        <v>20345</v>
      </c>
      <c r="AU201" s="31">
        <v>15132</v>
      </c>
    </row>
    <row r="202" spans="1:47" hidden="1" outlineLevel="2" x14ac:dyDescent="0.2">
      <c r="A202">
        <v>925230573</v>
      </c>
      <c r="B202" t="s">
        <v>870</v>
      </c>
      <c r="C202" s="1" t="s">
        <v>330</v>
      </c>
      <c r="D202" t="s">
        <v>425</v>
      </c>
      <c r="E202" s="31">
        <v>7153</v>
      </c>
      <c r="F202" s="31">
        <v>2700</v>
      </c>
      <c r="G202" s="33">
        <v>0.57142999999999999</v>
      </c>
      <c r="H202" s="33">
        <v>0.57142999999999999</v>
      </c>
      <c r="I202" s="33">
        <v>1.5428599999999999</v>
      </c>
      <c r="J202" s="33">
        <v>0.11429</v>
      </c>
      <c r="K202">
        <v>198</v>
      </c>
      <c r="L202" s="1" t="s">
        <v>330</v>
      </c>
      <c r="M202" t="s">
        <v>425</v>
      </c>
      <c r="N202" s="31">
        <v>17598</v>
      </c>
      <c r="O202" s="32">
        <v>2.4602264784006711</v>
      </c>
      <c r="P202" s="31">
        <v>16</v>
      </c>
      <c r="Q202" s="31">
        <v>229</v>
      </c>
      <c r="R202" s="31">
        <v>10393</v>
      </c>
      <c r="S202" s="32">
        <v>1.4529568013420942</v>
      </c>
      <c r="T202" s="32">
        <v>0.5905784748266848</v>
      </c>
      <c r="U202" s="31">
        <v>1404</v>
      </c>
      <c r="V202" s="31">
        <v>1952</v>
      </c>
      <c r="W202" s="31">
        <v>8</v>
      </c>
      <c r="X202">
        <v>198</v>
      </c>
      <c r="Y202" s="1" t="s">
        <v>330</v>
      </c>
      <c r="Z202" t="s">
        <v>425</v>
      </c>
      <c r="AA202" s="31">
        <v>7153</v>
      </c>
      <c r="AB202" s="31">
        <v>64533</v>
      </c>
      <c r="AC202" s="31">
        <v>19508</v>
      </c>
      <c r="AD202" s="31">
        <v>0</v>
      </c>
      <c r="AE202" s="31">
        <v>4713</v>
      </c>
      <c r="AF202" s="31">
        <v>88754</v>
      </c>
      <c r="AG202" s="31">
        <v>0</v>
      </c>
      <c r="AH202" s="31">
        <v>0</v>
      </c>
      <c r="AI202">
        <v>198</v>
      </c>
      <c r="AJ202" s="1" t="s">
        <v>330</v>
      </c>
      <c r="AK202" t="s">
        <v>425</v>
      </c>
      <c r="AL202" s="31">
        <v>7153</v>
      </c>
      <c r="AM202" s="31">
        <v>62998</v>
      </c>
      <c r="AN202" s="31">
        <v>4032</v>
      </c>
      <c r="AO202" s="31">
        <v>25098</v>
      </c>
      <c r="AP202" s="31">
        <v>92128</v>
      </c>
      <c r="AQ202" s="31">
        <v>0</v>
      </c>
      <c r="AR202" s="36">
        <v>1.4276106798072303</v>
      </c>
      <c r="AS202" s="31">
        <v>72620</v>
      </c>
      <c r="AT202" s="31">
        <v>19508</v>
      </c>
      <c r="AU202" s="31">
        <v>0</v>
      </c>
    </row>
    <row r="203" spans="1:47" hidden="1" outlineLevel="2" x14ac:dyDescent="0.2">
      <c r="A203">
        <v>925230604</v>
      </c>
      <c r="B203" t="s">
        <v>870</v>
      </c>
      <c r="C203" s="1" t="s">
        <v>330</v>
      </c>
      <c r="D203" t="s">
        <v>426</v>
      </c>
      <c r="E203" s="31">
        <v>48484</v>
      </c>
      <c r="F203" s="31">
        <v>24330</v>
      </c>
      <c r="G203" s="33">
        <v>6.6857100000000003</v>
      </c>
      <c r="H203" s="33">
        <v>0</v>
      </c>
      <c r="I203" s="33">
        <v>15.97143</v>
      </c>
      <c r="J203" s="33">
        <v>1.14286</v>
      </c>
      <c r="K203">
        <v>199</v>
      </c>
      <c r="L203" s="1" t="s">
        <v>330</v>
      </c>
      <c r="M203" t="s">
        <v>426</v>
      </c>
      <c r="N203" s="31">
        <v>123507</v>
      </c>
      <c r="O203" s="32">
        <v>2.5473764540879467</v>
      </c>
      <c r="P203" s="31">
        <v>115</v>
      </c>
      <c r="Q203" s="31">
        <v>229</v>
      </c>
      <c r="R203" s="31">
        <v>327984</v>
      </c>
      <c r="S203" s="32">
        <v>6.7647883837967164</v>
      </c>
      <c r="T203" s="32">
        <v>2.6555903713959532</v>
      </c>
      <c r="U203" s="31">
        <v>20968</v>
      </c>
      <c r="V203" s="31">
        <v>23511</v>
      </c>
      <c r="W203" s="31">
        <v>18</v>
      </c>
      <c r="X203">
        <v>199</v>
      </c>
      <c r="Y203" s="1" t="s">
        <v>330</v>
      </c>
      <c r="Z203" t="s">
        <v>426</v>
      </c>
      <c r="AA203" s="31">
        <v>48484</v>
      </c>
      <c r="AB203" s="31">
        <v>1117839</v>
      </c>
      <c r="AC203" s="31">
        <v>155886</v>
      </c>
      <c r="AD203" s="31">
        <v>787</v>
      </c>
      <c r="AE203" s="31">
        <v>185874</v>
      </c>
      <c r="AF203" s="31">
        <v>1460386</v>
      </c>
      <c r="AG203" s="31">
        <v>0</v>
      </c>
      <c r="AH203" s="31">
        <v>0</v>
      </c>
      <c r="AI203">
        <v>199</v>
      </c>
      <c r="AJ203" s="1" t="s">
        <v>330</v>
      </c>
      <c r="AK203" t="s">
        <v>426</v>
      </c>
      <c r="AL203" s="31">
        <v>48484</v>
      </c>
      <c r="AM203" s="31">
        <v>1019483</v>
      </c>
      <c r="AN203" s="31">
        <v>143214</v>
      </c>
      <c r="AO203" s="31">
        <v>841578</v>
      </c>
      <c r="AP203" s="31">
        <v>2004275</v>
      </c>
      <c r="AQ203" s="31">
        <v>0</v>
      </c>
      <c r="AR203" s="36">
        <v>1.7929907616391985</v>
      </c>
      <c r="AS203" s="31">
        <v>1847602</v>
      </c>
      <c r="AT203" s="31">
        <v>155886</v>
      </c>
      <c r="AU203" s="31">
        <v>787</v>
      </c>
    </row>
    <row r="204" spans="1:47" hidden="1" outlineLevel="2" x14ac:dyDescent="0.2">
      <c r="A204">
        <v>925230874</v>
      </c>
      <c r="B204" t="s">
        <v>870</v>
      </c>
      <c r="C204" s="1" t="s">
        <v>330</v>
      </c>
      <c r="D204" t="s">
        <v>427</v>
      </c>
      <c r="E204" s="31">
        <v>14619</v>
      </c>
      <c r="F204" s="31">
        <v>7490</v>
      </c>
      <c r="G204" s="33">
        <v>3.5</v>
      </c>
      <c r="H204" s="33">
        <v>0</v>
      </c>
      <c r="I204" s="33">
        <v>0</v>
      </c>
      <c r="J204" s="33">
        <v>1.375</v>
      </c>
      <c r="K204">
        <v>200</v>
      </c>
      <c r="L204" s="1" t="s">
        <v>330</v>
      </c>
      <c r="M204" t="s">
        <v>427</v>
      </c>
      <c r="N204" s="31">
        <v>65556</v>
      </c>
      <c r="O204" s="32">
        <v>4.4843012517956087</v>
      </c>
      <c r="P204" s="31">
        <v>49</v>
      </c>
      <c r="Q204" s="31">
        <v>229</v>
      </c>
      <c r="R204" s="31">
        <v>77515</v>
      </c>
      <c r="S204" s="32">
        <v>5.3023462617142076</v>
      </c>
      <c r="T204" s="32">
        <v>1.1824241869546648</v>
      </c>
      <c r="U204" s="31">
        <v>5454</v>
      </c>
      <c r="V204" s="31">
        <v>10316</v>
      </c>
      <c r="W204" s="31">
        <v>7</v>
      </c>
      <c r="X204">
        <v>200</v>
      </c>
      <c r="Y204" s="1" t="s">
        <v>330</v>
      </c>
      <c r="Z204" t="s">
        <v>427</v>
      </c>
      <c r="AA204" s="31">
        <v>14619</v>
      </c>
      <c r="AB204" s="31">
        <v>129197</v>
      </c>
      <c r="AC204" s="31">
        <v>45774</v>
      </c>
      <c r="AD204" s="31">
        <v>0</v>
      </c>
      <c r="AE204" s="31">
        <v>142830</v>
      </c>
      <c r="AF204" s="31">
        <v>317801</v>
      </c>
      <c r="AG204" s="31">
        <v>0</v>
      </c>
      <c r="AH204" s="31">
        <v>0</v>
      </c>
      <c r="AI204">
        <v>200</v>
      </c>
      <c r="AJ204" s="1" t="s">
        <v>330</v>
      </c>
      <c r="AK204" t="s">
        <v>427</v>
      </c>
      <c r="AL204" s="31">
        <v>14619</v>
      </c>
      <c r="AM204" s="31">
        <v>179415</v>
      </c>
      <c r="AN204" s="31">
        <v>36205</v>
      </c>
      <c r="AO204" s="31">
        <v>74596</v>
      </c>
      <c r="AP204" s="31">
        <v>290216</v>
      </c>
      <c r="AQ204" s="31">
        <v>0</v>
      </c>
      <c r="AR204" s="36">
        <v>2.2463060287777581</v>
      </c>
      <c r="AS204" s="31">
        <v>244442</v>
      </c>
      <c r="AT204" s="31">
        <v>45774</v>
      </c>
      <c r="AU204" s="31">
        <v>0</v>
      </c>
    </row>
    <row r="205" spans="1:47" hidden="1" outlineLevel="2" x14ac:dyDescent="0.2">
      <c r="A205">
        <v>925230182</v>
      </c>
      <c r="B205" t="s">
        <v>870</v>
      </c>
      <c r="C205" s="1" t="s">
        <v>330</v>
      </c>
      <c r="D205" t="s">
        <v>428</v>
      </c>
      <c r="E205" s="31">
        <v>33972</v>
      </c>
      <c r="F205" s="31">
        <v>8795</v>
      </c>
      <c r="G205" s="33">
        <v>1</v>
      </c>
      <c r="H205" s="33">
        <v>2</v>
      </c>
      <c r="I205" s="33">
        <v>2.6857099999999998</v>
      </c>
      <c r="J205" s="33">
        <v>0</v>
      </c>
      <c r="K205">
        <v>201</v>
      </c>
      <c r="L205" s="1" t="s">
        <v>330</v>
      </c>
      <c r="M205" t="s">
        <v>428</v>
      </c>
      <c r="N205" s="31">
        <v>47784</v>
      </c>
      <c r="O205" s="32">
        <v>1.4065701165665843</v>
      </c>
      <c r="P205" s="31">
        <v>74</v>
      </c>
      <c r="Q205" s="31">
        <v>229</v>
      </c>
      <c r="R205" s="31">
        <v>18634</v>
      </c>
      <c r="S205" s="32">
        <v>0.5485105380901919</v>
      </c>
      <c r="T205" s="32">
        <v>0.38996316758747696</v>
      </c>
      <c r="U205" s="31">
        <v>5743</v>
      </c>
      <c r="V205" s="31">
        <v>1296</v>
      </c>
      <c r="W205" s="31">
        <v>10</v>
      </c>
      <c r="X205">
        <v>201</v>
      </c>
      <c r="Y205" s="1" t="s">
        <v>330</v>
      </c>
      <c r="Z205" t="s">
        <v>428</v>
      </c>
      <c r="AA205" s="31">
        <v>33972</v>
      </c>
      <c r="AB205" s="31">
        <v>396266</v>
      </c>
      <c r="AC205" s="31">
        <v>164352</v>
      </c>
      <c r="AD205" s="31">
        <v>19383</v>
      </c>
      <c r="AE205" s="31">
        <v>77966</v>
      </c>
      <c r="AF205" s="31">
        <v>657967</v>
      </c>
      <c r="AG205" s="31">
        <v>0</v>
      </c>
      <c r="AH205" s="31">
        <v>19383</v>
      </c>
      <c r="AI205">
        <v>201</v>
      </c>
      <c r="AJ205" s="1" t="s">
        <v>330</v>
      </c>
      <c r="AK205" t="s">
        <v>428</v>
      </c>
      <c r="AL205" s="31">
        <v>33972</v>
      </c>
      <c r="AM205" s="31">
        <v>313336</v>
      </c>
      <c r="AN205" s="31">
        <v>31074</v>
      </c>
      <c r="AO205" s="31">
        <v>163975</v>
      </c>
      <c r="AP205" s="31">
        <v>508385</v>
      </c>
      <c r="AQ205" s="31">
        <v>0</v>
      </c>
      <c r="AR205" s="36">
        <v>1.2829387330732387</v>
      </c>
      <c r="AS205" s="31">
        <v>374650</v>
      </c>
      <c r="AT205" s="31">
        <v>114352</v>
      </c>
      <c r="AU205" s="31">
        <v>19383</v>
      </c>
    </row>
    <row r="206" spans="1:47" hidden="1" outlineLevel="2" x14ac:dyDescent="0.2">
      <c r="A206">
        <v>925230633</v>
      </c>
      <c r="B206" t="s">
        <v>870</v>
      </c>
      <c r="C206" s="1" t="s">
        <v>330</v>
      </c>
      <c r="D206" t="s">
        <v>429</v>
      </c>
      <c r="E206" s="31">
        <v>10620</v>
      </c>
      <c r="F206" s="31">
        <v>6631</v>
      </c>
      <c r="G206" s="33">
        <v>2</v>
      </c>
      <c r="H206" s="33">
        <v>2</v>
      </c>
      <c r="I206" s="33">
        <v>8.15</v>
      </c>
      <c r="J206" s="33">
        <v>0.25</v>
      </c>
      <c r="K206">
        <v>202</v>
      </c>
      <c r="L206" s="1" t="s">
        <v>330</v>
      </c>
      <c r="M206" t="s">
        <v>429</v>
      </c>
      <c r="N206" s="31">
        <v>69436</v>
      </c>
      <c r="O206" s="32">
        <v>6.5382297551789081</v>
      </c>
      <c r="P206" s="31">
        <v>54</v>
      </c>
      <c r="Q206" s="31">
        <v>229</v>
      </c>
      <c r="R206" s="31">
        <v>83675</v>
      </c>
      <c r="S206" s="32">
        <v>7.8790018832391713</v>
      </c>
      <c r="T206" s="32">
        <v>1.2050665360907886</v>
      </c>
      <c r="U206" s="31">
        <v>8478</v>
      </c>
      <c r="V206" s="31">
        <v>9214</v>
      </c>
      <c r="W206" s="31">
        <v>12</v>
      </c>
      <c r="X206">
        <v>202</v>
      </c>
      <c r="Y206" s="1" t="s">
        <v>330</v>
      </c>
      <c r="Z206" t="s">
        <v>429</v>
      </c>
      <c r="AA206" s="31">
        <v>10620</v>
      </c>
      <c r="AB206" s="31">
        <v>487073</v>
      </c>
      <c r="AC206" s="31">
        <v>38666</v>
      </c>
      <c r="AD206" s="31">
        <v>0</v>
      </c>
      <c r="AE206" s="31">
        <v>55753</v>
      </c>
      <c r="AF206" s="31">
        <v>581492</v>
      </c>
      <c r="AG206" s="31">
        <v>0</v>
      </c>
      <c r="AH206" s="31">
        <v>0</v>
      </c>
      <c r="AI206">
        <v>202</v>
      </c>
      <c r="AJ206" s="1" t="s">
        <v>330</v>
      </c>
      <c r="AK206" t="s">
        <v>429</v>
      </c>
      <c r="AL206" s="31">
        <v>10620</v>
      </c>
      <c r="AM206" s="31">
        <v>452707</v>
      </c>
      <c r="AN206" s="31">
        <v>64182</v>
      </c>
      <c r="AO206" s="31">
        <v>55621</v>
      </c>
      <c r="AP206" s="31">
        <v>572510</v>
      </c>
      <c r="AQ206" s="31">
        <v>0</v>
      </c>
      <c r="AR206" s="36">
        <v>1.1754090249305547</v>
      </c>
      <c r="AS206" s="31">
        <v>533844</v>
      </c>
      <c r="AT206" s="31">
        <v>38666</v>
      </c>
      <c r="AU206" s="31">
        <v>0</v>
      </c>
    </row>
    <row r="207" spans="1:47" hidden="1" outlineLevel="2" x14ac:dyDescent="0.2">
      <c r="A207">
        <v>925230724</v>
      </c>
      <c r="B207" t="s">
        <v>870</v>
      </c>
      <c r="C207" s="1" t="s">
        <v>330</v>
      </c>
      <c r="D207" t="s">
        <v>430</v>
      </c>
      <c r="E207" s="31">
        <v>23428</v>
      </c>
      <c r="F207" s="31">
        <v>7062</v>
      </c>
      <c r="G207" s="33">
        <v>4.5714300000000003</v>
      </c>
      <c r="H207" s="33">
        <v>0</v>
      </c>
      <c r="I207" s="33">
        <v>9.1428600000000007</v>
      </c>
      <c r="J207" s="33">
        <v>0.42857000000000001</v>
      </c>
      <c r="K207">
        <v>203</v>
      </c>
      <c r="L207" s="1" t="s">
        <v>330</v>
      </c>
      <c r="M207" t="s">
        <v>430</v>
      </c>
      <c r="N207" s="31">
        <v>85760</v>
      </c>
      <c r="O207" s="32">
        <v>3.6605770872460304</v>
      </c>
      <c r="P207" s="31">
        <v>98</v>
      </c>
      <c r="Q207" s="31">
        <v>229</v>
      </c>
      <c r="R207" s="31">
        <v>238276</v>
      </c>
      <c r="S207" s="32">
        <v>10.170565135735018</v>
      </c>
      <c r="T207" s="32">
        <v>2.7784048507462686</v>
      </c>
      <c r="U207" s="31">
        <v>19286</v>
      </c>
      <c r="V207" s="31">
        <v>9363</v>
      </c>
      <c r="W207" s="31">
        <v>19</v>
      </c>
      <c r="X207">
        <v>203</v>
      </c>
      <c r="Y207" s="1" t="s">
        <v>330</v>
      </c>
      <c r="Z207" t="s">
        <v>430</v>
      </c>
      <c r="AA207" s="31">
        <v>23428</v>
      </c>
      <c r="AB207" s="31">
        <v>679053</v>
      </c>
      <c r="AC207" s="31">
        <v>81959</v>
      </c>
      <c r="AD207" s="31">
        <v>3768</v>
      </c>
      <c r="AE207" s="31">
        <v>118853</v>
      </c>
      <c r="AF207" s="31">
        <v>883633</v>
      </c>
      <c r="AG207" s="31">
        <v>0</v>
      </c>
      <c r="AH207" s="31">
        <v>3768</v>
      </c>
      <c r="AI207">
        <v>203</v>
      </c>
      <c r="AJ207" s="1" t="s">
        <v>330</v>
      </c>
      <c r="AK207" t="s">
        <v>430</v>
      </c>
      <c r="AL207" s="31">
        <v>23428</v>
      </c>
      <c r="AM207" s="31">
        <v>670207</v>
      </c>
      <c r="AN207" s="31">
        <v>106195</v>
      </c>
      <c r="AO207" s="31">
        <v>76088</v>
      </c>
      <c r="AP207" s="31">
        <v>852490</v>
      </c>
      <c r="AQ207" s="31">
        <v>0</v>
      </c>
      <c r="AR207" s="36">
        <v>1.2554101079002671</v>
      </c>
      <c r="AS207" s="31">
        <v>766763</v>
      </c>
      <c r="AT207" s="31">
        <v>81959</v>
      </c>
      <c r="AU207" s="31">
        <v>3768</v>
      </c>
    </row>
    <row r="208" spans="1:47" hidden="1" outlineLevel="2" x14ac:dyDescent="0.2">
      <c r="A208">
        <v>925230693</v>
      </c>
      <c r="B208" t="s">
        <v>870</v>
      </c>
      <c r="C208" s="1" t="s">
        <v>330</v>
      </c>
      <c r="D208" t="s">
        <v>640</v>
      </c>
      <c r="E208" s="31">
        <v>2397</v>
      </c>
      <c r="F208" s="31">
        <v>412</v>
      </c>
      <c r="G208" s="33">
        <v>1</v>
      </c>
      <c r="H208" s="33">
        <v>0</v>
      </c>
      <c r="I208" s="33">
        <v>1.7142900000000001</v>
      </c>
      <c r="J208" s="33">
        <v>0</v>
      </c>
      <c r="K208">
        <v>204</v>
      </c>
      <c r="L208" s="1" t="s">
        <v>330</v>
      </c>
      <c r="M208" t="s">
        <v>640</v>
      </c>
      <c r="N208" s="31">
        <v>17847</v>
      </c>
      <c r="O208" s="32">
        <v>7.4455569461827285</v>
      </c>
      <c r="P208" s="31">
        <v>37</v>
      </c>
      <c r="Q208" s="31">
        <v>229</v>
      </c>
      <c r="R208" s="31">
        <v>5383</v>
      </c>
      <c r="S208" s="32">
        <v>2.2457238214434709</v>
      </c>
      <c r="T208" s="32">
        <v>0.30161931977363143</v>
      </c>
      <c r="U208" s="31">
        <v>1558</v>
      </c>
      <c r="V208" s="31">
        <v>895</v>
      </c>
      <c r="W208" s="31">
        <v>4</v>
      </c>
      <c r="X208">
        <v>204</v>
      </c>
      <c r="Y208" s="1" t="s">
        <v>330</v>
      </c>
      <c r="Z208" t="s">
        <v>640</v>
      </c>
      <c r="AA208" s="31">
        <v>2397</v>
      </c>
      <c r="AB208" s="31">
        <v>123555</v>
      </c>
      <c r="AC208" s="31">
        <v>9522</v>
      </c>
      <c r="AD208" s="31">
        <v>0</v>
      </c>
      <c r="AE208" s="31">
        <v>1318</v>
      </c>
      <c r="AF208" s="31">
        <v>134395</v>
      </c>
      <c r="AG208" s="31">
        <v>0</v>
      </c>
      <c r="AH208" s="31">
        <v>0</v>
      </c>
      <c r="AI208">
        <v>204</v>
      </c>
      <c r="AJ208" s="1" t="s">
        <v>330</v>
      </c>
      <c r="AK208" t="s">
        <v>640</v>
      </c>
      <c r="AL208" s="31">
        <v>2397</v>
      </c>
      <c r="AM208" s="31">
        <v>120744</v>
      </c>
      <c r="AN208" s="31">
        <v>9520</v>
      </c>
      <c r="AO208" s="31">
        <v>4131</v>
      </c>
      <c r="AP208" s="31">
        <v>134395</v>
      </c>
      <c r="AQ208" s="31">
        <v>0</v>
      </c>
      <c r="AR208" s="36">
        <v>1.087734207437983</v>
      </c>
      <c r="AS208" s="31">
        <v>124873</v>
      </c>
      <c r="AT208" s="31">
        <v>9522</v>
      </c>
      <c r="AU208" s="31">
        <v>0</v>
      </c>
    </row>
    <row r="209" spans="1:47" hidden="1" outlineLevel="2" x14ac:dyDescent="0.2">
      <c r="A209">
        <v>925230753</v>
      </c>
      <c r="B209" t="s">
        <v>870</v>
      </c>
      <c r="C209" s="1" t="s">
        <v>330</v>
      </c>
      <c r="D209" t="s">
        <v>542</v>
      </c>
      <c r="E209" s="31">
        <v>15469</v>
      </c>
      <c r="F209" s="31">
        <v>9094</v>
      </c>
      <c r="G209" s="33">
        <v>2.0249999999999999</v>
      </c>
      <c r="H209" s="33">
        <v>0</v>
      </c>
      <c r="I209" s="33">
        <v>3</v>
      </c>
      <c r="J209" s="33">
        <v>0.5</v>
      </c>
      <c r="K209">
        <v>205</v>
      </c>
      <c r="L209" s="1" t="s">
        <v>330</v>
      </c>
      <c r="M209" t="s">
        <v>542</v>
      </c>
      <c r="N209" s="31">
        <v>30946</v>
      </c>
      <c r="O209" s="32">
        <v>2.000517163358976</v>
      </c>
      <c r="P209" s="31">
        <v>31</v>
      </c>
      <c r="Q209" s="31">
        <v>229</v>
      </c>
      <c r="R209" s="31">
        <v>108583</v>
      </c>
      <c r="S209" s="32">
        <v>7.0193936259616008</v>
      </c>
      <c r="T209" s="32">
        <v>3.508789504297809</v>
      </c>
      <c r="U209" s="31">
        <v>33</v>
      </c>
      <c r="V209" s="31">
        <v>230</v>
      </c>
      <c r="W209" s="31">
        <v>12</v>
      </c>
      <c r="X209">
        <v>205</v>
      </c>
      <c r="Y209" s="1" t="s">
        <v>330</v>
      </c>
      <c r="Z209" t="s">
        <v>542</v>
      </c>
      <c r="AA209" s="31">
        <v>15469</v>
      </c>
      <c r="AB209" s="31">
        <v>223792</v>
      </c>
      <c r="AC209" s="31">
        <v>53077</v>
      </c>
      <c r="AD209" s="31">
        <v>0</v>
      </c>
      <c r="AE209" s="31">
        <v>258293</v>
      </c>
      <c r="AF209" s="31">
        <v>535162</v>
      </c>
      <c r="AG209" s="31">
        <v>8000</v>
      </c>
      <c r="AH209" s="31">
        <v>0</v>
      </c>
      <c r="AI209">
        <v>205</v>
      </c>
      <c r="AJ209" s="1" t="s">
        <v>330</v>
      </c>
      <c r="AK209" t="s">
        <v>542</v>
      </c>
      <c r="AL209" s="31">
        <v>15469</v>
      </c>
      <c r="AM209" s="31">
        <v>215778</v>
      </c>
      <c r="AN209" s="31">
        <v>48323</v>
      </c>
      <c r="AO209" s="31">
        <v>126005</v>
      </c>
      <c r="AP209" s="31">
        <v>390106</v>
      </c>
      <c r="AQ209" s="31">
        <v>3451134</v>
      </c>
      <c r="AR209" s="36">
        <v>1.7431632944877387</v>
      </c>
      <c r="AS209" s="31">
        <v>337029</v>
      </c>
      <c r="AT209" s="31">
        <v>53077</v>
      </c>
      <c r="AU209" s="31">
        <v>0</v>
      </c>
    </row>
    <row r="210" spans="1:47" hidden="1" outlineLevel="2" x14ac:dyDescent="0.2">
      <c r="A210">
        <v>925231024</v>
      </c>
      <c r="B210" t="s">
        <v>870</v>
      </c>
      <c r="C210" s="1" t="s">
        <v>330</v>
      </c>
      <c r="D210" t="s">
        <v>543</v>
      </c>
      <c r="E210" s="31">
        <v>31531</v>
      </c>
      <c r="F210" s="31">
        <v>12104</v>
      </c>
      <c r="G210" s="33">
        <v>8</v>
      </c>
      <c r="H210" s="33">
        <v>0</v>
      </c>
      <c r="I210" s="33">
        <v>3.0133299999999998</v>
      </c>
      <c r="J210" s="33">
        <v>0</v>
      </c>
      <c r="K210">
        <v>206</v>
      </c>
      <c r="L210" s="1" t="s">
        <v>330</v>
      </c>
      <c r="M210" t="s">
        <v>543</v>
      </c>
      <c r="N210" s="31">
        <v>118395</v>
      </c>
      <c r="O210" s="32">
        <v>3.7548761536265896</v>
      </c>
      <c r="P210" s="31">
        <v>30</v>
      </c>
      <c r="Q210" s="31">
        <v>229</v>
      </c>
      <c r="R210" s="31">
        <v>89155</v>
      </c>
      <c r="S210" s="32">
        <v>2.8275348070153181</v>
      </c>
      <c r="T210" s="32">
        <v>0.75303011106887963</v>
      </c>
      <c r="U210" s="31">
        <v>8403</v>
      </c>
      <c r="V210" s="31">
        <v>10552</v>
      </c>
      <c r="W210" s="31">
        <v>18</v>
      </c>
      <c r="X210">
        <v>206</v>
      </c>
      <c r="Y210" s="1" t="s">
        <v>330</v>
      </c>
      <c r="Z210" t="s">
        <v>543</v>
      </c>
      <c r="AA210" s="31">
        <v>31531</v>
      </c>
      <c r="AB210" s="31">
        <v>882697</v>
      </c>
      <c r="AC210" s="31">
        <v>431828</v>
      </c>
      <c r="AD210" s="31">
        <v>0</v>
      </c>
      <c r="AE210" s="31">
        <v>53509</v>
      </c>
      <c r="AF210" s="31">
        <v>1368034</v>
      </c>
      <c r="AG210" s="31">
        <v>0</v>
      </c>
      <c r="AH210" s="31">
        <v>0</v>
      </c>
      <c r="AI210">
        <v>206</v>
      </c>
      <c r="AJ210" s="1" t="s">
        <v>330</v>
      </c>
      <c r="AK210" t="s">
        <v>543</v>
      </c>
      <c r="AL210" s="31">
        <v>31531</v>
      </c>
      <c r="AM210" s="31">
        <v>764140</v>
      </c>
      <c r="AN210" s="31">
        <v>97363</v>
      </c>
      <c r="AO210" s="31">
        <v>139372</v>
      </c>
      <c r="AP210" s="31">
        <v>1000875</v>
      </c>
      <c r="AQ210" s="31">
        <v>61846</v>
      </c>
      <c r="AR210" s="36">
        <v>1.133882861276293</v>
      </c>
      <c r="AS210" s="31">
        <v>902380</v>
      </c>
      <c r="AT210" s="31">
        <v>98495</v>
      </c>
      <c r="AU210" s="31">
        <v>0</v>
      </c>
    </row>
    <row r="211" spans="1:47" hidden="1" outlineLevel="2" x14ac:dyDescent="0.2">
      <c r="A211">
        <v>925230785</v>
      </c>
      <c r="B211" t="s">
        <v>870</v>
      </c>
      <c r="C211" s="1" t="s">
        <v>330</v>
      </c>
      <c r="D211" t="s">
        <v>544</v>
      </c>
      <c r="E211" s="31">
        <v>15807</v>
      </c>
      <c r="F211" s="31">
        <v>6554</v>
      </c>
      <c r="G211" s="33">
        <v>1</v>
      </c>
      <c r="H211" s="33">
        <v>2</v>
      </c>
      <c r="I211" s="33">
        <v>4.8421099999999999</v>
      </c>
      <c r="J211" s="33">
        <v>0.39473999999999998</v>
      </c>
      <c r="K211">
        <v>207</v>
      </c>
      <c r="L211" s="1" t="s">
        <v>330</v>
      </c>
      <c r="M211" t="s">
        <v>544</v>
      </c>
      <c r="N211" s="31">
        <v>53846</v>
      </c>
      <c r="O211" s="32">
        <v>3.4064654899727969</v>
      </c>
      <c r="P211" s="31">
        <v>50</v>
      </c>
      <c r="Q211" s="31">
        <v>229</v>
      </c>
      <c r="R211" s="31">
        <v>122319</v>
      </c>
      <c r="S211" s="32">
        <v>7.7382805086354143</v>
      </c>
      <c r="T211" s="32">
        <v>2.2716450618430337</v>
      </c>
      <c r="U211" s="31">
        <v>12088</v>
      </c>
      <c r="V211" s="31">
        <v>11017</v>
      </c>
      <c r="W211" s="31">
        <v>10</v>
      </c>
      <c r="X211">
        <v>207</v>
      </c>
      <c r="Y211" s="1" t="s">
        <v>330</v>
      </c>
      <c r="Z211" t="s">
        <v>544</v>
      </c>
      <c r="AA211" s="31">
        <v>15807</v>
      </c>
      <c r="AB211" s="31">
        <v>348674</v>
      </c>
      <c r="AC211" s="31">
        <v>52275</v>
      </c>
      <c r="AD211" s="31">
        <v>13079</v>
      </c>
      <c r="AE211" s="31">
        <v>132143</v>
      </c>
      <c r="AF211" s="31">
        <v>546171</v>
      </c>
      <c r="AG211" s="31">
        <v>8000</v>
      </c>
      <c r="AH211" s="31">
        <v>0</v>
      </c>
      <c r="AI211">
        <v>207</v>
      </c>
      <c r="AJ211" s="1" t="s">
        <v>330</v>
      </c>
      <c r="AK211" t="s">
        <v>544</v>
      </c>
      <c r="AL211" s="31">
        <v>15807</v>
      </c>
      <c r="AM211" s="31">
        <v>292869</v>
      </c>
      <c r="AN211" s="31">
        <v>57165</v>
      </c>
      <c r="AO211" s="31">
        <v>157553</v>
      </c>
      <c r="AP211" s="31">
        <v>507587</v>
      </c>
      <c r="AQ211" s="31">
        <v>0</v>
      </c>
      <c r="AR211" s="36">
        <v>1.4557638367070673</v>
      </c>
      <c r="AS211" s="31">
        <v>441470</v>
      </c>
      <c r="AT211" s="31">
        <v>52275</v>
      </c>
      <c r="AU211" s="31">
        <v>13842</v>
      </c>
    </row>
    <row r="212" spans="1:47" hidden="1" outlineLevel="2" x14ac:dyDescent="0.2">
      <c r="A212">
        <v>925230905</v>
      </c>
      <c r="B212" t="s">
        <v>870</v>
      </c>
      <c r="C212" s="1" t="s">
        <v>330</v>
      </c>
      <c r="D212" t="s">
        <v>545</v>
      </c>
      <c r="E212" s="31">
        <v>12216</v>
      </c>
      <c r="F212" s="31">
        <v>4061</v>
      </c>
      <c r="G212" s="33">
        <v>1.8</v>
      </c>
      <c r="H212" s="33">
        <v>0</v>
      </c>
      <c r="I212" s="33">
        <v>2.5750000000000002</v>
      </c>
      <c r="J212" s="33">
        <v>1.925</v>
      </c>
      <c r="K212">
        <v>208</v>
      </c>
      <c r="L212" s="1" t="s">
        <v>330</v>
      </c>
      <c r="M212" t="s">
        <v>545</v>
      </c>
      <c r="N212" s="31">
        <v>75745</v>
      </c>
      <c r="O212" s="32">
        <v>6.2004747871643744</v>
      </c>
      <c r="P212" s="31">
        <v>63</v>
      </c>
      <c r="Q212" s="31">
        <v>229</v>
      </c>
      <c r="R212" s="31">
        <v>93638</v>
      </c>
      <c r="S212" s="32">
        <v>7.6651931892599867</v>
      </c>
      <c r="T212" s="32">
        <v>1.2362268136510661</v>
      </c>
      <c r="U212" s="31">
        <v>8246</v>
      </c>
      <c r="V212" s="31">
        <v>4356</v>
      </c>
      <c r="W212" s="31">
        <v>10</v>
      </c>
      <c r="X212">
        <v>208</v>
      </c>
      <c r="Y212" s="1" t="s">
        <v>330</v>
      </c>
      <c r="Z212" t="s">
        <v>545</v>
      </c>
      <c r="AA212" s="31">
        <v>12216</v>
      </c>
      <c r="AB212" s="31">
        <v>173953</v>
      </c>
      <c r="AC212" s="31">
        <v>38925</v>
      </c>
      <c r="AD212" s="31">
        <v>0</v>
      </c>
      <c r="AE212" s="31">
        <v>45832</v>
      </c>
      <c r="AF212" s="31">
        <v>258710</v>
      </c>
      <c r="AG212" s="31">
        <v>0</v>
      </c>
      <c r="AH212" s="31">
        <v>0</v>
      </c>
      <c r="AI212">
        <v>208</v>
      </c>
      <c r="AJ212" s="1" t="s">
        <v>330</v>
      </c>
      <c r="AK212" t="s">
        <v>545</v>
      </c>
      <c r="AL212" s="31">
        <v>12216</v>
      </c>
      <c r="AM212" s="31">
        <v>190069</v>
      </c>
      <c r="AN212" s="31">
        <v>41728</v>
      </c>
      <c r="AO212" s="31">
        <v>38664</v>
      </c>
      <c r="AP212" s="31">
        <v>270461</v>
      </c>
      <c r="AQ212" s="31">
        <v>0</v>
      </c>
      <c r="AR212" s="36">
        <v>1.5547935361850616</v>
      </c>
      <c r="AS212" s="31">
        <v>231536</v>
      </c>
      <c r="AT212" s="31">
        <v>38925</v>
      </c>
      <c r="AU212" s="31">
        <v>0</v>
      </c>
    </row>
    <row r="213" spans="1:47" hidden="1" outlineLevel="2" x14ac:dyDescent="0.2">
      <c r="A213">
        <v>925230933</v>
      </c>
      <c r="B213" t="s">
        <v>870</v>
      </c>
      <c r="C213" s="1" t="s">
        <v>330</v>
      </c>
      <c r="D213" t="s">
        <v>546</v>
      </c>
      <c r="E213" s="31">
        <v>5890</v>
      </c>
      <c r="F213" s="31">
        <v>1749</v>
      </c>
      <c r="G213" s="33">
        <v>0</v>
      </c>
      <c r="H213" s="33">
        <v>0</v>
      </c>
      <c r="I213" s="33">
        <v>3.8571399999999998</v>
      </c>
      <c r="J213" s="33">
        <v>0</v>
      </c>
      <c r="K213">
        <v>209</v>
      </c>
      <c r="L213" s="1" t="s">
        <v>330</v>
      </c>
      <c r="M213" t="s">
        <v>546</v>
      </c>
      <c r="N213" s="31">
        <v>48740</v>
      </c>
      <c r="O213" s="32">
        <v>8.2750424448217323</v>
      </c>
      <c r="P213" s="31">
        <v>30</v>
      </c>
      <c r="Q213" s="31">
        <v>229</v>
      </c>
      <c r="R213" s="31">
        <v>23929</v>
      </c>
      <c r="S213" s="32">
        <v>4.0626485568760611</v>
      </c>
      <c r="T213" s="32">
        <v>0.490951990151826</v>
      </c>
      <c r="U213" s="31">
        <v>3612</v>
      </c>
      <c r="V213" s="31">
        <v>2283</v>
      </c>
      <c r="W213" s="31">
        <v>6</v>
      </c>
      <c r="X213">
        <v>209</v>
      </c>
      <c r="Y213" s="1" t="s">
        <v>330</v>
      </c>
      <c r="Z213" t="s">
        <v>546</v>
      </c>
      <c r="AA213" s="31">
        <v>5890</v>
      </c>
      <c r="AB213" s="31">
        <v>9144</v>
      </c>
      <c r="AC213" s="31">
        <v>20837</v>
      </c>
      <c r="AD213" s="31">
        <v>0</v>
      </c>
      <c r="AE213" s="31">
        <v>15026</v>
      </c>
      <c r="AF213" s="31">
        <v>45007</v>
      </c>
      <c r="AG213" s="31">
        <v>0</v>
      </c>
      <c r="AH213" s="31">
        <v>0</v>
      </c>
      <c r="AI213">
        <v>209</v>
      </c>
      <c r="AJ213" s="1" t="s">
        <v>330</v>
      </c>
      <c r="AK213" t="s">
        <v>546</v>
      </c>
      <c r="AL213" s="31">
        <v>5890</v>
      </c>
      <c r="AM213" s="31">
        <v>100591</v>
      </c>
      <c r="AN213" s="31">
        <v>18946</v>
      </c>
      <c r="AO213" s="31">
        <v>24097</v>
      </c>
      <c r="AP213" s="31">
        <v>143634</v>
      </c>
      <c r="AQ213" s="31">
        <v>0</v>
      </c>
      <c r="AR213" s="36">
        <v>15.708005249343833</v>
      </c>
      <c r="AS213" s="31">
        <v>122797</v>
      </c>
      <c r="AT213" s="31">
        <v>20837</v>
      </c>
      <c r="AU213" s="31">
        <v>0</v>
      </c>
    </row>
    <row r="214" spans="1:47" hidden="1" outlineLevel="2" x14ac:dyDescent="0.2">
      <c r="A214">
        <v>925230993</v>
      </c>
      <c r="B214" t="s">
        <v>870</v>
      </c>
      <c r="C214" s="1" t="s">
        <v>330</v>
      </c>
      <c r="D214" t="s">
        <v>792</v>
      </c>
      <c r="E214" s="31">
        <v>6454</v>
      </c>
      <c r="F214" s="31">
        <v>1989</v>
      </c>
      <c r="G214" s="33">
        <v>0</v>
      </c>
      <c r="H214" s="33">
        <v>0.85714000000000001</v>
      </c>
      <c r="I214" s="33">
        <v>1.14286</v>
      </c>
      <c r="J214" s="33">
        <v>0</v>
      </c>
      <c r="K214">
        <v>210</v>
      </c>
      <c r="L214" s="1" t="s">
        <v>330</v>
      </c>
      <c r="M214" t="s">
        <v>792</v>
      </c>
      <c r="N214" s="31">
        <v>38930</v>
      </c>
      <c r="O214" s="32">
        <v>6.0319181902696002</v>
      </c>
      <c r="P214" s="31">
        <v>13</v>
      </c>
      <c r="Q214" s="31">
        <v>229</v>
      </c>
      <c r="R214" s="31">
        <v>14804</v>
      </c>
      <c r="S214" s="32">
        <v>2.2937713046172914</v>
      </c>
      <c r="T214" s="32">
        <v>0.38027228358592347</v>
      </c>
      <c r="U214" s="31">
        <v>2314</v>
      </c>
      <c r="V214" s="31">
        <v>1410</v>
      </c>
      <c r="W214" s="31">
        <v>4</v>
      </c>
      <c r="X214">
        <v>210</v>
      </c>
      <c r="Y214" s="1" t="s">
        <v>330</v>
      </c>
      <c r="Z214" t="s">
        <v>792</v>
      </c>
      <c r="AA214" s="31">
        <v>6454</v>
      </c>
      <c r="AB214" s="31">
        <v>32047</v>
      </c>
      <c r="AC214" s="31">
        <v>14754</v>
      </c>
      <c r="AD214" s="31">
        <v>0</v>
      </c>
      <c r="AE214" s="31">
        <v>23027</v>
      </c>
      <c r="AF214" s="31">
        <v>69828</v>
      </c>
      <c r="AG214" s="31">
        <v>0</v>
      </c>
      <c r="AH214" s="31">
        <v>0</v>
      </c>
      <c r="AI214">
        <v>210</v>
      </c>
      <c r="AJ214" s="1" t="s">
        <v>330</v>
      </c>
      <c r="AK214" t="s">
        <v>792</v>
      </c>
      <c r="AL214" s="31">
        <v>6454</v>
      </c>
      <c r="AM214" s="31">
        <v>45804</v>
      </c>
      <c r="AN214" s="31">
        <v>9226</v>
      </c>
      <c r="AO214" s="31">
        <v>8135</v>
      </c>
      <c r="AP214" s="31">
        <v>63165</v>
      </c>
      <c r="AQ214" s="31">
        <v>0</v>
      </c>
      <c r="AR214" s="36">
        <v>1.9710113271133023</v>
      </c>
      <c r="AS214" s="31">
        <v>48411</v>
      </c>
      <c r="AT214" s="31">
        <v>14754</v>
      </c>
      <c r="AU214" s="31">
        <v>0</v>
      </c>
    </row>
    <row r="215" spans="1:47" hidden="1" outlineLevel="2" x14ac:dyDescent="0.2">
      <c r="A215">
        <v>925230365</v>
      </c>
      <c r="B215" t="s">
        <v>870</v>
      </c>
      <c r="C215" s="1" t="s">
        <v>330</v>
      </c>
      <c r="D215" t="s">
        <v>793</v>
      </c>
      <c r="E215" s="31">
        <v>19762</v>
      </c>
      <c r="F215" s="31">
        <v>8408</v>
      </c>
      <c r="G215" s="33">
        <v>2</v>
      </c>
      <c r="H215" s="33">
        <v>0</v>
      </c>
      <c r="I215" s="33">
        <v>3</v>
      </c>
      <c r="J215" s="33">
        <v>0.9</v>
      </c>
      <c r="K215">
        <v>211</v>
      </c>
      <c r="L215" s="1" t="s">
        <v>330</v>
      </c>
      <c r="M215" t="s">
        <v>793</v>
      </c>
      <c r="N215" s="31">
        <v>34802</v>
      </c>
      <c r="O215" s="32">
        <v>1.7610565732213339</v>
      </c>
      <c r="P215" s="31">
        <v>49</v>
      </c>
      <c r="Q215" s="31">
        <v>229</v>
      </c>
      <c r="R215" s="31">
        <v>152066</v>
      </c>
      <c r="S215" s="32">
        <v>7.6948689403906485</v>
      </c>
      <c r="T215" s="32">
        <v>4.3694615251997009</v>
      </c>
      <c r="U215" s="31">
        <v>4764</v>
      </c>
      <c r="V215" s="31">
        <v>16960</v>
      </c>
      <c r="W215" s="31">
        <v>6</v>
      </c>
      <c r="X215">
        <v>211</v>
      </c>
      <c r="Y215" s="1" t="s">
        <v>330</v>
      </c>
      <c r="Z215" t="s">
        <v>793</v>
      </c>
      <c r="AA215" s="31">
        <v>19762</v>
      </c>
      <c r="AB215" s="31">
        <v>250764</v>
      </c>
      <c r="AC215" s="31">
        <v>66718</v>
      </c>
      <c r="AD215" s="31">
        <v>0</v>
      </c>
      <c r="AE215" s="31">
        <v>106459</v>
      </c>
      <c r="AF215" s="31">
        <v>423941</v>
      </c>
      <c r="AG215" s="31">
        <v>0</v>
      </c>
      <c r="AH215" s="31">
        <v>0</v>
      </c>
      <c r="AI215">
        <v>211</v>
      </c>
      <c r="AJ215" s="1" t="s">
        <v>330</v>
      </c>
      <c r="AK215" t="s">
        <v>793</v>
      </c>
      <c r="AL215" s="31">
        <v>19762</v>
      </c>
      <c r="AM215" s="31">
        <v>223029</v>
      </c>
      <c r="AN215" s="31">
        <v>27524</v>
      </c>
      <c r="AO215" s="31">
        <v>240007</v>
      </c>
      <c r="AP215" s="31">
        <v>490560</v>
      </c>
      <c r="AQ215" s="31">
        <v>34531</v>
      </c>
      <c r="AR215" s="36">
        <v>1.9562616643537349</v>
      </c>
      <c r="AS215" s="31">
        <v>423842</v>
      </c>
      <c r="AT215" s="31">
        <v>66718</v>
      </c>
      <c r="AU215" s="31">
        <v>0</v>
      </c>
    </row>
    <row r="216" spans="1:47" hidden="1" outlineLevel="2" x14ac:dyDescent="0.2">
      <c r="A216">
        <v>925231053</v>
      </c>
      <c r="B216" t="s">
        <v>870</v>
      </c>
      <c r="C216" s="1" t="s">
        <v>330</v>
      </c>
      <c r="D216" t="s">
        <v>794</v>
      </c>
      <c r="E216" s="31">
        <v>7002</v>
      </c>
      <c r="F216" s="31">
        <v>2985</v>
      </c>
      <c r="G216" s="33">
        <v>0</v>
      </c>
      <c r="H216" s="33">
        <v>0.85714000000000001</v>
      </c>
      <c r="I216" s="33">
        <v>2.6</v>
      </c>
      <c r="J216" s="33">
        <v>0</v>
      </c>
      <c r="K216">
        <v>212</v>
      </c>
      <c r="L216" s="1" t="s">
        <v>330</v>
      </c>
      <c r="M216" t="s">
        <v>794</v>
      </c>
      <c r="N216" s="31">
        <v>51291</v>
      </c>
      <c r="O216" s="32">
        <v>7.3251928020565549</v>
      </c>
      <c r="P216" s="31">
        <v>39</v>
      </c>
      <c r="Q216" s="31">
        <v>229</v>
      </c>
      <c r="R216" s="31">
        <v>24853</v>
      </c>
      <c r="S216" s="32">
        <v>3.5494144530134246</v>
      </c>
      <c r="T216" s="32">
        <v>0.48454894620888656</v>
      </c>
      <c r="U216" s="31">
        <v>3671</v>
      </c>
      <c r="V216" s="31">
        <v>3124</v>
      </c>
      <c r="W216" s="31">
        <v>7</v>
      </c>
      <c r="X216">
        <v>212</v>
      </c>
      <c r="Y216" s="1" t="s">
        <v>330</v>
      </c>
      <c r="Z216" t="s">
        <v>794</v>
      </c>
      <c r="AA216" s="31">
        <v>7002</v>
      </c>
      <c r="AB216" s="31">
        <v>123888</v>
      </c>
      <c r="AC216" s="31">
        <v>23511</v>
      </c>
      <c r="AD216" s="31">
        <v>0</v>
      </c>
      <c r="AE216" s="31">
        <v>3524</v>
      </c>
      <c r="AF216" s="31">
        <v>150923</v>
      </c>
      <c r="AG216" s="31">
        <v>0</v>
      </c>
      <c r="AH216" s="31">
        <v>0</v>
      </c>
      <c r="AI216">
        <v>212</v>
      </c>
      <c r="AJ216" s="1" t="s">
        <v>330</v>
      </c>
      <c r="AK216" t="s">
        <v>794</v>
      </c>
      <c r="AL216" s="31">
        <v>7002</v>
      </c>
      <c r="AM216" s="31">
        <v>111612</v>
      </c>
      <c r="AN216" s="31">
        <v>15924</v>
      </c>
      <c r="AO216" s="31">
        <v>9126</v>
      </c>
      <c r="AP216" s="31">
        <v>136662</v>
      </c>
      <c r="AQ216" s="31">
        <v>0</v>
      </c>
      <c r="AR216" s="36">
        <v>1.1031092599767531</v>
      </c>
      <c r="AS216" s="31">
        <v>113151</v>
      </c>
      <c r="AT216" s="31">
        <v>23511</v>
      </c>
      <c r="AU216" s="31">
        <v>0</v>
      </c>
    </row>
    <row r="217" spans="1:47" hidden="1" outlineLevel="2" x14ac:dyDescent="0.2">
      <c r="A217">
        <v>925231084</v>
      </c>
      <c r="B217" t="s">
        <v>870</v>
      </c>
      <c r="C217" s="1" t="s">
        <v>330</v>
      </c>
      <c r="D217" t="s">
        <v>165</v>
      </c>
      <c r="E217" s="31">
        <v>30768</v>
      </c>
      <c r="F217" s="31">
        <v>11580</v>
      </c>
      <c r="G217" s="33">
        <v>4.3428599999999999</v>
      </c>
      <c r="H217" s="33">
        <v>0</v>
      </c>
      <c r="I217" s="33">
        <v>7.0285700000000002</v>
      </c>
      <c r="J217" s="33">
        <v>0</v>
      </c>
      <c r="K217">
        <v>213</v>
      </c>
      <c r="L217" s="1" t="s">
        <v>330</v>
      </c>
      <c r="M217" t="s">
        <v>165</v>
      </c>
      <c r="N217" s="31">
        <v>59013</v>
      </c>
      <c r="O217" s="32">
        <v>1.9179992199687987</v>
      </c>
      <c r="P217" s="31">
        <v>104</v>
      </c>
      <c r="Q217" s="31">
        <v>229</v>
      </c>
      <c r="R217" s="31">
        <v>111172</v>
      </c>
      <c r="S217" s="32">
        <v>3.6132345293811752</v>
      </c>
      <c r="T217" s="32">
        <v>1.8838560995034992</v>
      </c>
      <c r="U217" s="31">
        <v>12499</v>
      </c>
      <c r="V217" s="31">
        <v>10698</v>
      </c>
      <c r="W217" s="31">
        <v>13</v>
      </c>
      <c r="X217">
        <v>213</v>
      </c>
      <c r="Y217" s="1" t="s">
        <v>330</v>
      </c>
      <c r="Z217" t="s">
        <v>165</v>
      </c>
      <c r="AA217" s="31">
        <v>30768</v>
      </c>
      <c r="AB217" s="31">
        <v>482184</v>
      </c>
      <c r="AC217" s="31">
        <v>99952</v>
      </c>
      <c r="AD217" s="31">
        <v>0</v>
      </c>
      <c r="AE217" s="31">
        <v>70641</v>
      </c>
      <c r="AF217" s="31">
        <v>652777</v>
      </c>
      <c r="AG217" s="31">
        <v>0</v>
      </c>
      <c r="AH217" s="31">
        <v>0</v>
      </c>
      <c r="AI217">
        <v>213</v>
      </c>
      <c r="AJ217" s="1" t="s">
        <v>330</v>
      </c>
      <c r="AK217" t="s">
        <v>165</v>
      </c>
      <c r="AL217" s="31">
        <v>30768</v>
      </c>
      <c r="AM217" s="31">
        <v>474793</v>
      </c>
      <c r="AN217" s="31">
        <v>90166</v>
      </c>
      <c r="AO217" s="31">
        <v>64205</v>
      </c>
      <c r="AP217" s="31">
        <v>629164</v>
      </c>
      <c r="AQ217" s="31">
        <v>0</v>
      </c>
      <c r="AR217" s="36">
        <v>1.3048213959816171</v>
      </c>
      <c r="AS217" s="31">
        <v>529212</v>
      </c>
      <c r="AT217" s="31">
        <v>99952</v>
      </c>
      <c r="AU217" s="31">
        <v>0</v>
      </c>
    </row>
    <row r="218" spans="1:47" hidden="1" outlineLevel="2" x14ac:dyDescent="0.2">
      <c r="A218">
        <v>925231173</v>
      </c>
      <c r="B218" t="s">
        <v>870</v>
      </c>
      <c r="C218" s="1" t="s">
        <v>330</v>
      </c>
      <c r="D218" t="s">
        <v>166</v>
      </c>
      <c r="E218" s="31">
        <v>5697</v>
      </c>
      <c r="F218" s="31">
        <v>2575</v>
      </c>
      <c r="G218" s="33">
        <v>0</v>
      </c>
      <c r="H218" s="33">
        <v>1.14286</v>
      </c>
      <c r="I218" s="33">
        <v>1.8</v>
      </c>
      <c r="J218" s="33">
        <v>0</v>
      </c>
      <c r="K218">
        <v>214</v>
      </c>
      <c r="L218" s="1" t="s">
        <v>330</v>
      </c>
      <c r="M218" t="s">
        <v>166</v>
      </c>
      <c r="N218" s="31">
        <v>19216</v>
      </c>
      <c r="O218" s="32">
        <v>3.3730033350886433</v>
      </c>
      <c r="P218" s="31">
        <v>15</v>
      </c>
      <c r="Q218" s="31">
        <v>229</v>
      </c>
      <c r="R218" s="31">
        <v>20066</v>
      </c>
      <c r="S218" s="32">
        <v>3.5222046691241005</v>
      </c>
      <c r="T218" s="32">
        <v>1.0442339716902582</v>
      </c>
      <c r="U218" s="31">
        <v>5128</v>
      </c>
      <c r="V218" s="31">
        <v>4703</v>
      </c>
      <c r="W218" s="31">
        <v>8</v>
      </c>
      <c r="X218">
        <v>214</v>
      </c>
      <c r="Y218" s="1" t="s">
        <v>330</v>
      </c>
      <c r="Z218" t="s">
        <v>166</v>
      </c>
      <c r="AA218" s="31">
        <v>5697</v>
      </c>
      <c r="AB218" s="31">
        <v>128714</v>
      </c>
      <c r="AC218" s="31">
        <v>18406</v>
      </c>
      <c r="AD218" s="31">
        <v>0</v>
      </c>
      <c r="AE218" s="31">
        <v>6238</v>
      </c>
      <c r="AF218" s="31">
        <v>153358</v>
      </c>
      <c r="AG218" s="31">
        <v>0</v>
      </c>
      <c r="AH218" s="31">
        <v>0</v>
      </c>
      <c r="AI218">
        <v>214</v>
      </c>
      <c r="AJ218" s="1" t="s">
        <v>330</v>
      </c>
      <c r="AK218" t="s">
        <v>166</v>
      </c>
      <c r="AL218" s="31">
        <v>5697</v>
      </c>
      <c r="AM218" s="31">
        <v>115377</v>
      </c>
      <c r="AN218" s="31">
        <v>9467</v>
      </c>
      <c r="AO218" s="31">
        <v>6238</v>
      </c>
      <c r="AP218" s="31">
        <v>131082</v>
      </c>
      <c r="AQ218" s="31">
        <v>0</v>
      </c>
      <c r="AR218" s="36">
        <v>1.0183973771306929</v>
      </c>
      <c r="AS218" s="31">
        <v>112676</v>
      </c>
      <c r="AT218" s="31">
        <v>18406</v>
      </c>
      <c r="AU218" s="31">
        <v>0</v>
      </c>
    </row>
    <row r="219" spans="1:47" hidden="1" outlineLevel="2" x14ac:dyDescent="0.2">
      <c r="A219">
        <v>925231204</v>
      </c>
      <c r="B219" t="s">
        <v>870</v>
      </c>
      <c r="C219" s="1" t="s">
        <v>330</v>
      </c>
      <c r="D219" t="s">
        <v>167</v>
      </c>
      <c r="E219" s="31">
        <v>24211</v>
      </c>
      <c r="F219" s="31">
        <v>13028</v>
      </c>
      <c r="G219" s="33">
        <v>4</v>
      </c>
      <c r="H219" s="33">
        <v>0</v>
      </c>
      <c r="I219" s="33">
        <v>6.6571400000000001</v>
      </c>
      <c r="J219" s="33">
        <v>8.5709999999999995E-2</v>
      </c>
      <c r="K219">
        <v>215</v>
      </c>
      <c r="L219" s="1" t="s">
        <v>330</v>
      </c>
      <c r="M219" t="s">
        <v>167</v>
      </c>
      <c r="N219" s="31">
        <v>139671</v>
      </c>
      <c r="O219" s="32">
        <v>5.7689066953037873</v>
      </c>
      <c r="P219" s="31">
        <v>78</v>
      </c>
      <c r="Q219" s="31">
        <v>229</v>
      </c>
      <c r="R219" s="31">
        <v>142805</v>
      </c>
      <c r="S219" s="32">
        <v>5.8983519887654374</v>
      </c>
      <c r="T219" s="32">
        <v>1.0224384446305961</v>
      </c>
      <c r="U219" s="31">
        <v>12279</v>
      </c>
      <c r="V219" s="31">
        <v>11889</v>
      </c>
      <c r="W219" s="31">
        <v>10</v>
      </c>
      <c r="X219">
        <v>215</v>
      </c>
      <c r="Y219" s="1" t="s">
        <v>330</v>
      </c>
      <c r="Z219" t="s">
        <v>167</v>
      </c>
      <c r="AA219" s="31">
        <v>24211</v>
      </c>
      <c r="AB219" s="31">
        <v>722575</v>
      </c>
      <c r="AC219" s="31">
        <v>75452</v>
      </c>
      <c r="AD219" s="31">
        <v>0</v>
      </c>
      <c r="AE219" s="31">
        <v>86742</v>
      </c>
      <c r="AF219" s="31">
        <v>884769</v>
      </c>
      <c r="AG219" s="31">
        <v>0</v>
      </c>
      <c r="AH219" s="31">
        <v>0</v>
      </c>
      <c r="AI219">
        <v>215</v>
      </c>
      <c r="AJ219" s="1" t="s">
        <v>330</v>
      </c>
      <c r="AK219" t="s">
        <v>167</v>
      </c>
      <c r="AL219" s="31">
        <v>24211</v>
      </c>
      <c r="AM219" s="31">
        <v>704147</v>
      </c>
      <c r="AN219" s="31">
        <v>96915</v>
      </c>
      <c r="AO219" s="31">
        <v>70430</v>
      </c>
      <c r="AP219" s="31">
        <v>871492</v>
      </c>
      <c r="AQ219" s="31">
        <v>0</v>
      </c>
      <c r="AR219" s="36">
        <v>1.2060921011659689</v>
      </c>
      <c r="AS219" s="31">
        <v>796040</v>
      </c>
      <c r="AT219" s="31">
        <v>75452</v>
      </c>
      <c r="AU219" s="31">
        <v>0</v>
      </c>
    </row>
    <row r="220" spans="1:47" hidden="1" outlineLevel="2" x14ac:dyDescent="0.2">
      <c r="A220">
        <v>925231233</v>
      </c>
      <c r="B220" t="s">
        <v>870</v>
      </c>
      <c r="C220" s="1" t="s">
        <v>330</v>
      </c>
      <c r="D220" t="s">
        <v>168</v>
      </c>
      <c r="E220" s="31">
        <v>6194</v>
      </c>
      <c r="F220" s="31">
        <v>3105</v>
      </c>
      <c r="G220" s="33">
        <v>2</v>
      </c>
      <c r="H220" s="33">
        <v>0</v>
      </c>
      <c r="I220" s="33">
        <v>2.7714300000000001</v>
      </c>
      <c r="J220" s="33">
        <v>1.68571</v>
      </c>
      <c r="K220">
        <v>216</v>
      </c>
      <c r="L220" s="1" t="s">
        <v>330</v>
      </c>
      <c r="M220" t="s">
        <v>168</v>
      </c>
      <c r="N220" s="31">
        <v>84350</v>
      </c>
      <c r="O220" s="32">
        <v>13.618017436228609</v>
      </c>
      <c r="P220" s="31">
        <v>64</v>
      </c>
      <c r="Q220" s="31">
        <v>229</v>
      </c>
      <c r="R220" s="31">
        <v>102428</v>
      </c>
      <c r="S220" s="32">
        <v>16.536648369389731</v>
      </c>
      <c r="T220" s="32">
        <v>1.2143212803793717</v>
      </c>
      <c r="U220" s="31">
        <v>8573</v>
      </c>
      <c r="V220" s="31">
        <v>10323</v>
      </c>
      <c r="W220" s="31">
        <v>5</v>
      </c>
      <c r="X220">
        <v>216</v>
      </c>
      <c r="Y220" s="1" t="s">
        <v>330</v>
      </c>
      <c r="Z220" t="s">
        <v>168</v>
      </c>
      <c r="AA220" s="31">
        <v>6194</v>
      </c>
      <c r="AB220" s="31">
        <v>164702</v>
      </c>
      <c r="AC220" s="31">
        <v>23520</v>
      </c>
      <c r="AD220" s="31">
        <v>0</v>
      </c>
      <c r="AE220" s="31">
        <v>87015</v>
      </c>
      <c r="AF220" s="31">
        <v>275237</v>
      </c>
      <c r="AG220" s="31">
        <v>0</v>
      </c>
      <c r="AH220" s="31">
        <v>0</v>
      </c>
      <c r="AI220">
        <v>216</v>
      </c>
      <c r="AJ220" s="1" t="s">
        <v>330</v>
      </c>
      <c r="AK220" t="s">
        <v>168</v>
      </c>
      <c r="AL220" s="31">
        <v>6194</v>
      </c>
      <c r="AM220" s="31">
        <v>211353</v>
      </c>
      <c r="AN220" s="31">
        <v>43154</v>
      </c>
      <c r="AO220" s="31">
        <v>23511</v>
      </c>
      <c r="AP220" s="31">
        <v>278018</v>
      </c>
      <c r="AQ220" s="31">
        <v>0</v>
      </c>
      <c r="AR220" s="36">
        <v>1.6880062172894075</v>
      </c>
      <c r="AS220" s="31">
        <v>254498</v>
      </c>
      <c r="AT220" s="31">
        <v>23520</v>
      </c>
      <c r="AU220" s="31">
        <v>0</v>
      </c>
    </row>
    <row r="221" spans="1:47" hidden="1" outlineLevel="2" x14ac:dyDescent="0.2">
      <c r="A221">
        <v>925231294</v>
      </c>
      <c r="B221" t="s">
        <v>870</v>
      </c>
      <c r="C221" s="1" t="s">
        <v>330</v>
      </c>
      <c r="D221" t="s">
        <v>169</v>
      </c>
      <c r="E221" s="31">
        <v>4091</v>
      </c>
      <c r="F221" s="31">
        <v>874</v>
      </c>
      <c r="G221" s="33">
        <v>0</v>
      </c>
      <c r="H221" s="33">
        <v>0.8</v>
      </c>
      <c r="I221" s="33">
        <v>2.5428600000000001</v>
      </c>
      <c r="J221" s="33">
        <v>0</v>
      </c>
      <c r="K221">
        <v>217</v>
      </c>
      <c r="L221" s="1" t="s">
        <v>330</v>
      </c>
      <c r="M221" t="s">
        <v>169</v>
      </c>
      <c r="N221" s="31">
        <v>48672</v>
      </c>
      <c r="O221" s="32">
        <v>11.897335614764117</v>
      </c>
      <c r="P221" s="31">
        <v>17</v>
      </c>
      <c r="Q221" s="31">
        <v>229</v>
      </c>
      <c r="R221" s="31">
        <v>10612</v>
      </c>
      <c r="S221" s="32">
        <v>2.5939868002933268</v>
      </c>
      <c r="T221" s="32">
        <v>0.21803090072320841</v>
      </c>
      <c r="U221" s="31">
        <v>1020</v>
      </c>
      <c r="V221" s="31">
        <v>657</v>
      </c>
      <c r="W221" s="31">
        <v>6</v>
      </c>
      <c r="X221">
        <v>217</v>
      </c>
      <c r="Y221" s="1" t="s">
        <v>330</v>
      </c>
      <c r="Z221" t="s">
        <v>169</v>
      </c>
      <c r="AA221" s="31">
        <v>4091</v>
      </c>
      <c r="AB221" s="31">
        <v>109061</v>
      </c>
      <c r="AC221" s="31">
        <v>15937</v>
      </c>
      <c r="AD221" s="31">
        <v>0</v>
      </c>
      <c r="AE221" s="31">
        <v>24273</v>
      </c>
      <c r="AF221" s="31">
        <v>149271</v>
      </c>
      <c r="AG221" s="31">
        <v>0</v>
      </c>
      <c r="AH221" s="31">
        <v>0</v>
      </c>
      <c r="AI221">
        <v>217</v>
      </c>
      <c r="AJ221" s="1" t="s">
        <v>330</v>
      </c>
      <c r="AK221" t="s">
        <v>169</v>
      </c>
      <c r="AL221" s="31">
        <v>4091</v>
      </c>
      <c r="AM221" s="31">
        <v>99657</v>
      </c>
      <c r="AN221" s="31">
        <v>14559</v>
      </c>
      <c r="AO221" s="31">
        <v>16527</v>
      </c>
      <c r="AP221" s="31">
        <v>130743</v>
      </c>
      <c r="AQ221" s="31">
        <v>0</v>
      </c>
      <c r="AR221" s="36">
        <v>1.1988061726923465</v>
      </c>
      <c r="AS221" s="31">
        <v>114806</v>
      </c>
      <c r="AT221" s="31">
        <v>15937</v>
      </c>
      <c r="AU221" s="31">
        <v>0</v>
      </c>
    </row>
    <row r="222" spans="1:47" hidden="1" outlineLevel="2" x14ac:dyDescent="0.2">
      <c r="A222">
        <v>925231414</v>
      </c>
      <c r="B222" t="s">
        <v>870</v>
      </c>
      <c r="C222" s="1" t="s">
        <v>330</v>
      </c>
      <c r="D222" t="s">
        <v>170</v>
      </c>
      <c r="E222" s="31">
        <v>82795</v>
      </c>
      <c r="F222" s="31">
        <v>40460</v>
      </c>
      <c r="G222" s="33">
        <v>11.16216</v>
      </c>
      <c r="H222" s="33">
        <v>1</v>
      </c>
      <c r="I222" s="33">
        <v>16.40541</v>
      </c>
      <c r="J222" s="33">
        <v>0</v>
      </c>
      <c r="K222">
        <v>218</v>
      </c>
      <c r="L222" s="1" t="s">
        <v>330</v>
      </c>
      <c r="M222" t="s">
        <v>170</v>
      </c>
      <c r="N222" s="31">
        <v>154837</v>
      </c>
      <c r="O222" s="32">
        <v>1.870125007548765</v>
      </c>
      <c r="P222" s="31">
        <v>128</v>
      </c>
      <c r="Q222" s="31">
        <v>229</v>
      </c>
      <c r="R222" s="31">
        <v>207889</v>
      </c>
      <c r="S222" s="32">
        <v>2.5108883386677938</v>
      </c>
      <c r="T222" s="32">
        <v>1.3426312832204188</v>
      </c>
      <c r="U222" s="31">
        <v>10183</v>
      </c>
      <c r="V222" s="31">
        <v>23565</v>
      </c>
      <c r="W222" s="31">
        <v>40</v>
      </c>
      <c r="X222">
        <v>218</v>
      </c>
      <c r="Y222" s="1" t="s">
        <v>330</v>
      </c>
      <c r="Z222" t="s">
        <v>170</v>
      </c>
      <c r="AA222" s="31">
        <v>82795</v>
      </c>
      <c r="AB222" s="31">
        <v>1326482</v>
      </c>
      <c r="AC222" s="31">
        <v>245296</v>
      </c>
      <c r="AD222" s="31">
        <v>0</v>
      </c>
      <c r="AE222" s="31">
        <v>95262</v>
      </c>
      <c r="AF222" s="31">
        <v>1667040</v>
      </c>
      <c r="AG222" s="31">
        <v>0</v>
      </c>
      <c r="AH222" s="31">
        <v>0</v>
      </c>
      <c r="AI222">
        <v>218</v>
      </c>
      <c r="AJ222" s="1" t="s">
        <v>330</v>
      </c>
      <c r="AK222" t="s">
        <v>170</v>
      </c>
      <c r="AL222" s="31">
        <v>82795</v>
      </c>
      <c r="AM222" s="31">
        <v>1386414</v>
      </c>
      <c r="AN222" s="31">
        <v>119943</v>
      </c>
      <c r="AO222" s="31">
        <v>256195</v>
      </c>
      <c r="AP222" s="31">
        <v>1762552</v>
      </c>
      <c r="AQ222" s="31">
        <v>0</v>
      </c>
      <c r="AR222" s="36">
        <v>1.328741739428051</v>
      </c>
      <c r="AS222" s="31">
        <v>1517256</v>
      </c>
      <c r="AT222" s="31">
        <v>245296</v>
      </c>
      <c r="AU222" s="31">
        <v>0</v>
      </c>
    </row>
    <row r="223" spans="1:47" hidden="1" outlineLevel="2" x14ac:dyDescent="0.2">
      <c r="A223">
        <v>925231473</v>
      </c>
      <c r="B223" t="s">
        <v>870</v>
      </c>
      <c r="C223" s="1" t="s">
        <v>330</v>
      </c>
      <c r="D223" t="s">
        <v>171</v>
      </c>
      <c r="E223" s="31">
        <v>11443</v>
      </c>
      <c r="F223" s="31">
        <v>3890</v>
      </c>
      <c r="G223" s="33">
        <v>1</v>
      </c>
      <c r="H223" s="33">
        <v>1</v>
      </c>
      <c r="I223" s="33">
        <v>5.15</v>
      </c>
      <c r="J223" s="33">
        <v>0</v>
      </c>
      <c r="K223">
        <v>219</v>
      </c>
      <c r="L223" s="1" t="s">
        <v>330</v>
      </c>
      <c r="M223" t="s">
        <v>171</v>
      </c>
      <c r="N223" s="31">
        <v>47318</v>
      </c>
      <c r="O223" s="32">
        <v>4.1351044306562965</v>
      </c>
      <c r="P223" s="31">
        <v>64</v>
      </c>
      <c r="Q223" s="31">
        <v>229</v>
      </c>
      <c r="R223" s="31">
        <v>27699</v>
      </c>
      <c r="S223" s="32">
        <v>2.420606484313554</v>
      </c>
      <c r="T223" s="32">
        <v>0.58537977091170379</v>
      </c>
      <c r="U223" s="31">
        <v>5410</v>
      </c>
      <c r="V223" s="31">
        <v>1284</v>
      </c>
      <c r="W223" s="31">
        <v>6</v>
      </c>
      <c r="X223">
        <v>219</v>
      </c>
      <c r="Y223" s="1" t="s">
        <v>330</v>
      </c>
      <c r="Z223" t="s">
        <v>171</v>
      </c>
      <c r="AA223" s="31">
        <v>11443</v>
      </c>
      <c r="AB223" s="31">
        <v>460767</v>
      </c>
      <c r="AC223" s="31">
        <v>38180</v>
      </c>
      <c r="AD223" s="31">
        <v>0</v>
      </c>
      <c r="AE223" s="31">
        <v>19076</v>
      </c>
      <c r="AF223" s="31">
        <v>518023</v>
      </c>
      <c r="AG223" s="31">
        <v>0</v>
      </c>
      <c r="AH223" s="31">
        <v>0</v>
      </c>
      <c r="AI223">
        <v>219</v>
      </c>
      <c r="AJ223" s="1" t="s">
        <v>330</v>
      </c>
      <c r="AK223" t="s">
        <v>171</v>
      </c>
      <c r="AL223" s="31">
        <v>11443</v>
      </c>
      <c r="AM223" s="31">
        <v>332534</v>
      </c>
      <c r="AN223" s="31">
        <v>45894</v>
      </c>
      <c r="AO223" s="31">
        <v>131121</v>
      </c>
      <c r="AP223" s="31">
        <v>509549</v>
      </c>
      <c r="AQ223" s="31">
        <v>0</v>
      </c>
      <c r="AR223" s="36">
        <v>1.1058712972066143</v>
      </c>
      <c r="AS223" s="31">
        <v>471369</v>
      </c>
      <c r="AT223" s="31">
        <v>38180</v>
      </c>
      <c r="AU223" s="31">
        <v>0</v>
      </c>
    </row>
    <row r="224" spans="1:47" outlineLevel="1" collapsed="1" x14ac:dyDescent="0.2">
      <c r="A224" t="s">
        <v>182</v>
      </c>
      <c r="B224" s="21" t="s">
        <v>349</v>
      </c>
      <c r="D224" t="s">
        <v>871</v>
      </c>
      <c r="E224" s="2">
        <v>558972</v>
      </c>
      <c r="F224" s="2">
        <v>228018</v>
      </c>
      <c r="G224" s="3">
        <v>63.601439999999997</v>
      </c>
      <c r="H224" s="3">
        <v>12.8</v>
      </c>
      <c r="I224" s="54">
        <v>129.53586000000001</v>
      </c>
      <c r="J224" s="3">
        <v>10.65902</v>
      </c>
      <c r="M224" t="s">
        <v>871</v>
      </c>
      <c r="N224" s="2">
        <v>1651141</v>
      </c>
      <c r="O224" s="3">
        <v>2.9538885668691814</v>
      </c>
      <c r="P224" s="2">
        <v>1380</v>
      </c>
      <c r="Q224" s="2">
        <v>6183</v>
      </c>
      <c r="R224" s="2">
        <v>2416241</v>
      </c>
      <c r="S224" s="3">
        <v>4.3226512240326889</v>
      </c>
      <c r="T224" s="3">
        <v>1.4633765378002241</v>
      </c>
      <c r="U224" s="2">
        <v>183708</v>
      </c>
      <c r="V224" s="2">
        <v>185899</v>
      </c>
      <c r="W224" s="2">
        <v>276</v>
      </c>
      <c r="Z224" t="s">
        <v>871</v>
      </c>
      <c r="AA224" s="2">
        <v>558972</v>
      </c>
      <c r="AB224" s="4">
        <v>10077501</v>
      </c>
      <c r="AC224" s="4">
        <v>2763709</v>
      </c>
      <c r="AD224" s="4">
        <v>59370</v>
      </c>
      <c r="AE224" s="4">
        <v>1902123</v>
      </c>
      <c r="AF224" s="2">
        <v>14802703</v>
      </c>
      <c r="AG224" s="2">
        <v>18000</v>
      </c>
      <c r="AH224" s="2">
        <v>45504</v>
      </c>
      <c r="AK224" t="s">
        <v>871</v>
      </c>
      <c r="AL224" s="2">
        <v>558972</v>
      </c>
      <c r="AM224" s="2">
        <v>9451273</v>
      </c>
      <c r="AN224" s="2">
        <v>2018138</v>
      </c>
      <c r="AO224" s="2">
        <v>3204701</v>
      </c>
      <c r="AP224" s="2">
        <v>14674112</v>
      </c>
      <c r="AQ224" s="2">
        <v>3547511</v>
      </c>
      <c r="AR224" s="44">
        <v>26.251962531218023</v>
      </c>
      <c r="AS224" s="2">
        <v>12153761</v>
      </c>
      <c r="AT224" s="2">
        <v>2460218</v>
      </c>
      <c r="AU224" s="2">
        <v>60133</v>
      </c>
    </row>
    <row r="225" spans="1:47" hidden="1" outlineLevel="2" x14ac:dyDescent="0.2">
      <c r="A225">
        <v>912280035</v>
      </c>
      <c r="B225" t="s">
        <v>607</v>
      </c>
      <c r="C225" s="1" t="s">
        <v>328</v>
      </c>
      <c r="D225" t="s">
        <v>608</v>
      </c>
      <c r="E225" s="31">
        <v>129725</v>
      </c>
      <c r="F225" s="31">
        <v>56811</v>
      </c>
      <c r="G225" s="33">
        <v>8.6571499999999997</v>
      </c>
      <c r="H225" s="33">
        <v>0.51429000000000002</v>
      </c>
      <c r="I225" s="33">
        <v>30.485710000000001</v>
      </c>
      <c r="J225" s="33">
        <v>5.7140000000000003E-2</v>
      </c>
      <c r="K225">
        <v>237</v>
      </c>
      <c r="L225" s="1" t="s">
        <v>328</v>
      </c>
      <c r="M225" t="s">
        <v>608</v>
      </c>
      <c r="N225" s="31">
        <v>245258</v>
      </c>
      <c r="O225" s="32">
        <v>1.890599344767778</v>
      </c>
      <c r="P225" s="31">
        <v>166</v>
      </c>
      <c r="Q225" s="31">
        <v>3</v>
      </c>
      <c r="R225" s="31">
        <v>352080</v>
      </c>
      <c r="S225" s="32">
        <v>2.7140489497012914</v>
      </c>
      <c r="T225" s="32">
        <v>1.4355495029723802</v>
      </c>
      <c r="U225" s="31">
        <v>2960</v>
      </c>
      <c r="V225" s="31">
        <v>6257</v>
      </c>
      <c r="W225" s="31">
        <v>81</v>
      </c>
      <c r="X225">
        <v>237</v>
      </c>
      <c r="Y225" s="1" t="s">
        <v>328</v>
      </c>
      <c r="Z225" t="s">
        <v>608</v>
      </c>
      <c r="AA225" s="31">
        <v>129725</v>
      </c>
      <c r="AB225" s="31">
        <v>1299389</v>
      </c>
      <c r="AC225" s="31">
        <v>559176</v>
      </c>
      <c r="AD225" s="31">
        <v>0</v>
      </c>
      <c r="AE225" s="31">
        <v>628503</v>
      </c>
      <c r="AF225" s="31">
        <v>2487068</v>
      </c>
      <c r="AG225" s="31">
        <v>0</v>
      </c>
      <c r="AH225" s="31">
        <v>0</v>
      </c>
      <c r="AI225">
        <v>237</v>
      </c>
      <c r="AJ225" s="1" t="s">
        <v>328</v>
      </c>
      <c r="AK225" t="s">
        <v>608</v>
      </c>
      <c r="AL225" s="31">
        <v>129725</v>
      </c>
      <c r="AM225" s="31">
        <v>1322715</v>
      </c>
      <c r="AN225" s="31">
        <v>232717</v>
      </c>
      <c r="AO225" s="31">
        <v>1301321</v>
      </c>
      <c r="AP225" s="31">
        <v>2856753</v>
      </c>
      <c r="AQ225" s="31">
        <v>1643193</v>
      </c>
      <c r="AR225" s="36">
        <v>2.1985356194334416</v>
      </c>
      <c r="AS225" s="31">
        <v>2009351</v>
      </c>
      <c r="AT225" s="31">
        <v>847402</v>
      </c>
      <c r="AU225" s="31">
        <v>0</v>
      </c>
    </row>
    <row r="226" spans="1:47" hidden="1" outlineLevel="2" x14ac:dyDescent="0.2">
      <c r="A226">
        <v>912280633</v>
      </c>
      <c r="B226" t="s">
        <v>607</v>
      </c>
      <c r="C226" s="1" t="s">
        <v>330</v>
      </c>
      <c r="D226" t="s">
        <v>609</v>
      </c>
      <c r="E226" s="31">
        <v>10568</v>
      </c>
      <c r="F226" s="31">
        <v>11899</v>
      </c>
      <c r="G226" s="33">
        <v>2</v>
      </c>
      <c r="H226" s="33">
        <v>0</v>
      </c>
      <c r="I226" s="33">
        <v>5.1428599999999998</v>
      </c>
      <c r="J226" s="33">
        <v>0.34286</v>
      </c>
      <c r="K226">
        <v>238</v>
      </c>
      <c r="L226" s="1" t="s">
        <v>330</v>
      </c>
      <c r="M226" t="s">
        <v>609</v>
      </c>
      <c r="N226" s="31">
        <v>43631</v>
      </c>
      <c r="O226" s="32">
        <v>4.1285957607872827</v>
      </c>
      <c r="P226" s="31">
        <v>61</v>
      </c>
      <c r="Q226" s="31">
        <v>0</v>
      </c>
      <c r="R226" s="31">
        <v>80995</v>
      </c>
      <c r="S226" s="32">
        <v>7.6641748675246024</v>
      </c>
      <c r="T226" s="32">
        <v>1.8563635946918475</v>
      </c>
      <c r="U226" s="31">
        <v>213</v>
      </c>
      <c r="V226" s="31">
        <v>727</v>
      </c>
      <c r="W226" s="31">
        <v>18</v>
      </c>
      <c r="X226">
        <v>238</v>
      </c>
      <c r="Y226" s="1" t="s">
        <v>330</v>
      </c>
      <c r="Z226" t="s">
        <v>609</v>
      </c>
      <c r="AA226" s="31">
        <v>10568</v>
      </c>
      <c r="AB226" s="31">
        <v>136000</v>
      </c>
      <c r="AC226" s="31">
        <v>56000</v>
      </c>
      <c r="AD226" s="31">
        <v>0</v>
      </c>
      <c r="AE226" s="31">
        <v>183292</v>
      </c>
      <c r="AF226" s="31">
        <v>375292</v>
      </c>
      <c r="AG226" s="31">
        <v>0</v>
      </c>
      <c r="AH226" s="31">
        <v>0</v>
      </c>
      <c r="AI226">
        <v>238</v>
      </c>
      <c r="AJ226" s="1" t="s">
        <v>330</v>
      </c>
      <c r="AK226" t="s">
        <v>609</v>
      </c>
      <c r="AL226" s="31">
        <v>10568</v>
      </c>
      <c r="AM226" s="31">
        <v>214392</v>
      </c>
      <c r="AN226" s="31">
        <v>36584</v>
      </c>
      <c r="AO226" s="31">
        <v>96529</v>
      </c>
      <c r="AP226" s="31">
        <v>347505</v>
      </c>
      <c r="AQ226" s="31">
        <v>5007</v>
      </c>
      <c r="AR226" s="36">
        <v>2.5551838235294118</v>
      </c>
      <c r="AS226" s="31">
        <v>291505</v>
      </c>
      <c r="AT226" s="31">
        <v>56000</v>
      </c>
      <c r="AU226" s="31">
        <v>0</v>
      </c>
    </row>
    <row r="227" spans="1:47" outlineLevel="1" collapsed="1" x14ac:dyDescent="0.2">
      <c r="A227" t="s">
        <v>183</v>
      </c>
      <c r="B227" s="21" t="s">
        <v>832</v>
      </c>
      <c r="D227" t="s">
        <v>608</v>
      </c>
      <c r="E227" s="2">
        <v>140293</v>
      </c>
      <c r="F227" s="2">
        <v>68710</v>
      </c>
      <c r="G227" s="3">
        <v>10.65715</v>
      </c>
      <c r="H227" s="3">
        <v>0.51429000000000002</v>
      </c>
      <c r="I227" s="54">
        <v>35.628570000000003</v>
      </c>
      <c r="J227" s="3">
        <v>0.4</v>
      </c>
      <c r="M227" t="s">
        <v>608</v>
      </c>
      <c r="N227" s="2">
        <v>288889</v>
      </c>
      <c r="O227" s="3">
        <v>2.0591832807053807</v>
      </c>
      <c r="P227" s="2">
        <v>227</v>
      </c>
      <c r="Q227" s="2">
        <v>3</v>
      </c>
      <c r="R227" s="2">
        <v>433075</v>
      </c>
      <c r="S227" s="3">
        <v>3.0869323487273066</v>
      </c>
      <c r="T227" s="3">
        <v>1.4991051926518491</v>
      </c>
      <c r="U227" s="2">
        <v>3173</v>
      </c>
      <c r="V227" s="2">
        <v>6984</v>
      </c>
      <c r="W227" s="2">
        <v>99</v>
      </c>
      <c r="Z227" t="s">
        <v>608</v>
      </c>
      <c r="AA227" s="2">
        <v>140293</v>
      </c>
      <c r="AB227" s="4">
        <v>1435389</v>
      </c>
      <c r="AC227" s="4">
        <v>615176</v>
      </c>
      <c r="AD227" s="4">
        <v>0</v>
      </c>
      <c r="AE227" s="4">
        <v>811795</v>
      </c>
      <c r="AF227" s="2">
        <v>2862360</v>
      </c>
      <c r="AG227" s="2">
        <v>0</v>
      </c>
      <c r="AH227" s="2">
        <v>0</v>
      </c>
      <c r="AK227" t="s">
        <v>608</v>
      </c>
      <c r="AL227" s="2">
        <v>140293</v>
      </c>
      <c r="AM227" s="2">
        <v>1537107</v>
      </c>
      <c r="AN227" s="2">
        <v>269301</v>
      </c>
      <c r="AO227" s="2">
        <v>1397850</v>
      </c>
      <c r="AP227" s="2">
        <v>3204258</v>
      </c>
      <c r="AQ227" s="2">
        <v>1648200</v>
      </c>
      <c r="AR227" s="44">
        <v>22.839756794708219</v>
      </c>
      <c r="AS227" s="2">
        <v>2300856</v>
      </c>
      <c r="AT227" s="2">
        <v>903402</v>
      </c>
      <c r="AU227" s="2">
        <v>0</v>
      </c>
    </row>
    <row r="228" spans="1:47" hidden="1" outlineLevel="2" x14ac:dyDescent="0.2">
      <c r="A228">
        <v>901300725</v>
      </c>
      <c r="B228" t="s">
        <v>568</v>
      </c>
      <c r="C228" s="1" t="s">
        <v>328</v>
      </c>
      <c r="D228" t="s">
        <v>569</v>
      </c>
      <c r="E228" s="31">
        <v>0</v>
      </c>
      <c r="F228" s="31">
        <v>0</v>
      </c>
      <c r="G228" s="33">
        <v>0.77142999999999995</v>
      </c>
      <c r="H228" s="33">
        <v>0</v>
      </c>
      <c r="I228" s="33">
        <v>0</v>
      </c>
      <c r="J228" s="33">
        <v>0</v>
      </c>
      <c r="K228">
        <v>241</v>
      </c>
      <c r="L228" s="1" t="s">
        <v>328</v>
      </c>
      <c r="M228" t="s">
        <v>569</v>
      </c>
      <c r="N228" s="31">
        <v>0</v>
      </c>
      <c r="O228" s="32">
        <v>0</v>
      </c>
      <c r="P228" s="31">
        <v>0</v>
      </c>
      <c r="Q228" s="31">
        <v>29</v>
      </c>
      <c r="R228" s="31">
        <v>0</v>
      </c>
      <c r="S228" s="32">
        <v>0</v>
      </c>
      <c r="T228" s="32">
        <v>0</v>
      </c>
      <c r="U228" s="31">
        <v>0</v>
      </c>
      <c r="V228" s="31">
        <v>0</v>
      </c>
      <c r="W228" s="31">
        <v>0</v>
      </c>
      <c r="X228">
        <v>241</v>
      </c>
      <c r="Y228" s="1" t="s">
        <v>328</v>
      </c>
      <c r="Z228" t="s">
        <v>569</v>
      </c>
      <c r="AA228" s="31">
        <v>0</v>
      </c>
      <c r="AB228" s="31">
        <v>26000</v>
      </c>
      <c r="AC228" s="31">
        <v>31645</v>
      </c>
      <c r="AD228" s="31">
        <v>0</v>
      </c>
      <c r="AE228" s="31">
        <v>16052</v>
      </c>
      <c r="AF228" s="31">
        <v>73697</v>
      </c>
      <c r="AG228" s="31">
        <v>0</v>
      </c>
      <c r="AH228" s="31">
        <v>0</v>
      </c>
      <c r="AI228">
        <v>241</v>
      </c>
      <c r="AJ228" s="1" t="s">
        <v>328</v>
      </c>
      <c r="AK228" t="s">
        <v>569</v>
      </c>
      <c r="AL228" s="31">
        <v>0</v>
      </c>
      <c r="AM228" s="31">
        <v>35474</v>
      </c>
      <c r="AN228" s="31">
        <v>9644</v>
      </c>
      <c r="AO228" s="31">
        <v>20750</v>
      </c>
      <c r="AP228" s="31">
        <v>65868</v>
      </c>
      <c r="AQ228" s="31">
        <v>0</v>
      </c>
      <c r="AR228" s="36">
        <v>2.5333846153846156</v>
      </c>
      <c r="AS228" s="31">
        <v>34223</v>
      </c>
      <c r="AT228" s="31">
        <v>31645</v>
      </c>
      <c r="AU228" s="31">
        <v>0</v>
      </c>
    </row>
    <row r="229" spans="1:47" hidden="1" outlineLevel="2" x14ac:dyDescent="0.2">
      <c r="A229">
        <v>901300753</v>
      </c>
      <c r="B229" t="s">
        <v>568</v>
      </c>
      <c r="C229" s="1" t="s">
        <v>330</v>
      </c>
      <c r="D229" t="s">
        <v>499</v>
      </c>
      <c r="E229" s="31">
        <v>26468</v>
      </c>
      <c r="F229" s="31">
        <v>4441</v>
      </c>
      <c r="G229" s="33">
        <v>1</v>
      </c>
      <c r="H229" s="33">
        <v>0.68571000000000004</v>
      </c>
      <c r="I229" s="33">
        <v>6.4285699999999997</v>
      </c>
      <c r="J229" s="33">
        <v>2.7428599999999999</v>
      </c>
      <c r="K229">
        <v>242</v>
      </c>
      <c r="L229" s="1" t="s">
        <v>330</v>
      </c>
      <c r="M229" t="s">
        <v>499</v>
      </c>
      <c r="N229" s="31">
        <v>58816</v>
      </c>
      <c r="O229" s="32">
        <v>2.222155055160949</v>
      </c>
      <c r="P229" s="31">
        <v>83</v>
      </c>
      <c r="Q229" s="31">
        <v>29</v>
      </c>
      <c r="R229" s="31">
        <v>58477</v>
      </c>
      <c r="S229" s="32">
        <v>2.2093471361644248</v>
      </c>
      <c r="T229" s="32">
        <v>0.99423626224156691</v>
      </c>
      <c r="U229" s="31">
        <v>206</v>
      </c>
      <c r="V229" s="31">
        <v>208</v>
      </c>
      <c r="W229" s="31">
        <v>22</v>
      </c>
      <c r="X229">
        <v>242</v>
      </c>
      <c r="Y229" s="1" t="s">
        <v>330</v>
      </c>
      <c r="Z229" t="s">
        <v>499</v>
      </c>
      <c r="AA229" s="31">
        <v>26468</v>
      </c>
      <c r="AB229" s="31">
        <v>58748</v>
      </c>
      <c r="AC229" s="31">
        <v>82833</v>
      </c>
      <c r="AD229" s="31">
        <v>0</v>
      </c>
      <c r="AE229" s="31">
        <v>103560</v>
      </c>
      <c r="AF229" s="31">
        <v>245141</v>
      </c>
      <c r="AG229" s="31">
        <v>0</v>
      </c>
      <c r="AH229" s="31">
        <v>5028</v>
      </c>
      <c r="AI229">
        <v>242</v>
      </c>
      <c r="AJ229" s="1" t="s">
        <v>330</v>
      </c>
      <c r="AK229" t="s">
        <v>499</v>
      </c>
      <c r="AL229" s="31">
        <v>26468</v>
      </c>
      <c r="AM229" s="31">
        <v>259692</v>
      </c>
      <c r="AN229" s="31">
        <v>45311</v>
      </c>
      <c r="AO229" s="31">
        <v>104009</v>
      </c>
      <c r="AP229" s="31">
        <v>409012</v>
      </c>
      <c r="AQ229" s="31">
        <v>0</v>
      </c>
      <c r="AR229" s="36">
        <v>6.9621433921154763</v>
      </c>
      <c r="AS229" s="31">
        <v>326179</v>
      </c>
      <c r="AT229" s="31">
        <v>82833</v>
      </c>
      <c r="AU229" s="31">
        <v>0</v>
      </c>
    </row>
    <row r="230" spans="1:47" hidden="1" outlineLevel="2" x14ac:dyDescent="0.2">
      <c r="A230">
        <v>901300063</v>
      </c>
      <c r="B230" t="s">
        <v>568</v>
      </c>
      <c r="C230" s="1" t="s">
        <v>330</v>
      </c>
      <c r="D230" t="s">
        <v>500</v>
      </c>
      <c r="E230" s="31">
        <v>12218</v>
      </c>
      <c r="F230" s="31">
        <v>6219</v>
      </c>
      <c r="G230" s="33">
        <v>0</v>
      </c>
      <c r="H230" s="33">
        <v>1</v>
      </c>
      <c r="I230" s="33">
        <v>2.2857099999999999</v>
      </c>
      <c r="J230" s="33">
        <v>0.42857000000000001</v>
      </c>
      <c r="K230">
        <v>243</v>
      </c>
      <c r="L230" s="1" t="s">
        <v>330</v>
      </c>
      <c r="M230" t="s">
        <v>500</v>
      </c>
      <c r="N230" s="31">
        <v>35781</v>
      </c>
      <c r="O230" s="32">
        <v>2.9285480438697005</v>
      </c>
      <c r="P230" s="31">
        <v>36</v>
      </c>
      <c r="Q230" s="31">
        <v>2707</v>
      </c>
      <c r="R230" s="31">
        <v>32102</v>
      </c>
      <c r="S230" s="32">
        <v>2.6274349320674415</v>
      </c>
      <c r="T230" s="32">
        <v>0.89718006763366032</v>
      </c>
      <c r="U230" s="31">
        <v>114</v>
      </c>
      <c r="V230" s="31">
        <v>97</v>
      </c>
      <c r="W230" s="31">
        <v>10</v>
      </c>
      <c r="X230">
        <v>243</v>
      </c>
      <c r="Y230" s="1" t="s">
        <v>330</v>
      </c>
      <c r="Z230" t="s">
        <v>500</v>
      </c>
      <c r="AA230" s="31">
        <v>12218</v>
      </c>
      <c r="AB230" s="31">
        <v>46168</v>
      </c>
      <c r="AC230" s="31">
        <v>51870</v>
      </c>
      <c r="AD230" s="31">
        <v>10243</v>
      </c>
      <c r="AE230" s="31">
        <v>73503</v>
      </c>
      <c r="AF230" s="31">
        <v>181784</v>
      </c>
      <c r="AG230" s="31">
        <v>0</v>
      </c>
      <c r="AH230" s="31">
        <v>10243</v>
      </c>
      <c r="AI230">
        <v>243</v>
      </c>
      <c r="AJ230" s="1" t="s">
        <v>330</v>
      </c>
      <c r="AK230" t="s">
        <v>500</v>
      </c>
      <c r="AL230" s="31">
        <v>12218</v>
      </c>
      <c r="AM230" s="31">
        <v>107538</v>
      </c>
      <c r="AN230" s="31">
        <v>37654</v>
      </c>
      <c r="AO230" s="31">
        <v>77434</v>
      </c>
      <c r="AP230" s="31">
        <v>222626</v>
      </c>
      <c r="AQ230" s="31">
        <v>0</v>
      </c>
      <c r="AR230" s="36">
        <v>4.8220845607347078</v>
      </c>
      <c r="AS230" s="31">
        <v>160513</v>
      </c>
      <c r="AT230" s="31">
        <v>51870</v>
      </c>
      <c r="AU230" s="31">
        <v>10243</v>
      </c>
    </row>
    <row r="231" spans="1:47" outlineLevel="1" collapsed="1" x14ac:dyDescent="0.2">
      <c r="A231" t="s">
        <v>184</v>
      </c>
      <c r="B231" s="21" t="s">
        <v>833</v>
      </c>
      <c r="D231" t="s">
        <v>569</v>
      </c>
      <c r="E231" s="2">
        <v>38686</v>
      </c>
      <c r="F231" s="2">
        <v>10660</v>
      </c>
      <c r="G231" s="3">
        <v>1.7714300000000001</v>
      </c>
      <c r="H231" s="3">
        <v>1.68571</v>
      </c>
      <c r="I231" s="54">
        <v>8.7142799999999987</v>
      </c>
      <c r="J231" s="3">
        <v>3.17143</v>
      </c>
      <c r="M231" t="s">
        <v>569</v>
      </c>
      <c r="N231" s="2">
        <v>94597</v>
      </c>
      <c r="O231" s="3">
        <v>2.4452515121749472</v>
      </c>
      <c r="P231" s="2">
        <v>119</v>
      </c>
      <c r="Q231" s="2">
        <v>2765</v>
      </c>
      <c r="R231" s="2">
        <v>90579</v>
      </c>
      <c r="S231" s="3">
        <v>2.341389650002585</v>
      </c>
      <c r="T231" s="3">
        <v>0.95752508007653525</v>
      </c>
      <c r="U231" s="2">
        <v>320</v>
      </c>
      <c r="V231" s="2">
        <v>305</v>
      </c>
      <c r="W231" s="2">
        <v>32</v>
      </c>
      <c r="Z231" t="s">
        <v>569</v>
      </c>
      <c r="AA231" s="2">
        <v>38686</v>
      </c>
      <c r="AB231" s="4">
        <v>130916</v>
      </c>
      <c r="AC231" s="4">
        <v>166348</v>
      </c>
      <c r="AD231" s="4">
        <v>10243</v>
      </c>
      <c r="AE231" s="4">
        <v>193115</v>
      </c>
      <c r="AF231" s="2">
        <v>500622</v>
      </c>
      <c r="AG231" s="2">
        <v>0</v>
      </c>
      <c r="AH231" s="2">
        <v>15271</v>
      </c>
      <c r="AK231" t="s">
        <v>569</v>
      </c>
      <c r="AL231" s="2">
        <v>38686</v>
      </c>
      <c r="AM231" s="2">
        <v>402704</v>
      </c>
      <c r="AN231" s="2">
        <v>92609</v>
      </c>
      <c r="AO231" s="2">
        <v>202193</v>
      </c>
      <c r="AP231" s="2">
        <v>697506</v>
      </c>
      <c r="AQ231" s="2">
        <v>0</v>
      </c>
      <c r="AR231" s="44">
        <v>18.029933309207465</v>
      </c>
      <c r="AS231" s="2">
        <v>520915</v>
      </c>
      <c r="AT231" s="2">
        <v>166348</v>
      </c>
      <c r="AU231" s="2">
        <v>10243</v>
      </c>
    </row>
    <row r="232" spans="1:47" hidden="1" outlineLevel="2" x14ac:dyDescent="0.2">
      <c r="A232">
        <v>906330035</v>
      </c>
      <c r="B232" t="s">
        <v>105</v>
      </c>
      <c r="C232" s="1" t="s">
        <v>328</v>
      </c>
      <c r="D232" t="s">
        <v>106</v>
      </c>
      <c r="E232" s="31">
        <v>0</v>
      </c>
      <c r="F232" s="31">
        <v>0</v>
      </c>
      <c r="G232" s="33">
        <v>0</v>
      </c>
      <c r="H232" s="33">
        <v>0</v>
      </c>
      <c r="I232" s="33">
        <v>0</v>
      </c>
      <c r="J232" s="33">
        <v>0</v>
      </c>
      <c r="K232">
        <v>249</v>
      </c>
      <c r="L232" s="1" t="s">
        <v>328</v>
      </c>
      <c r="M232" t="s">
        <v>106</v>
      </c>
      <c r="N232" s="31">
        <v>0</v>
      </c>
      <c r="O232" s="32">
        <v>0</v>
      </c>
      <c r="P232" s="31">
        <v>0</v>
      </c>
      <c r="Q232" s="31">
        <v>0</v>
      </c>
      <c r="R232" s="31">
        <v>0</v>
      </c>
      <c r="S232" s="32">
        <v>0</v>
      </c>
      <c r="T232" s="32">
        <v>0</v>
      </c>
      <c r="U232" s="31">
        <v>0</v>
      </c>
      <c r="V232" s="31">
        <v>0</v>
      </c>
      <c r="W232" s="31">
        <v>0</v>
      </c>
      <c r="X232">
        <v>249</v>
      </c>
      <c r="Y232" s="1" t="s">
        <v>328</v>
      </c>
      <c r="Z232" t="s">
        <v>106</v>
      </c>
      <c r="AA232" s="31">
        <v>0</v>
      </c>
      <c r="AB232" s="31">
        <v>0</v>
      </c>
      <c r="AC232" s="31">
        <v>18623</v>
      </c>
      <c r="AD232" s="31">
        <v>249</v>
      </c>
      <c r="AE232" s="31">
        <v>18</v>
      </c>
      <c r="AF232" s="31">
        <v>18890</v>
      </c>
      <c r="AG232" s="31">
        <v>0</v>
      </c>
      <c r="AH232" s="31">
        <v>0</v>
      </c>
      <c r="AI232">
        <v>249</v>
      </c>
      <c r="AJ232" s="1" t="s">
        <v>328</v>
      </c>
      <c r="AK232" t="s">
        <v>106</v>
      </c>
      <c r="AL232" s="31">
        <v>0</v>
      </c>
      <c r="AM232" s="31">
        <v>0</v>
      </c>
      <c r="AN232" s="31">
        <v>0</v>
      </c>
      <c r="AO232" s="31">
        <v>18890</v>
      </c>
      <c r="AP232" s="31">
        <v>18890</v>
      </c>
      <c r="AQ232" s="31">
        <v>0</v>
      </c>
      <c r="AR232" s="36">
        <v>0</v>
      </c>
      <c r="AS232" s="31">
        <v>18</v>
      </c>
      <c r="AT232" s="31">
        <v>18623</v>
      </c>
      <c r="AU232" s="31">
        <v>249</v>
      </c>
    </row>
    <row r="233" spans="1:47" hidden="1" outlineLevel="2" x14ac:dyDescent="0.2">
      <c r="A233">
        <v>906330153</v>
      </c>
      <c r="B233" t="s">
        <v>105</v>
      </c>
      <c r="C233" s="1" t="s">
        <v>330</v>
      </c>
      <c r="D233" t="s">
        <v>107</v>
      </c>
      <c r="E233" s="31">
        <v>7799</v>
      </c>
      <c r="F233" s="31">
        <v>1482</v>
      </c>
      <c r="G233" s="33">
        <v>1.85714</v>
      </c>
      <c r="H233" s="33">
        <v>0</v>
      </c>
      <c r="I233" s="33">
        <v>2.2571400000000001</v>
      </c>
      <c r="J233" s="33">
        <v>0.25713999999999998</v>
      </c>
      <c r="K233">
        <v>250</v>
      </c>
      <c r="L233" s="1" t="s">
        <v>330</v>
      </c>
      <c r="M233" t="s">
        <v>107</v>
      </c>
      <c r="N233" s="31">
        <v>44874</v>
      </c>
      <c r="O233" s="32">
        <v>5.7538145916143097</v>
      </c>
      <c r="P233" s="31">
        <v>77</v>
      </c>
      <c r="Q233" s="31">
        <v>63</v>
      </c>
      <c r="R233" s="31">
        <v>20223</v>
      </c>
      <c r="S233" s="32">
        <v>2.5930247467624055</v>
      </c>
      <c r="T233" s="32">
        <v>0.45066185318892898</v>
      </c>
      <c r="U233" s="31">
        <v>177</v>
      </c>
      <c r="V233" s="31">
        <v>2</v>
      </c>
      <c r="W233" s="31">
        <v>23</v>
      </c>
      <c r="X233">
        <v>250</v>
      </c>
      <c r="Y233" s="1" t="s">
        <v>330</v>
      </c>
      <c r="Z233" t="s">
        <v>107</v>
      </c>
      <c r="AA233" s="31">
        <v>7799</v>
      </c>
      <c r="AB233" s="31">
        <v>19758</v>
      </c>
      <c r="AC233" s="31">
        <v>47147</v>
      </c>
      <c r="AD233" s="31">
        <v>1358</v>
      </c>
      <c r="AE233" s="31">
        <v>98725</v>
      </c>
      <c r="AF233" s="31">
        <v>166988</v>
      </c>
      <c r="AG233" s="31">
        <v>5000</v>
      </c>
      <c r="AH233" s="31">
        <v>1358</v>
      </c>
      <c r="AI233">
        <v>250</v>
      </c>
      <c r="AJ233" s="1" t="s">
        <v>330</v>
      </c>
      <c r="AK233" t="s">
        <v>107</v>
      </c>
      <c r="AL233" s="31">
        <v>7799</v>
      </c>
      <c r="AM233" s="31">
        <v>140534</v>
      </c>
      <c r="AN233" s="31">
        <v>43163</v>
      </c>
      <c r="AO233" s="31">
        <v>68805</v>
      </c>
      <c r="AP233" s="31">
        <v>252502</v>
      </c>
      <c r="AQ233" s="31">
        <v>0</v>
      </c>
      <c r="AR233" s="36">
        <v>12.779734790970746</v>
      </c>
      <c r="AS233" s="31">
        <v>203997</v>
      </c>
      <c r="AT233" s="31">
        <v>47147</v>
      </c>
      <c r="AU233" s="31">
        <v>1358</v>
      </c>
    </row>
    <row r="234" spans="1:47" hidden="1" outlineLevel="2" x14ac:dyDescent="0.2">
      <c r="A234">
        <v>906330633</v>
      </c>
      <c r="B234" t="s">
        <v>105</v>
      </c>
      <c r="C234" s="1" t="s">
        <v>330</v>
      </c>
      <c r="D234" t="s">
        <v>547</v>
      </c>
      <c r="E234" s="31">
        <v>15760</v>
      </c>
      <c r="F234" s="31">
        <v>2987</v>
      </c>
      <c r="G234" s="33">
        <v>1.625</v>
      </c>
      <c r="H234" s="33">
        <v>0</v>
      </c>
      <c r="I234" s="33">
        <v>2.5</v>
      </c>
      <c r="J234" s="33">
        <v>0.75</v>
      </c>
      <c r="K234">
        <v>251</v>
      </c>
      <c r="L234" s="1" t="s">
        <v>330</v>
      </c>
      <c r="M234" t="s">
        <v>547</v>
      </c>
      <c r="N234" s="31">
        <v>26575</v>
      </c>
      <c r="O234" s="32">
        <v>1.686230964467005</v>
      </c>
      <c r="P234" s="31">
        <v>52</v>
      </c>
      <c r="Q234" s="31">
        <v>63</v>
      </c>
      <c r="R234" s="31">
        <v>34129</v>
      </c>
      <c r="S234" s="32">
        <v>2.1655456852791879</v>
      </c>
      <c r="T234" s="32">
        <v>1.2842521166509877</v>
      </c>
      <c r="U234" s="31">
        <v>94</v>
      </c>
      <c r="V234" s="31">
        <v>598</v>
      </c>
      <c r="W234" s="31">
        <v>13</v>
      </c>
      <c r="X234">
        <v>251</v>
      </c>
      <c r="Y234" s="1" t="s">
        <v>330</v>
      </c>
      <c r="Z234" t="s">
        <v>547</v>
      </c>
      <c r="AA234" s="31">
        <v>15760</v>
      </c>
      <c r="AB234" s="31">
        <v>60583</v>
      </c>
      <c r="AC234" s="31">
        <v>28324</v>
      </c>
      <c r="AD234" s="31">
        <v>2550</v>
      </c>
      <c r="AE234" s="31">
        <v>46531</v>
      </c>
      <c r="AF234" s="31">
        <v>137988</v>
      </c>
      <c r="AG234" s="31">
        <v>0</v>
      </c>
      <c r="AH234" s="31">
        <v>0</v>
      </c>
      <c r="AI234">
        <v>251</v>
      </c>
      <c r="AJ234" s="1" t="s">
        <v>330</v>
      </c>
      <c r="AK234" t="s">
        <v>547</v>
      </c>
      <c r="AL234" s="31">
        <v>15760</v>
      </c>
      <c r="AM234" s="31">
        <v>109636</v>
      </c>
      <c r="AN234" s="31">
        <v>20830</v>
      </c>
      <c r="AO234" s="31">
        <v>38481</v>
      </c>
      <c r="AP234" s="31">
        <v>168947</v>
      </c>
      <c r="AQ234" s="31">
        <v>0</v>
      </c>
      <c r="AR234" s="36">
        <v>2.7886865952494926</v>
      </c>
      <c r="AS234" s="31">
        <v>140623</v>
      </c>
      <c r="AT234" s="31">
        <v>28324</v>
      </c>
      <c r="AU234" s="31">
        <v>0</v>
      </c>
    </row>
    <row r="235" spans="1:47" hidden="1" outlineLevel="2" x14ac:dyDescent="0.2">
      <c r="A235">
        <v>906330183</v>
      </c>
      <c r="B235" t="s">
        <v>105</v>
      </c>
      <c r="C235" s="1" t="s">
        <v>330</v>
      </c>
      <c r="D235" t="s">
        <v>548</v>
      </c>
      <c r="E235" s="31">
        <v>11456</v>
      </c>
      <c r="F235" s="31">
        <v>2753</v>
      </c>
      <c r="G235" s="33">
        <v>0</v>
      </c>
      <c r="H235" s="33">
        <v>1</v>
      </c>
      <c r="I235" s="33">
        <v>2.4722200000000001</v>
      </c>
      <c r="J235" s="33">
        <v>0.58333000000000002</v>
      </c>
      <c r="K235">
        <v>252</v>
      </c>
      <c r="L235" s="1" t="s">
        <v>330</v>
      </c>
      <c r="M235" t="s">
        <v>548</v>
      </c>
      <c r="N235" s="31">
        <v>31659</v>
      </c>
      <c r="O235" s="32">
        <v>2.7635300279329611</v>
      </c>
      <c r="P235" s="31">
        <v>47</v>
      </c>
      <c r="Q235" s="31">
        <v>63</v>
      </c>
      <c r="R235" s="31">
        <v>27600</v>
      </c>
      <c r="S235" s="32">
        <v>2.4092178770949721</v>
      </c>
      <c r="T235" s="32">
        <v>0.87179001231877196</v>
      </c>
      <c r="U235" s="31">
        <v>41</v>
      </c>
      <c r="V235" s="31">
        <v>340</v>
      </c>
      <c r="W235" s="31">
        <v>10</v>
      </c>
      <c r="X235">
        <v>252</v>
      </c>
      <c r="Y235" s="1" t="s">
        <v>330</v>
      </c>
      <c r="Z235" t="s">
        <v>548</v>
      </c>
      <c r="AA235" s="31">
        <v>11456</v>
      </c>
      <c r="AB235" s="31">
        <v>26408</v>
      </c>
      <c r="AC235" s="31">
        <v>36812</v>
      </c>
      <c r="AD235" s="31">
        <v>6392</v>
      </c>
      <c r="AE235" s="31">
        <v>74557</v>
      </c>
      <c r="AF235" s="31">
        <v>144169</v>
      </c>
      <c r="AG235" s="31">
        <v>0</v>
      </c>
      <c r="AH235" s="31">
        <v>6392</v>
      </c>
      <c r="AI235">
        <v>252</v>
      </c>
      <c r="AJ235" s="1" t="s">
        <v>330</v>
      </c>
      <c r="AK235" t="s">
        <v>548</v>
      </c>
      <c r="AL235" s="31">
        <v>11456</v>
      </c>
      <c r="AM235" s="31">
        <v>94534</v>
      </c>
      <c r="AN235" s="31">
        <v>19005</v>
      </c>
      <c r="AO235" s="31">
        <v>55406</v>
      </c>
      <c r="AP235" s="31">
        <v>168945</v>
      </c>
      <c r="AQ235" s="31">
        <v>0</v>
      </c>
      <c r="AR235" s="36">
        <v>6.3974931838836717</v>
      </c>
      <c r="AS235" s="31">
        <v>124791</v>
      </c>
      <c r="AT235" s="31">
        <v>36812</v>
      </c>
      <c r="AU235" s="31">
        <v>7342</v>
      </c>
    </row>
    <row r="236" spans="1:47" hidden="1" outlineLevel="2" x14ac:dyDescent="0.2">
      <c r="A236">
        <v>906330663</v>
      </c>
      <c r="B236" t="s">
        <v>105</v>
      </c>
      <c r="C236" s="1" t="s">
        <v>330</v>
      </c>
      <c r="D236" t="s">
        <v>549</v>
      </c>
      <c r="E236" s="31">
        <v>5381</v>
      </c>
      <c r="F236" s="31">
        <v>1068</v>
      </c>
      <c r="G236" s="33">
        <v>0</v>
      </c>
      <c r="H236" s="33">
        <v>0.97143000000000002</v>
      </c>
      <c r="I236" s="33">
        <v>0.57142999999999999</v>
      </c>
      <c r="J236" s="33">
        <v>0</v>
      </c>
      <c r="K236">
        <v>253</v>
      </c>
      <c r="L236" s="1" t="s">
        <v>330</v>
      </c>
      <c r="M236" t="s">
        <v>549</v>
      </c>
      <c r="N236" s="31">
        <v>22133</v>
      </c>
      <c r="O236" s="32">
        <v>4.1131759895930129</v>
      </c>
      <c r="P236" s="31">
        <v>20</v>
      </c>
      <c r="Q236" s="31">
        <v>63</v>
      </c>
      <c r="R236" s="31">
        <v>8082</v>
      </c>
      <c r="S236" s="32">
        <v>1.5019513101653967</v>
      </c>
      <c r="T236" s="32">
        <v>0.36515610174852031</v>
      </c>
      <c r="U236" s="31">
        <v>20</v>
      </c>
      <c r="V236" s="31">
        <v>25</v>
      </c>
      <c r="W236" s="31">
        <v>4</v>
      </c>
      <c r="X236">
        <v>253</v>
      </c>
      <c r="Y236" s="1" t="s">
        <v>330</v>
      </c>
      <c r="Z236" t="s">
        <v>549</v>
      </c>
      <c r="AA236" s="31">
        <v>5381</v>
      </c>
      <c r="AB236" s="31">
        <v>8783</v>
      </c>
      <c r="AC236" s="31">
        <v>17704</v>
      </c>
      <c r="AD236" s="31">
        <v>0</v>
      </c>
      <c r="AE236" s="31">
        <v>20570</v>
      </c>
      <c r="AF236" s="31">
        <v>47057</v>
      </c>
      <c r="AG236" s="31">
        <v>0</v>
      </c>
      <c r="AH236" s="31">
        <v>0</v>
      </c>
      <c r="AI236">
        <v>253</v>
      </c>
      <c r="AJ236" s="1" t="s">
        <v>330</v>
      </c>
      <c r="AK236" t="s">
        <v>549</v>
      </c>
      <c r="AL236" s="31">
        <v>5381</v>
      </c>
      <c r="AM236" s="31">
        <v>42151</v>
      </c>
      <c r="AN236" s="31">
        <v>5830</v>
      </c>
      <c r="AO236" s="31">
        <v>6017</v>
      </c>
      <c r="AP236" s="31">
        <v>53998</v>
      </c>
      <c r="AQ236" s="31">
        <v>0</v>
      </c>
      <c r="AR236" s="36">
        <v>6.1480132073323466</v>
      </c>
      <c r="AS236" s="31">
        <v>36294</v>
      </c>
      <c r="AT236" s="31">
        <v>17704</v>
      </c>
      <c r="AU236" s="31">
        <v>0</v>
      </c>
    </row>
    <row r="237" spans="1:47" hidden="1" outlineLevel="2" x14ac:dyDescent="0.2">
      <c r="A237">
        <v>906330783</v>
      </c>
      <c r="B237" t="s">
        <v>105</v>
      </c>
      <c r="C237" s="1" t="s">
        <v>330</v>
      </c>
      <c r="D237" t="s">
        <v>550</v>
      </c>
      <c r="E237" s="31">
        <v>1831</v>
      </c>
      <c r="F237" s="31">
        <v>511</v>
      </c>
      <c r="G237" s="33">
        <v>0</v>
      </c>
      <c r="H237" s="33">
        <v>0.65713999999999995</v>
      </c>
      <c r="I237" s="33">
        <v>0.28571000000000002</v>
      </c>
      <c r="J237" s="33">
        <v>0.14285999999999999</v>
      </c>
      <c r="K237">
        <v>254</v>
      </c>
      <c r="L237" s="1" t="s">
        <v>330</v>
      </c>
      <c r="M237" t="s">
        <v>550</v>
      </c>
      <c r="N237" s="31">
        <v>23141</v>
      </c>
      <c r="O237" s="32">
        <v>12.638448935008192</v>
      </c>
      <c r="P237" s="31">
        <v>28</v>
      </c>
      <c r="Q237" s="31">
        <v>64</v>
      </c>
      <c r="R237" s="31">
        <v>5614</v>
      </c>
      <c r="S237" s="32">
        <v>3.0660841070453304</v>
      </c>
      <c r="T237" s="32">
        <v>0.24259971479192774</v>
      </c>
      <c r="U237" s="31">
        <v>73</v>
      </c>
      <c r="V237" s="31">
        <v>7</v>
      </c>
      <c r="W237" s="31">
        <v>9</v>
      </c>
      <c r="X237">
        <v>254</v>
      </c>
      <c r="Y237" s="1" t="s">
        <v>330</v>
      </c>
      <c r="Z237" t="s">
        <v>550</v>
      </c>
      <c r="AA237" s="31">
        <v>1831</v>
      </c>
      <c r="AB237" s="31">
        <v>7883</v>
      </c>
      <c r="AC237" s="31">
        <v>8460</v>
      </c>
      <c r="AD237" s="31">
        <v>0</v>
      </c>
      <c r="AE237" s="31">
        <v>24775</v>
      </c>
      <c r="AF237" s="31">
        <v>41118</v>
      </c>
      <c r="AG237" s="31">
        <v>0</v>
      </c>
      <c r="AH237" s="31">
        <v>0</v>
      </c>
      <c r="AI237">
        <v>254</v>
      </c>
      <c r="AJ237" s="1" t="s">
        <v>330</v>
      </c>
      <c r="AK237" t="s">
        <v>550</v>
      </c>
      <c r="AL237" s="31">
        <v>1831</v>
      </c>
      <c r="AM237" s="31">
        <v>17254</v>
      </c>
      <c r="AN237" s="31">
        <v>5863</v>
      </c>
      <c r="AO237" s="31">
        <v>17548</v>
      </c>
      <c r="AP237" s="31">
        <v>40665</v>
      </c>
      <c r="AQ237" s="31">
        <v>0</v>
      </c>
      <c r="AR237" s="36">
        <v>5.1585690726880626</v>
      </c>
      <c r="AS237" s="31">
        <v>32205</v>
      </c>
      <c r="AT237" s="31">
        <v>8460</v>
      </c>
      <c r="AU237" s="31">
        <v>0</v>
      </c>
    </row>
    <row r="238" spans="1:47" hidden="1" outlineLevel="2" x14ac:dyDescent="0.2">
      <c r="A238">
        <v>906330813</v>
      </c>
      <c r="B238" t="s">
        <v>105</v>
      </c>
      <c r="C238" s="1" t="s">
        <v>330</v>
      </c>
      <c r="D238" t="s">
        <v>551</v>
      </c>
      <c r="E238" s="31">
        <v>2973</v>
      </c>
      <c r="F238" s="31">
        <v>336</v>
      </c>
      <c r="G238" s="33">
        <v>0</v>
      </c>
      <c r="H238" s="33">
        <v>1</v>
      </c>
      <c r="I238" s="33">
        <v>0</v>
      </c>
      <c r="J238" s="33">
        <v>0</v>
      </c>
      <c r="K238">
        <v>255</v>
      </c>
      <c r="L238" s="1" t="s">
        <v>330</v>
      </c>
      <c r="M238" t="s">
        <v>551</v>
      </c>
      <c r="N238" s="31">
        <v>22288</v>
      </c>
      <c r="O238" s="32">
        <v>7.4968045745038685</v>
      </c>
      <c r="P238" s="31">
        <v>35</v>
      </c>
      <c r="Q238" s="31">
        <v>63</v>
      </c>
      <c r="R238" s="31">
        <v>4194</v>
      </c>
      <c r="S238" s="32">
        <v>1.4106962663975782</v>
      </c>
      <c r="T238" s="32">
        <v>0.188173007896626</v>
      </c>
      <c r="U238" s="31">
        <v>88</v>
      </c>
      <c r="V238" s="31">
        <v>4</v>
      </c>
      <c r="W238" s="31">
        <v>4</v>
      </c>
      <c r="X238">
        <v>255</v>
      </c>
      <c r="Y238" s="1" t="s">
        <v>330</v>
      </c>
      <c r="Z238" t="s">
        <v>551</v>
      </c>
      <c r="AA238" s="31">
        <v>2973</v>
      </c>
      <c r="AB238" s="31">
        <v>8333</v>
      </c>
      <c r="AC238" s="31">
        <v>11795</v>
      </c>
      <c r="AD238" s="31">
        <v>0</v>
      </c>
      <c r="AE238" s="31">
        <v>29652</v>
      </c>
      <c r="AF238" s="31">
        <v>49780</v>
      </c>
      <c r="AG238" s="31">
        <v>0</v>
      </c>
      <c r="AH238" s="31">
        <v>0</v>
      </c>
      <c r="AI238">
        <v>255</v>
      </c>
      <c r="AJ238" s="1" t="s">
        <v>330</v>
      </c>
      <c r="AK238" t="s">
        <v>551</v>
      </c>
      <c r="AL238" s="31">
        <v>2973</v>
      </c>
      <c r="AM238" s="31">
        <v>24723</v>
      </c>
      <c r="AN238" s="31">
        <v>11576</v>
      </c>
      <c r="AO238" s="31">
        <v>13995</v>
      </c>
      <c r="AP238" s="31">
        <v>50294</v>
      </c>
      <c r="AQ238" s="31">
        <v>0</v>
      </c>
      <c r="AR238" s="36">
        <v>6.035521420856834</v>
      </c>
      <c r="AS238" s="31">
        <v>38499</v>
      </c>
      <c r="AT238" s="31">
        <v>11795</v>
      </c>
      <c r="AU238" s="31">
        <v>0</v>
      </c>
    </row>
    <row r="239" spans="1:47" outlineLevel="1" collapsed="1" x14ac:dyDescent="0.2">
      <c r="A239" t="s">
        <v>185</v>
      </c>
      <c r="B239" s="21" t="s">
        <v>834</v>
      </c>
      <c r="D239" t="s">
        <v>106</v>
      </c>
      <c r="E239" s="2">
        <v>45200</v>
      </c>
      <c r="F239" s="2">
        <v>9137</v>
      </c>
      <c r="G239" s="3">
        <v>3.4821400000000002</v>
      </c>
      <c r="H239" s="3">
        <v>3.6285699999999999</v>
      </c>
      <c r="I239" s="54">
        <v>8.0865000000000009</v>
      </c>
      <c r="J239" s="3">
        <v>1.7333299999999998</v>
      </c>
      <c r="M239" t="s">
        <v>106</v>
      </c>
      <c r="N239" s="2">
        <v>170670</v>
      </c>
      <c r="O239" s="3">
        <v>3.7758849557522125</v>
      </c>
      <c r="P239" s="2">
        <v>259</v>
      </c>
      <c r="Q239" s="2">
        <v>379</v>
      </c>
      <c r="R239" s="2">
        <v>99842</v>
      </c>
      <c r="S239" s="3">
        <v>2.2088938053097347</v>
      </c>
      <c r="T239" s="3">
        <v>0.58500029296302802</v>
      </c>
      <c r="U239" s="2">
        <v>493</v>
      </c>
      <c r="V239" s="2">
        <v>976</v>
      </c>
      <c r="W239" s="2">
        <v>63</v>
      </c>
      <c r="Z239" t="s">
        <v>106</v>
      </c>
      <c r="AA239" s="2">
        <v>45200</v>
      </c>
      <c r="AB239" s="4">
        <v>131748</v>
      </c>
      <c r="AC239" s="4">
        <v>168865</v>
      </c>
      <c r="AD239" s="4">
        <v>10549</v>
      </c>
      <c r="AE239" s="4">
        <v>294828</v>
      </c>
      <c r="AF239" s="2">
        <v>605990</v>
      </c>
      <c r="AG239" s="2">
        <v>5000</v>
      </c>
      <c r="AH239" s="2">
        <v>7750</v>
      </c>
      <c r="AK239" t="s">
        <v>106</v>
      </c>
      <c r="AL239" s="2">
        <v>45200</v>
      </c>
      <c r="AM239" s="2">
        <v>428832</v>
      </c>
      <c r="AN239" s="2">
        <v>106267</v>
      </c>
      <c r="AO239" s="2">
        <v>219142</v>
      </c>
      <c r="AP239" s="2">
        <v>754241</v>
      </c>
      <c r="AQ239" s="2">
        <v>0</v>
      </c>
      <c r="AR239" s="44">
        <v>16.686747787610621</v>
      </c>
      <c r="AS239" s="2">
        <v>576427</v>
      </c>
      <c r="AT239" s="2">
        <v>168865</v>
      </c>
      <c r="AU239" s="2">
        <v>8949</v>
      </c>
    </row>
    <row r="240" spans="1:47" hidden="1" outlineLevel="2" x14ac:dyDescent="0.2">
      <c r="A240">
        <v>919350995</v>
      </c>
      <c r="B240" t="s">
        <v>554</v>
      </c>
      <c r="C240" s="1" t="s">
        <v>328</v>
      </c>
      <c r="D240" t="s">
        <v>555</v>
      </c>
      <c r="E240" s="31">
        <v>0</v>
      </c>
      <c r="F240" s="31">
        <v>0</v>
      </c>
      <c r="G240" s="33">
        <v>1</v>
      </c>
      <c r="H240" s="33">
        <v>0</v>
      </c>
      <c r="I240" s="33">
        <v>1</v>
      </c>
      <c r="J240" s="33">
        <v>0</v>
      </c>
      <c r="K240">
        <v>257</v>
      </c>
      <c r="L240" s="1" t="s">
        <v>328</v>
      </c>
      <c r="M240" t="s">
        <v>555</v>
      </c>
      <c r="N240" s="31">
        <v>11689</v>
      </c>
      <c r="O240" s="32">
        <v>0</v>
      </c>
      <c r="P240" s="31">
        <v>0</v>
      </c>
      <c r="Q240" s="31">
        <v>0</v>
      </c>
      <c r="R240" s="31">
        <v>1828</v>
      </c>
      <c r="S240" s="32">
        <v>0</v>
      </c>
      <c r="T240" s="32">
        <v>0.15638634613739413</v>
      </c>
      <c r="U240" s="31">
        <v>0</v>
      </c>
      <c r="V240" s="31">
        <v>0</v>
      </c>
      <c r="W240" s="31">
        <v>0</v>
      </c>
      <c r="X240">
        <v>257</v>
      </c>
      <c r="Y240" s="1" t="s">
        <v>328</v>
      </c>
      <c r="Z240" t="s">
        <v>555</v>
      </c>
      <c r="AA240" s="31">
        <v>0</v>
      </c>
      <c r="AB240" s="31">
        <v>308149</v>
      </c>
      <c r="AC240" s="31">
        <v>34736</v>
      </c>
      <c r="AD240" s="31">
        <v>49903</v>
      </c>
      <c r="AE240" s="31">
        <v>90851</v>
      </c>
      <c r="AF240" s="31">
        <v>483639</v>
      </c>
      <c r="AG240" s="31">
        <v>0</v>
      </c>
      <c r="AH240" s="31">
        <v>0</v>
      </c>
      <c r="AI240">
        <v>257</v>
      </c>
      <c r="AJ240" s="1" t="s">
        <v>328</v>
      </c>
      <c r="AK240" t="s">
        <v>555</v>
      </c>
      <c r="AL240" s="31">
        <v>0</v>
      </c>
      <c r="AM240" s="31">
        <v>231988</v>
      </c>
      <c r="AN240" s="31">
        <v>107551</v>
      </c>
      <c r="AO240" s="31">
        <v>213878</v>
      </c>
      <c r="AP240" s="31">
        <v>553417</v>
      </c>
      <c r="AQ240" s="31">
        <v>0</v>
      </c>
      <c r="AR240" s="36">
        <v>1.7959396266092054</v>
      </c>
      <c r="AS240" s="31">
        <v>468778</v>
      </c>
      <c r="AT240" s="31">
        <v>34736</v>
      </c>
      <c r="AU240" s="31">
        <v>49903</v>
      </c>
    </row>
    <row r="241" spans="1:47" hidden="1" outlineLevel="2" x14ac:dyDescent="0.2">
      <c r="A241">
        <v>919350243</v>
      </c>
      <c r="B241" t="s">
        <v>554</v>
      </c>
      <c r="C241" s="1" t="s">
        <v>330</v>
      </c>
      <c r="D241" t="s">
        <v>556</v>
      </c>
      <c r="E241" s="31">
        <v>30686</v>
      </c>
      <c r="F241" s="31">
        <v>7027</v>
      </c>
      <c r="G241" s="33">
        <v>2</v>
      </c>
      <c r="H241" s="33">
        <v>0</v>
      </c>
      <c r="I241" s="33">
        <v>7.6571400000000001</v>
      </c>
      <c r="J241" s="33">
        <v>0.97143000000000002</v>
      </c>
      <c r="K241">
        <v>258</v>
      </c>
      <c r="L241" s="1" t="s">
        <v>330</v>
      </c>
      <c r="M241" t="s">
        <v>556</v>
      </c>
      <c r="N241" s="31">
        <v>99331</v>
      </c>
      <c r="O241" s="32">
        <v>3.2370136218470962</v>
      </c>
      <c r="P241" s="31">
        <v>125</v>
      </c>
      <c r="Q241" s="31">
        <v>71</v>
      </c>
      <c r="R241" s="31">
        <v>219668</v>
      </c>
      <c r="S241" s="32">
        <v>7.1585739425145016</v>
      </c>
      <c r="T241" s="32">
        <v>2.2114747661857828</v>
      </c>
      <c r="U241" s="31">
        <v>468</v>
      </c>
      <c r="V241" s="31">
        <v>378</v>
      </c>
      <c r="W241" s="31">
        <v>23</v>
      </c>
      <c r="X241">
        <v>258</v>
      </c>
      <c r="Y241" s="1" t="s">
        <v>330</v>
      </c>
      <c r="Z241" t="s">
        <v>556</v>
      </c>
      <c r="AA241" s="31">
        <v>30686</v>
      </c>
      <c r="AB241" s="31">
        <v>477693</v>
      </c>
      <c r="AC241" s="31">
        <v>79472</v>
      </c>
      <c r="AD241" s="31">
        <v>0</v>
      </c>
      <c r="AE241" s="31">
        <v>122956</v>
      </c>
      <c r="AF241" s="31">
        <v>680121</v>
      </c>
      <c r="AG241" s="31">
        <v>0</v>
      </c>
      <c r="AH241" s="31">
        <v>0</v>
      </c>
      <c r="AI241">
        <v>258</v>
      </c>
      <c r="AJ241" s="1" t="s">
        <v>330</v>
      </c>
      <c r="AK241" t="s">
        <v>556</v>
      </c>
      <c r="AL241" s="31">
        <v>30686</v>
      </c>
      <c r="AM241" s="31">
        <v>449936</v>
      </c>
      <c r="AN241" s="31">
        <v>99778</v>
      </c>
      <c r="AO241" s="31">
        <v>210953</v>
      </c>
      <c r="AP241" s="31">
        <v>760667</v>
      </c>
      <c r="AQ241" s="31">
        <v>0</v>
      </c>
      <c r="AR241" s="36">
        <v>1.5923762751390538</v>
      </c>
      <c r="AS241" s="31">
        <v>681195</v>
      </c>
      <c r="AT241" s="31">
        <v>79472</v>
      </c>
      <c r="AU241" s="31">
        <v>0</v>
      </c>
    </row>
    <row r="242" spans="1:47" hidden="1" outlineLevel="2" x14ac:dyDescent="0.2">
      <c r="A242">
        <v>919350152</v>
      </c>
      <c r="B242" t="s">
        <v>554</v>
      </c>
      <c r="C242" s="1" t="s">
        <v>330</v>
      </c>
      <c r="D242" t="s">
        <v>557</v>
      </c>
      <c r="E242" s="31">
        <v>19016</v>
      </c>
      <c r="F242" s="31">
        <v>3274</v>
      </c>
      <c r="G242" s="33">
        <v>3</v>
      </c>
      <c r="H242" s="33">
        <v>0</v>
      </c>
      <c r="I242" s="33">
        <v>3.1428600000000002</v>
      </c>
      <c r="J242" s="33">
        <v>0</v>
      </c>
      <c r="K242">
        <v>259</v>
      </c>
      <c r="L242" s="1" t="s">
        <v>330</v>
      </c>
      <c r="M242" t="s">
        <v>557</v>
      </c>
      <c r="N242" s="31">
        <v>44518</v>
      </c>
      <c r="O242" s="32">
        <v>2.3410811947833405</v>
      </c>
      <c r="P242" s="31">
        <v>30</v>
      </c>
      <c r="Q242" s="31">
        <v>0</v>
      </c>
      <c r="R242" s="31">
        <v>48359</v>
      </c>
      <c r="S242" s="32">
        <v>2.5430689945309215</v>
      </c>
      <c r="T242" s="32">
        <v>1.0862797070847747</v>
      </c>
      <c r="U242" s="31">
        <v>23</v>
      </c>
      <c r="V242" s="31">
        <v>42</v>
      </c>
      <c r="W242" s="31">
        <v>12</v>
      </c>
      <c r="X242">
        <v>259</v>
      </c>
      <c r="Y242" s="1" t="s">
        <v>330</v>
      </c>
      <c r="Z242" t="s">
        <v>557</v>
      </c>
      <c r="AA242" s="31">
        <v>19016</v>
      </c>
      <c r="AB242" s="31">
        <v>303078</v>
      </c>
      <c r="AC242" s="31">
        <v>39835</v>
      </c>
      <c r="AD242" s="31">
        <v>0</v>
      </c>
      <c r="AE242" s="31">
        <v>29422</v>
      </c>
      <c r="AF242" s="31">
        <v>372335</v>
      </c>
      <c r="AG242" s="31" t="s">
        <v>1032</v>
      </c>
      <c r="AH242" s="31">
        <v>0</v>
      </c>
      <c r="AI242">
        <v>259</v>
      </c>
      <c r="AJ242" s="1" t="s">
        <v>330</v>
      </c>
      <c r="AK242" t="s">
        <v>557</v>
      </c>
      <c r="AL242" s="31">
        <v>19016</v>
      </c>
      <c r="AM242" s="31">
        <v>284075</v>
      </c>
      <c r="AN242" s="31">
        <v>25063</v>
      </c>
      <c r="AO242" s="31">
        <v>54815</v>
      </c>
      <c r="AP242" s="31">
        <v>363953</v>
      </c>
      <c r="AQ242" s="31">
        <v>0</v>
      </c>
      <c r="AR242" s="36">
        <v>1.2008558852836564</v>
      </c>
      <c r="AS242" s="31">
        <v>324118</v>
      </c>
      <c r="AT242" s="31">
        <v>39835</v>
      </c>
      <c r="AU242" s="31">
        <v>0</v>
      </c>
    </row>
    <row r="243" spans="1:47" hidden="1" outlineLevel="2" x14ac:dyDescent="0.2">
      <c r="A243">
        <v>919350333</v>
      </c>
      <c r="B243" t="s">
        <v>554</v>
      </c>
      <c r="C243" s="1" t="s">
        <v>330</v>
      </c>
      <c r="D243" t="s">
        <v>558</v>
      </c>
      <c r="E243" s="31">
        <v>1836</v>
      </c>
      <c r="F243" s="31">
        <v>540</v>
      </c>
      <c r="G243" s="33">
        <v>1</v>
      </c>
      <c r="H243" s="33">
        <v>0</v>
      </c>
      <c r="I243" s="33">
        <v>1.17143</v>
      </c>
      <c r="J243" s="33">
        <v>0</v>
      </c>
      <c r="K243">
        <v>260</v>
      </c>
      <c r="L243" s="1" t="s">
        <v>330</v>
      </c>
      <c r="M243" t="s">
        <v>558</v>
      </c>
      <c r="N243" s="31">
        <v>26110</v>
      </c>
      <c r="O243" s="32">
        <v>14.221132897603486</v>
      </c>
      <c r="P243" s="31">
        <v>30</v>
      </c>
      <c r="Q243" s="31">
        <v>71</v>
      </c>
      <c r="R243" s="31">
        <v>18368</v>
      </c>
      <c r="S243" s="32">
        <v>10.004357298474945</v>
      </c>
      <c r="T243" s="32">
        <v>0.70348525469168899</v>
      </c>
      <c r="U243" s="31">
        <v>254</v>
      </c>
      <c r="V243" s="31">
        <v>41</v>
      </c>
      <c r="W243" s="31">
        <v>4</v>
      </c>
      <c r="X243">
        <v>260</v>
      </c>
      <c r="Y243" s="1" t="s">
        <v>330</v>
      </c>
      <c r="Z243" t="s">
        <v>558</v>
      </c>
      <c r="AA243" s="31">
        <v>1836</v>
      </c>
      <c r="AB243" s="31">
        <v>104294</v>
      </c>
      <c r="AC243" s="31">
        <v>20020</v>
      </c>
      <c r="AD243" s="31">
        <v>640</v>
      </c>
      <c r="AE243" s="31">
        <v>30535</v>
      </c>
      <c r="AF243" s="31">
        <v>155489</v>
      </c>
      <c r="AG243" s="31">
        <v>0</v>
      </c>
      <c r="AH243" s="31">
        <v>0</v>
      </c>
      <c r="AI243">
        <v>260</v>
      </c>
      <c r="AJ243" s="1" t="s">
        <v>330</v>
      </c>
      <c r="AK243" t="s">
        <v>558</v>
      </c>
      <c r="AL243" s="31">
        <v>1836</v>
      </c>
      <c r="AM243" s="31">
        <v>99434</v>
      </c>
      <c r="AN243" s="31">
        <v>15602</v>
      </c>
      <c r="AO243" s="31">
        <v>43232</v>
      </c>
      <c r="AP243" s="31">
        <v>158268</v>
      </c>
      <c r="AQ243" s="31">
        <v>0</v>
      </c>
      <c r="AR243" s="36">
        <v>1.5175177862580782</v>
      </c>
      <c r="AS243" s="31">
        <v>138248</v>
      </c>
      <c r="AT243" s="31">
        <v>20020</v>
      </c>
      <c r="AU243" s="31">
        <v>0</v>
      </c>
    </row>
    <row r="244" spans="1:47" hidden="1" outlineLevel="2" x14ac:dyDescent="0.2">
      <c r="A244">
        <v>919350723</v>
      </c>
      <c r="B244" t="s">
        <v>554</v>
      </c>
      <c r="C244" s="1" t="s">
        <v>330</v>
      </c>
      <c r="D244" t="s">
        <v>559</v>
      </c>
      <c r="E244" s="31">
        <v>33533</v>
      </c>
      <c r="F244" s="31">
        <v>5244</v>
      </c>
      <c r="G244" s="33">
        <v>3</v>
      </c>
      <c r="H244" s="33">
        <v>1</v>
      </c>
      <c r="I244" s="33">
        <v>4.0857099999999997</v>
      </c>
      <c r="J244" s="33">
        <v>0.45713999999999999</v>
      </c>
      <c r="K244">
        <v>261</v>
      </c>
      <c r="L244" s="1" t="s">
        <v>330</v>
      </c>
      <c r="M244" t="s">
        <v>559</v>
      </c>
      <c r="N244" s="31">
        <v>74104</v>
      </c>
      <c r="O244" s="32">
        <v>2.2098828020159247</v>
      </c>
      <c r="P244" s="31">
        <v>58</v>
      </c>
      <c r="Q244" s="31">
        <v>0</v>
      </c>
      <c r="R244" s="31">
        <v>103191</v>
      </c>
      <c r="S244" s="32">
        <v>3.0772969910237675</v>
      </c>
      <c r="T244" s="32">
        <v>1.3925159235668789</v>
      </c>
      <c r="U244" s="31">
        <v>186</v>
      </c>
      <c r="V244" s="31">
        <v>521</v>
      </c>
      <c r="W244" s="31">
        <v>12</v>
      </c>
      <c r="X244">
        <v>261</v>
      </c>
      <c r="Y244" s="1" t="s">
        <v>330</v>
      </c>
      <c r="Z244" t="s">
        <v>559</v>
      </c>
      <c r="AA244" s="31">
        <v>33533</v>
      </c>
      <c r="AB244" s="31">
        <v>413365</v>
      </c>
      <c r="AC244" s="31">
        <v>39835</v>
      </c>
      <c r="AD244" s="31">
        <v>0</v>
      </c>
      <c r="AE244" s="31">
        <v>133886</v>
      </c>
      <c r="AF244" s="31">
        <v>587086</v>
      </c>
      <c r="AG244" s="31">
        <v>0</v>
      </c>
      <c r="AH244" s="31">
        <v>0</v>
      </c>
      <c r="AI244">
        <v>261</v>
      </c>
      <c r="AJ244" s="1" t="s">
        <v>330</v>
      </c>
      <c r="AK244" t="s">
        <v>559</v>
      </c>
      <c r="AL244" s="31">
        <v>33533</v>
      </c>
      <c r="AM244" s="31">
        <v>349869</v>
      </c>
      <c r="AN244" s="31">
        <v>43347</v>
      </c>
      <c r="AO244" s="31">
        <v>153415</v>
      </c>
      <c r="AP244" s="31">
        <v>546631</v>
      </c>
      <c r="AQ244" s="31">
        <v>0</v>
      </c>
      <c r="AR244" s="36">
        <v>1.3223930424685206</v>
      </c>
      <c r="AS244" s="31">
        <v>506796</v>
      </c>
      <c r="AT244" s="31">
        <v>39835</v>
      </c>
      <c r="AU244" s="31">
        <v>0</v>
      </c>
    </row>
    <row r="245" spans="1:47" hidden="1" outlineLevel="2" x14ac:dyDescent="0.2">
      <c r="A245">
        <v>919350783</v>
      </c>
      <c r="B245" t="s">
        <v>554</v>
      </c>
      <c r="C245" s="1" t="s">
        <v>330</v>
      </c>
      <c r="D245" t="s">
        <v>560</v>
      </c>
      <c r="E245" s="31">
        <v>18925</v>
      </c>
      <c r="F245" s="31">
        <v>4292</v>
      </c>
      <c r="G245" s="33">
        <v>1</v>
      </c>
      <c r="H245" s="33">
        <v>1</v>
      </c>
      <c r="I245" s="33">
        <v>4.5714300000000003</v>
      </c>
      <c r="J245" s="33">
        <v>0.2</v>
      </c>
      <c r="K245">
        <v>262</v>
      </c>
      <c r="L245" s="1" t="s">
        <v>330</v>
      </c>
      <c r="M245" t="s">
        <v>560</v>
      </c>
      <c r="N245" s="31">
        <v>39607</v>
      </c>
      <c r="O245" s="32">
        <v>2.0928401585204757</v>
      </c>
      <c r="P245" s="31">
        <v>50</v>
      </c>
      <c r="Q245" s="31">
        <v>73</v>
      </c>
      <c r="R245" s="31">
        <v>92048</v>
      </c>
      <c r="S245" s="32">
        <v>4.8638309114927347</v>
      </c>
      <c r="T245" s="32">
        <v>2.3240336304188656</v>
      </c>
      <c r="U245" s="31">
        <v>137</v>
      </c>
      <c r="V245" s="31">
        <v>394</v>
      </c>
      <c r="W245" s="31">
        <v>20</v>
      </c>
      <c r="X245">
        <v>262</v>
      </c>
      <c r="Y245" s="1" t="s">
        <v>330</v>
      </c>
      <c r="Z245" t="s">
        <v>560</v>
      </c>
      <c r="AA245" s="31">
        <v>18925</v>
      </c>
      <c r="AB245" s="31">
        <v>322184</v>
      </c>
      <c r="AC245" s="31">
        <v>33231</v>
      </c>
      <c r="AD245" s="31">
        <v>0</v>
      </c>
      <c r="AE245" s="31">
        <v>43693</v>
      </c>
      <c r="AF245" s="31">
        <v>399108</v>
      </c>
      <c r="AG245" s="31">
        <v>0</v>
      </c>
      <c r="AH245" s="31">
        <v>0</v>
      </c>
      <c r="AI245">
        <v>262</v>
      </c>
      <c r="AJ245" s="1" t="s">
        <v>330</v>
      </c>
      <c r="AK245" t="s">
        <v>560</v>
      </c>
      <c r="AL245" s="31">
        <v>18925</v>
      </c>
      <c r="AM245" s="31">
        <v>260703</v>
      </c>
      <c r="AN245" s="31">
        <v>38604</v>
      </c>
      <c r="AO245" s="31">
        <v>210709</v>
      </c>
      <c r="AP245" s="31">
        <v>510016</v>
      </c>
      <c r="AQ245" s="31">
        <v>0</v>
      </c>
      <c r="AR245" s="36">
        <v>1.5829960519454722</v>
      </c>
      <c r="AS245" s="31">
        <v>476785</v>
      </c>
      <c r="AT245" s="31">
        <v>33231</v>
      </c>
      <c r="AU245" s="31">
        <v>0</v>
      </c>
    </row>
    <row r="246" spans="1:47" hidden="1" outlineLevel="2" x14ac:dyDescent="0.2">
      <c r="A246">
        <v>919350965</v>
      </c>
      <c r="B246" t="s">
        <v>554</v>
      </c>
      <c r="C246" s="1" t="s">
        <v>330</v>
      </c>
      <c r="D246" t="s">
        <v>643</v>
      </c>
      <c r="E246" s="31">
        <v>95865</v>
      </c>
      <c r="F246" s="31">
        <v>26898</v>
      </c>
      <c r="G246" s="33">
        <v>13</v>
      </c>
      <c r="H246" s="33">
        <v>2</v>
      </c>
      <c r="I246" s="33">
        <v>31.428570000000001</v>
      </c>
      <c r="J246" s="33">
        <v>0.85714000000000001</v>
      </c>
      <c r="K246">
        <v>263</v>
      </c>
      <c r="L246" s="1" t="s">
        <v>330</v>
      </c>
      <c r="M246" t="s">
        <v>643</v>
      </c>
      <c r="N246" s="31">
        <v>327149</v>
      </c>
      <c r="O246" s="32">
        <v>3.4126010535649089</v>
      </c>
      <c r="P246" s="31">
        <v>244</v>
      </c>
      <c r="Q246" s="31">
        <v>0</v>
      </c>
      <c r="R246" s="31">
        <v>453651</v>
      </c>
      <c r="S246" s="32">
        <v>4.7321858864027542</v>
      </c>
      <c r="T246" s="32">
        <v>1.3866800754396316</v>
      </c>
      <c r="U246" s="31">
        <v>7729</v>
      </c>
      <c r="V246" s="31">
        <v>1692</v>
      </c>
      <c r="W246" s="31">
        <v>43</v>
      </c>
      <c r="X246">
        <v>263</v>
      </c>
      <c r="Y246" s="1" t="s">
        <v>330</v>
      </c>
      <c r="Z246" t="s">
        <v>643</v>
      </c>
      <c r="AA246" s="31">
        <v>95865</v>
      </c>
      <c r="AB246" s="31">
        <v>2115247</v>
      </c>
      <c r="AC246" s="31">
        <v>963134</v>
      </c>
      <c r="AD246" s="31">
        <v>0</v>
      </c>
      <c r="AE246" s="31">
        <v>440230</v>
      </c>
      <c r="AF246" s="31">
        <v>3518611</v>
      </c>
      <c r="AG246" s="31">
        <v>0</v>
      </c>
      <c r="AH246" s="31">
        <v>0</v>
      </c>
      <c r="AI246">
        <v>263</v>
      </c>
      <c r="AJ246" s="1" t="s">
        <v>330</v>
      </c>
      <c r="AK246" t="s">
        <v>643</v>
      </c>
      <c r="AL246" s="31">
        <v>95865</v>
      </c>
      <c r="AM246" s="31">
        <v>2403566</v>
      </c>
      <c r="AN246" s="31">
        <v>418369</v>
      </c>
      <c r="AO246" s="31">
        <v>762883</v>
      </c>
      <c r="AP246" s="31">
        <v>3584818</v>
      </c>
      <c r="AQ246" s="31">
        <v>0</v>
      </c>
      <c r="AR246" s="36">
        <v>1.6947514876513239</v>
      </c>
      <c r="AS246" s="31">
        <v>2598874</v>
      </c>
      <c r="AT246" s="31">
        <v>985944</v>
      </c>
      <c r="AU246" s="31">
        <v>0</v>
      </c>
    </row>
    <row r="247" spans="1:47" hidden="1" outlineLevel="2" x14ac:dyDescent="0.2">
      <c r="A247">
        <v>919351113</v>
      </c>
      <c r="B247" t="s">
        <v>554</v>
      </c>
      <c r="C247" s="1" t="s">
        <v>330</v>
      </c>
      <c r="D247" t="s">
        <v>644</v>
      </c>
      <c r="E247" s="31">
        <v>14576</v>
      </c>
      <c r="F247" s="31">
        <v>2933</v>
      </c>
      <c r="G247" s="33">
        <v>0</v>
      </c>
      <c r="H247" s="33">
        <v>1</v>
      </c>
      <c r="I247" s="33">
        <v>4.7428600000000003</v>
      </c>
      <c r="J247" s="33">
        <v>0</v>
      </c>
      <c r="K247">
        <v>264</v>
      </c>
      <c r="L247" s="1" t="s">
        <v>330</v>
      </c>
      <c r="M247" t="s">
        <v>644</v>
      </c>
      <c r="N247" s="31">
        <v>63572</v>
      </c>
      <c r="O247" s="32">
        <v>4.361416026344676</v>
      </c>
      <c r="P247" s="31">
        <v>24</v>
      </c>
      <c r="Q247" s="31">
        <v>73</v>
      </c>
      <c r="R247" s="31">
        <v>68833</v>
      </c>
      <c r="S247" s="32">
        <v>4.7223518111964875</v>
      </c>
      <c r="T247" s="32">
        <v>1.0827565594916</v>
      </c>
      <c r="U247" s="31">
        <v>187</v>
      </c>
      <c r="V247" s="31">
        <v>585</v>
      </c>
      <c r="W247" s="31">
        <v>14</v>
      </c>
      <c r="X247">
        <v>264</v>
      </c>
      <c r="Y247" s="1" t="s">
        <v>330</v>
      </c>
      <c r="Z247" t="s">
        <v>644</v>
      </c>
      <c r="AA247" s="31">
        <v>14576</v>
      </c>
      <c r="AB247" s="31">
        <v>262653</v>
      </c>
      <c r="AC247" s="31">
        <v>26625</v>
      </c>
      <c r="AD247" s="31">
        <v>0</v>
      </c>
      <c r="AE247" s="31">
        <v>27623</v>
      </c>
      <c r="AF247" s="31">
        <v>316901</v>
      </c>
      <c r="AG247" s="31">
        <v>0</v>
      </c>
      <c r="AH247" s="31">
        <v>0</v>
      </c>
      <c r="AI247">
        <v>264</v>
      </c>
      <c r="AJ247" s="1" t="s">
        <v>330</v>
      </c>
      <c r="AK247" t="s">
        <v>644</v>
      </c>
      <c r="AL247" s="31">
        <v>14576</v>
      </c>
      <c r="AM247" s="31">
        <v>234257</v>
      </c>
      <c r="AN247" s="31">
        <v>46062</v>
      </c>
      <c r="AO247" s="31">
        <v>49332</v>
      </c>
      <c r="AP247" s="31">
        <v>329651</v>
      </c>
      <c r="AQ247" s="31">
        <v>0</v>
      </c>
      <c r="AR247" s="36">
        <v>1.2550817999413675</v>
      </c>
      <c r="AS247" s="31">
        <v>303026</v>
      </c>
      <c r="AT247" s="31">
        <v>26625</v>
      </c>
      <c r="AU247" s="31">
        <v>0</v>
      </c>
    </row>
    <row r="248" spans="1:47" outlineLevel="1" collapsed="1" x14ac:dyDescent="0.2">
      <c r="A248" t="s">
        <v>431</v>
      </c>
      <c r="B248" s="21" t="s">
        <v>835</v>
      </c>
      <c r="D248" t="s">
        <v>555</v>
      </c>
      <c r="E248" s="2">
        <v>214437</v>
      </c>
      <c r="F248" s="2">
        <v>50208</v>
      </c>
      <c r="G248" s="3">
        <v>24</v>
      </c>
      <c r="H248" s="3">
        <v>5</v>
      </c>
      <c r="I248" s="54">
        <v>57.800000000000004</v>
      </c>
      <c r="J248" s="3">
        <v>2.4857100000000001</v>
      </c>
      <c r="M248" t="s">
        <v>555</v>
      </c>
      <c r="N248" s="2">
        <v>686080</v>
      </c>
      <c r="O248" s="3">
        <v>3.199447856479992</v>
      </c>
      <c r="P248" s="2">
        <v>561</v>
      </c>
      <c r="Q248" s="2">
        <v>288</v>
      </c>
      <c r="R248" s="2">
        <v>1005946</v>
      </c>
      <c r="S248" s="3">
        <v>4.6911027481264895</v>
      </c>
      <c r="T248" s="3">
        <v>1.4662225979477612</v>
      </c>
      <c r="U248" s="2">
        <v>8984</v>
      </c>
      <c r="V248" s="2">
        <v>3653</v>
      </c>
      <c r="W248" s="2">
        <v>128</v>
      </c>
      <c r="Z248" t="s">
        <v>555</v>
      </c>
      <c r="AA248" s="2">
        <v>214437</v>
      </c>
      <c r="AB248" s="4">
        <v>4306663</v>
      </c>
      <c r="AC248" s="4">
        <v>1236888</v>
      </c>
      <c r="AD248" s="4">
        <v>50543</v>
      </c>
      <c r="AE248" s="4">
        <v>919196</v>
      </c>
      <c r="AF248" s="2">
        <v>6513290</v>
      </c>
      <c r="AG248" s="2">
        <v>0</v>
      </c>
      <c r="AH248" s="2">
        <v>0</v>
      </c>
      <c r="AK248" t="s">
        <v>555</v>
      </c>
      <c r="AL248" s="2">
        <v>214437</v>
      </c>
      <c r="AM248" s="2">
        <v>4313828</v>
      </c>
      <c r="AN248" s="2">
        <v>794376</v>
      </c>
      <c r="AO248" s="2">
        <v>1699217</v>
      </c>
      <c r="AP248" s="2">
        <v>6807421</v>
      </c>
      <c r="AQ248" s="2">
        <v>0</v>
      </c>
      <c r="AR248" s="44">
        <v>31.745552306738109</v>
      </c>
      <c r="AS248" s="2">
        <v>5497820</v>
      </c>
      <c r="AT248" s="2">
        <v>1259698</v>
      </c>
      <c r="AU248" s="2">
        <v>49903</v>
      </c>
    </row>
    <row r="249" spans="1:47" hidden="1" outlineLevel="2" x14ac:dyDescent="0.2">
      <c r="A249">
        <v>913360893</v>
      </c>
      <c r="B249" t="s">
        <v>645</v>
      </c>
      <c r="C249" s="1" t="s">
        <v>328</v>
      </c>
      <c r="D249" t="s">
        <v>646</v>
      </c>
      <c r="E249" s="31">
        <v>0</v>
      </c>
      <c r="F249" s="31">
        <v>1785</v>
      </c>
      <c r="G249" s="33">
        <v>4.7733299999999996</v>
      </c>
      <c r="H249" s="33">
        <v>0</v>
      </c>
      <c r="I249" s="33">
        <v>12.74667</v>
      </c>
      <c r="J249" s="33">
        <v>0</v>
      </c>
      <c r="K249">
        <v>265</v>
      </c>
      <c r="L249" s="1" t="s">
        <v>328</v>
      </c>
      <c r="M249" t="s">
        <v>646</v>
      </c>
      <c r="N249" s="31">
        <v>21799</v>
      </c>
      <c r="O249" s="32">
        <v>0</v>
      </c>
      <c r="P249" s="31">
        <v>10</v>
      </c>
      <c r="Q249" s="31">
        <v>3</v>
      </c>
      <c r="R249" s="31">
        <v>31934</v>
      </c>
      <c r="S249" s="32">
        <v>0</v>
      </c>
      <c r="T249" s="32">
        <v>1.4649295839258683</v>
      </c>
      <c r="U249" s="31">
        <v>2415</v>
      </c>
      <c r="V249" s="31">
        <v>7692</v>
      </c>
      <c r="W249" s="31">
        <v>0</v>
      </c>
      <c r="X249">
        <v>265</v>
      </c>
      <c r="Y249" s="1" t="s">
        <v>328</v>
      </c>
      <c r="Z249" t="s">
        <v>646</v>
      </c>
      <c r="AA249" s="31">
        <v>0</v>
      </c>
      <c r="AB249" s="31">
        <v>1818739</v>
      </c>
      <c r="AC249" s="31">
        <v>242395</v>
      </c>
      <c r="AD249" s="31">
        <v>0</v>
      </c>
      <c r="AE249" s="31">
        <v>199376</v>
      </c>
      <c r="AF249" s="31">
        <v>2260510</v>
      </c>
      <c r="AG249" s="31" t="s">
        <v>1032</v>
      </c>
      <c r="AH249" s="31">
        <v>0</v>
      </c>
      <c r="AI249">
        <v>265</v>
      </c>
      <c r="AJ249" s="1" t="s">
        <v>328</v>
      </c>
      <c r="AK249" t="s">
        <v>646</v>
      </c>
      <c r="AL249" s="31">
        <v>0</v>
      </c>
      <c r="AM249" s="31">
        <v>1133891</v>
      </c>
      <c r="AN249" s="31">
        <v>360071</v>
      </c>
      <c r="AO249" s="31">
        <v>639627</v>
      </c>
      <c r="AP249" s="31">
        <v>2133589</v>
      </c>
      <c r="AQ249" s="31">
        <v>0</v>
      </c>
      <c r="AR249" s="36">
        <v>1.1731144490770804</v>
      </c>
      <c r="AS249" s="31">
        <v>1891194</v>
      </c>
      <c r="AT249" s="31">
        <v>242395</v>
      </c>
      <c r="AU249" s="31">
        <v>0</v>
      </c>
    </row>
    <row r="250" spans="1:47" hidden="1" outlineLevel="2" x14ac:dyDescent="0.2">
      <c r="A250">
        <v>913360033</v>
      </c>
      <c r="B250" t="s">
        <v>645</v>
      </c>
      <c r="C250" s="1" t="s">
        <v>330</v>
      </c>
      <c r="D250" t="s">
        <v>647</v>
      </c>
      <c r="E250" s="31">
        <v>30439</v>
      </c>
      <c r="F250" s="31">
        <v>6868</v>
      </c>
      <c r="G250" s="33">
        <v>2</v>
      </c>
      <c r="H250" s="33">
        <v>0</v>
      </c>
      <c r="I250" s="33">
        <v>3.9750000000000001</v>
      </c>
      <c r="J250" s="33">
        <v>0</v>
      </c>
      <c r="K250">
        <v>266</v>
      </c>
      <c r="L250" s="1" t="s">
        <v>330</v>
      </c>
      <c r="M250" t="s">
        <v>647</v>
      </c>
      <c r="N250" s="31">
        <v>34750</v>
      </c>
      <c r="O250" s="32">
        <v>1.1416275173297414</v>
      </c>
      <c r="P250" s="31">
        <v>34</v>
      </c>
      <c r="Q250" s="31">
        <v>0</v>
      </c>
      <c r="R250" s="31">
        <v>170326</v>
      </c>
      <c r="S250" s="32">
        <v>5.5956503170274976</v>
      </c>
      <c r="T250" s="32">
        <v>4.9014676258992802</v>
      </c>
      <c r="U250" s="31">
        <v>9522</v>
      </c>
      <c r="V250" s="31">
        <v>24340</v>
      </c>
      <c r="W250" s="31">
        <v>13</v>
      </c>
      <c r="X250">
        <v>266</v>
      </c>
      <c r="Y250" s="1" t="s">
        <v>330</v>
      </c>
      <c r="Z250" t="s">
        <v>647</v>
      </c>
      <c r="AA250" s="31">
        <v>30439</v>
      </c>
      <c r="AB250" s="31">
        <v>119622</v>
      </c>
      <c r="AC250" s="31">
        <v>61571</v>
      </c>
      <c r="AD250" s="31">
        <v>0</v>
      </c>
      <c r="AE250" s="31">
        <v>373375</v>
      </c>
      <c r="AF250" s="31">
        <v>554568</v>
      </c>
      <c r="AG250" s="31" t="s">
        <v>1032</v>
      </c>
      <c r="AH250" s="31">
        <v>0</v>
      </c>
      <c r="AI250">
        <v>266</v>
      </c>
      <c r="AJ250" s="1" t="s">
        <v>330</v>
      </c>
      <c r="AK250" t="s">
        <v>647</v>
      </c>
      <c r="AL250" s="31">
        <v>30439</v>
      </c>
      <c r="AM250" s="31">
        <v>250096</v>
      </c>
      <c r="AN250" s="31">
        <v>42451</v>
      </c>
      <c r="AO250" s="31">
        <v>70973</v>
      </c>
      <c r="AP250" s="31">
        <v>363520</v>
      </c>
      <c r="AQ250" s="31">
        <v>0</v>
      </c>
      <c r="AR250" s="36">
        <v>3.038905886876996</v>
      </c>
      <c r="AS250" s="31">
        <v>301949</v>
      </c>
      <c r="AT250" s="31">
        <v>61571</v>
      </c>
      <c r="AU250" s="31">
        <v>0</v>
      </c>
    </row>
    <row r="251" spans="1:47" hidden="1" outlineLevel="2" x14ac:dyDescent="0.2">
      <c r="A251">
        <v>913360273</v>
      </c>
      <c r="B251" t="s">
        <v>645</v>
      </c>
      <c r="C251" s="1" t="s">
        <v>330</v>
      </c>
      <c r="D251" t="s">
        <v>611</v>
      </c>
      <c r="E251" s="31">
        <v>10400</v>
      </c>
      <c r="F251" s="31">
        <v>4958</v>
      </c>
      <c r="G251" s="33">
        <v>0</v>
      </c>
      <c r="H251" s="33">
        <v>1</v>
      </c>
      <c r="I251" s="33">
        <v>2.8</v>
      </c>
      <c r="J251" s="33">
        <v>1.17143</v>
      </c>
      <c r="K251">
        <v>267</v>
      </c>
      <c r="L251" s="1" t="s">
        <v>330</v>
      </c>
      <c r="M251" t="s">
        <v>611</v>
      </c>
      <c r="N251" s="31">
        <v>36473</v>
      </c>
      <c r="O251" s="32">
        <v>3.5070192307692309</v>
      </c>
      <c r="P251" s="31">
        <v>40</v>
      </c>
      <c r="Q251" s="31">
        <v>0</v>
      </c>
      <c r="R251" s="31">
        <v>45384</v>
      </c>
      <c r="S251" s="32">
        <v>4.3638461538461542</v>
      </c>
      <c r="T251" s="32">
        <v>1.2443177144737203</v>
      </c>
      <c r="U251" s="31">
        <v>6056</v>
      </c>
      <c r="V251" s="31">
        <v>4829</v>
      </c>
      <c r="W251" s="31">
        <v>10</v>
      </c>
      <c r="X251">
        <v>267</v>
      </c>
      <c r="Y251" s="1" t="s">
        <v>330</v>
      </c>
      <c r="Z251" t="s">
        <v>611</v>
      </c>
      <c r="AA251" s="31">
        <v>10400</v>
      </c>
      <c r="AB251" s="31">
        <v>14862</v>
      </c>
      <c r="AC251" s="31">
        <v>42027</v>
      </c>
      <c r="AD251" s="31">
        <v>0</v>
      </c>
      <c r="AE251" s="31">
        <v>27600</v>
      </c>
      <c r="AF251" s="31">
        <v>84489</v>
      </c>
      <c r="AG251" s="31">
        <v>0</v>
      </c>
      <c r="AH251" s="31">
        <v>0</v>
      </c>
      <c r="AI251">
        <v>267</v>
      </c>
      <c r="AJ251" s="1" t="s">
        <v>330</v>
      </c>
      <c r="AK251" t="s">
        <v>611</v>
      </c>
      <c r="AL251" s="31">
        <v>10400</v>
      </c>
      <c r="AM251" s="31">
        <v>102019</v>
      </c>
      <c r="AN251" s="31">
        <v>17465</v>
      </c>
      <c r="AO251" s="31">
        <v>43029</v>
      </c>
      <c r="AP251" s="31">
        <v>162513</v>
      </c>
      <c r="AQ251" s="31">
        <v>35819</v>
      </c>
      <c r="AR251" s="36">
        <v>10.934800161485668</v>
      </c>
      <c r="AS251" s="31">
        <v>120486</v>
      </c>
      <c r="AT251" s="31">
        <v>42027</v>
      </c>
      <c r="AU251" s="31">
        <v>0</v>
      </c>
    </row>
    <row r="252" spans="1:47" hidden="1" outlineLevel="2" x14ac:dyDescent="0.2">
      <c r="A252">
        <v>913361263</v>
      </c>
      <c r="B252" t="s">
        <v>645</v>
      </c>
      <c r="C252" s="1" t="s">
        <v>330</v>
      </c>
      <c r="D252" t="s">
        <v>343</v>
      </c>
      <c r="E252" s="31">
        <v>24952</v>
      </c>
      <c r="F252" s="31">
        <v>7324</v>
      </c>
      <c r="G252" s="33">
        <v>1</v>
      </c>
      <c r="H252" s="33">
        <v>0</v>
      </c>
      <c r="I252" s="33">
        <v>2.7250000000000001</v>
      </c>
      <c r="J252" s="33">
        <v>0.625</v>
      </c>
      <c r="K252">
        <v>268</v>
      </c>
      <c r="L252" s="1" t="s">
        <v>330</v>
      </c>
      <c r="M252" t="s">
        <v>343</v>
      </c>
      <c r="N252" s="31">
        <v>45304</v>
      </c>
      <c r="O252" s="32">
        <v>1.8156460403975634</v>
      </c>
      <c r="P252" s="31">
        <v>50</v>
      </c>
      <c r="Q252" s="31">
        <v>0</v>
      </c>
      <c r="R252" s="31">
        <v>181013</v>
      </c>
      <c r="S252" s="32">
        <v>7.2544485411991024</v>
      </c>
      <c r="T252" s="32">
        <v>3.9955191594561188</v>
      </c>
      <c r="U252" s="31">
        <v>10490</v>
      </c>
      <c r="V252" s="31">
        <v>13335</v>
      </c>
      <c r="W252" s="31">
        <v>11</v>
      </c>
      <c r="X252">
        <v>268</v>
      </c>
      <c r="Y252" s="1" t="s">
        <v>330</v>
      </c>
      <c r="Z252" t="s">
        <v>343</v>
      </c>
      <c r="AA252" s="31">
        <v>24952</v>
      </c>
      <c r="AB252" s="31">
        <v>44784</v>
      </c>
      <c r="AC252" s="31">
        <v>51475</v>
      </c>
      <c r="AD252" s="31">
        <v>591</v>
      </c>
      <c r="AE252" s="31">
        <v>165786</v>
      </c>
      <c r="AF252" s="31">
        <v>262636</v>
      </c>
      <c r="AG252" s="31" t="s">
        <v>1032</v>
      </c>
      <c r="AH252" s="31">
        <v>591</v>
      </c>
      <c r="AI252">
        <v>268</v>
      </c>
      <c r="AJ252" s="1" t="s">
        <v>330</v>
      </c>
      <c r="AK252" t="s">
        <v>343</v>
      </c>
      <c r="AL252" s="31">
        <v>24952</v>
      </c>
      <c r="AM252" s="31">
        <v>168115</v>
      </c>
      <c r="AN252" s="31">
        <v>31336</v>
      </c>
      <c r="AO252" s="31">
        <v>60553</v>
      </c>
      <c r="AP252" s="31">
        <v>260004</v>
      </c>
      <c r="AQ252" s="31">
        <v>0</v>
      </c>
      <c r="AR252" s="36">
        <v>5.805734190782422</v>
      </c>
      <c r="AS252" s="31">
        <v>208529</v>
      </c>
      <c r="AT252" s="31">
        <v>51475</v>
      </c>
      <c r="AU252" s="31">
        <v>0</v>
      </c>
    </row>
    <row r="253" spans="1:47" hidden="1" outlineLevel="2" x14ac:dyDescent="0.2">
      <c r="A253">
        <v>913360723</v>
      </c>
      <c r="B253" t="s">
        <v>645</v>
      </c>
      <c r="C253" s="1" t="s">
        <v>330</v>
      </c>
      <c r="D253" t="s">
        <v>344</v>
      </c>
      <c r="E253" s="31">
        <v>30404</v>
      </c>
      <c r="F253" s="31">
        <v>15803</v>
      </c>
      <c r="G253" s="33">
        <v>2.625</v>
      </c>
      <c r="H253" s="33">
        <v>1.125</v>
      </c>
      <c r="I253" s="33">
        <v>5.375</v>
      </c>
      <c r="J253" s="33">
        <v>3.95</v>
      </c>
      <c r="K253">
        <v>269</v>
      </c>
      <c r="L253" s="1" t="s">
        <v>330</v>
      </c>
      <c r="M253" t="s">
        <v>344</v>
      </c>
      <c r="N253" s="31">
        <v>71005</v>
      </c>
      <c r="O253" s="32">
        <v>2.335383502170767</v>
      </c>
      <c r="P253" s="31">
        <v>60</v>
      </c>
      <c r="Q253" s="31">
        <v>4</v>
      </c>
      <c r="R253" s="31">
        <v>228321</v>
      </c>
      <c r="S253" s="32">
        <v>7.5095711090645967</v>
      </c>
      <c r="T253" s="32">
        <v>3.2155622843461726</v>
      </c>
      <c r="U253" s="31">
        <v>25573</v>
      </c>
      <c r="V253" s="31">
        <v>16831</v>
      </c>
      <c r="W253" s="31">
        <v>12</v>
      </c>
      <c r="X253">
        <v>269</v>
      </c>
      <c r="Y253" s="1" t="s">
        <v>330</v>
      </c>
      <c r="Z253" t="s">
        <v>344</v>
      </c>
      <c r="AA253" s="31">
        <v>30404</v>
      </c>
      <c r="AB253" s="31">
        <v>119178</v>
      </c>
      <c r="AC253" s="31">
        <v>78313</v>
      </c>
      <c r="AD253" s="31">
        <v>0</v>
      </c>
      <c r="AE253" s="31">
        <v>292500</v>
      </c>
      <c r="AF253" s="31">
        <v>489991</v>
      </c>
      <c r="AG253" s="31" t="s">
        <v>1032</v>
      </c>
      <c r="AH253" s="31">
        <v>0</v>
      </c>
      <c r="AI253">
        <v>269</v>
      </c>
      <c r="AJ253" s="1" t="s">
        <v>330</v>
      </c>
      <c r="AK253" t="s">
        <v>344</v>
      </c>
      <c r="AL253" s="31">
        <v>30404</v>
      </c>
      <c r="AM253" s="31">
        <v>291405</v>
      </c>
      <c r="AN253" s="31">
        <v>37675</v>
      </c>
      <c r="AO253" s="31">
        <v>145984</v>
      </c>
      <c r="AP253" s="31">
        <v>475064</v>
      </c>
      <c r="AQ253" s="31">
        <v>0</v>
      </c>
      <c r="AR253" s="36">
        <v>3.9861719444863986</v>
      </c>
      <c r="AS253" s="31">
        <v>396751</v>
      </c>
      <c r="AT253" s="31">
        <v>78313</v>
      </c>
      <c r="AU253" s="31">
        <v>0</v>
      </c>
    </row>
    <row r="254" spans="1:47" hidden="1" outlineLevel="2" x14ac:dyDescent="0.2">
      <c r="A254">
        <v>913360753</v>
      </c>
      <c r="B254" t="s">
        <v>645</v>
      </c>
      <c r="C254" s="1" t="s">
        <v>330</v>
      </c>
      <c r="D254" t="s">
        <v>345</v>
      </c>
      <c r="E254" s="31">
        <v>32978</v>
      </c>
      <c r="F254" s="31">
        <v>24921</v>
      </c>
      <c r="G254" s="33">
        <v>4.875</v>
      </c>
      <c r="H254" s="33">
        <v>0</v>
      </c>
      <c r="I254" s="33">
        <v>10.85</v>
      </c>
      <c r="J254" s="33">
        <v>0.97499999999999998</v>
      </c>
      <c r="K254">
        <v>270</v>
      </c>
      <c r="L254" s="1" t="s">
        <v>330</v>
      </c>
      <c r="M254" t="s">
        <v>345</v>
      </c>
      <c r="N254" s="31">
        <v>115864</v>
      </c>
      <c r="O254" s="32">
        <v>3.5133725513979015</v>
      </c>
      <c r="P254" s="31">
        <v>94</v>
      </c>
      <c r="Q254" s="31">
        <v>0</v>
      </c>
      <c r="R254" s="31">
        <v>560994</v>
      </c>
      <c r="S254" s="32">
        <v>17.011158954454483</v>
      </c>
      <c r="T254" s="32">
        <v>4.841831802803287</v>
      </c>
      <c r="U254" s="31">
        <v>39891</v>
      </c>
      <c r="V254" s="31">
        <v>26948</v>
      </c>
      <c r="W254" s="31">
        <v>16</v>
      </c>
      <c r="X254">
        <v>270</v>
      </c>
      <c r="Y254" s="1" t="s">
        <v>330</v>
      </c>
      <c r="Z254" t="s">
        <v>345</v>
      </c>
      <c r="AA254" s="31">
        <v>32978</v>
      </c>
      <c r="AB254" s="31">
        <v>141197</v>
      </c>
      <c r="AC254" s="31">
        <v>156157</v>
      </c>
      <c r="AD254" s="31">
        <v>0</v>
      </c>
      <c r="AE254" s="31">
        <v>706660</v>
      </c>
      <c r="AF254" s="31">
        <v>1004014</v>
      </c>
      <c r="AG254" s="31">
        <v>5000</v>
      </c>
      <c r="AH254" s="31">
        <v>870</v>
      </c>
      <c r="AI254">
        <v>270</v>
      </c>
      <c r="AJ254" s="1" t="s">
        <v>330</v>
      </c>
      <c r="AK254" t="s">
        <v>345</v>
      </c>
      <c r="AL254" s="31">
        <v>32978</v>
      </c>
      <c r="AM254" s="31">
        <v>665973</v>
      </c>
      <c r="AN254" s="31">
        <v>94167</v>
      </c>
      <c r="AO254" s="31">
        <v>352747</v>
      </c>
      <c r="AP254" s="31">
        <v>1112887</v>
      </c>
      <c r="AQ254" s="31">
        <v>55100</v>
      </c>
      <c r="AR254" s="36">
        <v>7.8818034377500936</v>
      </c>
      <c r="AS254" s="31">
        <v>956730</v>
      </c>
      <c r="AT254" s="31">
        <v>156157</v>
      </c>
      <c r="AU254" s="31">
        <v>0</v>
      </c>
    </row>
    <row r="255" spans="1:47" hidden="1" outlineLevel="2" x14ac:dyDescent="0.2">
      <c r="A255">
        <v>913360842</v>
      </c>
      <c r="B255" t="s">
        <v>645</v>
      </c>
      <c r="C255" s="1" t="s">
        <v>330</v>
      </c>
      <c r="D255" t="s">
        <v>232</v>
      </c>
      <c r="E255" s="31">
        <v>206824</v>
      </c>
      <c r="F255" s="31">
        <v>52740</v>
      </c>
      <c r="G255" s="33">
        <v>8</v>
      </c>
      <c r="H255" s="33">
        <v>0</v>
      </c>
      <c r="I255" s="33">
        <v>16.324999999999999</v>
      </c>
      <c r="J255" s="33">
        <v>4.45</v>
      </c>
      <c r="K255">
        <v>271</v>
      </c>
      <c r="L255" s="1" t="s">
        <v>330</v>
      </c>
      <c r="M255" t="s">
        <v>232</v>
      </c>
      <c r="N255" s="31">
        <v>261585</v>
      </c>
      <c r="O255" s="32">
        <v>1.2647710130352376</v>
      </c>
      <c r="P255" s="31">
        <v>140</v>
      </c>
      <c r="Q255" s="31">
        <v>0</v>
      </c>
      <c r="R255" s="31">
        <v>701477</v>
      </c>
      <c r="S255" s="32">
        <v>3.3916615093025952</v>
      </c>
      <c r="T255" s="32">
        <v>2.6816407668635436</v>
      </c>
      <c r="U255" s="31">
        <v>67084</v>
      </c>
      <c r="V255" s="31">
        <v>42755</v>
      </c>
      <c r="W255" s="31">
        <v>77</v>
      </c>
      <c r="X255">
        <v>271</v>
      </c>
      <c r="Y255" s="1" t="s">
        <v>330</v>
      </c>
      <c r="Z255" t="s">
        <v>232</v>
      </c>
      <c r="AA255" s="31">
        <v>206824</v>
      </c>
      <c r="AB255" s="31">
        <v>279571</v>
      </c>
      <c r="AC255" s="31">
        <v>735684</v>
      </c>
      <c r="AD255" s="31">
        <v>23761</v>
      </c>
      <c r="AE255" s="31">
        <v>1740092</v>
      </c>
      <c r="AF255" s="31">
        <v>2779108</v>
      </c>
      <c r="AG255" s="31">
        <v>500</v>
      </c>
      <c r="AH255" s="31">
        <v>12561</v>
      </c>
      <c r="AI255">
        <v>271</v>
      </c>
      <c r="AJ255" s="1" t="s">
        <v>330</v>
      </c>
      <c r="AK255" t="s">
        <v>232</v>
      </c>
      <c r="AL255" s="31">
        <v>206824</v>
      </c>
      <c r="AM255" s="31">
        <v>1283046</v>
      </c>
      <c r="AN255" s="31">
        <v>255022</v>
      </c>
      <c r="AO255" s="31">
        <v>1320913</v>
      </c>
      <c r="AP255" s="31">
        <v>2858981</v>
      </c>
      <c r="AQ255" s="31">
        <v>0</v>
      </c>
      <c r="AR255" s="36">
        <v>10.226314603445994</v>
      </c>
      <c r="AS255" s="31">
        <v>2110645</v>
      </c>
      <c r="AT255" s="31">
        <v>724575</v>
      </c>
      <c r="AU255" s="31">
        <v>23761</v>
      </c>
    </row>
    <row r="256" spans="1:47" hidden="1" outlineLevel="2" x14ac:dyDescent="0.2">
      <c r="A256">
        <v>913360933</v>
      </c>
      <c r="B256" t="s">
        <v>645</v>
      </c>
      <c r="C256" s="1" t="s">
        <v>330</v>
      </c>
      <c r="D256" t="s">
        <v>346</v>
      </c>
      <c r="E256" s="31">
        <v>31038</v>
      </c>
      <c r="F256" s="31">
        <v>15525</v>
      </c>
      <c r="G256" s="33">
        <v>3</v>
      </c>
      <c r="H256" s="33">
        <v>0</v>
      </c>
      <c r="I256" s="33">
        <v>7.85</v>
      </c>
      <c r="J256" s="33">
        <v>1.625</v>
      </c>
      <c r="K256">
        <v>272</v>
      </c>
      <c r="L256" s="1" t="s">
        <v>330</v>
      </c>
      <c r="M256" t="s">
        <v>346</v>
      </c>
      <c r="N256" s="31">
        <v>71073</v>
      </c>
      <c r="O256" s="32">
        <v>2.2898704813454476</v>
      </c>
      <c r="P256" s="31">
        <v>32</v>
      </c>
      <c r="Q256" s="31">
        <v>1</v>
      </c>
      <c r="R256" s="31">
        <v>411327</v>
      </c>
      <c r="S256" s="32">
        <v>13.252368064952639</v>
      </c>
      <c r="T256" s="32">
        <v>5.7873876155502089</v>
      </c>
      <c r="U256" s="31">
        <v>24755</v>
      </c>
      <c r="V256" s="31">
        <v>25993</v>
      </c>
      <c r="W256" s="31">
        <v>11</v>
      </c>
      <c r="X256">
        <v>272</v>
      </c>
      <c r="Y256" s="1" t="s">
        <v>330</v>
      </c>
      <c r="Z256" t="s">
        <v>346</v>
      </c>
      <c r="AA256" s="31">
        <v>31038</v>
      </c>
      <c r="AB256" s="31">
        <v>153723</v>
      </c>
      <c r="AC256" s="31">
        <v>107680</v>
      </c>
      <c r="AD256" s="31">
        <v>0</v>
      </c>
      <c r="AE256" s="31">
        <v>390227</v>
      </c>
      <c r="AF256" s="31">
        <v>651630</v>
      </c>
      <c r="AG256" s="31">
        <v>4163</v>
      </c>
      <c r="AH256" s="31">
        <v>0</v>
      </c>
      <c r="AI256">
        <v>272</v>
      </c>
      <c r="AJ256" s="1" t="s">
        <v>330</v>
      </c>
      <c r="AK256" t="s">
        <v>346</v>
      </c>
      <c r="AL256" s="31">
        <v>31038</v>
      </c>
      <c r="AM256" s="31">
        <v>423530</v>
      </c>
      <c r="AN256" s="31">
        <v>69871</v>
      </c>
      <c r="AO256" s="31">
        <v>160473</v>
      </c>
      <c r="AP256" s="31">
        <v>653874</v>
      </c>
      <c r="AQ256" s="31">
        <v>0</v>
      </c>
      <c r="AR256" s="36">
        <v>4.2535859955894697</v>
      </c>
      <c r="AS256" s="31">
        <v>546194</v>
      </c>
      <c r="AT256" s="31">
        <v>107680</v>
      </c>
      <c r="AU256" s="31">
        <v>0</v>
      </c>
    </row>
    <row r="257" spans="1:47" hidden="1" outlineLevel="2" x14ac:dyDescent="0.2">
      <c r="A257">
        <v>913360993</v>
      </c>
      <c r="B257" t="s">
        <v>645</v>
      </c>
      <c r="C257" s="1" t="s">
        <v>330</v>
      </c>
      <c r="D257" t="s">
        <v>347</v>
      </c>
      <c r="E257" s="31">
        <v>18868</v>
      </c>
      <c r="F257" s="31">
        <v>4995</v>
      </c>
      <c r="G257" s="33">
        <v>1</v>
      </c>
      <c r="H257" s="33">
        <v>0</v>
      </c>
      <c r="I257" s="33">
        <v>2.875</v>
      </c>
      <c r="J257" s="33">
        <v>0.75</v>
      </c>
      <c r="K257">
        <v>273</v>
      </c>
      <c r="L257" s="1" t="s">
        <v>330</v>
      </c>
      <c r="M257" t="s">
        <v>347</v>
      </c>
      <c r="N257" s="31">
        <v>32615</v>
      </c>
      <c r="O257" s="32">
        <v>1.7285880856476574</v>
      </c>
      <c r="P257" s="31">
        <v>14</v>
      </c>
      <c r="Q257" s="31">
        <v>0</v>
      </c>
      <c r="R257" s="31">
        <v>116990</v>
      </c>
      <c r="S257" s="32">
        <v>6.2004451982192075</v>
      </c>
      <c r="T257" s="32">
        <v>3.5869998466963056</v>
      </c>
      <c r="U257" s="31">
        <v>6719</v>
      </c>
      <c r="V257" s="31">
        <v>11155</v>
      </c>
      <c r="W257" s="31">
        <v>7</v>
      </c>
      <c r="X257">
        <v>273</v>
      </c>
      <c r="Y257" s="1" t="s">
        <v>330</v>
      </c>
      <c r="Z257" t="s">
        <v>347</v>
      </c>
      <c r="AA257" s="31">
        <v>18868</v>
      </c>
      <c r="AB257" s="31">
        <v>52414</v>
      </c>
      <c r="AC257" s="31">
        <v>39776</v>
      </c>
      <c r="AD257" s="31">
        <v>0</v>
      </c>
      <c r="AE257" s="31">
        <v>74143</v>
      </c>
      <c r="AF257" s="31">
        <v>166333</v>
      </c>
      <c r="AG257" s="31" t="s">
        <v>1032</v>
      </c>
      <c r="AH257" s="31">
        <v>0</v>
      </c>
      <c r="AI257">
        <v>273</v>
      </c>
      <c r="AJ257" s="1" t="s">
        <v>330</v>
      </c>
      <c r="AK257" t="s">
        <v>347</v>
      </c>
      <c r="AL257" s="31">
        <v>18868</v>
      </c>
      <c r="AM257" s="31">
        <v>118349</v>
      </c>
      <c r="AN257" s="31">
        <v>19563</v>
      </c>
      <c r="AO257" s="31">
        <v>30729</v>
      </c>
      <c r="AP257" s="31">
        <v>168641</v>
      </c>
      <c r="AQ257" s="31">
        <v>0</v>
      </c>
      <c r="AR257" s="36">
        <v>3.2174800625787006</v>
      </c>
      <c r="AS257" s="31">
        <v>128865</v>
      </c>
      <c r="AT257" s="31">
        <v>39776</v>
      </c>
      <c r="AU257" s="31">
        <v>0</v>
      </c>
    </row>
    <row r="258" spans="1:47" hidden="1" outlineLevel="2" x14ac:dyDescent="0.2">
      <c r="A258">
        <v>913361024</v>
      </c>
      <c r="B258" t="s">
        <v>645</v>
      </c>
      <c r="D258" t="s">
        <v>163</v>
      </c>
      <c r="E258" s="31">
        <v>38133</v>
      </c>
      <c r="F258" s="31">
        <v>19456</v>
      </c>
      <c r="G258" s="33">
        <v>3.2749999999999999</v>
      </c>
      <c r="H258" s="33">
        <v>0</v>
      </c>
      <c r="I258" s="33">
        <v>10.199999999999999</v>
      </c>
      <c r="J258" s="33">
        <v>2.0249999999999999</v>
      </c>
      <c r="M258" t="s">
        <v>163</v>
      </c>
      <c r="N258" s="31">
        <v>71238</v>
      </c>
      <c r="O258" s="32">
        <v>1.8681457005743056</v>
      </c>
      <c r="P258" s="31">
        <v>41</v>
      </c>
      <c r="Q258" s="31">
        <v>63</v>
      </c>
      <c r="R258" s="31">
        <v>547182</v>
      </c>
      <c r="S258" s="32">
        <v>14.34930375265518</v>
      </c>
      <c r="T258" s="32">
        <v>7.6810410174345156</v>
      </c>
      <c r="U258" s="31">
        <v>23272</v>
      </c>
      <c r="V258" s="31">
        <v>32108</v>
      </c>
      <c r="W258" s="31">
        <v>50</v>
      </c>
      <c r="Z258" t="s">
        <v>163</v>
      </c>
      <c r="AA258" s="31">
        <v>38133</v>
      </c>
      <c r="AB258" s="31">
        <v>587614</v>
      </c>
      <c r="AC258" s="31">
        <v>124121</v>
      </c>
      <c r="AD258" s="31">
        <v>0</v>
      </c>
      <c r="AE258" s="31">
        <v>293997</v>
      </c>
      <c r="AF258" s="31">
        <v>1005732</v>
      </c>
      <c r="AG258" s="31">
        <v>0</v>
      </c>
      <c r="AH258" s="31">
        <v>0</v>
      </c>
      <c r="AK258" t="s">
        <v>163</v>
      </c>
      <c r="AL258" s="31">
        <v>38133</v>
      </c>
      <c r="AM258" s="31">
        <v>539102</v>
      </c>
      <c r="AN258" s="31">
        <v>103712</v>
      </c>
      <c r="AO258" s="31">
        <v>362918</v>
      </c>
      <c r="AP258" s="31">
        <v>1005732</v>
      </c>
      <c r="AQ258" s="31">
        <v>0</v>
      </c>
      <c r="AR258" s="36">
        <v>1.7115521413717167</v>
      </c>
      <c r="AS258" s="31">
        <v>881611</v>
      </c>
      <c r="AT258" s="31">
        <v>124121</v>
      </c>
      <c r="AU258" s="31">
        <v>0</v>
      </c>
    </row>
    <row r="259" spans="1:47" hidden="1" outlineLevel="2" x14ac:dyDescent="0.2">
      <c r="A259">
        <v>913361203</v>
      </c>
      <c r="B259" t="s">
        <v>645</v>
      </c>
      <c r="C259" s="1" t="s">
        <v>330</v>
      </c>
      <c r="D259" t="s">
        <v>447</v>
      </c>
      <c r="E259" s="31">
        <v>25442</v>
      </c>
      <c r="F259" s="31">
        <v>11566</v>
      </c>
      <c r="G259" s="33">
        <v>1</v>
      </c>
      <c r="H259" s="33">
        <v>0</v>
      </c>
      <c r="I259" s="33">
        <v>5.45</v>
      </c>
      <c r="J259" s="33">
        <v>1.2</v>
      </c>
      <c r="K259">
        <v>274</v>
      </c>
      <c r="L259" s="1" t="s">
        <v>330</v>
      </c>
      <c r="M259" t="s">
        <v>447</v>
      </c>
      <c r="N259" s="31">
        <v>47041</v>
      </c>
      <c r="O259" s="32">
        <v>1.8489505542017137</v>
      </c>
      <c r="P259" s="31">
        <v>36</v>
      </c>
      <c r="Q259" s="31">
        <v>2</v>
      </c>
      <c r="R259" s="31">
        <v>196134</v>
      </c>
      <c r="S259" s="32">
        <v>7.7090637528496186</v>
      </c>
      <c r="T259" s="32">
        <v>4.1694266703513954</v>
      </c>
      <c r="U259" s="31">
        <v>9782</v>
      </c>
      <c r="V259" s="31">
        <v>15575</v>
      </c>
      <c r="W259" s="31">
        <v>14</v>
      </c>
      <c r="X259">
        <v>274</v>
      </c>
      <c r="Y259" s="1" t="s">
        <v>330</v>
      </c>
      <c r="Z259" t="s">
        <v>447</v>
      </c>
      <c r="AA259" s="31">
        <v>25442</v>
      </c>
      <c r="AB259" s="31">
        <v>113161</v>
      </c>
      <c r="AC259" s="31">
        <v>61288</v>
      </c>
      <c r="AD259" s="31">
        <v>0</v>
      </c>
      <c r="AE259" s="31">
        <v>198234</v>
      </c>
      <c r="AF259" s="31">
        <v>372683</v>
      </c>
      <c r="AG259" s="31">
        <v>0</v>
      </c>
      <c r="AH259" s="31">
        <v>0</v>
      </c>
      <c r="AI259">
        <v>274</v>
      </c>
      <c r="AJ259" s="1" t="s">
        <v>330</v>
      </c>
      <c r="AK259" t="s">
        <v>447</v>
      </c>
      <c r="AL259" s="31">
        <v>25442</v>
      </c>
      <c r="AM259" s="31">
        <v>229515</v>
      </c>
      <c r="AN259" s="31">
        <v>39936</v>
      </c>
      <c r="AO259" s="31">
        <v>78952</v>
      </c>
      <c r="AP259" s="31">
        <v>348403</v>
      </c>
      <c r="AQ259" s="31">
        <v>0</v>
      </c>
      <c r="AR259" s="36">
        <v>3.0788257438516804</v>
      </c>
      <c r="AS259" s="31">
        <v>287115</v>
      </c>
      <c r="AT259" s="31">
        <v>61288</v>
      </c>
      <c r="AU259" s="31">
        <v>0</v>
      </c>
    </row>
    <row r="260" spans="1:47" hidden="1" outlineLevel="2" x14ac:dyDescent="0.2">
      <c r="A260">
        <v>913360183</v>
      </c>
      <c r="B260" t="s">
        <v>645</v>
      </c>
      <c r="C260" s="1" t="s">
        <v>330</v>
      </c>
      <c r="D260" t="s">
        <v>448</v>
      </c>
      <c r="E260" s="31">
        <v>4563</v>
      </c>
      <c r="F260" s="31">
        <v>2081</v>
      </c>
      <c r="G260" s="33">
        <v>0</v>
      </c>
      <c r="H260" s="33">
        <v>0</v>
      </c>
      <c r="I260" s="33">
        <v>1.8378399999999999</v>
      </c>
      <c r="J260" s="33">
        <v>0.86485999999999996</v>
      </c>
      <c r="K260">
        <v>275</v>
      </c>
      <c r="L260" s="1" t="s">
        <v>330</v>
      </c>
      <c r="M260" t="s">
        <v>448</v>
      </c>
      <c r="N260" s="31">
        <v>15989</v>
      </c>
      <c r="O260" s="32">
        <v>3.5040543502081962</v>
      </c>
      <c r="P260" s="31">
        <v>54</v>
      </c>
      <c r="Q260" s="31">
        <v>0</v>
      </c>
      <c r="R260" s="31">
        <v>70052</v>
      </c>
      <c r="S260" s="32">
        <v>15.352180582949813</v>
      </c>
      <c r="T260" s="32">
        <v>4.3812621177059228</v>
      </c>
      <c r="U260" s="31">
        <v>10868</v>
      </c>
      <c r="V260" s="31">
        <v>4888</v>
      </c>
      <c r="W260" s="31">
        <v>6</v>
      </c>
      <c r="X260">
        <v>275</v>
      </c>
      <c r="Y260" s="1" t="s">
        <v>330</v>
      </c>
      <c r="Z260" t="s">
        <v>448</v>
      </c>
      <c r="AA260" s="31">
        <v>4563</v>
      </c>
      <c r="AB260" s="31">
        <v>20788</v>
      </c>
      <c r="AC260" s="31">
        <v>43466</v>
      </c>
      <c r="AD260" s="31">
        <v>0</v>
      </c>
      <c r="AE260" s="31">
        <v>48210</v>
      </c>
      <c r="AF260" s="31">
        <v>112464</v>
      </c>
      <c r="AG260" s="31">
        <v>0</v>
      </c>
      <c r="AH260" s="31">
        <v>0</v>
      </c>
      <c r="AI260">
        <v>275</v>
      </c>
      <c r="AJ260" s="1" t="s">
        <v>330</v>
      </c>
      <c r="AK260" t="s">
        <v>448</v>
      </c>
      <c r="AL260" s="31">
        <v>4563</v>
      </c>
      <c r="AM260" s="31">
        <v>58993</v>
      </c>
      <c r="AN260" s="31">
        <v>12664</v>
      </c>
      <c r="AO260" s="31">
        <v>21730</v>
      </c>
      <c r="AP260" s="31">
        <v>93387</v>
      </c>
      <c r="AQ260" s="31">
        <v>0</v>
      </c>
      <c r="AR260" s="36">
        <v>4.4923513565518567</v>
      </c>
      <c r="AS260" s="31">
        <v>49921</v>
      </c>
      <c r="AT260" s="31">
        <v>43466</v>
      </c>
      <c r="AU260" s="31">
        <v>0</v>
      </c>
    </row>
    <row r="261" spans="1:47" hidden="1" outlineLevel="2" x14ac:dyDescent="0.2">
      <c r="A261">
        <v>913360905</v>
      </c>
      <c r="B261" t="s">
        <v>645</v>
      </c>
      <c r="C261" s="1" t="s">
        <v>330</v>
      </c>
      <c r="D261" t="s">
        <v>449</v>
      </c>
      <c r="E261" s="31">
        <v>21413</v>
      </c>
      <c r="F261" s="31">
        <v>7344</v>
      </c>
      <c r="G261" s="33">
        <v>0.375</v>
      </c>
      <c r="H261" s="33">
        <v>1</v>
      </c>
      <c r="I261" s="33">
        <v>2.125</v>
      </c>
      <c r="J261" s="33">
        <v>0.9</v>
      </c>
      <c r="K261">
        <v>276</v>
      </c>
      <c r="L261" s="1" t="s">
        <v>330</v>
      </c>
      <c r="M261" t="s">
        <v>449</v>
      </c>
      <c r="N261" s="31">
        <v>48432</v>
      </c>
      <c r="O261" s="32">
        <v>2.2618035772661469</v>
      </c>
      <c r="P261" s="31">
        <v>68</v>
      </c>
      <c r="Q261" s="31">
        <v>0</v>
      </c>
      <c r="R261" s="31">
        <v>209536</v>
      </c>
      <c r="S261" s="32">
        <v>9.7854574324008787</v>
      </c>
      <c r="T261" s="32">
        <v>4.3263957713908159</v>
      </c>
      <c r="U261" s="31">
        <v>24948</v>
      </c>
      <c r="V261" s="31">
        <v>16211</v>
      </c>
      <c r="W261" s="31">
        <v>18</v>
      </c>
      <c r="X261">
        <v>276</v>
      </c>
      <c r="Y261" s="1" t="s">
        <v>330</v>
      </c>
      <c r="Z261" t="s">
        <v>449</v>
      </c>
      <c r="AA261" s="31">
        <v>21413</v>
      </c>
      <c r="AB261" s="31">
        <v>65075</v>
      </c>
      <c r="AC261" s="31">
        <v>83787</v>
      </c>
      <c r="AD261" s="31">
        <v>0</v>
      </c>
      <c r="AE261" s="31">
        <v>178865</v>
      </c>
      <c r="AF261" s="31">
        <v>327727</v>
      </c>
      <c r="AG261" s="31">
        <v>4550</v>
      </c>
      <c r="AH261" s="31">
        <v>0</v>
      </c>
      <c r="AI261">
        <v>276</v>
      </c>
      <c r="AJ261" s="1" t="s">
        <v>330</v>
      </c>
      <c r="AK261" t="s">
        <v>449</v>
      </c>
      <c r="AL261" s="31">
        <v>21413</v>
      </c>
      <c r="AM261" s="31">
        <v>134670</v>
      </c>
      <c r="AN261" s="31">
        <v>32595</v>
      </c>
      <c r="AO261" s="31">
        <v>53494</v>
      </c>
      <c r="AP261" s="31">
        <v>220759</v>
      </c>
      <c r="AQ261" s="31">
        <v>0</v>
      </c>
      <c r="AR261" s="36">
        <v>3.392378025355359</v>
      </c>
      <c r="AS261" s="31">
        <v>136972</v>
      </c>
      <c r="AT261" s="31">
        <v>83787</v>
      </c>
      <c r="AU261" s="31">
        <v>0</v>
      </c>
    </row>
    <row r="262" spans="1:47" hidden="1" outlineLevel="2" x14ac:dyDescent="0.2">
      <c r="A262">
        <v>913361413</v>
      </c>
      <c r="B262" t="s">
        <v>645</v>
      </c>
      <c r="C262" s="1" t="s">
        <v>330</v>
      </c>
      <c r="D262" t="s">
        <v>450</v>
      </c>
      <c r="E262" s="31">
        <v>37017</v>
      </c>
      <c r="F262" s="31">
        <v>9160</v>
      </c>
      <c r="G262" s="33">
        <v>1</v>
      </c>
      <c r="H262" s="33">
        <v>0</v>
      </c>
      <c r="I262" s="33">
        <v>4.5999999999999996</v>
      </c>
      <c r="J262" s="33">
        <v>1.45</v>
      </c>
      <c r="K262">
        <v>277</v>
      </c>
      <c r="L262" s="1" t="s">
        <v>330</v>
      </c>
      <c r="M262" t="s">
        <v>450</v>
      </c>
      <c r="N262" s="31">
        <v>50228</v>
      </c>
      <c r="O262" s="32">
        <v>1.3568900775319448</v>
      </c>
      <c r="P262" s="31">
        <v>56</v>
      </c>
      <c r="Q262" s="31">
        <v>0</v>
      </c>
      <c r="R262" s="31">
        <v>192857</v>
      </c>
      <c r="S262" s="32">
        <v>5.2099575870545962</v>
      </c>
      <c r="T262" s="32">
        <v>3.8396312813570121</v>
      </c>
      <c r="U262" s="31">
        <v>9165</v>
      </c>
      <c r="V262" s="31">
        <v>16051</v>
      </c>
      <c r="W262" s="31">
        <v>21</v>
      </c>
      <c r="X262">
        <v>277</v>
      </c>
      <c r="Y262" s="1" t="s">
        <v>330</v>
      </c>
      <c r="Z262" t="s">
        <v>450</v>
      </c>
      <c r="AA262" s="31">
        <v>37017</v>
      </c>
      <c r="AB262" s="31">
        <v>73136</v>
      </c>
      <c r="AC262" s="31">
        <v>56295</v>
      </c>
      <c r="AD262" s="31">
        <v>0</v>
      </c>
      <c r="AE262" s="31">
        <v>195679</v>
      </c>
      <c r="AF262" s="31">
        <v>325110</v>
      </c>
      <c r="AG262" s="31">
        <v>0</v>
      </c>
      <c r="AH262" s="31">
        <v>0</v>
      </c>
      <c r="AI262">
        <v>277</v>
      </c>
      <c r="AJ262" s="1" t="s">
        <v>330</v>
      </c>
      <c r="AK262" t="s">
        <v>450</v>
      </c>
      <c r="AL262" s="31">
        <v>37017</v>
      </c>
      <c r="AM262" s="31">
        <v>164440</v>
      </c>
      <c r="AN262" s="31">
        <v>31707</v>
      </c>
      <c r="AO262" s="31">
        <v>68903</v>
      </c>
      <c r="AP262" s="31">
        <v>265050</v>
      </c>
      <c r="AQ262" s="31">
        <v>23695</v>
      </c>
      <c r="AR262" s="36">
        <v>3.6240702253336252</v>
      </c>
      <c r="AS262" s="31">
        <v>208755</v>
      </c>
      <c r="AT262" s="31">
        <v>56295</v>
      </c>
      <c r="AU262" s="31">
        <v>0</v>
      </c>
    </row>
    <row r="263" spans="1:47" hidden="1" outlineLevel="2" x14ac:dyDescent="0.2">
      <c r="A263">
        <v>913361533</v>
      </c>
      <c r="B263" t="s">
        <v>645</v>
      </c>
      <c r="C263" s="1" t="s">
        <v>330</v>
      </c>
      <c r="D263" t="s">
        <v>451</v>
      </c>
      <c r="E263" s="31">
        <v>6991</v>
      </c>
      <c r="F263" s="31">
        <v>4831</v>
      </c>
      <c r="G263" s="33">
        <v>0.55000000000000004</v>
      </c>
      <c r="H263" s="33">
        <v>1.05</v>
      </c>
      <c r="I263" s="33">
        <v>1.575</v>
      </c>
      <c r="J263" s="33">
        <v>0.45</v>
      </c>
      <c r="K263">
        <v>278</v>
      </c>
      <c r="L263" s="1" t="s">
        <v>330</v>
      </c>
      <c r="M263" t="s">
        <v>451</v>
      </c>
      <c r="N263" s="31">
        <v>20309</v>
      </c>
      <c r="O263" s="32">
        <v>2.9050207409526534</v>
      </c>
      <c r="P263" s="31">
        <v>27</v>
      </c>
      <c r="Q263" s="31">
        <v>0</v>
      </c>
      <c r="R263" s="31">
        <v>119775</v>
      </c>
      <c r="S263" s="32">
        <v>17.132742096981833</v>
      </c>
      <c r="T263" s="32">
        <v>5.8976315919050668</v>
      </c>
      <c r="U263" s="31">
        <v>4721</v>
      </c>
      <c r="V263" s="31">
        <v>14851</v>
      </c>
      <c r="W263" s="31">
        <v>11</v>
      </c>
      <c r="X263">
        <v>278</v>
      </c>
      <c r="Y263" s="1" t="s">
        <v>330</v>
      </c>
      <c r="Z263" t="s">
        <v>451</v>
      </c>
      <c r="AA263" s="31">
        <v>6991</v>
      </c>
      <c r="AB263" s="31">
        <v>63933</v>
      </c>
      <c r="AC263" s="31">
        <v>47373</v>
      </c>
      <c r="AD263" s="31">
        <v>0</v>
      </c>
      <c r="AE263" s="31">
        <v>51993</v>
      </c>
      <c r="AF263" s="31">
        <v>163299</v>
      </c>
      <c r="AG263" s="31">
        <v>1000</v>
      </c>
      <c r="AH263" s="31">
        <v>0</v>
      </c>
      <c r="AI263">
        <v>278</v>
      </c>
      <c r="AJ263" s="1" t="s">
        <v>330</v>
      </c>
      <c r="AK263" t="s">
        <v>451</v>
      </c>
      <c r="AL263" s="31">
        <v>6991</v>
      </c>
      <c r="AM263" s="31">
        <v>100235</v>
      </c>
      <c r="AN263" s="31">
        <v>19790</v>
      </c>
      <c r="AO263" s="31">
        <v>48767</v>
      </c>
      <c r="AP263" s="31">
        <v>168792</v>
      </c>
      <c r="AQ263" s="31">
        <v>0</v>
      </c>
      <c r="AR263" s="36">
        <v>2.6401388954061282</v>
      </c>
      <c r="AS263" s="31">
        <v>121419</v>
      </c>
      <c r="AT263" s="31">
        <v>47373</v>
      </c>
      <c r="AU263" s="31">
        <v>0</v>
      </c>
    </row>
    <row r="264" spans="1:47" outlineLevel="1" collapsed="1" x14ac:dyDescent="0.2">
      <c r="A264" t="s">
        <v>432</v>
      </c>
      <c r="B264" s="21" t="s">
        <v>196</v>
      </c>
      <c r="D264" t="s">
        <v>646</v>
      </c>
      <c r="E264" s="2">
        <v>519462</v>
      </c>
      <c r="F264" s="2">
        <v>189357</v>
      </c>
      <c r="G264" s="3">
        <v>33.473329999999997</v>
      </c>
      <c r="H264" s="3">
        <v>4.1749999999999998</v>
      </c>
      <c r="I264" s="54">
        <v>91.309510000000003</v>
      </c>
      <c r="J264" s="3">
        <v>20.43629</v>
      </c>
      <c r="M264" t="s">
        <v>646</v>
      </c>
      <c r="N264" s="2">
        <v>943705</v>
      </c>
      <c r="O264" s="3">
        <v>1.8166968902441372</v>
      </c>
      <c r="P264" s="2">
        <v>756</v>
      </c>
      <c r="Q264" s="2">
        <v>73</v>
      </c>
      <c r="R264" s="2">
        <v>3783302</v>
      </c>
      <c r="S264" s="3">
        <v>7.2831159930851532</v>
      </c>
      <c r="T264" s="3">
        <v>4.0089879782347237</v>
      </c>
      <c r="U264" s="2">
        <v>275261</v>
      </c>
      <c r="V264" s="2">
        <v>273562</v>
      </c>
      <c r="W264" s="2">
        <v>277</v>
      </c>
      <c r="Z264" t="s">
        <v>646</v>
      </c>
      <c r="AA264" s="2">
        <v>519462</v>
      </c>
      <c r="AB264" s="4">
        <v>3667797</v>
      </c>
      <c r="AC264" s="4">
        <v>1931408</v>
      </c>
      <c r="AD264" s="4">
        <v>24352</v>
      </c>
      <c r="AE264" s="4">
        <v>4936737</v>
      </c>
      <c r="AF264" s="2">
        <v>10560294</v>
      </c>
      <c r="AG264" s="2">
        <v>15213</v>
      </c>
      <c r="AH264" s="2">
        <v>14022</v>
      </c>
      <c r="AK264" t="s">
        <v>646</v>
      </c>
      <c r="AL264" s="2">
        <v>519462</v>
      </c>
      <c r="AM264" s="2">
        <v>5663379</v>
      </c>
      <c r="AN264" s="2">
        <v>1168025</v>
      </c>
      <c r="AO264" s="2">
        <v>3459792</v>
      </c>
      <c r="AP264" s="2">
        <v>10291196</v>
      </c>
      <c r="AQ264" s="2">
        <v>114614</v>
      </c>
      <c r="AR264" s="44">
        <v>19.811258571368068</v>
      </c>
      <c r="AS264" s="2">
        <v>8347136</v>
      </c>
      <c r="AT264" s="2">
        <v>1920299</v>
      </c>
      <c r="AU264" s="2">
        <v>23761</v>
      </c>
    </row>
    <row r="265" spans="1:47" hidden="1" outlineLevel="2" x14ac:dyDescent="0.2">
      <c r="A265">
        <v>904370293</v>
      </c>
      <c r="B265" t="s">
        <v>452</v>
      </c>
      <c r="C265" s="1" t="s">
        <v>328</v>
      </c>
      <c r="D265" t="s">
        <v>453</v>
      </c>
      <c r="E265" s="31">
        <v>0</v>
      </c>
      <c r="F265" s="31">
        <v>0</v>
      </c>
      <c r="G265" s="33">
        <v>0</v>
      </c>
      <c r="H265" s="33">
        <v>0</v>
      </c>
      <c r="I265" s="33">
        <v>1.0133300000000001</v>
      </c>
      <c r="J265" s="33">
        <v>0</v>
      </c>
      <c r="K265">
        <v>279</v>
      </c>
      <c r="L265" s="1" t="s">
        <v>328</v>
      </c>
      <c r="M265" t="s">
        <v>453</v>
      </c>
      <c r="N265" s="31">
        <v>5084</v>
      </c>
      <c r="O265" s="32">
        <v>0</v>
      </c>
      <c r="P265" s="31">
        <v>0</v>
      </c>
      <c r="Q265" s="31">
        <v>0</v>
      </c>
      <c r="R265" s="31">
        <v>10242</v>
      </c>
      <c r="S265" s="32">
        <v>0</v>
      </c>
      <c r="T265" s="32">
        <v>2.0145554681353266</v>
      </c>
      <c r="U265" s="31">
        <v>0</v>
      </c>
      <c r="V265" s="31">
        <v>0</v>
      </c>
      <c r="W265" s="31">
        <v>0</v>
      </c>
      <c r="X265">
        <v>279</v>
      </c>
      <c r="Y265" s="1" t="s">
        <v>328</v>
      </c>
      <c r="Z265" t="s">
        <v>453</v>
      </c>
      <c r="AA265" s="31">
        <v>0</v>
      </c>
      <c r="AB265" s="31">
        <v>0</v>
      </c>
      <c r="AC265" s="31">
        <v>60545</v>
      </c>
      <c r="AD265" s="31">
        <v>0</v>
      </c>
      <c r="AE265" s="31">
        <v>150</v>
      </c>
      <c r="AF265" s="31">
        <v>60695</v>
      </c>
      <c r="AG265" s="31" t="s">
        <v>1032</v>
      </c>
      <c r="AH265" s="31">
        <v>0</v>
      </c>
      <c r="AI265">
        <v>279</v>
      </c>
      <c r="AJ265" s="1" t="s">
        <v>328</v>
      </c>
      <c r="AK265" t="s">
        <v>453</v>
      </c>
      <c r="AL265" s="31">
        <v>0</v>
      </c>
      <c r="AM265" s="31">
        <v>25595</v>
      </c>
      <c r="AN265" s="31">
        <v>11271</v>
      </c>
      <c r="AO265" s="31">
        <v>23680</v>
      </c>
      <c r="AP265" s="31">
        <v>60546</v>
      </c>
      <c r="AQ265" s="31">
        <v>0</v>
      </c>
      <c r="AR265" s="36">
        <v>0</v>
      </c>
      <c r="AS265" s="31">
        <v>1</v>
      </c>
      <c r="AT265" s="31">
        <v>60545</v>
      </c>
      <c r="AU265" s="31">
        <v>0</v>
      </c>
    </row>
    <row r="266" spans="1:47" hidden="1" outlineLevel="2" x14ac:dyDescent="0.2">
      <c r="A266">
        <v>904370093</v>
      </c>
      <c r="B266" t="s">
        <v>452</v>
      </c>
      <c r="C266" s="1" t="s">
        <v>330</v>
      </c>
      <c r="D266" t="s">
        <v>454</v>
      </c>
      <c r="E266" s="31">
        <v>17581</v>
      </c>
      <c r="F266" s="31">
        <v>15755</v>
      </c>
      <c r="G266" s="33">
        <v>0</v>
      </c>
      <c r="H266" s="33">
        <v>1.82857</v>
      </c>
      <c r="I266" s="33">
        <v>5.1428599999999998</v>
      </c>
      <c r="J266" s="33">
        <v>0.4</v>
      </c>
      <c r="K266">
        <v>280</v>
      </c>
      <c r="L266" s="1" t="s">
        <v>330</v>
      </c>
      <c r="M266" t="s">
        <v>454</v>
      </c>
      <c r="N266" s="31">
        <v>67082</v>
      </c>
      <c r="O266" s="32">
        <v>3.8155963824583359</v>
      </c>
      <c r="P266" s="31">
        <v>114</v>
      </c>
      <c r="Q266" s="31">
        <v>0</v>
      </c>
      <c r="R266" s="31">
        <v>175886</v>
      </c>
      <c r="S266" s="32">
        <v>10.004322848529663</v>
      </c>
      <c r="T266" s="32">
        <v>2.6219552189857191</v>
      </c>
      <c r="U266" s="31">
        <v>599</v>
      </c>
      <c r="V266" s="31">
        <v>5275</v>
      </c>
      <c r="W266" s="31">
        <v>16</v>
      </c>
      <c r="X266">
        <v>280</v>
      </c>
      <c r="Y266" s="1" t="s">
        <v>330</v>
      </c>
      <c r="Z266" t="s">
        <v>454</v>
      </c>
      <c r="AA266" s="31">
        <v>17581</v>
      </c>
      <c r="AB266" s="31">
        <v>53600</v>
      </c>
      <c r="AC266" s="31">
        <v>56718</v>
      </c>
      <c r="AD266" s="31">
        <v>0</v>
      </c>
      <c r="AE266" s="31">
        <v>82588</v>
      </c>
      <c r="AF266" s="31">
        <v>192906</v>
      </c>
      <c r="AG266" s="31">
        <v>27500</v>
      </c>
      <c r="AH266" s="31">
        <v>0</v>
      </c>
      <c r="AI266">
        <v>280</v>
      </c>
      <c r="AJ266" s="1" t="s">
        <v>330</v>
      </c>
      <c r="AK266" t="s">
        <v>454</v>
      </c>
      <c r="AL266" s="31">
        <v>17581</v>
      </c>
      <c r="AM266" s="31">
        <v>194787</v>
      </c>
      <c r="AN266" s="31">
        <v>44425</v>
      </c>
      <c r="AO266" s="31">
        <v>82690</v>
      </c>
      <c r="AP266" s="31">
        <v>321902</v>
      </c>
      <c r="AQ266" s="31">
        <v>0</v>
      </c>
      <c r="AR266" s="36">
        <v>6.0056343283582088</v>
      </c>
      <c r="AS266" s="31">
        <v>265184</v>
      </c>
      <c r="AT266" s="31">
        <v>56718</v>
      </c>
      <c r="AU266" s="31">
        <v>0</v>
      </c>
    </row>
    <row r="267" spans="1:47" hidden="1" outlineLevel="2" x14ac:dyDescent="0.2">
      <c r="A267">
        <v>904370033</v>
      </c>
      <c r="B267" t="s">
        <v>452</v>
      </c>
      <c r="C267" s="1" t="s">
        <v>330</v>
      </c>
      <c r="D267" t="s">
        <v>457</v>
      </c>
      <c r="E267" s="31">
        <v>8334</v>
      </c>
      <c r="F267" s="31">
        <v>1002</v>
      </c>
      <c r="G267" s="33">
        <v>0</v>
      </c>
      <c r="H267" s="33">
        <v>1.0133300000000001</v>
      </c>
      <c r="I267" s="33">
        <v>0.8</v>
      </c>
      <c r="J267" s="33">
        <v>0</v>
      </c>
      <c r="K267">
        <v>281</v>
      </c>
      <c r="L267" s="1" t="s">
        <v>330</v>
      </c>
      <c r="M267" t="s">
        <v>457</v>
      </c>
      <c r="N267" s="31">
        <v>17348</v>
      </c>
      <c r="O267" s="32">
        <v>2.0815934725221981</v>
      </c>
      <c r="P267" s="31">
        <v>22</v>
      </c>
      <c r="Q267" s="31">
        <v>0</v>
      </c>
      <c r="R267" s="31">
        <v>16050</v>
      </c>
      <c r="S267" s="32">
        <v>1.925845932325414</v>
      </c>
      <c r="T267" s="32">
        <v>0.92517869495042659</v>
      </c>
      <c r="U267" s="31">
        <v>233</v>
      </c>
      <c r="V267" s="31">
        <v>568</v>
      </c>
      <c r="W267" s="31">
        <v>6</v>
      </c>
      <c r="X267">
        <v>281</v>
      </c>
      <c r="Y267" s="1" t="s">
        <v>330</v>
      </c>
      <c r="Z267" t="s">
        <v>457</v>
      </c>
      <c r="AA267" s="31">
        <v>8334</v>
      </c>
      <c r="AB267" s="31">
        <v>40706</v>
      </c>
      <c r="AC267" s="31">
        <v>24579</v>
      </c>
      <c r="AD267" s="31">
        <v>5757</v>
      </c>
      <c r="AE267" s="31">
        <v>5062</v>
      </c>
      <c r="AF267" s="31">
        <v>76104</v>
      </c>
      <c r="AG267" s="31" t="s">
        <v>1032</v>
      </c>
      <c r="AH267" s="31">
        <v>5757</v>
      </c>
      <c r="AI267">
        <v>281</v>
      </c>
      <c r="AJ267" s="1" t="s">
        <v>330</v>
      </c>
      <c r="AK267" t="s">
        <v>457</v>
      </c>
      <c r="AL267" s="31">
        <v>8334</v>
      </c>
      <c r="AM267" s="31">
        <v>45270</v>
      </c>
      <c r="AN267" s="31">
        <v>15895</v>
      </c>
      <c r="AO267" s="31">
        <v>12952</v>
      </c>
      <c r="AP267" s="31">
        <v>74117</v>
      </c>
      <c r="AQ267" s="31">
        <v>0</v>
      </c>
      <c r="AR267" s="36">
        <v>1.8207880902078317</v>
      </c>
      <c r="AS267" s="31">
        <v>43781</v>
      </c>
      <c r="AT267" s="31">
        <v>24579</v>
      </c>
      <c r="AU267" s="31">
        <v>5757</v>
      </c>
    </row>
    <row r="268" spans="1:47" hidden="1" outlineLevel="2" x14ac:dyDescent="0.2">
      <c r="A268">
        <v>904370302</v>
      </c>
      <c r="B268" t="s">
        <v>452</v>
      </c>
      <c r="C268" s="1" t="s">
        <v>330</v>
      </c>
      <c r="D268" t="s">
        <v>458</v>
      </c>
      <c r="E268" s="31">
        <v>65825</v>
      </c>
      <c r="F268" s="31">
        <v>15293</v>
      </c>
      <c r="G268" s="33">
        <v>6</v>
      </c>
      <c r="H268" s="33">
        <v>0</v>
      </c>
      <c r="I268" s="33">
        <v>11.52</v>
      </c>
      <c r="J268" s="33">
        <v>1.92</v>
      </c>
      <c r="K268">
        <v>282</v>
      </c>
      <c r="L268" s="1" t="s">
        <v>330</v>
      </c>
      <c r="M268" t="s">
        <v>458</v>
      </c>
      <c r="N268" s="31">
        <v>75892</v>
      </c>
      <c r="O268" s="32">
        <v>1.1529358146600837</v>
      </c>
      <c r="P268" s="31">
        <v>101</v>
      </c>
      <c r="Q268" s="31">
        <v>11</v>
      </c>
      <c r="R268" s="31">
        <v>94563</v>
      </c>
      <c r="S268" s="32">
        <v>1.4365818458032662</v>
      </c>
      <c r="T268" s="32">
        <v>1.2460206609392295</v>
      </c>
      <c r="U268" s="31">
        <v>924</v>
      </c>
      <c r="V268" s="31">
        <v>728</v>
      </c>
      <c r="W268" s="31">
        <v>28</v>
      </c>
      <c r="X268">
        <v>282</v>
      </c>
      <c r="Y268" s="1" t="s">
        <v>330</v>
      </c>
      <c r="Z268" t="s">
        <v>458</v>
      </c>
      <c r="AA268" s="31">
        <v>65825</v>
      </c>
      <c r="AB268" s="31">
        <v>374525</v>
      </c>
      <c r="AC268" s="31">
        <v>484800</v>
      </c>
      <c r="AD268" s="31">
        <v>24212</v>
      </c>
      <c r="AE268" s="31">
        <v>176485</v>
      </c>
      <c r="AF268" s="31">
        <v>1060022</v>
      </c>
      <c r="AG268" s="31" t="s">
        <v>1032</v>
      </c>
      <c r="AH268" s="31">
        <v>20725</v>
      </c>
      <c r="AI268">
        <v>282</v>
      </c>
      <c r="AJ268" s="1" t="s">
        <v>330</v>
      </c>
      <c r="AK268" t="s">
        <v>458</v>
      </c>
      <c r="AL268" s="31">
        <v>65825</v>
      </c>
      <c r="AM268" s="31">
        <v>609539</v>
      </c>
      <c r="AN268" s="31">
        <v>150200</v>
      </c>
      <c r="AO268" s="31">
        <v>244709</v>
      </c>
      <c r="AP268" s="31">
        <v>1004448</v>
      </c>
      <c r="AQ268" s="31">
        <v>0</v>
      </c>
      <c r="AR268" s="36">
        <v>2.6819251051331685</v>
      </c>
      <c r="AS268" s="31">
        <v>483463</v>
      </c>
      <c r="AT268" s="31">
        <v>496773</v>
      </c>
      <c r="AU268" s="31">
        <v>24212</v>
      </c>
    </row>
    <row r="269" spans="1:47" outlineLevel="1" collapsed="1" x14ac:dyDescent="0.2">
      <c r="A269" t="s">
        <v>433</v>
      </c>
      <c r="B269" s="21" t="s">
        <v>836</v>
      </c>
      <c r="D269" t="s">
        <v>453</v>
      </c>
      <c r="E269" s="2">
        <v>91740</v>
      </c>
      <c r="F269" s="2">
        <v>32050</v>
      </c>
      <c r="G269" s="3">
        <v>6</v>
      </c>
      <c r="H269" s="3">
        <v>2.8418999999999999</v>
      </c>
      <c r="I269" s="54">
        <v>18.476189999999999</v>
      </c>
      <c r="J269" s="3">
        <v>2.3199999999999998</v>
      </c>
      <c r="M269" t="s">
        <v>453</v>
      </c>
      <c r="N269" s="2">
        <v>165406</v>
      </c>
      <c r="O269" s="3">
        <v>1.8029867015478527</v>
      </c>
      <c r="P269" s="2">
        <v>237</v>
      </c>
      <c r="Q269" s="2">
        <v>11</v>
      </c>
      <c r="R269" s="2">
        <v>296741</v>
      </c>
      <c r="S269" s="3">
        <v>3.2345868759537826</v>
      </c>
      <c r="T269" s="3">
        <v>1.7940159365440189</v>
      </c>
      <c r="U269" s="2">
        <v>1756</v>
      </c>
      <c r="V269" s="2">
        <v>6571</v>
      </c>
      <c r="W269" s="2">
        <v>50</v>
      </c>
      <c r="Z269" t="s">
        <v>453</v>
      </c>
      <c r="AA269" s="2">
        <v>91740</v>
      </c>
      <c r="AB269" s="4">
        <v>468831</v>
      </c>
      <c r="AC269" s="4">
        <v>626642</v>
      </c>
      <c r="AD269" s="4">
        <v>29969</v>
      </c>
      <c r="AE269" s="4">
        <v>264285</v>
      </c>
      <c r="AF269" s="2">
        <v>1389727</v>
      </c>
      <c r="AG269" s="2">
        <v>27500</v>
      </c>
      <c r="AH269" s="2">
        <v>26482</v>
      </c>
      <c r="AK269" t="s">
        <v>453</v>
      </c>
      <c r="AL269" s="2">
        <v>91740</v>
      </c>
      <c r="AM269" s="2">
        <v>875191</v>
      </c>
      <c r="AN269" s="2">
        <v>221791</v>
      </c>
      <c r="AO269" s="2">
        <v>364031</v>
      </c>
      <c r="AP269" s="2">
        <v>1461013</v>
      </c>
      <c r="AQ269" s="2">
        <v>0</v>
      </c>
      <c r="AR269" s="44">
        <v>15.925583169827775</v>
      </c>
      <c r="AS269" s="2">
        <v>792429</v>
      </c>
      <c r="AT269" s="2">
        <v>638615</v>
      </c>
      <c r="AU269" s="2">
        <v>29969</v>
      </c>
    </row>
    <row r="270" spans="1:47" hidden="1" outlineLevel="2" x14ac:dyDescent="0.2">
      <c r="A270">
        <v>913380335</v>
      </c>
      <c r="B270" t="s">
        <v>459</v>
      </c>
      <c r="C270" s="1" t="s">
        <v>328</v>
      </c>
      <c r="D270" t="s">
        <v>460</v>
      </c>
      <c r="E270" s="31">
        <v>0</v>
      </c>
      <c r="F270" s="31">
        <v>6077</v>
      </c>
      <c r="G270" s="33">
        <v>0.71428999999999998</v>
      </c>
      <c r="H270" s="33">
        <v>0</v>
      </c>
      <c r="I270" s="33">
        <v>0.45713999999999999</v>
      </c>
      <c r="J270" s="33">
        <v>0</v>
      </c>
      <c r="K270">
        <v>283</v>
      </c>
      <c r="L270" s="1" t="s">
        <v>328</v>
      </c>
      <c r="M270" t="s">
        <v>460</v>
      </c>
      <c r="N270" s="31">
        <v>2904</v>
      </c>
      <c r="O270" s="32">
        <v>0</v>
      </c>
      <c r="P270" s="31">
        <v>0</v>
      </c>
      <c r="Q270" s="31">
        <v>0</v>
      </c>
      <c r="R270" s="31">
        <v>0</v>
      </c>
      <c r="S270" s="32">
        <v>0</v>
      </c>
      <c r="T270" s="32">
        <v>0</v>
      </c>
      <c r="U270" s="31">
        <v>0</v>
      </c>
      <c r="V270" s="31">
        <v>0</v>
      </c>
      <c r="W270" s="31">
        <v>0</v>
      </c>
      <c r="X270">
        <v>283</v>
      </c>
      <c r="Y270" s="1" t="s">
        <v>328</v>
      </c>
      <c r="Z270" t="s">
        <v>460</v>
      </c>
      <c r="AA270" s="31">
        <v>0</v>
      </c>
      <c r="AB270" s="31">
        <v>90000</v>
      </c>
      <c r="AC270" s="31">
        <v>29554</v>
      </c>
      <c r="AD270" s="31">
        <v>0</v>
      </c>
      <c r="AE270" s="31">
        <v>73655</v>
      </c>
      <c r="AF270" s="31">
        <v>193209</v>
      </c>
      <c r="AG270" s="31">
        <v>0</v>
      </c>
      <c r="AH270" s="31">
        <v>0</v>
      </c>
      <c r="AI270">
        <v>283</v>
      </c>
      <c r="AJ270" s="1" t="s">
        <v>328</v>
      </c>
      <c r="AK270" t="s">
        <v>460</v>
      </c>
      <c r="AL270" s="31">
        <v>0</v>
      </c>
      <c r="AM270" s="31">
        <v>51515</v>
      </c>
      <c r="AN270" s="31">
        <v>48291</v>
      </c>
      <c r="AO270" s="31">
        <v>94274</v>
      </c>
      <c r="AP270" s="31">
        <v>194080</v>
      </c>
      <c r="AQ270" s="31">
        <v>0</v>
      </c>
      <c r="AR270" s="36">
        <v>2.1564444444444444</v>
      </c>
      <c r="AS270" s="31">
        <v>164526</v>
      </c>
      <c r="AT270" s="31">
        <v>29554</v>
      </c>
      <c r="AU270" s="31">
        <v>0</v>
      </c>
    </row>
    <row r="271" spans="1:47" hidden="1" outlineLevel="2" x14ac:dyDescent="0.2">
      <c r="A271">
        <v>913380034</v>
      </c>
      <c r="B271" t="s">
        <v>459</v>
      </c>
      <c r="C271" s="1" t="s">
        <v>330</v>
      </c>
      <c r="D271" t="s">
        <v>461</v>
      </c>
      <c r="E271" s="31">
        <v>12078</v>
      </c>
      <c r="F271" s="31">
        <v>7752</v>
      </c>
      <c r="G271" s="33">
        <v>1</v>
      </c>
      <c r="H271" s="33">
        <v>1.08571</v>
      </c>
      <c r="I271" s="33">
        <v>3.4285700000000001</v>
      </c>
      <c r="J271" s="33">
        <v>1.4</v>
      </c>
      <c r="K271">
        <v>284</v>
      </c>
      <c r="L271" s="1" t="s">
        <v>330</v>
      </c>
      <c r="M271" t="s">
        <v>461</v>
      </c>
      <c r="N271" s="31">
        <v>52009</v>
      </c>
      <c r="O271" s="32">
        <v>4.3060937241265114</v>
      </c>
      <c r="P271" s="31">
        <v>25</v>
      </c>
      <c r="Q271" s="31">
        <v>0</v>
      </c>
      <c r="R271" s="31">
        <v>120571</v>
      </c>
      <c r="S271" s="32">
        <v>9.9826958105646622</v>
      </c>
      <c r="T271" s="32">
        <v>2.318271837566575</v>
      </c>
      <c r="U271" s="31">
        <v>11356</v>
      </c>
      <c r="V271" s="31">
        <v>7571</v>
      </c>
      <c r="W271" s="31">
        <v>11</v>
      </c>
      <c r="X271">
        <v>284</v>
      </c>
      <c r="Y271" s="1" t="s">
        <v>330</v>
      </c>
      <c r="Z271" t="s">
        <v>461</v>
      </c>
      <c r="AA271" s="31">
        <v>12078</v>
      </c>
      <c r="AB271" s="31">
        <v>44118</v>
      </c>
      <c r="AC271" s="31">
        <v>35914</v>
      </c>
      <c r="AD271" s="31">
        <v>0</v>
      </c>
      <c r="AE271" s="31">
        <v>251468</v>
      </c>
      <c r="AF271" s="31">
        <v>331500</v>
      </c>
      <c r="AG271" s="31">
        <v>0</v>
      </c>
      <c r="AH271" s="31">
        <v>0</v>
      </c>
      <c r="AI271">
        <v>284</v>
      </c>
      <c r="AJ271" s="1" t="s">
        <v>330</v>
      </c>
      <c r="AK271" t="s">
        <v>461</v>
      </c>
      <c r="AL271" s="31">
        <v>12078</v>
      </c>
      <c r="AM271" s="31">
        <v>119757</v>
      </c>
      <c r="AN271" s="31">
        <v>30505</v>
      </c>
      <c r="AO271" s="31">
        <v>89404</v>
      </c>
      <c r="AP271" s="31">
        <v>239666</v>
      </c>
      <c r="AQ271" s="31">
        <v>0</v>
      </c>
      <c r="AR271" s="36">
        <v>5.4323858742463393</v>
      </c>
      <c r="AS271" s="31">
        <v>203752</v>
      </c>
      <c r="AT271" s="31">
        <v>35914</v>
      </c>
      <c r="AU271" s="31">
        <v>0</v>
      </c>
    </row>
    <row r="272" spans="1:47" hidden="1" outlineLevel="2" x14ac:dyDescent="0.2">
      <c r="A272">
        <v>913380215</v>
      </c>
      <c r="B272" t="s">
        <v>459</v>
      </c>
      <c r="C272" s="1" t="s">
        <v>330</v>
      </c>
      <c r="D272" t="s">
        <v>339</v>
      </c>
      <c r="E272" s="31">
        <v>17419</v>
      </c>
      <c r="F272" s="31">
        <v>7736</v>
      </c>
      <c r="G272" s="33">
        <v>1</v>
      </c>
      <c r="H272" s="33">
        <v>0</v>
      </c>
      <c r="I272" s="33">
        <v>2.2857099999999999</v>
      </c>
      <c r="J272" s="33">
        <v>1.02857</v>
      </c>
      <c r="K272">
        <v>285</v>
      </c>
      <c r="L272" s="1" t="s">
        <v>330</v>
      </c>
      <c r="M272" t="s">
        <v>339</v>
      </c>
      <c r="N272" s="31">
        <v>24173</v>
      </c>
      <c r="O272" s="32">
        <v>1.3877375279866813</v>
      </c>
      <c r="P272" s="31">
        <v>35</v>
      </c>
      <c r="Q272" s="31">
        <v>0</v>
      </c>
      <c r="R272" s="31">
        <v>38670</v>
      </c>
      <c r="S272" s="32">
        <v>2.2199896664561685</v>
      </c>
      <c r="T272" s="32">
        <v>1.5997186944111199</v>
      </c>
      <c r="U272" s="31">
        <v>4050</v>
      </c>
      <c r="V272" s="31">
        <v>6116</v>
      </c>
      <c r="W272" s="31">
        <v>8</v>
      </c>
      <c r="X272">
        <v>285</v>
      </c>
      <c r="Y272" s="1" t="s">
        <v>330</v>
      </c>
      <c r="Z272" t="s">
        <v>339</v>
      </c>
      <c r="AA272" s="31">
        <v>17419</v>
      </c>
      <c r="AB272" s="31">
        <v>24259</v>
      </c>
      <c r="AC272" s="31">
        <v>27193</v>
      </c>
      <c r="AD272" s="31">
        <v>0</v>
      </c>
      <c r="AE272" s="31">
        <v>143573</v>
      </c>
      <c r="AF272" s="31">
        <v>195025</v>
      </c>
      <c r="AG272" s="31">
        <v>0</v>
      </c>
      <c r="AH272" s="31">
        <v>0</v>
      </c>
      <c r="AI272">
        <v>285</v>
      </c>
      <c r="AJ272" s="1" t="s">
        <v>330</v>
      </c>
      <c r="AK272" t="s">
        <v>339</v>
      </c>
      <c r="AL272" s="31">
        <v>17419</v>
      </c>
      <c r="AM272" s="31">
        <v>117572</v>
      </c>
      <c r="AN272" s="31">
        <v>33656</v>
      </c>
      <c r="AO272" s="31">
        <v>61984</v>
      </c>
      <c r="AP272" s="31">
        <v>213212</v>
      </c>
      <c r="AQ272" s="31">
        <v>0</v>
      </c>
      <c r="AR272" s="36">
        <v>8.7889855311430818</v>
      </c>
      <c r="AS272" s="31">
        <v>186019</v>
      </c>
      <c r="AT272" s="31">
        <v>27193</v>
      </c>
      <c r="AU272" s="31">
        <v>0</v>
      </c>
    </row>
    <row r="273" spans="1:47" hidden="1" outlineLevel="2" x14ac:dyDescent="0.2">
      <c r="A273">
        <v>913380302</v>
      </c>
      <c r="B273" t="s">
        <v>459</v>
      </c>
      <c r="C273" s="1" t="s">
        <v>330</v>
      </c>
      <c r="D273" t="s">
        <v>406</v>
      </c>
      <c r="E273" s="31">
        <v>60987</v>
      </c>
      <c r="F273" s="31">
        <v>53675</v>
      </c>
      <c r="G273" s="33">
        <v>2</v>
      </c>
      <c r="H273" s="33">
        <v>0</v>
      </c>
      <c r="I273" s="33">
        <v>10.5</v>
      </c>
      <c r="J273" s="33">
        <v>0.25</v>
      </c>
      <c r="K273">
        <v>286</v>
      </c>
      <c r="L273" s="1" t="s">
        <v>330</v>
      </c>
      <c r="M273" t="s">
        <v>406</v>
      </c>
      <c r="N273" s="31">
        <v>93213</v>
      </c>
      <c r="O273" s="32">
        <v>1.528407693442865</v>
      </c>
      <c r="P273" s="31">
        <v>126</v>
      </c>
      <c r="Q273" s="31">
        <v>2703</v>
      </c>
      <c r="R273" s="31">
        <v>225988</v>
      </c>
      <c r="S273" s="32">
        <v>3.7055110105432307</v>
      </c>
      <c r="T273" s="32">
        <v>2.4244257775203031</v>
      </c>
      <c r="U273" s="31">
        <v>13785</v>
      </c>
      <c r="V273" s="31">
        <v>17989</v>
      </c>
      <c r="W273" s="31">
        <v>15</v>
      </c>
      <c r="X273">
        <v>286</v>
      </c>
      <c r="Y273" s="1" t="s">
        <v>330</v>
      </c>
      <c r="Z273" t="s">
        <v>406</v>
      </c>
      <c r="AA273" s="31">
        <v>60987</v>
      </c>
      <c r="AB273" s="31">
        <v>89725</v>
      </c>
      <c r="AC273" s="31">
        <v>248942</v>
      </c>
      <c r="AD273" s="31">
        <v>1272</v>
      </c>
      <c r="AE273" s="31">
        <v>391057</v>
      </c>
      <c r="AF273" s="31">
        <v>730996</v>
      </c>
      <c r="AG273" s="31">
        <v>0</v>
      </c>
      <c r="AH273" s="31">
        <v>0</v>
      </c>
      <c r="AI273">
        <v>286</v>
      </c>
      <c r="AJ273" s="1" t="s">
        <v>330</v>
      </c>
      <c r="AK273" t="s">
        <v>406</v>
      </c>
      <c r="AL273" s="31">
        <v>60987</v>
      </c>
      <c r="AM273" s="31">
        <v>444332</v>
      </c>
      <c r="AN273" s="31">
        <v>72726</v>
      </c>
      <c r="AO273" s="31">
        <v>133018</v>
      </c>
      <c r="AP273" s="31">
        <v>650076</v>
      </c>
      <c r="AQ273" s="31">
        <v>0</v>
      </c>
      <c r="AR273" s="36">
        <v>7.245204792421287</v>
      </c>
      <c r="AS273" s="31">
        <v>400062</v>
      </c>
      <c r="AT273" s="31">
        <v>248742</v>
      </c>
      <c r="AU273" s="31">
        <v>1272</v>
      </c>
    </row>
    <row r="274" spans="1:47" hidden="1" outlineLevel="2" x14ac:dyDescent="0.2">
      <c r="A274">
        <v>913380393</v>
      </c>
      <c r="B274" t="s">
        <v>459</v>
      </c>
      <c r="C274" s="1" t="s">
        <v>330</v>
      </c>
      <c r="D274" t="s">
        <v>407</v>
      </c>
      <c r="E274" s="31">
        <v>15294</v>
      </c>
      <c r="F274" s="31">
        <v>10281</v>
      </c>
      <c r="G274" s="33">
        <v>1.75</v>
      </c>
      <c r="H274" s="33">
        <v>0</v>
      </c>
      <c r="I274" s="33">
        <v>0.9</v>
      </c>
      <c r="J274" s="33">
        <v>0.4</v>
      </c>
      <c r="K274">
        <v>287</v>
      </c>
      <c r="L274" s="1" t="s">
        <v>330</v>
      </c>
      <c r="M274" t="s">
        <v>407</v>
      </c>
      <c r="N274" s="31">
        <v>44234</v>
      </c>
      <c r="O274" s="32">
        <v>2.8922453249640383</v>
      </c>
      <c r="P274" s="31">
        <v>32</v>
      </c>
      <c r="Q274" s="31">
        <v>0</v>
      </c>
      <c r="R274" s="31">
        <v>63120</v>
      </c>
      <c r="S274" s="32">
        <v>4.1271086700666926</v>
      </c>
      <c r="T274" s="32">
        <v>1.4269566396889271</v>
      </c>
      <c r="U274" s="31">
        <v>5555</v>
      </c>
      <c r="V274" s="31">
        <v>5251</v>
      </c>
      <c r="W274" s="31">
        <v>6</v>
      </c>
      <c r="X274">
        <v>287</v>
      </c>
      <c r="Y274" s="1" t="s">
        <v>330</v>
      </c>
      <c r="Z274" t="s">
        <v>407</v>
      </c>
      <c r="AA274" s="31">
        <v>15294</v>
      </c>
      <c r="AB274" s="31">
        <v>16977</v>
      </c>
      <c r="AC274" s="31">
        <v>25059</v>
      </c>
      <c r="AD274" s="31">
        <v>0</v>
      </c>
      <c r="AE274" s="31">
        <v>160628</v>
      </c>
      <c r="AF274" s="31">
        <v>202664</v>
      </c>
      <c r="AG274" s="31">
        <v>0</v>
      </c>
      <c r="AH274" s="31">
        <v>0</v>
      </c>
      <c r="AI274">
        <v>287</v>
      </c>
      <c r="AJ274" s="1" t="s">
        <v>330</v>
      </c>
      <c r="AK274" t="s">
        <v>407</v>
      </c>
      <c r="AL274" s="31">
        <v>15294</v>
      </c>
      <c r="AM274" s="31">
        <v>91412</v>
      </c>
      <c r="AN274" s="31">
        <v>15839</v>
      </c>
      <c r="AO274" s="31">
        <v>62006</v>
      </c>
      <c r="AP274" s="31">
        <v>169257</v>
      </c>
      <c r="AQ274" s="31">
        <v>0</v>
      </c>
      <c r="AR274" s="36">
        <v>9.9697826471107973</v>
      </c>
      <c r="AS274" s="31">
        <v>144198</v>
      </c>
      <c r="AT274" s="31">
        <v>25059</v>
      </c>
      <c r="AU274" s="31">
        <v>0</v>
      </c>
    </row>
    <row r="275" spans="1:47" hidden="1" outlineLevel="2" x14ac:dyDescent="0.2">
      <c r="A275">
        <v>913380543</v>
      </c>
      <c r="B275" t="s">
        <v>459</v>
      </c>
      <c r="C275" s="1" t="s">
        <v>330</v>
      </c>
      <c r="D275" t="s">
        <v>408</v>
      </c>
      <c r="E275" s="31">
        <v>22379</v>
      </c>
      <c r="F275" s="31">
        <v>19719</v>
      </c>
      <c r="G275" s="33">
        <v>1.14286</v>
      </c>
      <c r="H275" s="33">
        <v>1.14286</v>
      </c>
      <c r="I275" s="33">
        <v>6.1428599999999998</v>
      </c>
      <c r="J275" s="33">
        <v>0.97143000000000002</v>
      </c>
      <c r="K275">
        <v>288</v>
      </c>
      <c r="L275" s="1" t="s">
        <v>330</v>
      </c>
      <c r="M275" t="s">
        <v>408</v>
      </c>
      <c r="N275" s="31">
        <v>56273</v>
      </c>
      <c r="O275" s="32">
        <v>2.5145448858304662</v>
      </c>
      <c r="P275" s="31">
        <v>48</v>
      </c>
      <c r="Q275" s="31">
        <v>4027</v>
      </c>
      <c r="R275" s="31">
        <v>154100</v>
      </c>
      <c r="S275" s="32">
        <v>6.8859198355601237</v>
      </c>
      <c r="T275" s="32">
        <v>2.738435839567821</v>
      </c>
      <c r="U275" s="31">
        <v>13068</v>
      </c>
      <c r="V275" s="31">
        <v>12624</v>
      </c>
      <c r="W275" s="31">
        <v>15</v>
      </c>
      <c r="X275">
        <v>288</v>
      </c>
      <c r="Y275" s="1" t="s">
        <v>330</v>
      </c>
      <c r="Z275" t="s">
        <v>408</v>
      </c>
      <c r="AA275" s="31">
        <v>22379</v>
      </c>
      <c r="AB275" s="31">
        <v>107215</v>
      </c>
      <c r="AC275" s="31">
        <v>57666</v>
      </c>
      <c r="AD275" s="31">
        <v>0</v>
      </c>
      <c r="AE275" s="31">
        <v>197106</v>
      </c>
      <c r="AF275" s="31">
        <v>361987</v>
      </c>
      <c r="AG275" s="31">
        <v>2000</v>
      </c>
      <c r="AH275" s="31">
        <v>0</v>
      </c>
      <c r="AI275">
        <v>288</v>
      </c>
      <c r="AJ275" s="1" t="s">
        <v>330</v>
      </c>
      <c r="AK275" t="s">
        <v>408</v>
      </c>
      <c r="AL275" s="31">
        <v>22379</v>
      </c>
      <c r="AM275" s="31">
        <v>187617</v>
      </c>
      <c r="AN275" s="31">
        <v>47867</v>
      </c>
      <c r="AO275" s="31">
        <v>160326</v>
      </c>
      <c r="AP275" s="31">
        <v>395810</v>
      </c>
      <c r="AQ275" s="31">
        <v>0</v>
      </c>
      <c r="AR275" s="36">
        <v>3.6917408944643939</v>
      </c>
      <c r="AS275" s="31">
        <v>338144</v>
      </c>
      <c r="AT275" s="31">
        <v>57666</v>
      </c>
      <c r="AU275" s="31">
        <v>0</v>
      </c>
    </row>
    <row r="276" spans="1:47" hidden="1" outlineLevel="2" x14ac:dyDescent="0.2">
      <c r="A276">
        <v>913380573</v>
      </c>
      <c r="B276" t="s">
        <v>459</v>
      </c>
      <c r="C276" s="1" t="s">
        <v>330</v>
      </c>
      <c r="D276" t="s">
        <v>409</v>
      </c>
      <c r="E276" s="31">
        <v>5411</v>
      </c>
      <c r="F276" s="31">
        <v>3294</v>
      </c>
      <c r="G276" s="33">
        <v>0</v>
      </c>
      <c r="H276" s="33">
        <v>0.85714000000000001</v>
      </c>
      <c r="I276" s="33">
        <v>1.2285699999999999</v>
      </c>
      <c r="J276" s="33">
        <v>0.17143</v>
      </c>
      <c r="K276">
        <v>289</v>
      </c>
      <c r="L276" s="1" t="s">
        <v>330</v>
      </c>
      <c r="M276" t="s">
        <v>409</v>
      </c>
      <c r="N276" s="31">
        <v>19047</v>
      </c>
      <c r="O276" s="32">
        <v>3.5200517464424319</v>
      </c>
      <c r="P276" s="31">
        <v>20</v>
      </c>
      <c r="Q276" s="31">
        <v>0</v>
      </c>
      <c r="R276" s="31">
        <v>27723</v>
      </c>
      <c r="S276" s="32">
        <v>5.1234522269451119</v>
      </c>
      <c r="T276" s="32">
        <v>1.4555048039061269</v>
      </c>
      <c r="U276" s="31">
        <v>3058</v>
      </c>
      <c r="V276" s="31">
        <v>2253</v>
      </c>
      <c r="W276" s="31">
        <v>4</v>
      </c>
      <c r="X276">
        <v>289</v>
      </c>
      <c r="Y276" s="1" t="s">
        <v>330</v>
      </c>
      <c r="Z276" t="s">
        <v>409</v>
      </c>
      <c r="AA276" s="31">
        <v>5411</v>
      </c>
      <c r="AB276" s="31">
        <v>12361</v>
      </c>
      <c r="AC276" s="31">
        <v>14537</v>
      </c>
      <c r="AD276" s="31">
        <v>0</v>
      </c>
      <c r="AE276" s="31">
        <v>62459</v>
      </c>
      <c r="AF276" s="31">
        <v>89357</v>
      </c>
      <c r="AG276" s="31">
        <v>0</v>
      </c>
      <c r="AH276" s="31">
        <v>0</v>
      </c>
      <c r="AI276">
        <v>289</v>
      </c>
      <c r="AJ276" s="1" t="s">
        <v>330</v>
      </c>
      <c r="AK276" t="s">
        <v>409</v>
      </c>
      <c r="AL276" s="31">
        <v>5411</v>
      </c>
      <c r="AM276" s="31">
        <v>52533</v>
      </c>
      <c r="AN276" s="31">
        <v>14263</v>
      </c>
      <c r="AO276" s="31">
        <v>29389</v>
      </c>
      <c r="AP276" s="31">
        <v>96185</v>
      </c>
      <c r="AQ276" s="31">
        <v>0</v>
      </c>
      <c r="AR276" s="36">
        <v>7.7813283714909796</v>
      </c>
      <c r="AS276" s="31">
        <v>81648</v>
      </c>
      <c r="AT276" s="31">
        <v>14537</v>
      </c>
      <c r="AU276" s="31">
        <v>0</v>
      </c>
    </row>
    <row r="277" spans="1:47" outlineLevel="1" collapsed="1" x14ac:dyDescent="0.2">
      <c r="A277" t="s">
        <v>434</v>
      </c>
      <c r="B277" s="21" t="s">
        <v>837</v>
      </c>
      <c r="D277" t="s">
        <v>460</v>
      </c>
      <c r="E277" s="2">
        <v>133568</v>
      </c>
      <c r="F277" s="2">
        <v>108534</v>
      </c>
      <c r="G277" s="3">
        <v>7.6071499999999999</v>
      </c>
      <c r="H277" s="3">
        <v>3.0857099999999997</v>
      </c>
      <c r="I277" s="54">
        <v>24.942849999999996</v>
      </c>
      <c r="J277" s="3">
        <v>4.2214299999999998</v>
      </c>
      <c r="M277" t="s">
        <v>460</v>
      </c>
      <c r="N277" s="2">
        <v>291853</v>
      </c>
      <c r="O277" s="3">
        <v>2.1850518088164832</v>
      </c>
      <c r="P277" s="2">
        <v>286</v>
      </c>
      <c r="Q277" s="2">
        <v>6730</v>
      </c>
      <c r="R277" s="2">
        <v>630172</v>
      </c>
      <c r="S277" s="3">
        <v>4.7179863440344993</v>
      </c>
      <c r="T277" s="3">
        <v>2.1592102873706969</v>
      </c>
      <c r="U277" s="2">
        <v>50872</v>
      </c>
      <c r="V277" s="2">
        <v>51804</v>
      </c>
      <c r="W277" s="2">
        <v>59</v>
      </c>
      <c r="Z277" t="s">
        <v>460</v>
      </c>
      <c r="AA277" s="2">
        <v>133568</v>
      </c>
      <c r="AB277" s="2">
        <v>384655</v>
      </c>
      <c r="AC277" s="2">
        <v>438865</v>
      </c>
      <c r="AD277" s="2">
        <v>1272</v>
      </c>
      <c r="AE277" s="2">
        <v>1279946</v>
      </c>
      <c r="AF277" s="2">
        <v>2104738</v>
      </c>
      <c r="AG277" s="2">
        <v>2000</v>
      </c>
      <c r="AH277" s="2">
        <v>0</v>
      </c>
      <c r="AK277" t="s">
        <v>460</v>
      </c>
      <c r="AL277" s="2">
        <v>133568</v>
      </c>
      <c r="AM277" s="2">
        <v>1064738</v>
      </c>
      <c r="AN277" s="2">
        <v>263147</v>
      </c>
      <c r="AO277" s="2">
        <v>630401</v>
      </c>
      <c r="AP277" s="2">
        <v>1958286</v>
      </c>
      <c r="AQ277" s="2">
        <v>0</v>
      </c>
      <c r="AR277" s="44">
        <v>14.661341039770004</v>
      </c>
      <c r="AS277" s="2">
        <v>1518349</v>
      </c>
      <c r="AT277" s="2">
        <v>438665</v>
      </c>
      <c r="AU277" s="2">
        <v>1272</v>
      </c>
    </row>
    <row r="278" spans="1:47" hidden="1" outlineLevel="2" x14ac:dyDescent="0.2">
      <c r="A278">
        <v>918402102</v>
      </c>
      <c r="B278" t="s">
        <v>775</v>
      </c>
      <c r="C278" s="1" t="s">
        <v>328</v>
      </c>
      <c r="D278" t="s">
        <v>776</v>
      </c>
      <c r="E278" s="31">
        <v>0</v>
      </c>
      <c r="F278" s="31">
        <v>0</v>
      </c>
      <c r="G278" s="33">
        <v>0</v>
      </c>
      <c r="H278" s="33">
        <v>0</v>
      </c>
      <c r="I278" s="33">
        <v>1</v>
      </c>
      <c r="J278" s="33">
        <v>0</v>
      </c>
      <c r="K278">
        <v>299</v>
      </c>
      <c r="L278" s="1" t="s">
        <v>328</v>
      </c>
      <c r="M278" t="s">
        <v>776</v>
      </c>
      <c r="N278" s="31">
        <v>0</v>
      </c>
      <c r="O278" s="32">
        <v>0</v>
      </c>
      <c r="P278" s="31">
        <v>0</v>
      </c>
      <c r="Q278" s="31">
        <v>0</v>
      </c>
      <c r="R278" s="31">
        <v>12793</v>
      </c>
      <c r="S278" s="32">
        <v>0</v>
      </c>
      <c r="T278" s="32">
        <v>0</v>
      </c>
      <c r="U278" s="31">
        <v>0</v>
      </c>
      <c r="V278" s="31">
        <v>0</v>
      </c>
      <c r="W278" s="31">
        <v>0</v>
      </c>
      <c r="X278">
        <v>299</v>
      </c>
      <c r="Y278" s="1" t="s">
        <v>328</v>
      </c>
      <c r="Z278" t="s">
        <v>776</v>
      </c>
      <c r="AA278" s="31">
        <v>0</v>
      </c>
      <c r="AB278" s="31">
        <v>108243</v>
      </c>
      <c r="AC278" s="31">
        <v>38939</v>
      </c>
      <c r="AD278" s="31">
        <v>0</v>
      </c>
      <c r="AE278" s="31">
        <v>5670</v>
      </c>
      <c r="AF278" s="31">
        <v>152852</v>
      </c>
      <c r="AG278" s="31">
        <v>0</v>
      </c>
      <c r="AH278" s="31">
        <v>0</v>
      </c>
      <c r="AI278">
        <v>299</v>
      </c>
      <c r="AJ278" s="1" t="s">
        <v>328</v>
      </c>
      <c r="AK278" t="s">
        <v>776</v>
      </c>
      <c r="AL278" s="31">
        <v>0</v>
      </c>
      <c r="AM278" s="31">
        <v>57130</v>
      </c>
      <c r="AN278" s="31">
        <v>72723</v>
      </c>
      <c r="AO278" s="31">
        <v>32636</v>
      </c>
      <c r="AP278" s="31">
        <v>162489</v>
      </c>
      <c r="AQ278" s="31">
        <v>0</v>
      </c>
      <c r="AR278" s="36">
        <v>1.5011501898506139</v>
      </c>
      <c r="AS278" s="31">
        <v>123550</v>
      </c>
      <c r="AT278" s="31">
        <v>38939</v>
      </c>
      <c r="AU278" s="31">
        <v>0</v>
      </c>
    </row>
    <row r="279" spans="1:47" hidden="1" outlineLevel="2" x14ac:dyDescent="0.2">
      <c r="A279">
        <v>918400303</v>
      </c>
      <c r="B279" t="s">
        <v>775</v>
      </c>
      <c r="C279" s="1" t="s">
        <v>330</v>
      </c>
      <c r="D279" t="s">
        <v>522</v>
      </c>
      <c r="E279" s="31">
        <v>36485</v>
      </c>
      <c r="F279" s="31">
        <v>25409</v>
      </c>
      <c r="G279" s="33">
        <v>1.05714</v>
      </c>
      <c r="H279" s="33">
        <v>0</v>
      </c>
      <c r="I279" s="33">
        <v>10.542859999999999</v>
      </c>
      <c r="J279" s="33">
        <v>0.65713999999999995</v>
      </c>
      <c r="K279">
        <v>300</v>
      </c>
      <c r="L279" s="1" t="s">
        <v>330</v>
      </c>
      <c r="M279" t="s">
        <v>522</v>
      </c>
      <c r="N279" s="31">
        <v>62994</v>
      </c>
      <c r="O279" s="32">
        <v>1.726572564067425</v>
      </c>
      <c r="P279" s="31">
        <v>120</v>
      </c>
      <c r="Q279" s="31">
        <v>0</v>
      </c>
      <c r="R279" s="31">
        <v>107859</v>
      </c>
      <c r="S279" s="32">
        <v>2.9562559956146361</v>
      </c>
      <c r="T279" s="32">
        <v>1.7122106867320697</v>
      </c>
      <c r="U279" s="31">
        <v>3327</v>
      </c>
      <c r="V279" s="31">
        <v>4837</v>
      </c>
      <c r="W279" s="31">
        <v>6</v>
      </c>
      <c r="X279">
        <v>300</v>
      </c>
      <c r="Y279" s="1" t="s">
        <v>330</v>
      </c>
      <c r="Z279" t="s">
        <v>522</v>
      </c>
      <c r="AA279" s="31">
        <v>36485</v>
      </c>
      <c r="AB279" s="31">
        <v>114151</v>
      </c>
      <c r="AC279" s="31">
        <v>68616</v>
      </c>
      <c r="AD279" s="31">
        <v>0</v>
      </c>
      <c r="AE279" s="31">
        <v>372564</v>
      </c>
      <c r="AF279" s="31">
        <v>555331</v>
      </c>
      <c r="AG279" s="31">
        <v>11400</v>
      </c>
      <c r="AH279" s="31">
        <v>0</v>
      </c>
      <c r="AI279">
        <v>300</v>
      </c>
      <c r="AJ279" s="1" t="s">
        <v>330</v>
      </c>
      <c r="AK279" t="s">
        <v>522</v>
      </c>
      <c r="AL279" s="31">
        <v>36485</v>
      </c>
      <c r="AM279" s="31">
        <v>261940</v>
      </c>
      <c r="AN279" s="31">
        <v>52197</v>
      </c>
      <c r="AO279" s="31">
        <v>189090</v>
      </c>
      <c r="AP279" s="31">
        <v>503227</v>
      </c>
      <c r="AQ279" s="31">
        <v>0</v>
      </c>
      <c r="AR279" s="36">
        <v>4.4084326900333766</v>
      </c>
      <c r="AS279" s="31">
        <v>434611</v>
      </c>
      <c r="AT279" s="31">
        <v>68616</v>
      </c>
      <c r="AU279" s="31">
        <v>0</v>
      </c>
    </row>
    <row r="280" spans="1:47" hidden="1" outlineLevel="2" x14ac:dyDescent="0.2">
      <c r="A280">
        <v>918400842</v>
      </c>
      <c r="B280" t="s">
        <v>775</v>
      </c>
      <c r="C280" s="1" t="s">
        <v>330</v>
      </c>
      <c r="D280" t="s">
        <v>523</v>
      </c>
      <c r="E280" s="31">
        <v>72891</v>
      </c>
      <c r="F280" s="31">
        <v>13276</v>
      </c>
      <c r="G280" s="33">
        <v>2</v>
      </c>
      <c r="H280" s="33">
        <v>2</v>
      </c>
      <c r="I280" s="33">
        <v>16.34667</v>
      </c>
      <c r="J280" s="33">
        <v>0</v>
      </c>
      <c r="K280">
        <v>301</v>
      </c>
      <c r="L280" s="1" t="s">
        <v>330</v>
      </c>
      <c r="M280" t="s">
        <v>523</v>
      </c>
      <c r="N280" s="31">
        <v>176008</v>
      </c>
      <c r="O280" s="32">
        <v>2.4146739652357629</v>
      </c>
      <c r="P280" s="31">
        <v>137</v>
      </c>
      <c r="Q280" s="31">
        <v>62</v>
      </c>
      <c r="R280" s="31">
        <v>89273</v>
      </c>
      <c r="S280" s="32">
        <v>1.2247465393532808</v>
      </c>
      <c r="T280" s="32">
        <v>0.50720989955002049</v>
      </c>
      <c r="U280" s="31">
        <v>5160</v>
      </c>
      <c r="V280" s="31">
        <v>4207</v>
      </c>
      <c r="W280" s="31">
        <v>18</v>
      </c>
      <c r="X280">
        <v>301</v>
      </c>
      <c r="Y280" s="1" t="s">
        <v>330</v>
      </c>
      <c r="Z280" t="s">
        <v>523</v>
      </c>
      <c r="AA280" s="31">
        <v>72891</v>
      </c>
      <c r="AB280" s="31">
        <v>1167400</v>
      </c>
      <c r="AC280" s="31">
        <v>221708</v>
      </c>
      <c r="AD280" s="31">
        <v>0</v>
      </c>
      <c r="AE280" s="31">
        <v>65984</v>
      </c>
      <c r="AF280" s="31">
        <v>1455092</v>
      </c>
      <c r="AG280" s="31">
        <v>985484</v>
      </c>
      <c r="AH280" s="31">
        <v>0</v>
      </c>
      <c r="AI280">
        <v>301</v>
      </c>
      <c r="AJ280" s="1" t="s">
        <v>330</v>
      </c>
      <c r="AK280" t="s">
        <v>523</v>
      </c>
      <c r="AL280" s="31">
        <v>72891</v>
      </c>
      <c r="AM280" s="31">
        <v>1017996</v>
      </c>
      <c r="AN280" s="31">
        <v>201027</v>
      </c>
      <c r="AO280" s="31">
        <v>205234</v>
      </c>
      <c r="AP280" s="31">
        <v>1424257</v>
      </c>
      <c r="AQ280" s="31">
        <v>24756</v>
      </c>
      <c r="AR280" s="36">
        <v>1.2200248415281822</v>
      </c>
      <c r="AS280" s="31">
        <v>1202549</v>
      </c>
      <c r="AT280" s="31">
        <v>221708</v>
      </c>
      <c r="AU280" s="31">
        <v>0</v>
      </c>
    </row>
    <row r="281" spans="1:47" hidden="1" outlineLevel="2" x14ac:dyDescent="0.2">
      <c r="A281">
        <v>918401083</v>
      </c>
      <c r="B281" t="s">
        <v>775</v>
      </c>
      <c r="C281" s="1" t="s">
        <v>330</v>
      </c>
      <c r="D281" t="s">
        <v>524</v>
      </c>
      <c r="E281" s="31">
        <v>31830</v>
      </c>
      <c r="F281" s="31">
        <v>28782</v>
      </c>
      <c r="G281" s="33">
        <v>1</v>
      </c>
      <c r="H281" s="33">
        <v>1</v>
      </c>
      <c r="I281" s="33">
        <v>13.34286</v>
      </c>
      <c r="J281" s="33">
        <v>0</v>
      </c>
      <c r="K281">
        <v>302</v>
      </c>
      <c r="L281" s="1" t="s">
        <v>330</v>
      </c>
      <c r="M281" t="s">
        <v>524</v>
      </c>
      <c r="N281" s="31">
        <v>80884</v>
      </c>
      <c r="O281" s="32">
        <v>2.541124725102105</v>
      </c>
      <c r="P281" s="31">
        <v>106</v>
      </c>
      <c r="Q281" s="31">
        <v>0</v>
      </c>
      <c r="R281" s="31">
        <v>105428</v>
      </c>
      <c r="S281" s="32">
        <v>3.3122211749921457</v>
      </c>
      <c r="T281" s="32">
        <v>1.3034469116265268</v>
      </c>
      <c r="U281" s="31">
        <v>10881</v>
      </c>
      <c r="V281" s="31">
        <v>8839</v>
      </c>
      <c r="W281" s="31">
        <v>30</v>
      </c>
      <c r="X281">
        <v>302</v>
      </c>
      <c r="Y281" s="1" t="s">
        <v>330</v>
      </c>
      <c r="Z281" t="s">
        <v>524</v>
      </c>
      <c r="AA281" s="31">
        <v>31830</v>
      </c>
      <c r="AB281" s="31">
        <v>246801</v>
      </c>
      <c r="AC281" s="31">
        <v>111149</v>
      </c>
      <c r="AD281" s="31">
        <v>0</v>
      </c>
      <c r="AE281" s="31">
        <v>627774</v>
      </c>
      <c r="AF281" s="31">
        <v>985724</v>
      </c>
      <c r="AG281" s="31">
        <v>65000</v>
      </c>
      <c r="AH281" s="31">
        <v>0</v>
      </c>
      <c r="AI281">
        <v>302</v>
      </c>
      <c r="AJ281" s="1" t="s">
        <v>330</v>
      </c>
      <c r="AK281" t="s">
        <v>524</v>
      </c>
      <c r="AL281" s="31">
        <v>31830</v>
      </c>
      <c r="AM281" s="31">
        <v>389578</v>
      </c>
      <c r="AN281" s="31">
        <v>79814</v>
      </c>
      <c r="AO281" s="31">
        <v>112916</v>
      </c>
      <c r="AP281" s="31">
        <v>582308</v>
      </c>
      <c r="AQ281" s="31">
        <v>50415</v>
      </c>
      <c r="AR281" s="36">
        <v>2.3594231789984645</v>
      </c>
      <c r="AS281" s="31">
        <v>471159</v>
      </c>
      <c r="AT281" s="31">
        <v>111149</v>
      </c>
      <c r="AU281" s="31">
        <v>0</v>
      </c>
    </row>
    <row r="282" spans="1:47" hidden="1" outlineLevel="2" x14ac:dyDescent="0.2">
      <c r="A282">
        <v>918401175</v>
      </c>
      <c r="B282" t="s">
        <v>775</v>
      </c>
      <c r="C282" s="1" t="s">
        <v>330</v>
      </c>
      <c r="D282" t="s">
        <v>525</v>
      </c>
      <c r="E282" s="31">
        <v>18242</v>
      </c>
      <c r="F282" s="31">
        <v>8086</v>
      </c>
      <c r="G282" s="33">
        <v>1</v>
      </c>
      <c r="H282" s="33">
        <v>0</v>
      </c>
      <c r="I282" s="33">
        <v>4.0571400000000004</v>
      </c>
      <c r="J282" s="33">
        <v>1.82857</v>
      </c>
      <c r="K282">
        <v>303</v>
      </c>
      <c r="L282" s="1" t="s">
        <v>330</v>
      </c>
      <c r="M282" t="s">
        <v>525</v>
      </c>
      <c r="N282" s="31">
        <v>35265</v>
      </c>
      <c r="O282" s="32">
        <v>1.9331761868216204</v>
      </c>
      <c r="P282" s="31">
        <v>53</v>
      </c>
      <c r="Q282" s="31">
        <v>0</v>
      </c>
      <c r="R282" s="31">
        <v>56113</v>
      </c>
      <c r="S282" s="32">
        <v>3.0760333296787632</v>
      </c>
      <c r="T282" s="32">
        <v>1.5911810577059406</v>
      </c>
      <c r="U282" s="31">
        <v>3040</v>
      </c>
      <c r="V282" s="31">
        <v>5103</v>
      </c>
      <c r="W282" s="31">
        <v>8</v>
      </c>
      <c r="X282">
        <v>303</v>
      </c>
      <c r="Y282" s="1" t="s">
        <v>330</v>
      </c>
      <c r="Z282" t="s">
        <v>525</v>
      </c>
      <c r="AA282" s="31">
        <v>18242</v>
      </c>
      <c r="AB282" s="31">
        <v>54064</v>
      </c>
      <c r="AC282" s="31">
        <v>33859</v>
      </c>
      <c r="AD282" s="31">
        <v>0</v>
      </c>
      <c r="AE282" s="31">
        <v>198492</v>
      </c>
      <c r="AF282" s="31">
        <v>286415</v>
      </c>
      <c r="AG282" s="31" t="s">
        <v>1032</v>
      </c>
      <c r="AH282" s="31">
        <v>0</v>
      </c>
      <c r="AI282">
        <v>303</v>
      </c>
      <c r="AJ282" s="1" t="s">
        <v>330</v>
      </c>
      <c r="AK282" t="s">
        <v>525</v>
      </c>
      <c r="AL282" s="31">
        <v>18242</v>
      </c>
      <c r="AM282" s="31">
        <v>150992</v>
      </c>
      <c r="AN282" s="31">
        <v>27913</v>
      </c>
      <c r="AO282" s="31">
        <v>79247</v>
      </c>
      <c r="AP282" s="31">
        <v>258152</v>
      </c>
      <c r="AQ282" s="31">
        <v>0</v>
      </c>
      <c r="AR282" s="36">
        <v>4.7749334122521452</v>
      </c>
      <c r="AS282" s="31">
        <v>224293</v>
      </c>
      <c r="AT282" s="31">
        <v>33859</v>
      </c>
      <c r="AU282" s="31">
        <v>0</v>
      </c>
    </row>
    <row r="283" spans="1:47" hidden="1" outlineLevel="2" x14ac:dyDescent="0.2">
      <c r="A283">
        <v>918401322</v>
      </c>
      <c r="B283" t="s">
        <v>775</v>
      </c>
      <c r="C283" s="1" t="s">
        <v>330</v>
      </c>
      <c r="D283" t="s">
        <v>526</v>
      </c>
      <c r="E283" s="31">
        <v>22226</v>
      </c>
      <c r="F283" s="31">
        <v>6732</v>
      </c>
      <c r="G283" s="33">
        <v>1.14286</v>
      </c>
      <c r="H283" s="33">
        <v>0</v>
      </c>
      <c r="I283" s="33">
        <v>5.6</v>
      </c>
      <c r="J283" s="33">
        <v>0.25713999999999998</v>
      </c>
      <c r="K283">
        <v>304</v>
      </c>
      <c r="L283" s="1" t="s">
        <v>330</v>
      </c>
      <c r="M283" t="s">
        <v>526</v>
      </c>
      <c r="N283" s="31">
        <v>39541</v>
      </c>
      <c r="O283" s="32">
        <v>1.77904256276433</v>
      </c>
      <c r="P283" s="31">
        <v>43</v>
      </c>
      <c r="Q283" s="31">
        <v>0</v>
      </c>
      <c r="R283" s="31">
        <v>32892</v>
      </c>
      <c r="S283" s="32">
        <v>1.4798884189687753</v>
      </c>
      <c r="T283" s="32">
        <v>0.83184542626640701</v>
      </c>
      <c r="U283" s="31">
        <v>1894</v>
      </c>
      <c r="V283" s="31">
        <v>1689</v>
      </c>
      <c r="W283" s="31">
        <v>6</v>
      </c>
      <c r="X283">
        <v>304</v>
      </c>
      <c r="Y283" s="1" t="s">
        <v>330</v>
      </c>
      <c r="Z283" t="s">
        <v>526</v>
      </c>
      <c r="AA283" s="31">
        <v>22226</v>
      </c>
      <c r="AB283" s="31">
        <v>62736</v>
      </c>
      <c r="AC283" s="31">
        <v>40630</v>
      </c>
      <c r="AD283" s="31">
        <v>0</v>
      </c>
      <c r="AE283" s="31">
        <v>90791</v>
      </c>
      <c r="AF283" s="31">
        <v>194157</v>
      </c>
      <c r="AG283" s="31">
        <v>0</v>
      </c>
      <c r="AH283" s="31">
        <v>0</v>
      </c>
      <c r="AI283">
        <v>304</v>
      </c>
      <c r="AJ283" s="1" t="s">
        <v>330</v>
      </c>
      <c r="AK283" t="s">
        <v>526</v>
      </c>
      <c r="AL283" s="31">
        <v>22226</v>
      </c>
      <c r="AM283" s="31">
        <v>120344</v>
      </c>
      <c r="AN283" s="31">
        <v>21202</v>
      </c>
      <c r="AO283" s="31">
        <v>45369</v>
      </c>
      <c r="AP283" s="31">
        <v>186915</v>
      </c>
      <c r="AQ283" s="31">
        <v>0</v>
      </c>
      <c r="AR283" s="36">
        <v>2.9793898240244836</v>
      </c>
      <c r="AS283" s="31">
        <v>146285</v>
      </c>
      <c r="AT283" s="31">
        <v>40630</v>
      </c>
      <c r="AU283" s="31">
        <v>0</v>
      </c>
    </row>
    <row r="284" spans="1:47" hidden="1" outlineLevel="2" x14ac:dyDescent="0.2">
      <c r="A284">
        <v>918402073</v>
      </c>
      <c r="B284" t="s">
        <v>775</v>
      </c>
      <c r="C284" s="1" t="s">
        <v>330</v>
      </c>
      <c r="D284" t="s">
        <v>527</v>
      </c>
      <c r="E284" s="31">
        <v>119358</v>
      </c>
      <c r="F284" s="31">
        <v>131100</v>
      </c>
      <c r="G284" s="33">
        <v>8</v>
      </c>
      <c r="H284" s="33">
        <v>1</v>
      </c>
      <c r="I284" s="33">
        <v>20.72973</v>
      </c>
      <c r="J284" s="33">
        <v>1.08108</v>
      </c>
      <c r="K284">
        <v>305</v>
      </c>
      <c r="L284" s="1" t="s">
        <v>330</v>
      </c>
      <c r="M284" t="s">
        <v>527</v>
      </c>
      <c r="N284" s="31">
        <v>209765</v>
      </c>
      <c r="O284" s="32">
        <v>1.757443992023995</v>
      </c>
      <c r="P284" s="31">
        <v>119</v>
      </c>
      <c r="Q284" s="31">
        <v>40</v>
      </c>
      <c r="R284" s="31">
        <v>153967</v>
      </c>
      <c r="S284" s="32">
        <v>1.2899596172858123</v>
      </c>
      <c r="T284" s="32">
        <v>0.73399756870783972</v>
      </c>
      <c r="U284" s="31">
        <v>13985</v>
      </c>
      <c r="V284" s="31">
        <v>13885</v>
      </c>
      <c r="W284" s="31">
        <v>43</v>
      </c>
      <c r="X284">
        <v>305</v>
      </c>
      <c r="Y284" s="1" t="s">
        <v>330</v>
      </c>
      <c r="Z284" t="s">
        <v>527</v>
      </c>
      <c r="AA284" s="31">
        <v>119358</v>
      </c>
      <c r="AB284" s="31">
        <v>280823</v>
      </c>
      <c r="AC284" s="31">
        <v>378919</v>
      </c>
      <c r="AD284" s="31">
        <v>11936</v>
      </c>
      <c r="AE284" s="31">
        <v>1286940</v>
      </c>
      <c r="AF284" s="31">
        <v>1958618</v>
      </c>
      <c r="AG284" s="31" t="s">
        <v>1032</v>
      </c>
      <c r="AH284" s="31">
        <v>10393</v>
      </c>
      <c r="AI284">
        <v>305</v>
      </c>
      <c r="AJ284" s="1" t="s">
        <v>330</v>
      </c>
      <c r="AK284" t="s">
        <v>527</v>
      </c>
      <c r="AL284" s="31">
        <v>119358</v>
      </c>
      <c r="AM284" s="31">
        <v>1110667</v>
      </c>
      <c r="AN284" s="31">
        <v>126143</v>
      </c>
      <c r="AO284" s="31">
        <v>414801</v>
      </c>
      <c r="AP284" s="31">
        <v>1651611</v>
      </c>
      <c r="AQ284" s="31">
        <v>0</v>
      </c>
      <c r="AR284" s="36">
        <v>5.8813238231911207</v>
      </c>
      <c r="AS284" s="31">
        <v>1260756</v>
      </c>
      <c r="AT284" s="31">
        <v>378919</v>
      </c>
      <c r="AU284" s="31">
        <v>11936</v>
      </c>
    </row>
    <row r="285" spans="1:47" hidden="1" outlineLevel="2" x14ac:dyDescent="0.2">
      <c r="A285">
        <v>918401502</v>
      </c>
      <c r="B285" t="s">
        <v>775</v>
      </c>
      <c r="C285" s="1" t="s">
        <v>330</v>
      </c>
      <c r="D285" t="s">
        <v>528</v>
      </c>
      <c r="E285" s="31">
        <v>7739</v>
      </c>
      <c r="F285" s="31">
        <v>8801</v>
      </c>
      <c r="G285" s="33">
        <v>0</v>
      </c>
      <c r="H285" s="33">
        <v>1</v>
      </c>
      <c r="I285" s="33">
        <v>3.3250000000000002</v>
      </c>
      <c r="J285" s="33">
        <v>0.875</v>
      </c>
      <c r="K285">
        <v>306</v>
      </c>
      <c r="L285" s="1" t="s">
        <v>330</v>
      </c>
      <c r="M285" t="s">
        <v>528</v>
      </c>
      <c r="N285" s="31">
        <v>37940</v>
      </c>
      <c r="O285" s="32">
        <v>4.9024421759917303</v>
      </c>
      <c r="P285" s="31">
        <v>75</v>
      </c>
      <c r="Q285" s="31">
        <v>0</v>
      </c>
      <c r="R285" s="31">
        <v>55572</v>
      </c>
      <c r="S285" s="32">
        <v>7.1807727096524099</v>
      </c>
      <c r="T285" s="32">
        <v>1.4647337901950448</v>
      </c>
      <c r="U285" s="31">
        <v>3164</v>
      </c>
      <c r="V285" s="31">
        <v>2404</v>
      </c>
      <c r="W285" s="31">
        <v>25</v>
      </c>
      <c r="X285">
        <v>306</v>
      </c>
      <c r="Y285" s="1" t="s">
        <v>330</v>
      </c>
      <c r="Z285" t="s">
        <v>528</v>
      </c>
      <c r="AA285" s="31">
        <v>7739</v>
      </c>
      <c r="AB285" s="31">
        <v>84074</v>
      </c>
      <c r="AC285" s="31">
        <v>27444</v>
      </c>
      <c r="AD285" s="31">
        <v>73</v>
      </c>
      <c r="AE285" s="31">
        <v>95393</v>
      </c>
      <c r="AF285" s="31">
        <v>206984</v>
      </c>
      <c r="AG285" s="31">
        <v>8365</v>
      </c>
      <c r="AH285" s="31">
        <v>73</v>
      </c>
      <c r="AI285">
        <v>306</v>
      </c>
      <c r="AJ285" s="1" t="s">
        <v>330</v>
      </c>
      <c r="AK285" t="s">
        <v>528</v>
      </c>
      <c r="AL285" s="31">
        <v>7739</v>
      </c>
      <c r="AM285" s="31">
        <v>122746</v>
      </c>
      <c r="AN285" s="31">
        <v>25809</v>
      </c>
      <c r="AO285" s="31">
        <v>96805</v>
      </c>
      <c r="AP285" s="31">
        <v>245360</v>
      </c>
      <c r="AQ285" s="31">
        <v>0</v>
      </c>
      <c r="AR285" s="36">
        <v>2.9183814258867189</v>
      </c>
      <c r="AS285" s="31">
        <v>217843</v>
      </c>
      <c r="AT285" s="31">
        <v>27444</v>
      </c>
      <c r="AU285" s="31">
        <v>73</v>
      </c>
    </row>
    <row r="286" spans="1:47" hidden="1" outlineLevel="2" x14ac:dyDescent="0.2">
      <c r="A286">
        <v>918401593</v>
      </c>
      <c r="B286" t="s">
        <v>775</v>
      </c>
      <c r="C286" s="1" t="s">
        <v>330</v>
      </c>
      <c r="D286" t="s">
        <v>529</v>
      </c>
      <c r="E286" s="31">
        <v>10431</v>
      </c>
      <c r="F286" s="31">
        <v>3508</v>
      </c>
      <c r="G286" s="33">
        <v>0</v>
      </c>
      <c r="H286" s="33">
        <v>1</v>
      </c>
      <c r="I286" s="33">
        <v>1.4102600000000001</v>
      </c>
      <c r="J286" s="33">
        <v>0.51282000000000005</v>
      </c>
      <c r="K286">
        <v>307</v>
      </c>
      <c r="L286" s="1" t="s">
        <v>330</v>
      </c>
      <c r="M286" t="s">
        <v>529</v>
      </c>
      <c r="N286" s="31">
        <v>36697</v>
      </c>
      <c r="O286" s="32">
        <v>3.5180711341194515</v>
      </c>
      <c r="P286" s="31">
        <v>61</v>
      </c>
      <c r="Q286" s="31" t="s">
        <v>1032</v>
      </c>
      <c r="R286" s="31">
        <v>37382</v>
      </c>
      <c r="S286" s="32">
        <v>3.5837407726967694</v>
      </c>
      <c r="T286" s="32">
        <v>1.0186663759980379</v>
      </c>
      <c r="U286" s="31">
        <v>1096</v>
      </c>
      <c r="V286" s="31">
        <v>55</v>
      </c>
      <c r="W286" s="31">
        <v>12</v>
      </c>
      <c r="X286">
        <v>307</v>
      </c>
      <c r="Y286" s="1" t="s">
        <v>330</v>
      </c>
      <c r="Z286" t="s">
        <v>529</v>
      </c>
      <c r="AA286" s="31">
        <v>10431</v>
      </c>
      <c r="AB286" s="31">
        <v>64007</v>
      </c>
      <c r="AC286" s="31">
        <v>38265</v>
      </c>
      <c r="AD286" s="31">
        <v>5405</v>
      </c>
      <c r="AE286" s="31">
        <v>13902</v>
      </c>
      <c r="AF286" s="31">
        <v>121579</v>
      </c>
      <c r="AG286" s="31">
        <v>25000</v>
      </c>
      <c r="AH286" s="31">
        <v>5405</v>
      </c>
      <c r="AI286">
        <v>307</v>
      </c>
      <c r="AJ286" s="1" t="s">
        <v>330</v>
      </c>
      <c r="AK286" t="s">
        <v>529</v>
      </c>
      <c r="AL286" s="31">
        <v>10431</v>
      </c>
      <c r="AM286" s="31">
        <v>62706</v>
      </c>
      <c r="AN286" s="31">
        <v>14667</v>
      </c>
      <c r="AO286" s="31">
        <v>29850</v>
      </c>
      <c r="AP286" s="31">
        <v>107223</v>
      </c>
      <c r="AQ286" s="31">
        <v>0</v>
      </c>
      <c r="AR286" s="36">
        <v>1.6751761526083084</v>
      </c>
      <c r="AS286" s="31">
        <v>63553</v>
      </c>
      <c r="AT286" s="31">
        <v>38265</v>
      </c>
      <c r="AU286" s="31">
        <v>5405</v>
      </c>
    </row>
    <row r="287" spans="1:47" hidden="1" outlineLevel="2" x14ac:dyDescent="0.2">
      <c r="A287">
        <v>918402013</v>
      </c>
      <c r="B287" t="s">
        <v>775</v>
      </c>
      <c r="C287" s="1" t="s">
        <v>330</v>
      </c>
      <c r="D287" t="s">
        <v>530</v>
      </c>
      <c r="E287" s="31">
        <v>4868</v>
      </c>
      <c r="F287" s="31">
        <v>4278</v>
      </c>
      <c r="G287" s="33">
        <v>1</v>
      </c>
      <c r="H287" s="33">
        <v>0</v>
      </c>
      <c r="I287" s="33">
        <v>1.91429</v>
      </c>
      <c r="J287" s="33">
        <v>0</v>
      </c>
      <c r="K287">
        <v>308</v>
      </c>
      <c r="L287" s="1" t="s">
        <v>330</v>
      </c>
      <c r="M287" t="s">
        <v>530</v>
      </c>
      <c r="N287" s="31">
        <v>12882</v>
      </c>
      <c r="O287" s="32">
        <v>2.6462612982744456</v>
      </c>
      <c r="P287" s="31">
        <v>46</v>
      </c>
      <c r="Q287" s="31">
        <v>0</v>
      </c>
      <c r="R287" s="31">
        <v>34338</v>
      </c>
      <c r="S287" s="32">
        <v>7.0538208709942483</v>
      </c>
      <c r="T287" s="32">
        <v>2.6655798789007918</v>
      </c>
      <c r="U287" s="31">
        <v>2396</v>
      </c>
      <c r="V287" s="31">
        <v>2541</v>
      </c>
      <c r="W287" s="31">
        <v>10</v>
      </c>
      <c r="X287">
        <v>308</v>
      </c>
      <c r="Y287" s="1" t="s">
        <v>330</v>
      </c>
      <c r="Z287" t="s">
        <v>530</v>
      </c>
      <c r="AA287" s="31">
        <v>4868</v>
      </c>
      <c r="AB287" s="31">
        <v>27043</v>
      </c>
      <c r="AC287" s="31">
        <v>19313</v>
      </c>
      <c r="AD287" s="31">
        <v>0</v>
      </c>
      <c r="AE287" s="31">
        <v>79144</v>
      </c>
      <c r="AF287" s="31">
        <v>125500</v>
      </c>
      <c r="AG287" s="31">
        <v>2000</v>
      </c>
      <c r="AH287" s="31">
        <v>0</v>
      </c>
      <c r="AI287">
        <v>308</v>
      </c>
      <c r="AJ287" s="1" t="s">
        <v>330</v>
      </c>
      <c r="AK287" t="s">
        <v>530</v>
      </c>
      <c r="AL287" s="31">
        <v>4868</v>
      </c>
      <c r="AM287" s="31">
        <v>104869</v>
      </c>
      <c r="AN287" s="31">
        <v>21294</v>
      </c>
      <c r="AO287" s="31">
        <v>52617</v>
      </c>
      <c r="AP287" s="31">
        <v>178780</v>
      </c>
      <c r="AQ287" s="31">
        <v>0</v>
      </c>
      <c r="AR287" s="36">
        <v>6.6109529268202492</v>
      </c>
      <c r="AS287" s="31">
        <v>159467</v>
      </c>
      <c r="AT287" s="31">
        <v>19313</v>
      </c>
      <c r="AU287" s="31">
        <v>0</v>
      </c>
    </row>
    <row r="288" spans="1:47" hidden="1" outlineLevel="2" x14ac:dyDescent="0.2">
      <c r="A288">
        <v>918402193</v>
      </c>
      <c r="B288" t="s">
        <v>775</v>
      </c>
      <c r="C288" s="1" t="s">
        <v>330</v>
      </c>
      <c r="D288" t="s">
        <v>531</v>
      </c>
      <c r="E288" s="31">
        <v>5798</v>
      </c>
      <c r="F288" s="31">
        <v>3063</v>
      </c>
      <c r="G288" s="33">
        <v>0</v>
      </c>
      <c r="H288" s="33">
        <v>1</v>
      </c>
      <c r="I288" s="33">
        <v>0</v>
      </c>
      <c r="J288" s="33">
        <v>0.17143</v>
      </c>
      <c r="K288">
        <v>309</v>
      </c>
      <c r="L288" s="1" t="s">
        <v>330</v>
      </c>
      <c r="M288" t="s">
        <v>531</v>
      </c>
      <c r="N288" s="31">
        <v>24763</v>
      </c>
      <c r="O288" s="32">
        <v>4.2709555018972063</v>
      </c>
      <c r="P288" s="31">
        <v>26</v>
      </c>
      <c r="Q288" s="31">
        <v>0</v>
      </c>
      <c r="R288" s="31">
        <v>30184</v>
      </c>
      <c r="S288" s="32">
        <v>5.2059330803725423</v>
      </c>
      <c r="T288" s="32">
        <v>1.2189153172071234</v>
      </c>
      <c r="U288" s="31">
        <v>2189</v>
      </c>
      <c r="V288" s="31">
        <v>2984</v>
      </c>
      <c r="W288" s="31">
        <v>8</v>
      </c>
      <c r="X288">
        <v>309</v>
      </c>
      <c r="Y288" s="1" t="s">
        <v>330</v>
      </c>
      <c r="Z288" t="s">
        <v>531</v>
      </c>
      <c r="AA288" s="31">
        <v>5798</v>
      </c>
      <c r="AB288" s="31">
        <v>25304</v>
      </c>
      <c r="AC288" s="31">
        <v>14987</v>
      </c>
      <c r="AD288" s="31">
        <v>0</v>
      </c>
      <c r="AE288" s="31">
        <v>32405</v>
      </c>
      <c r="AF288" s="31">
        <v>72696</v>
      </c>
      <c r="AG288" s="31">
        <v>2000</v>
      </c>
      <c r="AH288" s="31">
        <v>0</v>
      </c>
      <c r="AI288">
        <v>309</v>
      </c>
      <c r="AJ288" s="1" t="s">
        <v>330</v>
      </c>
      <c r="AK288" t="s">
        <v>531</v>
      </c>
      <c r="AL288" s="31">
        <v>5798</v>
      </c>
      <c r="AM288" s="31">
        <v>54984</v>
      </c>
      <c r="AN288" s="31">
        <v>9694</v>
      </c>
      <c r="AO288" s="31">
        <v>33338</v>
      </c>
      <c r="AP288" s="31">
        <v>98016</v>
      </c>
      <c r="AQ288" s="31">
        <v>0</v>
      </c>
      <c r="AR288" s="36">
        <v>3.8735377805880495</v>
      </c>
      <c r="AS288" s="31">
        <v>83029</v>
      </c>
      <c r="AT288" s="31">
        <v>14987</v>
      </c>
      <c r="AU288" s="31">
        <v>0</v>
      </c>
    </row>
    <row r="289" spans="1:47" ht="15" customHeight="1" outlineLevel="1" collapsed="1" x14ac:dyDescent="0.2">
      <c r="A289" t="s">
        <v>435</v>
      </c>
      <c r="B289" s="21" t="s">
        <v>838</v>
      </c>
      <c r="D289" t="s">
        <v>776</v>
      </c>
      <c r="E289" s="2">
        <v>329868</v>
      </c>
      <c r="F289" s="2">
        <v>233035</v>
      </c>
      <c r="G289" s="3">
        <v>15.2</v>
      </c>
      <c r="H289" s="3">
        <v>7</v>
      </c>
      <c r="I289" s="54">
        <v>78.268809999999988</v>
      </c>
      <c r="J289" s="3">
        <v>5.3831800000000003</v>
      </c>
      <c r="M289" t="s">
        <v>776</v>
      </c>
      <c r="N289" s="2">
        <v>716739</v>
      </c>
      <c r="O289" s="3">
        <v>2.172805485830696</v>
      </c>
      <c r="P289" s="2">
        <v>786</v>
      </c>
      <c r="Q289" s="2">
        <v>102</v>
      </c>
      <c r="R289" s="2">
        <v>715801</v>
      </c>
      <c r="S289" s="3">
        <v>2.169961924163605</v>
      </c>
      <c r="T289" s="3">
        <v>0.99869129487860997</v>
      </c>
      <c r="U289" s="2">
        <v>47132</v>
      </c>
      <c r="V289" s="2">
        <v>46544</v>
      </c>
      <c r="W289" s="2">
        <v>166</v>
      </c>
      <c r="Z289" t="s">
        <v>776</v>
      </c>
      <c r="AA289" s="2">
        <v>329868</v>
      </c>
      <c r="AB289" s="4">
        <v>2234646</v>
      </c>
      <c r="AC289" s="4">
        <v>993829</v>
      </c>
      <c r="AD289" s="4">
        <v>17414</v>
      </c>
      <c r="AE289" s="4">
        <v>2869059</v>
      </c>
      <c r="AF289" s="2">
        <v>6114948</v>
      </c>
      <c r="AG289" s="2">
        <v>1099249</v>
      </c>
      <c r="AH289" s="2">
        <v>15871</v>
      </c>
      <c r="AK289" t="s">
        <v>776</v>
      </c>
      <c r="AL289" s="2">
        <v>329868</v>
      </c>
      <c r="AM289" s="2">
        <v>3453952</v>
      </c>
      <c r="AN289" s="2">
        <v>652483</v>
      </c>
      <c r="AO289" s="2">
        <v>1291903</v>
      </c>
      <c r="AP289" s="2">
        <v>5398338</v>
      </c>
      <c r="AQ289" s="2">
        <v>75171</v>
      </c>
      <c r="AR289" s="44">
        <v>16.36514605842337</v>
      </c>
      <c r="AS289" s="2">
        <v>4387095</v>
      </c>
      <c r="AT289" s="2">
        <v>993829</v>
      </c>
      <c r="AU289" s="2">
        <v>17414</v>
      </c>
    </row>
    <row r="290" spans="1:47" hidden="1" outlineLevel="2" x14ac:dyDescent="0.2">
      <c r="A290">
        <v>917411502</v>
      </c>
      <c r="B290" t="s">
        <v>532</v>
      </c>
      <c r="C290" s="1" t="s">
        <v>328</v>
      </c>
      <c r="D290" t="s">
        <v>533</v>
      </c>
      <c r="E290" s="31">
        <v>0</v>
      </c>
      <c r="F290" s="31">
        <v>0</v>
      </c>
      <c r="G290" s="33">
        <v>0.53332999999999997</v>
      </c>
      <c r="H290" s="33">
        <v>0</v>
      </c>
      <c r="I290" s="33">
        <v>1.73333</v>
      </c>
      <c r="J290" s="33">
        <v>0.26667000000000002</v>
      </c>
      <c r="K290">
        <v>310</v>
      </c>
      <c r="L290" s="1" t="s">
        <v>328</v>
      </c>
      <c r="M290" t="s">
        <v>533</v>
      </c>
      <c r="N290" s="31">
        <v>0</v>
      </c>
      <c r="O290" s="32">
        <v>0</v>
      </c>
      <c r="P290" s="31">
        <v>0</v>
      </c>
      <c r="Q290" s="31">
        <v>0</v>
      </c>
      <c r="R290" s="31">
        <v>0</v>
      </c>
      <c r="S290" s="32">
        <v>0</v>
      </c>
      <c r="T290" s="32">
        <v>0</v>
      </c>
      <c r="U290" s="31" t="s">
        <v>1032</v>
      </c>
      <c r="V290" s="31" t="s">
        <v>1032</v>
      </c>
      <c r="W290" s="31">
        <v>0</v>
      </c>
      <c r="X290">
        <v>310</v>
      </c>
      <c r="Y290" s="1" t="s">
        <v>328</v>
      </c>
      <c r="Z290" t="s">
        <v>533</v>
      </c>
      <c r="AA290" s="31">
        <v>0</v>
      </c>
      <c r="AB290" s="31">
        <v>133145</v>
      </c>
      <c r="AC290" s="31">
        <v>0</v>
      </c>
      <c r="AD290" s="31">
        <v>0</v>
      </c>
      <c r="AE290" s="31">
        <v>89697</v>
      </c>
      <c r="AF290" s="31">
        <v>222842</v>
      </c>
      <c r="AG290" s="31" t="s">
        <v>1032</v>
      </c>
      <c r="AH290" s="31">
        <v>0</v>
      </c>
      <c r="AI290">
        <v>310</v>
      </c>
      <c r="AJ290" s="1" t="s">
        <v>328</v>
      </c>
      <c r="AK290" t="s">
        <v>533</v>
      </c>
      <c r="AL290" s="31">
        <v>0</v>
      </c>
      <c r="AM290" s="31">
        <v>79720</v>
      </c>
      <c r="AN290" s="31">
        <v>70674</v>
      </c>
      <c r="AO290" s="31">
        <v>62710</v>
      </c>
      <c r="AP290" s="31">
        <v>213104</v>
      </c>
      <c r="AQ290" s="31">
        <v>0</v>
      </c>
      <c r="AR290" s="36">
        <v>1.6005407638289084</v>
      </c>
      <c r="AS290" s="31">
        <v>213104</v>
      </c>
      <c r="AT290" s="31">
        <v>0</v>
      </c>
      <c r="AU290" s="31">
        <v>0</v>
      </c>
    </row>
    <row r="291" spans="1:47" hidden="1" outlineLevel="2" x14ac:dyDescent="0.2">
      <c r="A291">
        <v>917410903</v>
      </c>
      <c r="B291" t="s">
        <v>532</v>
      </c>
      <c r="C291" s="1" t="s">
        <v>330</v>
      </c>
      <c r="D291" t="s">
        <v>534</v>
      </c>
      <c r="E291" s="31">
        <v>7407</v>
      </c>
      <c r="F291" s="31">
        <v>3130</v>
      </c>
      <c r="G291" s="33">
        <v>0</v>
      </c>
      <c r="H291" s="33">
        <v>1.08571</v>
      </c>
      <c r="I291" s="33">
        <v>2.2571400000000001</v>
      </c>
      <c r="J291" s="33">
        <v>0</v>
      </c>
      <c r="K291">
        <v>311</v>
      </c>
      <c r="L291" s="1" t="s">
        <v>330</v>
      </c>
      <c r="M291" t="s">
        <v>534</v>
      </c>
      <c r="N291" s="31">
        <v>22915</v>
      </c>
      <c r="O291" s="32">
        <v>3.093695153233428</v>
      </c>
      <c r="P291" s="31">
        <v>55</v>
      </c>
      <c r="Q291" s="31">
        <v>0</v>
      </c>
      <c r="R291" s="31">
        <v>41951</v>
      </c>
      <c r="S291" s="32">
        <v>5.6636965033076816</v>
      </c>
      <c r="T291" s="32">
        <v>1.8307222343443159</v>
      </c>
      <c r="U291" s="31">
        <v>44</v>
      </c>
      <c r="V291" s="31">
        <v>88</v>
      </c>
      <c r="W291" s="31">
        <v>10</v>
      </c>
      <c r="X291">
        <v>311</v>
      </c>
      <c r="Y291" s="1" t="s">
        <v>330</v>
      </c>
      <c r="Z291" t="s">
        <v>534</v>
      </c>
      <c r="AA291" s="31">
        <v>7407</v>
      </c>
      <c r="AB291" s="31">
        <v>56097</v>
      </c>
      <c r="AC291" s="31">
        <v>25642</v>
      </c>
      <c r="AD291" s="31">
        <v>0</v>
      </c>
      <c r="AE291" s="31">
        <v>23493</v>
      </c>
      <c r="AF291" s="31">
        <v>105232</v>
      </c>
      <c r="AG291" s="31">
        <v>0</v>
      </c>
      <c r="AH291" s="31">
        <v>0</v>
      </c>
      <c r="AI291">
        <v>311</v>
      </c>
      <c r="AJ291" s="1" t="s">
        <v>330</v>
      </c>
      <c r="AK291" t="s">
        <v>534</v>
      </c>
      <c r="AL291" s="31">
        <v>7407</v>
      </c>
      <c r="AM291" s="31">
        <v>79243</v>
      </c>
      <c r="AN291" s="31">
        <v>17219</v>
      </c>
      <c r="AO291" s="31">
        <v>16337</v>
      </c>
      <c r="AP291" s="31">
        <v>112799</v>
      </c>
      <c r="AQ291" s="31">
        <v>0</v>
      </c>
      <c r="AR291" s="36">
        <v>2.0107848904576002</v>
      </c>
      <c r="AS291" s="31">
        <v>87157</v>
      </c>
      <c r="AT291" s="31">
        <v>25642</v>
      </c>
      <c r="AU291" s="31">
        <v>0</v>
      </c>
    </row>
    <row r="292" spans="1:47" hidden="1" outlineLevel="2" x14ac:dyDescent="0.2">
      <c r="A292">
        <v>917410483</v>
      </c>
      <c r="B292" t="s">
        <v>532</v>
      </c>
      <c r="C292" s="1" t="s">
        <v>330</v>
      </c>
      <c r="D292" t="s">
        <v>786</v>
      </c>
      <c r="E292" s="31">
        <v>5713</v>
      </c>
      <c r="F292" s="31">
        <v>2989</v>
      </c>
      <c r="G292" s="33">
        <v>0</v>
      </c>
      <c r="H292" s="33">
        <v>0</v>
      </c>
      <c r="I292" s="33">
        <v>2.2857099999999999</v>
      </c>
      <c r="J292" s="33">
        <v>0.22857</v>
      </c>
      <c r="K292">
        <v>312</v>
      </c>
      <c r="L292" s="1" t="s">
        <v>330</v>
      </c>
      <c r="M292" t="s">
        <v>786</v>
      </c>
      <c r="N292" s="31">
        <v>27249</v>
      </c>
      <c r="O292" s="32">
        <v>4.7696481708384386</v>
      </c>
      <c r="P292" s="31">
        <v>50</v>
      </c>
      <c r="Q292" s="31">
        <v>1</v>
      </c>
      <c r="R292" s="31">
        <v>33635</v>
      </c>
      <c r="S292" s="32">
        <v>5.8874496761771402</v>
      </c>
      <c r="T292" s="32">
        <v>1.2343572241183163</v>
      </c>
      <c r="U292" s="31">
        <v>36</v>
      </c>
      <c r="V292" s="31">
        <v>110</v>
      </c>
      <c r="W292" s="31">
        <v>10</v>
      </c>
      <c r="X292">
        <v>312</v>
      </c>
      <c r="Y292" s="1" t="s">
        <v>330</v>
      </c>
      <c r="Z292" t="s">
        <v>786</v>
      </c>
      <c r="AA292" s="31">
        <v>5713</v>
      </c>
      <c r="AB292" s="31">
        <v>55509</v>
      </c>
      <c r="AC292" s="31">
        <v>20215</v>
      </c>
      <c r="AD292" s="31">
        <v>0</v>
      </c>
      <c r="AE292" s="31">
        <v>25708</v>
      </c>
      <c r="AF292" s="31">
        <v>101432</v>
      </c>
      <c r="AG292" s="31">
        <v>0</v>
      </c>
      <c r="AH292" s="31">
        <v>0</v>
      </c>
      <c r="AI292">
        <v>312</v>
      </c>
      <c r="AJ292" s="1" t="s">
        <v>330</v>
      </c>
      <c r="AK292" t="s">
        <v>786</v>
      </c>
      <c r="AL292" s="31">
        <v>5713</v>
      </c>
      <c r="AM292" s="31">
        <v>61572</v>
      </c>
      <c r="AN292" s="31">
        <v>15019</v>
      </c>
      <c r="AO292" s="31">
        <v>53399</v>
      </c>
      <c r="AP292" s="31">
        <v>129990</v>
      </c>
      <c r="AQ292" s="31">
        <v>0</v>
      </c>
      <c r="AR292" s="36">
        <v>2.3417824136626493</v>
      </c>
      <c r="AS292" s="31">
        <v>109775</v>
      </c>
      <c r="AT292" s="31">
        <v>20215</v>
      </c>
      <c r="AU292" s="31">
        <v>0</v>
      </c>
    </row>
    <row r="293" spans="1:47" hidden="1" outlineLevel="2" x14ac:dyDescent="0.2">
      <c r="A293">
        <v>917410695</v>
      </c>
      <c r="B293" t="s">
        <v>532</v>
      </c>
      <c r="D293" t="s">
        <v>0</v>
      </c>
      <c r="E293" s="31">
        <v>84702</v>
      </c>
      <c r="F293" s="31">
        <v>32547</v>
      </c>
      <c r="G293" s="33">
        <v>5.0133299999999998</v>
      </c>
      <c r="H293" s="33">
        <v>0</v>
      </c>
      <c r="I293" s="33">
        <v>29.066669999999998</v>
      </c>
      <c r="J293" s="33">
        <v>3.65333</v>
      </c>
      <c r="M293" t="s">
        <v>0</v>
      </c>
      <c r="N293" s="31">
        <v>151953</v>
      </c>
      <c r="O293" s="32">
        <v>1.7939718070411561</v>
      </c>
      <c r="P293" s="31">
        <v>131</v>
      </c>
      <c r="Q293" s="31">
        <v>0</v>
      </c>
      <c r="R293" s="31">
        <v>374113</v>
      </c>
      <c r="S293" s="32">
        <v>4.416814242875021</v>
      </c>
      <c r="T293" s="32">
        <v>2.4620310227504558</v>
      </c>
      <c r="U293" s="31">
        <v>1094</v>
      </c>
      <c r="V293" s="31">
        <v>1773</v>
      </c>
      <c r="W293" s="31">
        <v>36</v>
      </c>
      <c r="Z293" t="s">
        <v>0</v>
      </c>
      <c r="AA293" s="31">
        <v>84702</v>
      </c>
      <c r="AB293" s="31">
        <v>894096</v>
      </c>
      <c r="AC293" s="31">
        <v>853054</v>
      </c>
      <c r="AD293" s="31">
        <v>15974</v>
      </c>
      <c r="AE293" s="31">
        <v>688989</v>
      </c>
      <c r="AF293" s="31">
        <v>2452113</v>
      </c>
      <c r="AG293" s="31" t="s">
        <v>1032</v>
      </c>
      <c r="AH293" s="31">
        <v>4500</v>
      </c>
      <c r="AK293" t="s">
        <v>0</v>
      </c>
      <c r="AL293" s="31">
        <v>84702</v>
      </c>
      <c r="AM293" s="31">
        <v>1501243</v>
      </c>
      <c r="AN293" s="31">
        <v>246003</v>
      </c>
      <c r="AO293" s="31">
        <v>442828</v>
      </c>
      <c r="AP293" s="31">
        <v>2190074</v>
      </c>
      <c r="AQ293" s="31">
        <v>0</v>
      </c>
      <c r="AR293" s="36">
        <v>2.4494841717220521</v>
      </c>
      <c r="AS293" s="31">
        <v>1321046</v>
      </c>
      <c r="AT293" s="31">
        <v>853054</v>
      </c>
      <c r="AU293" s="31">
        <v>15974</v>
      </c>
    </row>
    <row r="294" spans="1:47" hidden="1" outlineLevel="2" x14ac:dyDescent="0.2">
      <c r="A294">
        <v>917410543</v>
      </c>
      <c r="B294" t="s">
        <v>532</v>
      </c>
      <c r="C294" s="1" t="s">
        <v>330</v>
      </c>
      <c r="D294" t="s">
        <v>787</v>
      </c>
      <c r="E294" s="31">
        <v>5962</v>
      </c>
      <c r="F294" s="31">
        <v>3369</v>
      </c>
      <c r="G294" s="33">
        <v>1</v>
      </c>
      <c r="H294" s="33">
        <v>0</v>
      </c>
      <c r="I294" s="33">
        <v>2.2250000000000001</v>
      </c>
      <c r="J294" s="33">
        <v>0</v>
      </c>
      <c r="K294">
        <v>313</v>
      </c>
      <c r="L294" s="1" t="s">
        <v>330</v>
      </c>
      <c r="M294" t="s">
        <v>787</v>
      </c>
      <c r="N294" s="31">
        <v>21611</v>
      </c>
      <c r="O294" s="32">
        <v>3.6247903388124789</v>
      </c>
      <c r="P294" s="31">
        <v>19</v>
      </c>
      <c r="Q294" s="31">
        <v>0</v>
      </c>
      <c r="R294" s="31">
        <v>58118</v>
      </c>
      <c r="S294" s="32">
        <v>9.7480711170748062</v>
      </c>
      <c r="T294" s="32">
        <v>2.6892786081162372</v>
      </c>
      <c r="U294" s="31">
        <v>28</v>
      </c>
      <c r="V294" s="31">
        <v>424</v>
      </c>
      <c r="W294" s="31">
        <v>8</v>
      </c>
      <c r="X294">
        <v>313</v>
      </c>
      <c r="Y294" s="1" t="s">
        <v>330</v>
      </c>
      <c r="Z294" t="s">
        <v>787</v>
      </c>
      <c r="AA294" s="31">
        <v>5962</v>
      </c>
      <c r="AB294" s="31">
        <v>78301</v>
      </c>
      <c r="AC294" s="31">
        <v>21013</v>
      </c>
      <c r="AD294" s="31">
        <v>0</v>
      </c>
      <c r="AE294" s="31">
        <v>60819</v>
      </c>
      <c r="AF294" s="31">
        <v>160133</v>
      </c>
      <c r="AG294" s="31">
        <v>0</v>
      </c>
      <c r="AH294" s="31">
        <v>0</v>
      </c>
      <c r="AI294">
        <v>313</v>
      </c>
      <c r="AJ294" s="1" t="s">
        <v>330</v>
      </c>
      <c r="AK294" t="s">
        <v>787</v>
      </c>
      <c r="AL294" s="31">
        <v>5962</v>
      </c>
      <c r="AM294" s="31">
        <v>106951</v>
      </c>
      <c r="AN294" s="31">
        <v>20019</v>
      </c>
      <c r="AO294" s="31">
        <v>42187</v>
      </c>
      <c r="AP294" s="31">
        <v>169157</v>
      </c>
      <c r="AQ294" s="31">
        <v>0</v>
      </c>
      <c r="AR294" s="36">
        <v>2.1603427797856987</v>
      </c>
      <c r="AS294" s="31">
        <v>148144</v>
      </c>
      <c r="AT294" s="31">
        <v>21013</v>
      </c>
      <c r="AU294" s="31">
        <v>0</v>
      </c>
    </row>
    <row r="295" spans="1:47" hidden="1" outlineLevel="2" x14ac:dyDescent="0.2">
      <c r="A295">
        <v>917410873</v>
      </c>
      <c r="B295" t="s">
        <v>532</v>
      </c>
      <c r="C295" s="1" t="s">
        <v>330</v>
      </c>
      <c r="D295" t="s">
        <v>788</v>
      </c>
      <c r="E295" s="31">
        <v>5287</v>
      </c>
      <c r="F295" s="31">
        <v>2092</v>
      </c>
      <c r="G295" s="33">
        <v>0.97143000000000002</v>
      </c>
      <c r="H295" s="33">
        <v>0.97143000000000002</v>
      </c>
      <c r="I295" s="33">
        <v>0.57142999999999999</v>
      </c>
      <c r="J295" s="33">
        <v>0</v>
      </c>
      <c r="K295">
        <v>314</v>
      </c>
      <c r="L295" s="1" t="s">
        <v>330</v>
      </c>
      <c r="M295" t="s">
        <v>788</v>
      </c>
      <c r="N295" s="31">
        <v>15708</v>
      </c>
      <c r="O295" s="32">
        <v>2.9710610932475885</v>
      </c>
      <c r="P295" s="31">
        <v>18</v>
      </c>
      <c r="Q295" s="31">
        <v>0</v>
      </c>
      <c r="R295" s="31">
        <v>24434</v>
      </c>
      <c r="S295" s="32">
        <v>4.6215244940419895</v>
      </c>
      <c r="T295" s="32">
        <v>1.5555131143366439</v>
      </c>
      <c r="U295" s="31">
        <v>10</v>
      </c>
      <c r="V295" s="31">
        <v>0</v>
      </c>
      <c r="W295" s="31">
        <v>6</v>
      </c>
      <c r="X295">
        <v>314</v>
      </c>
      <c r="Y295" s="1" t="s">
        <v>330</v>
      </c>
      <c r="Z295" t="s">
        <v>788</v>
      </c>
      <c r="AA295" s="31">
        <v>5287</v>
      </c>
      <c r="AB295" s="31">
        <v>57542</v>
      </c>
      <c r="AC295" s="31">
        <v>18850</v>
      </c>
      <c r="AD295" s="31">
        <v>0</v>
      </c>
      <c r="AE295" s="31">
        <v>5965</v>
      </c>
      <c r="AF295" s="31">
        <v>82357</v>
      </c>
      <c r="AG295" s="31" t="s">
        <v>1032</v>
      </c>
      <c r="AH295" s="31">
        <v>0</v>
      </c>
      <c r="AI295">
        <v>314</v>
      </c>
      <c r="AJ295" s="1" t="s">
        <v>330</v>
      </c>
      <c r="AK295" t="s">
        <v>788</v>
      </c>
      <c r="AL295" s="31">
        <v>5287</v>
      </c>
      <c r="AM295" s="31">
        <v>48136</v>
      </c>
      <c r="AN295" s="31">
        <v>11510</v>
      </c>
      <c r="AO295" s="31">
        <v>15330</v>
      </c>
      <c r="AP295" s="31">
        <v>74976</v>
      </c>
      <c r="AQ295" s="31">
        <v>0</v>
      </c>
      <c r="AR295" s="36">
        <v>1.3029786938236418</v>
      </c>
      <c r="AS295" s="31">
        <v>56126</v>
      </c>
      <c r="AT295" s="31">
        <v>18850</v>
      </c>
      <c r="AU295" s="31">
        <v>0</v>
      </c>
    </row>
    <row r="296" spans="1:47" hidden="1" outlineLevel="2" x14ac:dyDescent="0.2">
      <c r="A296">
        <v>917410963</v>
      </c>
      <c r="B296" t="s">
        <v>532</v>
      </c>
      <c r="C296" s="1" t="s">
        <v>330</v>
      </c>
      <c r="D296" t="s">
        <v>789</v>
      </c>
      <c r="E296" s="31">
        <v>7040</v>
      </c>
      <c r="F296" s="31">
        <v>3887</v>
      </c>
      <c r="G296" s="33">
        <v>0</v>
      </c>
      <c r="H296" s="33">
        <v>0.60526000000000002</v>
      </c>
      <c r="I296" s="33">
        <v>1.7631600000000001</v>
      </c>
      <c r="J296" s="33">
        <v>0.15789</v>
      </c>
      <c r="K296">
        <v>315</v>
      </c>
      <c r="L296" s="1" t="s">
        <v>330</v>
      </c>
      <c r="M296" t="s">
        <v>789</v>
      </c>
      <c r="N296" s="31">
        <v>25150</v>
      </c>
      <c r="O296" s="32">
        <v>3.5724431818181817</v>
      </c>
      <c r="P296" s="31">
        <v>40</v>
      </c>
      <c r="Q296" s="31">
        <v>0</v>
      </c>
      <c r="R296" s="31">
        <v>32104</v>
      </c>
      <c r="S296" s="32">
        <v>4.560227272727273</v>
      </c>
      <c r="T296" s="32">
        <v>1.2765009940357852</v>
      </c>
      <c r="U296" s="31">
        <v>52</v>
      </c>
      <c r="V296" s="31">
        <v>323</v>
      </c>
      <c r="W296" s="31">
        <v>4</v>
      </c>
      <c r="X296">
        <v>315</v>
      </c>
      <c r="Y296" s="1" t="s">
        <v>330</v>
      </c>
      <c r="Z296" t="s">
        <v>789</v>
      </c>
      <c r="AA296" s="31">
        <v>7040</v>
      </c>
      <c r="AB296" s="31">
        <v>62945</v>
      </c>
      <c r="AC296" s="31">
        <v>24466</v>
      </c>
      <c r="AD296" s="31">
        <v>0</v>
      </c>
      <c r="AE296" s="31">
        <v>33840</v>
      </c>
      <c r="AF296" s="31">
        <v>121251</v>
      </c>
      <c r="AG296" s="31">
        <v>3000</v>
      </c>
      <c r="AH296" s="31">
        <v>0</v>
      </c>
      <c r="AI296">
        <v>315</v>
      </c>
      <c r="AJ296" s="1" t="s">
        <v>330</v>
      </c>
      <c r="AK296" t="s">
        <v>789</v>
      </c>
      <c r="AL296" s="31">
        <v>7040</v>
      </c>
      <c r="AM296" s="31">
        <v>68106</v>
      </c>
      <c r="AN296" s="31">
        <v>17433</v>
      </c>
      <c r="AO296" s="31">
        <v>24491</v>
      </c>
      <c r="AP296" s="31">
        <v>110030</v>
      </c>
      <c r="AQ296" s="31">
        <v>0</v>
      </c>
      <c r="AR296" s="36">
        <v>1.7480339979347048</v>
      </c>
      <c r="AS296" s="31">
        <v>85564</v>
      </c>
      <c r="AT296" s="31">
        <v>24466</v>
      </c>
      <c r="AU296" s="31">
        <v>0</v>
      </c>
    </row>
    <row r="297" spans="1:47" outlineLevel="1" collapsed="1" x14ac:dyDescent="0.2">
      <c r="A297" t="s">
        <v>436</v>
      </c>
      <c r="B297" s="21" t="s">
        <v>839</v>
      </c>
      <c r="D297" t="s">
        <v>533</v>
      </c>
      <c r="E297" s="2">
        <v>116111</v>
      </c>
      <c r="F297" s="2">
        <v>48014</v>
      </c>
      <c r="G297" s="3">
        <v>7.5180899999999999</v>
      </c>
      <c r="H297" s="3">
        <v>2.6623999999999999</v>
      </c>
      <c r="I297" s="54">
        <v>39.902439999999999</v>
      </c>
      <c r="J297" s="3">
        <v>4.3064600000000004</v>
      </c>
      <c r="M297" t="s">
        <v>533</v>
      </c>
      <c r="N297" s="2">
        <v>264586</v>
      </c>
      <c r="O297" s="3">
        <v>2.2787332810844796</v>
      </c>
      <c r="P297" s="2">
        <v>313</v>
      </c>
      <c r="Q297" s="2">
        <v>1</v>
      </c>
      <c r="R297" s="2">
        <v>564355</v>
      </c>
      <c r="S297" s="3">
        <v>4.8604783353859666</v>
      </c>
      <c r="T297" s="3">
        <v>2.1329737779020812</v>
      </c>
      <c r="U297" s="2">
        <v>1264</v>
      </c>
      <c r="V297" s="2">
        <v>2718</v>
      </c>
      <c r="W297" s="2">
        <v>74</v>
      </c>
      <c r="Z297" t="s">
        <v>533</v>
      </c>
      <c r="AA297" s="2">
        <v>116111</v>
      </c>
      <c r="AB297" s="13">
        <v>1337635</v>
      </c>
      <c r="AC297" s="13">
        <v>963240</v>
      </c>
      <c r="AD297" s="13">
        <v>15974</v>
      </c>
      <c r="AE297" s="13">
        <v>928511</v>
      </c>
      <c r="AF297" s="2">
        <v>3245360</v>
      </c>
      <c r="AG297" s="2">
        <v>3000</v>
      </c>
      <c r="AH297" s="2">
        <v>4500</v>
      </c>
      <c r="AK297" t="s">
        <v>533</v>
      </c>
      <c r="AL297" s="2">
        <v>116111</v>
      </c>
      <c r="AM297" s="2">
        <v>1944971</v>
      </c>
      <c r="AN297" s="2">
        <v>397877</v>
      </c>
      <c r="AO297" s="2">
        <v>657282</v>
      </c>
      <c r="AP297" s="2">
        <v>3000130</v>
      </c>
      <c r="AQ297" s="2">
        <v>0</v>
      </c>
      <c r="AR297" s="44">
        <v>25.83846491719131</v>
      </c>
      <c r="AS297" s="2">
        <v>2020916</v>
      </c>
      <c r="AT297" s="2">
        <v>963240</v>
      </c>
      <c r="AU297" s="2">
        <v>15974</v>
      </c>
    </row>
    <row r="298" spans="1:47" hidden="1" outlineLevel="2" x14ac:dyDescent="0.2">
      <c r="A298">
        <v>909530035</v>
      </c>
      <c r="B298" t="s">
        <v>623</v>
      </c>
      <c r="C298" s="1" t="s">
        <v>328</v>
      </c>
      <c r="D298" t="s">
        <v>624</v>
      </c>
      <c r="E298" s="31">
        <v>4984</v>
      </c>
      <c r="F298" s="31">
        <v>0</v>
      </c>
      <c r="G298" s="33">
        <v>1</v>
      </c>
      <c r="H298" s="33">
        <v>0</v>
      </c>
      <c r="I298" s="33">
        <v>0.375</v>
      </c>
      <c r="J298" s="33">
        <v>0</v>
      </c>
      <c r="K298">
        <v>380</v>
      </c>
      <c r="L298" s="1" t="s">
        <v>328</v>
      </c>
      <c r="M298" t="s">
        <v>624</v>
      </c>
      <c r="N298" s="31">
        <v>3793</v>
      </c>
      <c r="O298" s="32">
        <v>0.7610353130016051</v>
      </c>
      <c r="P298" s="31">
        <v>0</v>
      </c>
      <c r="Q298" s="31">
        <v>0</v>
      </c>
      <c r="R298" s="31">
        <v>6539</v>
      </c>
      <c r="S298" s="32">
        <v>1.3119983948635634</v>
      </c>
      <c r="T298" s="32">
        <v>1.7239651990508833</v>
      </c>
      <c r="U298" s="31">
        <v>0</v>
      </c>
      <c r="V298" s="31">
        <v>0</v>
      </c>
      <c r="W298" s="31">
        <v>0</v>
      </c>
      <c r="X298">
        <v>380</v>
      </c>
      <c r="Y298" s="1" t="s">
        <v>328</v>
      </c>
      <c r="Z298" t="s">
        <v>624</v>
      </c>
      <c r="AA298" s="31">
        <v>4984</v>
      </c>
      <c r="AB298" s="31">
        <v>31422</v>
      </c>
      <c r="AC298" s="31">
        <v>85668</v>
      </c>
      <c r="AD298" s="31">
        <v>0</v>
      </c>
      <c r="AE298" s="31">
        <v>17500</v>
      </c>
      <c r="AF298" s="31">
        <v>134590</v>
      </c>
      <c r="AG298" s="31">
        <v>0</v>
      </c>
      <c r="AH298" s="31">
        <v>0</v>
      </c>
      <c r="AI298">
        <v>380</v>
      </c>
      <c r="AJ298" s="1" t="s">
        <v>328</v>
      </c>
      <c r="AK298" t="s">
        <v>624</v>
      </c>
      <c r="AL298" s="31">
        <v>5280</v>
      </c>
      <c r="AM298" s="31">
        <v>7457</v>
      </c>
      <c r="AN298" s="31">
        <v>30044</v>
      </c>
      <c r="AO298" s="31">
        <v>81477</v>
      </c>
      <c r="AP298" s="31">
        <v>118978</v>
      </c>
      <c r="AQ298" s="31">
        <v>0</v>
      </c>
      <c r="AR298" s="36">
        <v>3.7864553497549487</v>
      </c>
      <c r="AS298" s="31">
        <v>33310</v>
      </c>
      <c r="AT298" s="31">
        <v>85668</v>
      </c>
      <c r="AU298" s="31">
        <v>0</v>
      </c>
    </row>
    <row r="299" spans="1:47" hidden="1" outlineLevel="2" x14ac:dyDescent="0.2">
      <c r="A299">
        <v>909530183</v>
      </c>
      <c r="B299" t="s">
        <v>623</v>
      </c>
      <c r="C299" s="1" t="s">
        <v>330</v>
      </c>
      <c r="D299" t="s">
        <v>625</v>
      </c>
      <c r="E299" s="31">
        <v>5943</v>
      </c>
      <c r="F299" s="31">
        <v>3989</v>
      </c>
      <c r="G299" s="33">
        <v>1</v>
      </c>
      <c r="H299" s="33">
        <v>0</v>
      </c>
      <c r="I299" s="33">
        <v>0.9</v>
      </c>
      <c r="J299" s="33">
        <v>7.4999999999999997E-2</v>
      </c>
      <c r="K299">
        <v>381</v>
      </c>
      <c r="L299" s="1" t="s">
        <v>330</v>
      </c>
      <c r="M299" t="s">
        <v>625</v>
      </c>
      <c r="N299" s="31">
        <v>28598</v>
      </c>
      <c r="O299" s="32">
        <v>4.8120477873128049</v>
      </c>
      <c r="P299" s="31">
        <v>125</v>
      </c>
      <c r="Q299" s="31">
        <v>0</v>
      </c>
      <c r="R299" s="31">
        <v>34270</v>
      </c>
      <c r="S299" s="32">
        <v>5.7664479219249536</v>
      </c>
      <c r="T299" s="32">
        <v>1.1983355479404154</v>
      </c>
      <c r="U299" s="31">
        <v>28</v>
      </c>
      <c r="V299" s="31">
        <v>242</v>
      </c>
      <c r="W299" s="31">
        <v>4</v>
      </c>
      <c r="X299">
        <v>381</v>
      </c>
      <c r="Y299" s="1" t="s">
        <v>330</v>
      </c>
      <c r="Z299" t="s">
        <v>625</v>
      </c>
      <c r="AA299" s="31">
        <v>5943</v>
      </c>
      <c r="AB299" s="31">
        <v>47386</v>
      </c>
      <c r="AC299" s="31">
        <v>14697</v>
      </c>
      <c r="AD299" s="31">
        <v>0</v>
      </c>
      <c r="AE299" s="31">
        <v>52152</v>
      </c>
      <c r="AF299" s="31">
        <v>114235</v>
      </c>
      <c r="AG299" s="31">
        <v>2500</v>
      </c>
      <c r="AH299" s="31">
        <v>0</v>
      </c>
      <c r="AI299">
        <v>381</v>
      </c>
      <c r="AJ299" s="1" t="s">
        <v>330</v>
      </c>
      <c r="AK299" t="s">
        <v>625</v>
      </c>
      <c r="AL299" s="31">
        <v>5943</v>
      </c>
      <c r="AM299" s="31">
        <v>70956</v>
      </c>
      <c r="AN299" s="31">
        <v>24558</v>
      </c>
      <c r="AO299" s="31">
        <v>25066</v>
      </c>
      <c r="AP299" s="31">
        <v>120580</v>
      </c>
      <c r="AQ299" s="31">
        <v>0</v>
      </c>
      <c r="AR299" s="36">
        <v>2.5446334360359599</v>
      </c>
      <c r="AS299" s="31">
        <v>105883</v>
      </c>
      <c r="AT299" s="31">
        <v>14697</v>
      </c>
      <c r="AU299" s="31">
        <v>0</v>
      </c>
    </row>
    <row r="300" spans="1:47" hidden="1" outlineLevel="2" x14ac:dyDescent="0.2">
      <c r="A300">
        <v>909530273</v>
      </c>
      <c r="B300" t="s">
        <v>623</v>
      </c>
      <c r="C300" s="1" t="s">
        <v>330</v>
      </c>
      <c r="D300" t="s">
        <v>626</v>
      </c>
      <c r="E300" s="31">
        <v>1866</v>
      </c>
      <c r="F300" s="31">
        <v>788</v>
      </c>
      <c r="G300" s="33">
        <v>0</v>
      </c>
      <c r="H300" s="33">
        <v>0.74285999999999996</v>
      </c>
      <c r="I300" s="33">
        <v>0.31429000000000001</v>
      </c>
      <c r="J300" s="33">
        <v>0.14285999999999999</v>
      </c>
      <c r="K300">
        <v>382</v>
      </c>
      <c r="L300" s="1" t="s">
        <v>330</v>
      </c>
      <c r="M300" t="s">
        <v>626</v>
      </c>
      <c r="N300" s="31">
        <v>20044</v>
      </c>
      <c r="O300" s="32">
        <v>10.741693461950696</v>
      </c>
      <c r="P300" s="31">
        <v>56</v>
      </c>
      <c r="Q300" s="31">
        <v>0</v>
      </c>
      <c r="R300" s="31">
        <v>9895</v>
      </c>
      <c r="S300" s="32">
        <v>5.302786709539121</v>
      </c>
      <c r="T300" s="32">
        <v>0.49366393933346636</v>
      </c>
      <c r="U300" s="31">
        <v>24</v>
      </c>
      <c r="V300" s="31">
        <v>56</v>
      </c>
      <c r="W300" s="31">
        <v>7</v>
      </c>
      <c r="X300">
        <v>382</v>
      </c>
      <c r="Y300" s="1" t="s">
        <v>330</v>
      </c>
      <c r="Z300" t="s">
        <v>626</v>
      </c>
      <c r="AA300" s="31">
        <v>1866</v>
      </c>
      <c r="AB300" s="31">
        <v>11896</v>
      </c>
      <c r="AC300" s="31">
        <v>9415</v>
      </c>
      <c r="AD300" s="31">
        <v>5300</v>
      </c>
      <c r="AE300" s="31">
        <v>34743</v>
      </c>
      <c r="AF300" s="31">
        <v>61354</v>
      </c>
      <c r="AG300" s="31">
        <v>0</v>
      </c>
      <c r="AH300" s="31">
        <v>5300</v>
      </c>
      <c r="AI300">
        <v>382</v>
      </c>
      <c r="AJ300" s="1" t="s">
        <v>330</v>
      </c>
      <c r="AK300" t="s">
        <v>626</v>
      </c>
      <c r="AL300" s="31">
        <v>1866</v>
      </c>
      <c r="AM300" s="31">
        <v>32530</v>
      </c>
      <c r="AN300" s="31">
        <v>9597</v>
      </c>
      <c r="AO300" s="31">
        <v>19885</v>
      </c>
      <c r="AP300" s="31">
        <v>62012</v>
      </c>
      <c r="AQ300" s="31">
        <v>0</v>
      </c>
      <c r="AR300" s="36">
        <v>5.2128446536650976</v>
      </c>
      <c r="AS300" s="31">
        <v>47297</v>
      </c>
      <c r="AT300" s="31">
        <v>9415</v>
      </c>
      <c r="AU300" s="31">
        <v>5300</v>
      </c>
    </row>
    <row r="301" spans="1:47" hidden="1" outlineLevel="2" x14ac:dyDescent="0.2">
      <c r="A301">
        <v>909530305</v>
      </c>
      <c r="B301" t="s">
        <v>623</v>
      </c>
      <c r="C301" s="1" t="s">
        <v>330</v>
      </c>
      <c r="D301" t="s">
        <v>627</v>
      </c>
      <c r="E301" s="31">
        <v>799</v>
      </c>
      <c r="F301" s="31">
        <v>514</v>
      </c>
      <c r="G301" s="33">
        <v>0</v>
      </c>
      <c r="H301" s="33">
        <v>0.6</v>
      </c>
      <c r="I301" s="33">
        <v>0.2</v>
      </c>
      <c r="J301" s="33">
        <v>0</v>
      </c>
      <c r="K301">
        <v>383</v>
      </c>
      <c r="L301" s="1" t="s">
        <v>330</v>
      </c>
      <c r="M301" t="s">
        <v>627</v>
      </c>
      <c r="N301" s="31">
        <v>8269</v>
      </c>
      <c r="O301" s="32">
        <v>10.34918648310388</v>
      </c>
      <c r="P301" s="31">
        <v>18</v>
      </c>
      <c r="Q301" s="31">
        <v>0</v>
      </c>
      <c r="R301" s="31">
        <v>5057</v>
      </c>
      <c r="S301" s="32">
        <v>6.3291614518147687</v>
      </c>
      <c r="T301" s="32">
        <v>0.61156125287217322</v>
      </c>
      <c r="U301" s="31">
        <v>54</v>
      </c>
      <c r="V301" s="31">
        <v>28</v>
      </c>
      <c r="W301" s="31">
        <v>4</v>
      </c>
      <c r="X301">
        <v>383</v>
      </c>
      <c r="Y301" s="1" t="s">
        <v>330</v>
      </c>
      <c r="Z301" t="s">
        <v>627</v>
      </c>
      <c r="AA301" s="31">
        <v>799</v>
      </c>
      <c r="AB301" s="31">
        <v>8151</v>
      </c>
      <c r="AC301" s="31">
        <v>6226</v>
      </c>
      <c r="AD301" s="31">
        <v>0</v>
      </c>
      <c r="AE301" s="31">
        <v>22123</v>
      </c>
      <c r="AF301" s="31">
        <v>36500</v>
      </c>
      <c r="AG301" s="31" t="s">
        <v>1032</v>
      </c>
      <c r="AH301" s="31">
        <v>0</v>
      </c>
      <c r="AI301">
        <v>383</v>
      </c>
      <c r="AJ301" s="1" t="s">
        <v>330</v>
      </c>
      <c r="AK301" t="s">
        <v>627</v>
      </c>
      <c r="AL301" s="31">
        <v>799</v>
      </c>
      <c r="AM301" s="31">
        <v>15902</v>
      </c>
      <c r="AN301" s="31">
        <v>4593</v>
      </c>
      <c r="AO301" s="31">
        <v>9262</v>
      </c>
      <c r="AP301" s="31">
        <v>29757</v>
      </c>
      <c r="AQ301" s="31">
        <v>0</v>
      </c>
      <c r="AR301" s="36">
        <v>3.6507177033492821</v>
      </c>
      <c r="AS301" s="31">
        <v>23531</v>
      </c>
      <c r="AT301" s="31">
        <v>6226</v>
      </c>
      <c r="AU301" s="31">
        <v>0</v>
      </c>
    </row>
    <row r="302" spans="1:47" hidden="1" outlineLevel="2" x14ac:dyDescent="0.2">
      <c r="A302">
        <v>909530723</v>
      </c>
      <c r="B302" t="s">
        <v>623</v>
      </c>
      <c r="C302" s="1" t="s">
        <v>330</v>
      </c>
      <c r="D302" t="s">
        <v>628</v>
      </c>
      <c r="E302" s="31">
        <v>3514</v>
      </c>
      <c r="F302" s="31">
        <v>892</v>
      </c>
      <c r="G302" s="33">
        <v>0</v>
      </c>
      <c r="H302" s="33">
        <v>1</v>
      </c>
      <c r="I302" s="33">
        <v>0</v>
      </c>
      <c r="J302" s="33">
        <v>0.57142999999999999</v>
      </c>
      <c r="K302">
        <v>384</v>
      </c>
      <c r="L302" s="1" t="s">
        <v>330</v>
      </c>
      <c r="M302" t="s">
        <v>628</v>
      </c>
      <c r="N302" s="31">
        <v>12970</v>
      </c>
      <c r="O302" s="32">
        <v>3.6909504837791691</v>
      </c>
      <c r="P302" s="31">
        <v>32</v>
      </c>
      <c r="Q302" s="31">
        <v>0</v>
      </c>
      <c r="R302" s="31">
        <v>9066</v>
      </c>
      <c r="S302" s="32">
        <v>2.5799658508821857</v>
      </c>
      <c r="T302" s="32">
        <v>0.69899768696993059</v>
      </c>
      <c r="U302" s="31">
        <v>55</v>
      </c>
      <c r="V302" s="31">
        <v>133</v>
      </c>
      <c r="W302" s="31">
        <v>6</v>
      </c>
      <c r="X302">
        <v>384</v>
      </c>
      <c r="Y302" s="1" t="s">
        <v>330</v>
      </c>
      <c r="Z302" t="s">
        <v>628</v>
      </c>
      <c r="AA302" s="31">
        <v>3514</v>
      </c>
      <c r="AB302" s="31">
        <v>18170</v>
      </c>
      <c r="AC302" s="31">
        <v>10392</v>
      </c>
      <c r="AD302" s="31">
        <v>0</v>
      </c>
      <c r="AE302" s="31">
        <v>33101</v>
      </c>
      <c r="AF302" s="31">
        <v>61663</v>
      </c>
      <c r="AG302" s="31">
        <v>3000</v>
      </c>
      <c r="AH302" s="31">
        <v>0</v>
      </c>
      <c r="AI302">
        <v>384</v>
      </c>
      <c r="AJ302" s="1" t="s">
        <v>330</v>
      </c>
      <c r="AK302" t="s">
        <v>628</v>
      </c>
      <c r="AL302" s="31">
        <v>3514</v>
      </c>
      <c r="AM302" s="31">
        <v>28273</v>
      </c>
      <c r="AN302" s="31">
        <v>7754</v>
      </c>
      <c r="AO302" s="31">
        <v>18790</v>
      </c>
      <c r="AP302" s="31">
        <v>54817</v>
      </c>
      <c r="AQ302" s="31">
        <v>0</v>
      </c>
      <c r="AR302" s="36">
        <v>3.0168959823885526</v>
      </c>
      <c r="AS302" s="31">
        <v>44425</v>
      </c>
      <c r="AT302" s="31">
        <v>10392</v>
      </c>
      <c r="AU302" s="31">
        <v>0</v>
      </c>
    </row>
    <row r="303" spans="1:47" hidden="1" outlineLevel="2" x14ac:dyDescent="0.2">
      <c r="A303">
        <v>909530863</v>
      </c>
      <c r="B303" t="s">
        <v>623</v>
      </c>
      <c r="C303" s="1" t="s">
        <v>330</v>
      </c>
      <c r="D303" t="s">
        <v>629</v>
      </c>
      <c r="E303" s="31">
        <v>1256</v>
      </c>
      <c r="F303" s="31">
        <v>900</v>
      </c>
      <c r="G303" s="33">
        <v>0</v>
      </c>
      <c r="H303" s="33">
        <v>0.68571000000000004</v>
      </c>
      <c r="I303" s="33">
        <v>0.42857000000000001</v>
      </c>
      <c r="J303" s="33">
        <v>0</v>
      </c>
      <c r="K303">
        <v>385</v>
      </c>
      <c r="L303" s="1" t="s">
        <v>330</v>
      </c>
      <c r="M303" t="s">
        <v>629</v>
      </c>
      <c r="N303" s="31">
        <v>15916</v>
      </c>
      <c r="O303" s="32">
        <v>12.671974522292993</v>
      </c>
      <c r="P303" s="31">
        <v>25</v>
      </c>
      <c r="Q303" s="31">
        <v>0</v>
      </c>
      <c r="R303" s="31">
        <v>9023</v>
      </c>
      <c r="S303" s="32">
        <v>7.1839171974522289</v>
      </c>
      <c r="T303" s="32">
        <v>0.5669137974365418</v>
      </c>
      <c r="U303" s="31">
        <v>136</v>
      </c>
      <c r="V303" s="31">
        <v>21</v>
      </c>
      <c r="W303" s="31">
        <v>9</v>
      </c>
      <c r="X303">
        <v>385</v>
      </c>
      <c r="Y303" s="1" t="s">
        <v>330</v>
      </c>
      <c r="Z303" t="s">
        <v>629</v>
      </c>
      <c r="AA303" s="31">
        <v>1256</v>
      </c>
      <c r="AB303" s="31">
        <v>11446</v>
      </c>
      <c r="AC303" s="31">
        <v>9211</v>
      </c>
      <c r="AD303" s="31">
        <v>0</v>
      </c>
      <c r="AE303" s="31">
        <v>48385</v>
      </c>
      <c r="AF303" s="31">
        <v>69042</v>
      </c>
      <c r="AG303" s="31">
        <v>0</v>
      </c>
      <c r="AH303" s="31">
        <v>0</v>
      </c>
      <c r="AI303">
        <v>385</v>
      </c>
      <c r="AJ303" s="1" t="s">
        <v>330</v>
      </c>
      <c r="AK303" t="s">
        <v>629</v>
      </c>
      <c r="AL303" s="31">
        <v>1256</v>
      </c>
      <c r="AM303" s="31">
        <v>32500</v>
      </c>
      <c r="AN303" s="31">
        <v>7956</v>
      </c>
      <c r="AO303" s="31">
        <v>17477</v>
      </c>
      <c r="AP303" s="31">
        <v>57933</v>
      </c>
      <c r="AQ303" s="31">
        <v>0</v>
      </c>
      <c r="AR303" s="36">
        <v>5.0614188362746813</v>
      </c>
      <c r="AS303" s="31">
        <v>48722</v>
      </c>
      <c r="AT303" s="31">
        <v>9211</v>
      </c>
      <c r="AU303" s="31">
        <v>0</v>
      </c>
    </row>
    <row r="304" spans="1:47" outlineLevel="1" collapsed="1" x14ac:dyDescent="0.2">
      <c r="A304" t="s">
        <v>437</v>
      </c>
      <c r="B304" s="21" t="s">
        <v>840</v>
      </c>
      <c r="D304" t="s">
        <v>948</v>
      </c>
      <c r="E304" s="2">
        <v>18362</v>
      </c>
      <c r="F304" s="2">
        <v>7083</v>
      </c>
      <c r="G304" s="3">
        <v>2</v>
      </c>
      <c r="H304" s="3">
        <v>3.0285700000000002</v>
      </c>
      <c r="I304" s="54">
        <v>2.2178599999999999</v>
      </c>
      <c r="J304" s="3">
        <v>0.78929000000000005</v>
      </c>
      <c r="M304" t="s">
        <v>948</v>
      </c>
      <c r="N304" s="2">
        <v>89590</v>
      </c>
      <c r="O304" s="3">
        <v>4.8790981374577935</v>
      </c>
      <c r="P304" s="2">
        <v>256</v>
      </c>
      <c r="Q304" s="2">
        <v>0</v>
      </c>
      <c r="R304" s="2">
        <v>73850</v>
      </c>
      <c r="S304" s="3">
        <v>4.0218930399738593</v>
      </c>
      <c r="T304" s="3">
        <v>0.82431074896751866</v>
      </c>
      <c r="U304" s="2">
        <v>297</v>
      </c>
      <c r="V304" s="2">
        <v>480</v>
      </c>
      <c r="W304" s="2">
        <v>30</v>
      </c>
      <c r="Z304" t="s">
        <v>948</v>
      </c>
      <c r="AA304" s="2">
        <v>18362</v>
      </c>
      <c r="AB304" s="4">
        <v>128471</v>
      </c>
      <c r="AC304" s="4">
        <v>135609</v>
      </c>
      <c r="AD304" s="4">
        <v>5300</v>
      </c>
      <c r="AE304" s="4">
        <v>208004</v>
      </c>
      <c r="AF304" s="2">
        <v>477384</v>
      </c>
      <c r="AG304" s="2">
        <v>5500</v>
      </c>
      <c r="AH304" s="2">
        <v>5300</v>
      </c>
      <c r="AK304" t="s">
        <v>948</v>
      </c>
      <c r="AL304" s="2">
        <v>18658</v>
      </c>
      <c r="AM304" s="2">
        <v>187618</v>
      </c>
      <c r="AN304" s="2">
        <v>84502</v>
      </c>
      <c r="AO304" s="2">
        <v>171957</v>
      </c>
      <c r="AP304" s="2">
        <v>444077</v>
      </c>
      <c r="AQ304" s="2">
        <v>0</v>
      </c>
      <c r="AR304" s="44">
        <v>24.184565951421416</v>
      </c>
      <c r="AS304" s="2">
        <v>303168</v>
      </c>
      <c r="AT304" s="2">
        <v>135609</v>
      </c>
      <c r="AU304" s="2">
        <v>5300</v>
      </c>
    </row>
    <row r="305" spans="1:47" hidden="1" outlineLevel="2" x14ac:dyDescent="0.2">
      <c r="A305">
        <v>929541382</v>
      </c>
      <c r="B305" t="s">
        <v>630</v>
      </c>
      <c r="C305" s="1" t="s">
        <v>328</v>
      </c>
      <c r="D305" t="s">
        <v>631</v>
      </c>
      <c r="E305" s="31">
        <v>62118</v>
      </c>
      <c r="F305" s="31">
        <v>5558</v>
      </c>
      <c r="G305" s="33">
        <v>5.0133299999999998</v>
      </c>
      <c r="H305" s="33">
        <v>0</v>
      </c>
      <c r="I305" s="33">
        <v>5.2266700000000004</v>
      </c>
      <c r="J305" s="33">
        <v>0.88</v>
      </c>
      <c r="K305">
        <v>386</v>
      </c>
      <c r="L305" s="1" t="s">
        <v>328</v>
      </c>
      <c r="M305" t="s">
        <v>631</v>
      </c>
      <c r="N305" s="31">
        <v>106772</v>
      </c>
      <c r="O305" s="32">
        <v>1.7188576580057311</v>
      </c>
      <c r="P305" s="31">
        <v>115</v>
      </c>
      <c r="Q305" s="31">
        <v>0</v>
      </c>
      <c r="R305" s="31">
        <v>59310</v>
      </c>
      <c r="S305" s="32">
        <v>0.95479571138800345</v>
      </c>
      <c r="T305" s="32">
        <v>0.55548271082306222</v>
      </c>
      <c r="U305" s="31">
        <v>512</v>
      </c>
      <c r="V305" s="31">
        <v>1347</v>
      </c>
      <c r="W305" s="31">
        <v>17</v>
      </c>
      <c r="X305">
        <v>386</v>
      </c>
      <c r="Y305" s="1" t="s">
        <v>328</v>
      </c>
      <c r="Z305" t="s">
        <v>631</v>
      </c>
      <c r="AA305" s="31">
        <v>62118</v>
      </c>
      <c r="AB305" s="31">
        <v>72855</v>
      </c>
      <c r="AC305" s="31">
        <v>337293</v>
      </c>
      <c r="AD305" s="31">
        <v>0</v>
      </c>
      <c r="AE305" s="31">
        <v>463654</v>
      </c>
      <c r="AF305" s="31">
        <v>873802</v>
      </c>
      <c r="AG305" s="31">
        <v>0</v>
      </c>
      <c r="AH305" s="31">
        <v>0</v>
      </c>
      <c r="AI305">
        <v>386</v>
      </c>
      <c r="AJ305" s="1" t="s">
        <v>328</v>
      </c>
      <c r="AK305" t="s">
        <v>631</v>
      </c>
      <c r="AL305" s="31">
        <v>62118</v>
      </c>
      <c r="AM305" s="31">
        <v>514900</v>
      </c>
      <c r="AN305" s="31">
        <v>73173</v>
      </c>
      <c r="AO305" s="31">
        <v>391511</v>
      </c>
      <c r="AP305" s="31">
        <v>979584</v>
      </c>
      <c r="AQ305" s="31">
        <v>0</v>
      </c>
      <c r="AR305" s="36">
        <v>13.44566604900144</v>
      </c>
      <c r="AS305" s="31">
        <v>669212</v>
      </c>
      <c r="AT305" s="31">
        <v>310372</v>
      </c>
      <c r="AU305" s="31">
        <v>0</v>
      </c>
    </row>
    <row r="306" spans="1:47" hidden="1" outlineLevel="2" x14ac:dyDescent="0.2">
      <c r="A306">
        <v>929540933</v>
      </c>
      <c r="B306" t="s">
        <v>630</v>
      </c>
      <c r="C306" s="1" t="s">
        <v>330</v>
      </c>
      <c r="D306" t="s">
        <v>632</v>
      </c>
      <c r="E306" s="31">
        <v>4397</v>
      </c>
      <c r="F306" s="31">
        <v>2506</v>
      </c>
      <c r="G306" s="33">
        <v>0</v>
      </c>
      <c r="H306" s="33">
        <v>0.8</v>
      </c>
      <c r="I306" s="33">
        <v>1.02857</v>
      </c>
      <c r="J306" s="33">
        <v>8.5709999999999995E-2</v>
      </c>
      <c r="K306">
        <v>387</v>
      </c>
      <c r="L306" s="1" t="s">
        <v>330</v>
      </c>
      <c r="M306" t="s">
        <v>632</v>
      </c>
      <c r="N306" s="31">
        <v>13372</v>
      </c>
      <c r="O306" s="32">
        <v>3.041164430293382</v>
      </c>
      <c r="P306" s="31">
        <v>34</v>
      </c>
      <c r="Q306" s="31">
        <v>0</v>
      </c>
      <c r="R306" s="31">
        <v>5553</v>
      </c>
      <c r="S306" s="32">
        <v>1.2629065271776212</v>
      </c>
      <c r="T306" s="32">
        <v>0.41527071492671253</v>
      </c>
      <c r="U306" s="31">
        <v>14</v>
      </c>
      <c r="V306" s="31">
        <v>19</v>
      </c>
      <c r="W306" s="31">
        <v>6</v>
      </c>
      <c r="X306">
        <v>387</v>
      </c>
      <c r="Y306" s="1" t="s">
        <v>330</v>
      </c>
      <c r="Z306" t="s">
        <v>632</v>
      </c>
      <c r="AA306" s="31">
        <v>4397</v>
      </c>
      <c r="AB306" s="31">
        <v>10672</v>
      </c>
      <c r="AC306" s="31">
        <v>14670</v>
      </c>
      <c r="AD306" s="31">
        <v>0</v>
      </c>
      <c r="AE306" s="31">
        <v>22428</v>
      </c>
      <c r="AF306" s="31">
        <v>47770</v>
      </c>
      <c r="AG306" s="31">
        <v>0</v>
      </c>
      <c r="AH306" s="31">
        <v>0</v>
      </c>
      <c r="AI306">
        <v>387</v>
      </c>
      <c r="AJ306" s="1" t="s">
        <v>330</v>
      </c>
      <c r="AK306" t="s">
        <v>632</v>
      </c>
      <c r="AL306" s="31">
        <v>4397</v>
      </c>
      <c r="AM306" s="31">
        <v>36976</v>
      </c>
      <c r="AN306" s="31">
        <v>7149</v>
      </c>
      <c r="AO306" s="31">
        <v>21614</v>
      </c>
      <c r="AP306" s="31">
        <v>65739</v>
      </c>
      <c r="AQ306" s="31">
        <v>0</v>
      </c>
      <c r="AR306" s="36">
        <v>6.1599512743628182</v>
      </c>
      <c r="AS306" s="31">
        <v>51069</v>
      </c>
      <c r="AT306" s="31">
        <v>14670</v>
      </c>
      <c r="AU306" s="31">
        <v>0</v>
      </c>
    </row>
    <row r="307" spans="1:47" hidden="1" outlineLevel="2" x14ac:dyDescent="0.2">
      <c r="A307">
        <v>929541173</v>
      </c>
      <c r="B307" t="s">
        <v>630</v>
      </c>
      <c r="C307" s="1" t="s">
        <v>330</v>
      </c>
      <c r="D307" t="s">
        <v>207</v>
      </c>
      <c r="E307" s="31">
        <v>6426</v>
      </c>
      <c r="F307" s="31">
        <v>1317</v>
      </c>
      <c r="G307" s="33">
        <v>0</v>
      </c>
      <c r="H307" s="33">
        <v>1.14286</v>
      </c>
      <c r="I307" s="33">
        <v>1.4</v>
      </c>
      <c r="J307" s="33">
        <v>0.25713999999999998</v>
      </c>
      <c r="K307">
        <v>388</v>
      </c>
      <c r="L307" s="1" t="s">
        <v>330</v>
      </c>
      <c r="M307" t="s">
        <v>207</v>
      </c>
      <c r="N307" s="31">
        <v>33547</v>
      </c>
      <c r="O307" s="32">
        <v>5.2205104263927797</v>
      </c>
      <c r="P307" s="31">
        <v>50</v>
      </c>
      <c r="Q307" s="31">
        <v>0</v>
      </c>
      <c r="R307" s="31">
        <v>35922</v>
      </c>
      <c r="S307" s="32">
        <v>5.5901027077497663</v>
      </c>
      <c r="T307" s="32">
        <v>1.0707961963811965</v>
      </c>
      <c r="U307" s="31">
        <v>63</v>
      </c>
      <c r="V307" s="31">
        <v>475</v>
      </c>
      <c r="W307" s="31">
        <v>5</v>
      </c>
      <c r="X307">
        <v>388</v>
      </c>
      <c r="Y307" s="1" t="s">
        <v>330</v>
      </c>
      <c r="Z307" t="s">
        <v>207</v>
      </c>
      <c r="AA307" s="31">
        <v>6426</v>
      </c>
      <c r="AB307" s="31">
        <v>9922</v>
      </c>
      <c r="AC307" s="31">
        <v>19801</v>
      </c>
      <c r="AD307" s="31">
        <v>866</v>
      </c>
      <c r="AE307" s="31">
        <v>72862</v>
      </c>
      <c r="AF307" s="31">
        <v>103451</v>
      </c>
      <c r="AG307" s="31" t="s">
        <v>1032</v>
      </c>
      <c r="AH307" s="31">
        <v>0</v>
      </c>
      <c r="AI307">
        <v>388</v>
      </c>
      <c r="AJ307" s="1" t="s">
        <v>330</v>
      </c>
      <c r="AK307" t="s">
        <v>207</v>
      </c>
      <c r="AL307" s="31">
        <v>6426</v>
      </c>
      <c r="AM307" s="31">
        <v>63603</v>
      </c>
      <c r="AN307" s="31">
        <v>14160</v>
      </c>
      <c r="AO307" s="31">
        <v>39643</v>
      </c>
      <c r="AP307" s="31">
        <v>117406</v>
      </c>
      <c r="AQ307" s="31">
        <v>552</v>
      </c>
      <c r="AR307" s="36">
        <v>11.832896593428744</v>
      </c>
      <c r="AS307" s="31">
        <v>97605</v>
      </c>
      <c r="AT307" s="31">
        <v>19801</v>
      </c>
      <c r="AU307" s="31">
        <v>0</v>
      </c>
    </row>
    <row r="308" spans="1:47" hidden="1" outlineLevel="2" x14ac:dyDescent="0.2">
      <c r="A308">
        <v>929541293</v>
      </c>
      <c r="B308" t="s">
        <v>630</v>
      </c>
      <c r="C308" s="1" t="s">
        <v>330</v>
      </c>
      <c r="D308" t="s">
        <v>411</v>
      </c>
      <c r="E308" s="31">
        <v>1889</v>
      </c>
      <c r="F308" s="31">
        <v>2344</v>
      </c>
      <c r="G308" s="33">
        <v>0</v>
      </c>
      <c r="H308" s="33">
        <v>0.57142999999999999</v>
      </c>
      <c r="I308" s="33">
        <v>0</v>
      </c>
      <c r="J308" s="33">
        <v>0.65713999999999995</v>
      </c>
      <c r="K308">
        <v>389</v>
      </c>
      <c r="L308" s="1" t="s">
        <v>330</v>
      </c>
      <c r="M308" t="s">
        <v>411</v>
      </c>
      <c r="N308" s="31">
        <v>16307</v>
      </c>
      <c r="O308" s="32">
        <v>8.6326098464796193</v>
      </c>
      <c r="P308" s="31">
        <v>15</v>
      </c>
      <c r="Q308" s="31">
        <v>0</v>
      </c>
      <c r="R308" s="31">
        <v>12300</v>
      </c>
      <c r="S308" s="32">
        <v>6.5113816834303861</v>
      </c>
      <c r="T308" s="32">
        <v>0.75427730422517936</v>
      </c>
      <c r="U308" s="31">
        <v>0</v>
      </c>
      <c r="V308" s="31">
        <v>2</v>
      </c>
      <c r="W308" s="31">
        <v>4</v>
      </c>
      <c r="X308">
        <v>389</v>
      </c>
      <c r="Y308" s="1" t="s">
        <v>330</v>
      </c>
      <c r="Z308" t="s">
        <v>411</v>
      </c>
      <c r="AA308" s="31">
        <v>1889</v>
      </c>
      <c r="AB308" s="31">
        <v>672</v>
      </c>
      <c r="AC308" s="31">
        <v>8113</v>
      </c>
      <c r="AD308" s="31">
        <v>0</v>
      </c>
      <c r="AE308" s="31">
        <v>19306</v>
      </c>
      <c r="AF308" s="31">
        <v>28091</v>
      </c>
      <c r="AG308" s="31">
        <v>0</v>
      </c>
      <c r="AH308" s="31">
        <v>0</v>
      </c>
      <c r="AI308">
        <v>389</v>
      </c>
      <c r="AJ308" s="1" t="s">
        <v>330</v>
      </c>
      <c r="AK308" t="s">
        <v>411</v>
      </c>
      <c r="AL308" s="31">
        <v>1889</v>
      </c>
      <c r="AM308" s="31">
        <v>11093</v>
      </c>
      <c r="AN308" s="31">
        <v>5405</v>
      </c>
      <c r="AO308" s="31">
        <v>7673</v>
      </c>
      <c r="AP308" s="31">
        <v>24171</v>
      </c>
      <c r="AQ308" s="31">
        <v>0</v>
      </c>
      <c r="AR308" s="36">
        <v>35.96875</v>
      </c>
      <c r="AS308" s="31">
        <v>16058</v>
      </c>
      <c r="AT308" s="31">
        <v>8113</v>
      </c>
      <c r="AU308" s="31">
        <v>0</v>
      </c>
    </row>
    <row r="309" spans="1:47" hidden="1" outlineLevel="2" x14ac:dyDescent="0.2">
      <c r="A309">
        <v>929541623</v>
      </c>
      <c r="B309" t="s">
        <v>630</v>
      </c>
      <c r="C309" s="1" t="s">
        <v>330</v>
      </c>
      <c r="D309" t="s">
        <v>412</v>
      </c>
      <c r="E309" s="31">
        <v>5071</v>
      </c>
      <c r="F309" s="31">
        <v>1697</v>
      </c>
      <c r="G309" s="33">
        <v>0</v>
      </c>
      <c r="H309" s="33">
        <v>0.55556000000000005</v>
      </c>
      <c r="I309" s="33">
        <v>0.44444</v>
      </c>
      <c r="J309" s="33">
        <v>0</v>
      </c>
      <c r="K309">
        <v>390</v>
      </c>
      <c r="L309" s="1" t="s">
        <v>330</v>
      </c>
      <c r="M309" t="s">
        <v>412</v>
      </c>
      <c r="N309" s="31">
        <v>14034</v>
      </c>
      <c r="O309" s="32">
        <v>2.7675014789982253</v>
      </c>
      <c r="P309" s="31">
        <v>10</v>
      </c>
      <c r="Q309" s="31">
        <v>0</v>
      </c>
      <c r="R309" s="31">
        <v>4672</v>
      </c>
      <c r="S309" s="32">
        <v>0.9213172944192467</v>
      </c>
      <c r="T309" s="32">
        <v>0.33290580019951549</v>
      </c>
      <c r="U309" s="31">
        <v>2</v>
      </c>
      <c r="V309" s="31">
        <v>36</v>
      </c>
      <c r="W309" s="31">
        <v>6</v>
      </c>
      <c r="X309">
        <v>390</v>
      </c>
      <c r="Y309" s="1" t="s">
        <v>330</v>
      </c>
      <c r="Z309" t="s">
        <v>412</v>
      </c>
      <c r="AA309" s="31">
        <v>5071</v>
      </c>
      <c r="AB309" s="31">
        <v>1922</v>
      </c>
      <c r="AC309" s="31">
        <v>11400</v>
      </c>
      <c r="AD309" s="31">
        <v>6743</v>
      </c>
      <c r="AE309" s="31">
        <v>17007</v>
      </c>
      <c r="AF309" s="31">
        <v>37072</v>
      </c>
      <c r="AG309" s="31">
        <v>1000</v>
      </c>
      <c r="AH309" s="31">
        <v>6743</v>
      </c>
      <c r="AI309">
        <v>390</v>
      </c>
      <c r="AJ309" s="1" t="s">
        <v>330</v>
      </c>
      <c r="AK309" t="s">
        <v>412</v>
      </c>
      <c r="AL309" s="31">
        <v>5071</v>
      </c>
      <c r="AM309" s="31">
        <v>22901</v>
      </c>
      <c r="AN309" s="31">
        <v>3135</v>
      </c>
      <c r="AO309" s="31">
        <v>13330</v>
      </c>
      <c r="AP309" s="31">
        <v>39366</v>
      </c>
      <c r="AQ309" s="31">
        <v>0</v>
      </c>
      <c r="AR309" s="36">
        <v>20.481789802289281</v>
      </c>
      <c r="AS309" s="31">
        <v>21223</v>
      </c>
      <c r="AT309" s="31">
        <v>11400</v>
      </c>
      <c r="AU309" s="31">
        <v>6743</v>
      </c>
    </row>
    <row r="310" spans="1:47" hidden="1" outlineLevel="2" x14ac:dyDescent="0.2">
      <c r="A310">
        <v>929541743</v>
      </c>
      <c r="B310" t="s">
        <v>630</v>
      </c>
      <c r="C310" s="1" t="s">
        <v>330</v>
      </c>
      <c r="D310" t="s">
        <v>413</v>
      </c>
      <c r="E310" s="31">
        <v>3522</v>
      </c>
      <c r="F310" s="31">
        <v>962</v>
      </c>
      <c r="G310" s="33">
        <v>0</v>
      </c>
      <c r="H310" s="33">
        <v>0.57142999999999999</v>
      </c>
      <c r="I310" s="33">
        <v>0</v>
      </c>
      <c r="J310" s="33">
        <v>0.71428999999999998</v>
      </c>
      <c r="K310">
        <v>391</v>
      </c>
      <c r="L310" s="1" t="s">
        <v>330</v>
      </c>
      <c r="M310" t="s">
        <v>413</v>
      </c>
      <c r="N310" s="31">
        <v>11746</v>
      </c>
      <c r="O310" s="32">
        <v>3.3350369108461102</v>
      </c>
      <c r="P310" s="31">
        <v>10</v>
      </c>
      <c r="Q310" s="31">
        <v>0</v>
      </c>
      <c r="R310" s="31">
        <v>1547</v>
      </c>
      <c r="S310" s="32">
        <v>0.43923906871095969</v>
      </c>
      <c r="T310" s="32">
        <v>0.13170441001191896</v>
      </c>
      <c r="U310" s="31">
        <v>0</v>
      </c>
      <c r="V310" s="31">
        <v>9</v>
      </c>
      <c r="W310" s="31">
        <v>5</v>
      </c>
      <c r="X310">
        <v>391</v>
      </c>
      <c r="Y310" s="1" t="s">
        <v>330</v>
      </c>
      <c r="Z310" t="s">
        <v>413</v>
      </c>
      <c r="AA310" s="31">
        <v>3522</v>
      </c>
      <c r="AB310" s="31">
        <v>5472</v>
      </c>
      <c r="AC310" s="31">
        <v>8076</v>
      </c>
      <c r="AD310" s="31">
        <v>0</v>
      </c>
      <c r="AE310" s="31">
        <v>7628</v>
      </c>
      <c r="AF310" s="31">
        <v>21176</v>
      </c>
      <c r="AG310" s="31">
        <v>0</v>
      </c>
      <c r="AH310" s="31">
        <v>0</v>
      </c>
      <c r="AI310">
        <v>391</v>
      </c>
      <c r="AJ310" s="1" t="s">
        <v>330</v>
      </c>
      <c r="AK310" t="s">
        <v>413</v>
      </c>
      <c r="AL310" s="31">
        <v>3522</v>
      </c>
      <c r="AM310" s="31">
        <v>7261</v>
      </c>
      <c r="AN310" s="31">
        <v>4330</v>
      </c>
      <c r="AO310" s="31">
        <v>9059</v>
      </c>
      <c r="AP310" s="31">
        <v>20650</v>
      </c>
      <c r="AQ310" s="31">
        <v>0</v>
      </c>
      <c r="AR310" s="36">
        <v>3.7737573099415203</v>
      </c>
      <c r="AS310" s="31">
        <v>12574</v>
      </c>
      <c r="AT310" s="31">
        <v>8076</v>
      </c>
      <c r="AU310" s="31">
        <v>0</v>
      </c>
    </row>
    <row r="311" spans="1:47" hidden="1" outlineLevel="2" x14ac:dyDescent="0.2">
      <c r="A311">
        <v>929541773</v>
      </c>
      <c r="B311" t="s">
        <v>630</v>
      </c>
      <c r="C311" s="1" t="s">
        <v>330</v>
      </c>
      <c r="D311" t="s">
        <v>414</v>
      </c>
      <c r="E311" s="31">
        <v>1752</v>
      </c>
      <c r="F311" s="31">
        <v>1053</v>
      </c>
      <c r="G311" s="33">
        <v>0</v>
      </c>
      <c r="H311" s="33">
        <v>0.57142999999999999</v>
      </c>
      <c r="I311" s="33">
        <v>0.34286</v>
      </c>
      <c r="J311" s="33">
        <v>0</v>
      </c>
      <c r="K311">
        <v>392</v>
      </c>
      <c r="L311" s="1" t="s">
        <v>330</v>
      </c>
      <c r="M311" t="s">
        <v>414</v>
      </c>
      <c r="N311" s="31">
        <v>14325</v>
      </c>
      <c r="O311" s="32">
        <v>8.1763698630136989</v>
      </c>
      <c r="P311" s="31">
        <v>18</v>
      </c>
      <c r="Q311" s="31">
        <v>0</v>
      </c>
      <c r="R311" s="31">
        <v>2581</v>
      </c>
      <c r="S311" s="32">
        <v>1.4731735159817352</v>
      </c>
      <c r="T311" s="32">
        <v>0.18017452006980803</v>
      </c>
      <c r="U311" s="31">
        <v>19</v>
      </c>
      <c r="V311" s="31">
        <v>67</v>
      </c>
      <c r="W311" s="31">
        <v>3</v>
      </c>
      <c r="X311">
        <v>392</v>
      </c>
      <c r="Y311" s="1" t="s">
        <v>330</v>
      </c>
      <c r="Z311" t="s">
        <v>414</v>
      </c>
      <c r="AA311" s="31">
        <v>1752</v>
      </c>
      <c r="AB311" s="31">
        <v>3890</v>
      </c>
      <c r="AC311" s="31">
        <v>7505</v>
      </c>
      <c r="AD311" s="31">
        <v>0</v>
      </c>
      <c r="AE311" s="31">
        <v>17983</v>
      </c>
      <c r="AF311" s="31">
        <v>29378</v>
      </c>
      <c r="AG311" s="31">
        <v>0</v>
      </c>
      <c r="AH311" s="31">
        <v>0</v>
      </c>
      <c r="AI311">
        <v>392</v>
      </c>
      <c r="AJ311" s="1" t="s">
        <v>330</v>
      </c>
      <c r="AK311" t="s">
        <v>414</v>
      </c>
      <c r="AL311" s="31">
        <v>1752</v>
      </c>
      <c r="AM311" s="31">
        <v>15261</v>
      </c>
      <c r="AN311" s="31">
        <v>4275</v>
      </c>
      <c r="AO311" s="31">
        <v>7477</v>
      </c>
      <c r="AP311" s="31">
        <v>27013</v>
      </c>
      <c r="AQ311" s="31">
        <v>0</v>
      </c>
      <c r="AR311" s="36">
        <v>6.9442159383033415</v>
      </c>
      <c r="AS311" s="31">
        <v>19508</v>
      </c>
      <c r="AT311" s="31">
        <v>7505</v>
      </c>
      <c r="AU311" s="31">
        <v>0</v>
      </c>
    </row>
    <row r="312" spans="1:47" hidden="1" outlineLevel="2" x14ac:dyDescent="0.2">
      <c r="A312">
        <v>929540665</v>
      </c>
      <c r="B312" t="s">
        <v>630</v>
      </c>
      <c r="C312" s="1" t="s">
        <v>330</v>
      </c>
      <c r="D312" t="s">
        <v>415</v>
      </c>
      <c r="E312" s="31">
        <v>3516</v>
      </c>
      <c r="F312" s="31">
        <v>1290</v>
      </c>
      <c r="G312" s="33">
        <v>0</v>
      </c>
      <c r="H312" s="33">
        <v>0.54054000000000002</v>
      </c>
      <c r="I312" s="33">
        <v>0.67567999999999995</v>
      </c>
      <c r="J312" s="33">
        <v>0.27027000000000001</v>
      </c>
      <c r="K312">
        <v>393</v>
      </c>
      <c r="L312" s="1" t="s">
        <v>330</v>
      </c>
      <c r="M312" t="s">
        <v>415</v>
      </c>
      <c r="N312" s="31">
        <v>22748</v>
      </c>
      <c r="O312" s="32">
        <v>6.4698521046643913</v>
      </c>
      <c r="P312" s="31">
        <v>36</v>
      </c>
      <c r="Q312" s="31">
        <v>0</v>
      </c>
      <c r="R312" s="31">
        <v>14270</v>
      </c>
      <c r="S312" s="32">
        <v>4.058589306029579</v>
      </c>
      <c r="T312" s="32">
        <v>0.62730789519957797</v>
      </c>
      <c r="U312" s="31">
        <v>50</v>
      </c>
      <c r="V312" s="31">
        <v>233</v>
      </c>
      <c r="W312" s="31">
        <v>5</v>
      </c>
      <c r="X312">
        <v>393</v>
      </c>
      <c r="Y312" s="1" t="s">
        <v>330</v>
      </c>
      <c r="Z312" t="s">
        <v>415</v>
      </c>
      <c r="AA312" s="31">
        <v>3516</v>
      </c>
      <c r="AB312" s="31">
        <v>3573</v>
      </c>
      <c r="AC312" s="31">
        <v>11996</v>
      </c>
      <c r="AD312" s="31">
        <v>0</v>
      </c>
      <c r="AE312" s="31">
        <v>33823</v>
      </c>
      <c r="AF312" s="31">
        <v>49392</v>
      </c>
      <c r="AG312" s="31">
        <v>451</v>
      </c>
      <c r="AH312" s="31">
        <v>0</v>
      </c>
      <c r="AI312">
        <v>393</v>
      </c>
      <c r="AJ312" s="1" t="s">
        <v>330</v>
      </c>
      <c r="AK312" t="s">
        <v>415</v>
      </c>
      <c r="AL312" s="31">
        <v>3516</v>
      </c>
      <c r="AM312" s="31">
        <v>21718</v>
      </c>
      <c r="AN312" s="31">
        <v>5272</v>
      </c>
      <c r="AO312" s="31">
        <v>13223</v>
      </c>
      <c r="AP312" s="31">
        <v>40213</v>
      </c>
      <c r="AQ312" s="31">
        <v>0</v>
      </c>
      <c r="AR312" s="36">
        <v>11.254687937307585</v>
      </c>
      <c r="AS312" s="31">
        <v>28217</v>
      </c>
      <c r="AT312" s="31">
        <v>11996</v>
      </c>
      <c r="AU312" s="31">
        <v>0</v>
      </c>
    </row>
    <row r="313" spans="1:47" outlineLevel="1" collapsed="1" x14ac:dyDescent="0.2">
      <c r="A313" t="s">
        <v>438</v>
      </c>
      <c r="B313" s="21" t="s">
        <v>841</v>
      </c>
      <c r="D313" t="s">
        <v>631</v>
      </c>
      <c r="E313" s="2">
        <v>88691</v>
      </c>
      <c r="F313" s="2">
        <v>16727</v>
      </c>
      <c r="G313" s="3">
        <v>5.0133299999999998</v>
      </c>
      <c r="H313" s="3">
        <v>4.7532499999999995</v>
      </c>
      <c r="I313" s="54">
        <v>9.1182200000000009</v>
      </c>
      <c r="J313" s="3">
        <v>2.8645499999999999</v>
      </c>
      <c r="M313" t="s">
        <v>631</v>
      </c>
      <c r="N313" s="2">
        <v>232851</v>
      </c>
      <c r="O313" s="3">
        <v>2.6254185881318284</v>
      </c>
      <c r="P313" s="2">
        <v>288</v>
      </c>
      <c r="Q313" s="2">
        <v>0</v>
      </c>
      <c r="R313" s="2">
        <v>136155</v>
      </c>
      <c r="S313" s="3">
        <v>1.5351614030735925</v>
      </c>
      <c r="T313" s="3">
        <v>0.58473014932295764</v>
      </c>
      <c r="U313" s="2">
        <v>660</v>
      </c>
      <c r="V313" s="2">
        <v>2188</v>
      </c>
      <c r="W313" s="2">
        <v>51</v>
      </c>
      <c r="Z313" t="s">
        <v>631</v>
      </c>
      <c r="AA313" s="2">
        <v>88691</v>
      </c>
      <c r="AB313" s="4">
        <v>108978</v>
      </c>
      <c r="AC313" s="4">
        <v>418854</v>
      </c>
      <c r="AD313" s="4">
        <v>7609</v>
      </c>
      <c r="AE313" s="4">
        <v>654691</v>
      </c>
      <c r="AF313" s="2">
        <v>1190132</v>
      </c>
      <c r="AG313" s="2">
        <v>1451</v>
      </c>
      <c r="AH313" s="2">
        <v>6743</v>
      </c>
      <c r="AK313" t="s">
        <v>631</v>
      </c>
      <c r="AL313" s="2">
        <v>88691</v>
      </c>
      <c r="AM313" s="2">
        <v>693713</v>
      </c>
      <c r="AN313" s="2">
        <v>116899</v>
      </c>
      <c r="AO313" s="2">
        <v>503530</v>
      </c>
      <c r="AP313" s="2">
        <v>1314142</v>
      </c>
      <c r="AQ313" s="2">
        <v>552</v>
      </c>
      <c r="AR313" s="44">
        <v>14.817084033329198</v>
      </c>
      <c r="AS313" s="2">
        <v>915466</v>
      </c>
      <c r="AT313" s="2">
        <v>391933</v>
      </c>
      <c r="AU313" s="2">
        <v>6743</v>
      </c>
    </row>
    <row r="314" spans="1:47" hidden="1" outlineLevel="2" x14ac:dyDescent="0.2">
      <c r="A314">
        <v>908560105</v>
      </c>
      <c r="B314" t="s">
        <v>874</v>
      </c>
      <c r="C314" s="1" t="s">
        <v>328</v>
      </c>
      <c r="D314" t="s">
        <v>875</v>
      </c>
      <c r="E314" s="31">
        <v>0</v>
      </c>
      <c r="F314" s="31">
        <v>1007</v>
      </c>
      <c r="G314" s="33">
        <v>0.2</v>
      </c>
      <c r="H314" s="33">
        <v>0</v>
      </c>
      <c r="I314" s="33">
        <v>3.2285699999999999</v>
      </c>
      <c r="J314" s="33">
        <v>0</v>
      </c>
      <c r="K314">
        <v>401</v>
      </c>
      <c r="L314" s="1" t="s">
        <v>328</v>
      </c>
      <c r="M314" t="s">
        <v>875</v>
      </c>
      <c r="N314" s="31">
        <v>0</v>
      </c>
      <c r="O314" s="32">
        <v>0</v>
      </c>
      <c r="P314" s="31">
        <v>0</v>
      </c>
      <c r="Q314" s="31">
        <v>0</v>
      </c>
      <c r="R314" s="31">
        <v>19344</v>
      </c>
      <c r="S314" s="32">
        <v>0</v>
      </c>
      <c r="T314" s="32">
        <v>0</v>
      </c>
      <c r="U314" s="31">
        <v>0</v>
      </c>
      <c r="V314" s="31">
        <v>0</v>
      </c>
      <c r="W314" s="31">
        <v>0</v>
      </c>
      <c r="X314">
        <v>401</v>
      </c>
      <c r="Y314" s="1" t="s">
        <v>328</v>
      </c>
      <c r="Z314" t="s">
        <v>875</v>
      </c>
      <c r="AA314" s="31">
        <v>0</v>
      </c>
      <c r="AB314" s="31">
        <v>122132</v>
      </c>
      <c r="AC314" s="31">
        <v>58571</v>
      </c>
      <c r="AD314" s="31">
        <v>0</v>
      </c>
      <c r="AE314" s="31">
        <v>7058</v>
      </c>
      <c r="AF314" s="31">
        <v>187761</v>
      </c>
      <c r="AG314" s="31">
        <v>0</v>
      </c>
      <c r="AH314" s="31">
        <v>0</v>
      </c>
      <c r="AI314">
        <v>401</v>
      </c>
      <c r="AJ314" s="1" t="s">
        <v>328</v>
      </c>
      <c r="AK314" t="s">
        <v>875</v>
      </c>
      <c r="AL314" s="31">
        <v>0</v>
      </c>
      <c r="AM314" s="31">
        <v>104595</v>
      </c>
      <c r="AN314" s="31">
        <v>18689</v>
      </c>
      <c r="AO314" s="31">
        <v>53890</v>
      </c>
      <c r="AP314" s="31">
        <v>177174</v>
      </c>
      <c r="AQ314" s="31">
        <v>0</v>
      </c>
      <c r="AR314" s="36">
        <v>1.4506763174270461</v>
      </c>
      <c r="AS314" s="31">
        <v>118603</v>
      </c>
      <c r="AT314" s="31">
        <v>58571</v>
      </c>
      <c r="AU314" s="31">
        <v>0</v>
      </c>
    </row>
    <row r="315" spans="1:47" hidden="1" outlineLevel="2" x14ac:dyDescent="0.2">
      <c r="A315">
        <v>908560783</v>
      </c>
      <c r="B315" t="s">
        <v>874</v>
      </c>
      <c r="C315" s="1" t="s">
        <v>330</v>
      </c>
      <c r="D315" t="s">
        <v>777</v>
      </c>
      <c r="E315" s="31">
        <v>19008</v>
      </c>
      <c r="F315" s="31">
        <v>4500</v>
      </c>
      <c r="G315" s="33">
        <v>0.25713999999999998</v>
      </c>
      <c r="H315" s="33">
        <v>0</v>
      </c>
      <c r="I315" s="33">
        <v>3.3714300000000001</v>
      </c>
      <c r="J315" s="33">
        <v>0.28571000000000002</v>
      </c>
      <c r="K315">
        <v>402</v>
      </c>
      <c r="L315" s="1" t="s">
        <v>330</v>
      </c>
      <c r="M315" t="s">
        <v>777</v>
      </c>
      <c r="N315" s="31">
        <v>30632</v>
      </c>
      <c r="O315" s="32">
        <v>1.6115319865319866</v>
      </c>
      <c r="P315" s="31">
        <v>44</v>
      </c>
      <c r="Q315" s="31">
        <v>0</v>
      </c>
      <c r="R315" s="31">
        <v>19583</v>
      </c>
      <c r="S315" s="32">
        <v>1.0302504208754208</v>
      </c>
      <c r="T315" s="32">
        <v>0.63929877252546352</v>
      </c>
      <c r="U315" s="31">
        <v>131</v>
      </c>
      <c r="V315" s="31">
        <v>262</v>
      </c>
      <c r="W315" s="31">
        <v>9</v>
      </c>
      <c r="X315">
        <v>402</v>
      </c>
      <c r="Y315" s="1" t="s">
        <v>330</v>
      </c>
      <c r="Z315" t="s">
        <v>777</v>
      </c>
      <c r="AA315" s="31">
        <v>19008</v>
      </c>
      <c r="AB315" s="31">
        <v>15560</v>
      </c>
      <c r="AC315" s="31">
        <v>32812</v>
      </c>
      <c r="AD315" s="31">
        <v>3095</v>
      </c>
      <c r="AE315" s="31">
        <v>74535</v>
      </c>
      <c r="AF315" s="31">
        <v>126002</v>
      </c>
      <c r="AG315" s="31">
        <v>200</v>
      </c>
      <c r="AH315" s="31">
        <v>1895</v>
      </c>
      <c r="AI315">
        <v>402</v>
      </c>
      <c r="AJ315" s="1" t="s">
        <v>330</v>
      </c>
      <c r="AK315" t="s">
        <v>777</v>
      </c>
      <c r="AL315" s="31">
        <v>19008</v>
      </c>
      <c r="AM315" s="31">
        <v>96183</v>
      </c>
      <c r="AN315" s="31">
        <v>15887</v>
      </c>
      <c r="AO315" s="31">
        <v>59294</v>
      </c>
      <c r="AP315" s="31">
        <v>171364</v>
      </c>
      <c r="AQ315" s="31">
        <v>0</v>
      </c>
      <c r="AR315" s="36">
        <v>11.013110539845758</v>
      </c>
      <c r="AS315" s="31">
        <v>135457</v>
      </c>
      <c r="AT315" s="31">
        <v>32812</v>
      </c>
      <c r="AU315" s="31">
        <v>3095</v>
      </c>
    </row>
    <row r="316" spans="1:47" hidden="1" outlineLevel="2" x14ac:dyDescent="0.2">
      <c r="A316">
        <v>908561233</v>
      </c>
      <c r="B316" t="s">
        <v>874</v>
      </c>
      <c r="C316" s="1" t="s">
        <v>330</v>
      </c>
      <c r="D316" t="s">
        <v>778</v>
      </c>
      <c r="E316" s="31">
        <v>39320</v>
      </c>
      <c r="F316" s="31">
        <v>8149</v>
      </c>
      <c r="G316" s="33">
        <v>1.31429</v>
      </c>
      <c r="H316" s="33">
        <v>0</v>
      </c>
      <c r="I316" s="33">
        <v>6.82857</v>
      </c>
      <c r="J316" s="33">
        <v>0.57142999999999999</v>
      </c>
      <c r="K316">
        <v>403</v>
      </c>
      <c r="L316" s="1" t="s">
        <v>330</v>
      </c>
      <c r="M316" t="s">
        <v>778</v>
      </c>
      <c r="N316" s="31">
        <v>79897</v>
      </c>
      <c r="O316" s="32">
        <v>2.0319684638860629</v>
      </c>
      <c r="P316" s="31">
        <v>129</v>
      </c>
      <c r="Q316" s="31">
        <v>1</v>
      </c>
      <c r="R316" s="31">
        <v>44833</v>
      </c>
      <c r="S316" s="32">
        <v>1.1402085452695829</v>
      </c>
      <c r="T316" s="32">
        <v>0.56113496126262563</v>
      </c>
      <c r="U316" s="31">
        <v>1149</v>
      </c>
      <c r="V316" s="31">
        <v>695</v>
      </c>
      <c r="W316" s="31">
        <v>24</v>
      </c>
      <c r="X316">
        <v>403</v>
      </c>
      <c r="Y316" s="1" t="s">
        <v>330</v>
      </c>
      <c r="Z316" t="s">
        <v>778</v>
      </c>
      <c r="AA316" s="31">
        <v>39320</v>
      </c>
      <c r="AB316" s="31">
        <v>78308</v>
      </c>
      <c r="AC316" s="31">
        <v>64787</v>
      </c>
      <c r="AD316" s="31">
        <v>55037</v>
      </c>
      <c r="AE316" s="31">
        <v>12090</v>
      </c>
      <c r="AF316" s="31">
        <v>210222</v>
      </c>
      <c r="AG316" s="31">
        <v>1300</v>
      </c>
      <c r="AH316" s="31">
        <v>55037</v>
      </c>
      <c r="AI316">
        <v>403</v>
      </c>
      <c r="AJ316" s="1" t="s">
        <v>330</v>
      </c>
      <c r="AK316" t="s">
        <v>778</v>
      </c>
      <c r="AL316" s="31">
        <v>39320</v>
      </c>
      <c r="AM316" s="31">
        <v>136657</v>
      </c>
      <c r="AN316" s="31">
        <v>23797</v>
      </c>
      <c r="AO316" s="31">
        <v>25951</v>
      </c>
      <c r="AP316" s="31">
        <v>186405</v>
      </c>
      <c r="AQ316" s="31">
        <v>0</v>
      </c>
      <c r="AR316" s="36">
        <v>2.380408131991623</v>
      </c>
      <c r="AS316" s="31">
        <v>66581</v>
      </c>
      <c r="AT316" s="31">
        <v>64787</v>
      </c>
      <c r="AU316" s="31">
        <v>55037</v>
      </c>
    </row>
    <row r="317" spans="1:47" hidden="1" outlineLevel="2" x14ac:dyDescent="0.2">
      <c r="A317">
        <v>908561503</v>
      </c>
      <c r="B317" t="s">
        <v>874</v>
      </c>
      <c r="C317" s="1" t="s">
        <v>330</v>
      </c>
      <c r="D317" t="s">
        <v>779</v>
      </c>
      <c r="E317" s="31">
        <v>13137</v>
      </c>
      <c r="F317" s="31">
        <v>2270</v>
      </c>
      <c r="G317" s="33">
        <v>0</v>
      </c>
      <c r="H317" s="33">
        <v>1</v>
      </c>
      <c r="I317" s="33">
        <v>1.94286</v>
      </c>
      <c r="J317" s="33">
        <v>0</v>
      </c>
      <c r="K317">
        <v>404</v>
      </c>
      <c r="L317" s="1" t="s">
        <v>330</v>
      </c>
      <c r="M317" t="s">
        <v>779</v>
      </c>
      <c r="N317" s="31">
        <v>25790</v>
      </c>
      <c r="O317" s="32">
        <v>1.9631574941006318</v>
      </c>
      <c r="P317" s="31">
        <v>44</v>
      </c>
      <c r="Q317" s="31">
        <v>0</v>
      </c>
      <c r="R317" s="31">
        <v>10951</v>
      </c>
      <c r="S317" s="32">
        <v>0.83359975641318418</v>
      </c>
      <c r="T317" s="32">
        <v>0.42462194649088791</v>
      </c>
      <c r="U317" s="31">
        <v>119</v>
      </c>
      <c r="V317" s="31">
        <v>255</v>
      </c>
      <c r="W317" s="31">
        <v>11</v>
      </c>
      <c r="X317">
        <v>404</v>
      </c>
      <c r="Y317" s="1" t="s">
        <v>330</v>
      </c>
      <c r="Z317" t="s">
        <v>779</v>
      </c>
      <c r="AA317" s="31">
        <v>13137</v>
      </c>
      <c r="AB317" s="31">
        <v>26882</v>
      </c>
      <c r="AC317" s="31">
        <v>23129</v>
      </c>
      <c r="AD317" s="31">
        <v>0</v>
      </c>
      <c r="AE317" s="31">
        <v>28813</v>
      </c>
      <c r="AF317" s="31">
        <v>78824</v>
      </c>
      <c r="AG317" s="31">
        <v>0</v>
      </c>
      <c r="AH317" s="31">
        <v>0</v>
      </c>
      <c r="AI317">
        <v>404</v>
      </c>
      <c r="AJ317" s="1" t="s">
        <v>330</v>
      </c>
      <c r="AK317" t="s">
        <v>779</v>
      </c>
      <c r="AL317" s="31">
        <v>13137</v>
      </c>
      <c r="AM317" s="31">
        <v>61924</v>
      </c>
      <c r="AN317" s="31">
        <v>13634</v>
      </c>
      <c r="AO317" s="31">
        <v>27809</v>
      </c>
      <c r="AP317" s="31">
        <v>103367</v>
      </c>
      <c r="AQ317" s="31">
        <v>0</v>
      </c>
      <c r="AR317" s="36">
        <v>3.8452124097909381</v>
      </c>
      <c r="AS317" s="31">
        <v>80238</v>
      </c>
      <c r="AT317" s="31">
        <v>23129</v>
      </c>
      <c r="AU317" s="31">
        <v>0</v>
      </c>
    </row>
    <row r="318" spans="1:47" outlineLevel="1" collapsed="1" x14ac:dyDescent="0.2">
      <c r="A318" t="s">
        <v>439</v>
      </c>
      <c r="B318" s="21" t="s">
        <v>842</v>
      </c>
      <c r="D318" t="s">
        <v>875</v>
      </c>
      <c r="E318" s="2">
        <v>71465</v>
      </c>
      <c r="F318" s="2">
        <v>15926</v>
      </c>
      <c r="G318" s="3">
        <v>1.7714300000000001</v>
      </c>
      <c r="H318" s="3">
        <v>1</v>
      </c>
      <c r="I318" s="54">
        <v>15.37143</v>
      </c>
      <c r="J318" s="3">
        <v>0.85714000000000001</v>
      </c>
      <c r="M318" t="s">
        <v>875</v>
      </c>
      <c r="N318" s="2">
        <v>136319</v>
      </c>
      <c r="O318" s="3">
        <v>1.9074931784789757</v>
      </c>
      <c r="P318" s="2">
        <v>217</v>
      </c>
      <c r="Q318" s="2">
        <v>1</v>
      </c>
      <c r="R318" s="2">
        <v>94711</v>
      </c>
      <c r="S318" s="3">
        <v>1.3252781081648359</v>
      </c>
      <c r="T318" s="3">
        <v>0.69477475627021912</v>
      </c>
      <c r="U318" s="2">
        <v>1399</v>
      </c>
      <c r="V318" s="2">
        <v>1212</v>
      </c>
      <c r="W318" s="2">
        <v>44</v>
      </c>
      <c r="Z318" t="s">
        <v>875</v>
      </c>
      <c r="AA318" s="2">
        <v>71465</v>
      </c>
      <c r="AB318" s="13">
        <v>242882</v>
      </c>
      <c r="AC318" s="13">
        <v>179299</v>
      </c>
      <c r="AD318" s="13">
        <v>58132</v>
      </c>
      <c r="AE318" s="13">
        <v>122496</v>
      </c>
      <c r="AF318" s="2">
        <v>602809</v>
      </c>
      <c r="AG318" s="2">
        <v>1500</v>
      </c>
      <c r="AH318" s="2">
        <v>56932</v>
      </c>
      <c r="AK318" t="s">
        <v>875</v>
      </c>
      <c r="AL318" s="2">
        <v>71465</v>
      </c>
      <c r="AM318" s="2">
        <v>399359</v>
      </c>
      <c r="AN318" s="2">
        <v>72007</v>
      </c>
      <c r="AO318" s="2">
        <v>166944</v>
      </c>
      <c r="AP318" s="2">
        <v>638310</v>
      </c>
      <c r="AQ318" s="2">
        <v>0</v>
      </c>
      <c r="AR318" s="44">
        <v>8.9317847897572236</v>
      </c>
      <c r="AS318" s="2">
        <v>400879</v>
      </c>
      <c r="AT318" s="2">
        <v>179299</v>
      </c>
      <c r="AU318" s="2">
        <v>58132</v>
      </c>
    </row>
    <row r="319" spans="1:47" hidden="1" outlineLevel="2" x14ac:dyDescent="0.2">
      <c r="A319">
        <v>909530035</v>
      </c>
      <c r="B319" t="s">
        <v>382</v>
      </c>
      <c r="C319" s="1" t="s">
        <v>328</v>
      </c>
      <c r="D319" t="s">
        <v>624</v>
      </c>
      <c r="E319" s="31">
        <v>12947</v>
      </c>
      <c r="F319" s="31">
        <v>0</v>
      </c>
      <c r="G319" s="33">
        <v>0</v>
      </c>
      <c r="H319" s="33">
        <v>0</v>
      </c>
      <c r="I319" s="33">
        <v>0</v>
      </c>
      <c r="J319" s="33">
        <v>0</v>
      </c>
      <c r="K319">
        <v>408</v>
      </c>
      <c r="L319" s="1" t="s">
        <v>328</v>
      </c>
      <c r="M319" t="s">
        <v>624</v>
      </c>
      <c r="N319" s="31">
        <v>0</v>
      </c>
      <c r="O319" s="32">
        <v>0</v>
      </c>
      <c r="P319" s="31">
        <v>0</v>
      </c>
      <c r="Q319" s="31">
        <v>0</v>
      </c>
      <c r="R319" s="31">
        <v>0</v>
      </c>
      <c r="S319" s="32">
        <v>0</v>
      </c>
      <c r="T319" s="32">
        <v>0</v>
      </c>
      <c r="U319" s="31">
        <v>0</v>
      </c>
      <c r="V319" s="31">
        <v>0</v>
      </c>
      <c r="W319" s="31">
        <v>0</v>
      </c>
      <c r="X319">
        <v>408</v>
      </c>
      <c r="Y319" s="1" t="s">
        <v>328</v>
      </c>
      <c r="Z319" t="s">
        <v>624</v>
      </c>
      <c r="AA319" s="31">
        <v>12947</v>
      </c>
      <c r="AB319" s="31">
        <v>0</v>
      </c>
      <c r="AC319" s="31">
        <v>0</v>
      </c>
      <c r="AD319" s="31">
        <v>0</v>
      </c>
      <c r="AE319" s="31">
        <v>0</v>
      </c>
      <c r="AF319" s="31">
        <v>0</v>
      </c>
      <c r="AG319" s="31">
        <v>0</v>
      </c>
      <c r="AH319" s="31">
        <v>0</v>
      </c>
      <c r="AI319">
        <v>408</v>
      </c>
      <c r="AJ319" s="1" t="s">
        <v>328</v>
      </c>
      <c r="AK319" t="s">
        <v>624</v>
      </c>
      <c r="AL319" s="31">
        <v>12761</v>
      </c>
      <c r="AM319" s="31">
        <v>0</v>
      </c>
      <c r="AN319" s="31">
        <v>0</v>
      </c>
      <c r="AO319" s="31">
        <v>0</v>
      </c>
      <c r="AP319" s="31">
        <v>0</v>
      </c>
      <c r="AQ319" s="31">
        <v>0</v>
      </c>
      <c r="AR319" s="36">
        <v>0</v>
      </c>
      <c r="AS319" s="31">
        <v>0</v>
      </c>
      <c r="AT319" s="31">
        <v>0</v>
      </c>
      <c r="AU319" s="31">
        <v>0</v>
      </c>
    </row>
    <row r="320" spans="1:47" hidden="1" outlineLevel="2" x14ac:dyDescent="0.2">
      <c r="A320">
        <v>917590063</v>
      </c>
      <c r="B320" t="s">
        <v>382</v>
      </c>
      <c r="C320" s="1" t="s">
        <v>330</v>
      </c>
      <c r="D320" t="s">
        <v>383</v>
      </c>
      <c r="E320" s="31">
        <v>4003</v>
      </c>
      <c r="F320" s="31">
        <v>2885</v>
      </c>
      <c r="G320" s="33">
        <v>0</v>
      </c>
      <c r="H320" s="33">
        <v>1</v>
      </c>
      <c r="I320" s="33">
        <v>0.54286000000000001</v>
      </c>
      <c r="J320" s="33">
        <v>0.11429</v>
      </c>
      <c r="K320">
        <v>409</v>
      </c>
      <c r="L320" s="1" t="s">
        <v>330</v>
      </c>
      <c r="M320" t="s">
        <v>383</v>
      </c>
      <c r="N320" s="31">
        <v>17151</v>
      </c>
      <c r="O320" s="32">
        <v>4.2845365975518357</v>
      </c>
      <c r="P320" s="31">
        <v>21</v>
      </c>
      <c r="Q320" s="31">
        <v>0</v>
      </c>
      <c r="R320" s="31">
        <v>10833</v>
      </c>
      <c r="S320" s="32">
        <v>2.7062203347489384</v>
      </c>
      <c r="T320" s="32">
        <v>0.63162497813538565</v>
      </c>
      <c r="U320" s="31">
        <v>52</v>
      </c>
      <c r="V320" s="31">
        <v>121</v>
      </c>
      <c r="W320" s="31">
        <v>4</v>
      </c>
      <c r="X320">
        <v>409</v>
      </c>
      <c r="Y320" s="1" t="s">
        <v>330</v>
      </c>
      <c r="Z320" t="s">
        <v>383</v>
      </c>
      <c r="AA320" s="31">
        <v>4003</v>
      </c>
      <c r="AB320" s="31">
        <v>21926</v>
      </c>
      <c r="AC320" s="31">
        <v>15816</v>
      </c>
      <c r="AD320" s="31">
        <v>0</v>
      </c>
      <c r="AE320" s="31">
        <v>66640</v>
      </c>
      <c r="AF320" s="31">
        <v>104382</v>
      </c>
      <c r="AG320" s="31" t="s">
        <v>1032</v>
      </c>
      <c r="AH320" s="31">
        <v>0</v>
      </c>
      <c r="AI320">
        <v>409</v>
      </c>
      <c r="AJ320" s="1" t="s">
        <v>330</v>
      </c>
      <c r="AK320" t="s">
        <v>383</v>
      </c>
      <c r="AL320" s="31">
        <v>4003</v>
      </c>
      <c r="AM320" s="31">
        <v>49113</v>
      </c>
      <c r="AN320" s="31">
        <v>15300</v>
      </c>
      <c r="AO320" s="31">
        <v>36589</v>
      </c>
      <c r="AP320" s="31">
        <v>101002</v>
      </c>
      <c r="AQ320" s="31">
        <v>0</v>
      </c>
      <c r="AR320" s="36">
        <v>4.606494572653471</v>
      </c>
      <c r="AS320" s="31">
        <v>85186</v>
      </c>
      <c r="AT320" s="31">
        <v>15816</v>
      </c>
      <c r="AU320" s="31">
        <v>0</v>
      </c>
    </row>
    <row r="321" spans="1:47" hidden="1" outlineLevel="2" x14ac:dyDescent="0.2">
      <c r="A321">
        <v>917590363</v>
      </c>
      <c r="B321" t="s">
        <v>382</v>
      </c>
      <c r="C321" s="1" t="s">
        <v>330</v>
      </c>
      <c r="D321" t="s">
        <v>384</v>
      </c>
      <c r="E321" s="31">
        <v>3688</v>
      </c>
      <c r="F321" s="31">
        <v>610</v>
      </c>
      <c r="G321" s="33">
        <v>0</v>
      </c>
      <c r="H321" s="33">
        <v>0.68571000000000004</v>
      </c>
      <c r="I321" s="33">
        <v>0.85714000000000001</v>
      </c>
      <c r="J321" s="33">
        <v>0</v>
      </c>
      <c r="K321">
        <v>410</v>
      </c>
      <c r="L321" s="1" t="s">
        <v>330</v>
      </c>
      <c r="M321" t="s">
        <v>384</v>
      </c>
      <c r="N321" s="31">
        <v>15265</v>
      </c>
      <c r="O321" s="32">
        <v>4.1390997830802601</v>
      </c>
      <c r="P321" s="31">
        <v>19</v>
      </c>
      <c r="Q321" s="31">
        <v>0</v>
      </c>
      <c r="R321" s="31">
        <v>6668</v>
      </c>
      <c r="S321" s="32">
        <v>1.8080260303687636</v>
      </c>
      <c r="T321" s="32">
        <v>0.43681624631509991</v>
      </c>
      <c r="U321" s="31">
        <v>3</v>
      </c>
      <c r="V321" s="31">
        <v>0</v>
      </c>
      <c r="W321" s="31">
        <v>6</v>
      </c>
      <c r="X321">
        <v>410</v>
      </c>
      <c r="Y321" s="1" t="s">
        <v>330</v>
      </c>
      <c r="Z321" t="s">
        <v>384</v>
      </c>
      <c r="AA321" s="31">
        <v>3688</v>
      </c>
      <c r="AB321" s="31">
        <v>17410</v>
      </c>
      <c r="AC321" s="31">
        <v>14192</v>
      </c>
      <c r="AD321" s="31">
        <v>0</v>
      </c>
      <c r="AE321" s="31">
        <v>28445</v>
      </c>
      <c r="AF321" s="31">
        <v>60047</v>
      </c>
      <c r="AG321" s="31">
        <v>0</v>
      </c>
      <c r="AH321" s="31">
        <v>0</v>
      </c>
      <c r="AI321">
        <v>410</v>
      </c>
      <c r="AJ321" s="1" t="s">
        <v>330</v>
      </c>
      <c r="AK321" t="s">
        <v>384</v>
      </c>
      <c r="AL321" s="31">
        <v>3688</v>
      </c>
      <c r="AM321" s="31">
        <v>48345</v>
      </c>
      <c r="AN321" s="31">
        <v>6425</v>
      </c>
      <c r="AO321" s="31">
        <v>19527</v>
      </c>
      <c r="AP321" s="31">
        <v>74297</v>
      </c>
      <c r="AQ321" s="31">
        <v>0</v>
      </c>
      <c r="AR321" s="36">
        <v>4.2674899483055713</v>
      </c>
      <c r="AS321" s="31">
        <v>60105</v>
      </c>
      <c r="AT321" s="31">
        <v>14192</v>
      </c>
      <c r="AU321" s="31">
        <v>0</v>
      </c>
    </row>
    <row r="322" spans="1:47" hidden="1" outlineLevel="2" x14ac:dyDescent="0.2">
      <c r="A322">
        <v>917591143</v>
      </c>
      <c r="B322" t="s">
        <v>382</v>
      </c>
      <c r="C322" s="1" t="s">
        <v>330</v>
      </c>
      <c r="D322" t="s">
        <v>71</v>
      </c>
      <c r="E322" s="31">
        <v>11499</v>
      </c>
      <c r="F322" s="31">
        <v>4107</v>
      </c>
      <c r="G322" s="33">
        <v>1.14286</v>
      </c>
      <c r="H322" s="33">
        <v>0</v>
      </c>
      <c r="I322" s="33">
        <v>4.2857099999999999</v>
      </c>
      <c r="J322" s="33">
        <v>0</v>
      </c>
      <c r="K322">
        <v>411</v>
      </c>
      <c r="L322" s="1" t="s">
        <v>330</v>
      </c>
      <c r="M322" t="s">
        <v>71</v>
      </c>
      <c r="N322" s="31">
        <v>62822</v>
      </c>
      <c r="O322" s="32">
        <v>5.4632576745803982</v>
      </c>
      <c r="P322" s="31">
        <v>57</v>
      </c>
      <c r="Q322" s="31">
        <v>0</v>
      </c>
      <c r="R322" s="31">
        <v>54265</v>
      </c>
      <c r="S322" s="32">
        <v>4.7191060092181925</v>
      </c>
      <c r="T322" s="32">
        <v>0.86378975518130596</v>
      </c>
      <c r="U322" s="31">
        <v>199</v>
      </c>
      <c r="V322" s="31">
        <v>46</v>
      </c>
      <c r="W322" s="31">
        <v>10</v>
      </c>
      <c r="X322">
        <v>411</v>
      </c>
      <c r="Y322" s="1" t="s">
        <v>330</v>
      </c>
      <c r="Z322" t="s">
        <v>71</v>
      </c>
      <c r="AA322" s="31">
        <v>11499</v>
      </c>
      <c r="AB322" s="31">
        <v>22905</v>
      </c>
      <c r="AC322" s="31">
        <v>35719</v>
      </c>
      <c r="AD322" s="31">
        <v>0</v>
      </c>
      <c r="AE322" s="31">
        <v>318179</v>
      </c>
      <c r="AF322" s="31">
        <v>376803</v>
      </c>
      <c r="AG322" s="31" t="s">
        <v>1032</v>
      </c>
      <c r="AH322" s="31">
        <v>0</v>
      </c>
      <c r="AI322">
        <v>411</v>
      </c>
      <c r="AJ322" s="1" t="s">
        <v>330</v>
      </c>
      <c r="AK322" t="s">
        <v>71</v>
      </c>
      <c r="AL322" s="31">
        <v>11499</v>
      </c>
      <c r="AM322" s="31">
        <v>189265</v>
      </c>
      <c r="AN322" s="31">
        <v>58651</v>
      </c>
      <c r="AO322" s="31">
        <v>108584</v>
      </c>
      <c r="AP322" s="31">
        <v>356500</v>
      </c>
      <c r="AQ322" s="31">
        <v>0</v>
      </c>
      <c r="AR322" s="36">
        <v>15.564287273521066</v>
      </c>
      <c r="AS322" s="31">
        <v>320781</v>
      </c>
      <c r="AT322" s="31">
        <v>35719</v>
      </c>
      <c r="AU322" s="31">
        <v>0</v>
      </c>
    </row>
    <row r="323" spans="1:47" hidden="1" outlineLevel="2" x14ac:dyDescent="0.2">
      <c r="A323">
        <v>917590543</v>
      </c>
      <c r="B323" t="s">
        <v>382</v>
      </c>
      <c r="C323" s="1" t="s">
        <v>330</v>
      </c>
      <c r="D323" t="s">
        <v>385</v>
      </c>
      <c r="E323" s="31">
        <v>1712</v>
      </c>
      <c r="F323" s="31">
        <v>651</v>
      </c>
      <c r="G323" s="33">
        <v>0</v>
      </c>
      <c r="H323" s="33">
        <v>0.59740000000000004</v>
      </c>
      <c r="I323" s="33">
        <v>0.75324999999999998</v>
      </c>
      <c r="J323" s="33">
        <v>5.1950000000000003E-2</v>
      </c>
      <c r="K323">
        <v>412</v>
      </c>
      <c r="L323" s="1" t="s">
        <v>330</v>
      </c>
      <c r="M323" t="s">
        <v>385</v>
      </c>
      <c r="N323" s="31">
        <v>13800</v>
      </c>
      <c r="O323" s="32">
        <v>8.0607476635514015</v>
      </c>
      <c r="P323" s="31">
        <v>25</v>
      </c>
      <c r="Q323" s="31">
        <v>0</v>
      </c>
      <c r="R323" s="31">
        <v>6342</v>
      </c>
      <c r="S323" s="32">
        <v>3.7044392523364484</v>
      </c>
      <c r="T323" s="32">
        <v>0.45956521739130435</v>
      </c>
      <c r="U323" s="31">
        <v>33</v>
      </c>
      <c r="V323" s="31">
        <v>22</v>
      </c>
      <c r="W323" s="31">
        <v>3</v>
      </c>
      <c r="X323">
        <v>412</v>
      </c>
      <c r="Y323" s="1" t="s">
        <v>330</v>
      </c>
      <c r="Z323" t="s">
        <v>385</v>
      </c>
      <c r="AA323" s="31">
        <v>1712</v>
      </c>
      <c r="AB323" s="31">
        <v>8425</v>
      </c>
      <c r="AC323" s="31">
        <v>15584</v>
      </c>
      <c r="AD323" s="31">
        <v>0</v>
      </c>
      <c r="AE323" s="31">
        <v>95060</v>
      </c>
      <c r="AF323" s="31">
        <v>119069</v>
      </c>
      <c r="AG323" s="31">
        <v>0</v>
      </c>
      <c r="AH323" s="31">
        <v>0</v>
      </c>
      <c r="AI323">
        <v>412</v>
      </c>
      <c r="AJ323" s="1" t="s">
        <v>330</v>
      </c>
      <c r="AK323" t="s">
        <v>385</v>
      </c>
      <c r="AL323" s="31">
        <v>1712</v>
      </c>
      <c r="AM323" s="31">
        <v>43941</v>
      </c>
      <c r="AN323" s="31">
        <v>11027</v>
      </c>
      <c r="AO323" s="31">
        <v>43920</v>
      </c>
      <c r="AP323" s="31">
        <v>98888</v>
      </c>
      <c r="AQ323" s="31">
        <v>0</v>
      </c>
      <c r="AR323" s="36">
        <v>11.737448071216617</v>
      </c>
      <c r="AS323" s="31">
        <v>83304</v>
      </c>
      <c r="AT323" s="31">
        <v>15584</v>
      </c>
      <c r="AU323" s="31">
        <v>0</v>
      </c>
    </row>
    <row r="324" spans="1:47" hidden="1" outlineLevel="2" x14ac:dyDescent="0.2">
      <c r="A324">
        <v>917590693</v>
      </c>
      <c r="B324" t="s">
        <v>382</v>
      </c>
      <c r="C324" s="1" t="s">
        <v>330</v>
      </c>
      <c r="D324" t="s">
        <v>108</v>
      </c>
      <c r="E324" s="31">
        <v>6021</v>
      </c>
      <c r="F324" s="31">
        <v>3191</v>
      </c>
      <c r="G324" s="33">
        <v>0</v>
      </c>
      <c r="H324" s="33">
        <v>1</v>
      </c>
      <c r="I324" s="33">
        <v>0.6</v>
      </c>
      <c r="J324" s="33">
        <v>0.48570999999999998</v>
      </c>
      <c r="K324">
        <v>413</v>
      </c>
      <c r="L324" s="1" t="s">
        <v>330</v>
      </c>
      <c r="M324" t="s">
        <v>108</v>
      </c>
      <c r="N324" s="31">
        <v>17539</v>
      </c>
      <c r="O324" s="32">
        <v>2.9129712672313568</v>
      </c>
      <c r="P324" s="31">
        <v>45</v>
      </c>
      <c r="Q324" s="31">
        <v>0</v>
      </c>
      <c r="R324" s="31">
        <v>19719</v>
      </c>
      <c r="S324" s="32">
        <v>3.275037369207773</v>
      </c>
      <c r="T324" s="32">
        <v>1.1242944295569872</v>
      </c>
      <c r="U324" s="31">
        <v>80</v>
      </c>
      <c r="V324" s="31">
        <v>212</v>
      </c>
      <c r="W324" s="31">
        <v>8</v>
      </c>
      <c r="X324">
        <v>413</v>
      </c>
      <c r="Y324" s="1" t="s">
        <v>330</v>
      </c>
      <c r="Z324" t="s">
        <v>108</v>
      </c>
      <c r="AA324" s="31">
        <v>6021</v>
      </c>
      <c r="AB324" s="31">
        <v>30929</v>
      </c>
      <c r="AC324" s="31">
        <v>15178</v>
      </c>
      <c r="AD324" s="31">
        <v>0</v>
      </c>
      <c r="AE324" s="31">
        <v>19356</v>
      </c>
      <c r="AF324" s="31">
        <v>65463</v>
      </c>
      <c r="AG324" s="31">
        <v>0</v>
      </c>
      <c r="AH324" s="31">
        <v>0</v>
      </c>
      <c r="AI324">
        <v>413</v>
      </c>
      <c r="AJ324" s="1" t="s">
        <v>330</v>
      </c>
      <c r="AK324" t="s">
        <v>108</v>
      </c>
      <c r="AL324" s="31">
        <v>6021</v>
      </c>
      <c r="AM324" s="31">
        <v>38300</v>
      </c>
      <c r="AN324" s="31">
        <v>9666</v>
      </c>
      <c r="AO324" s="31">
        <v>20374</v>
      </c>
      <c r="AP324" s="31">
        <v>68340</v>
      </c>
      <c r="AQ324" s="31">
        <v>0</v>
      </c>
      <c r="AR324" s="36">
        <v>2.2095767726082318</v>
      </c>
      <c r="AS324" s="31">
        <v>53162</v>
      </c>
      <c r="AT324" s="31">
        <v>15178</v>
      </c>
      <c r="AU324" s="31">
        <v>0</v>
      </c>
    </row>
    <row r="325" spans="1:47" hidden="1" outlineLevel="2" x14ac:dyDescent="0.2">
      <c r="A325">
        <v>917591173</v>
      </c>
      <c r="B325" t="s">
        <v>382</v>
      </c>
      <c r="C325" s="1" t="s">
        <v>330</v>
      </c>
      <c r="D325" t="s">
        <v>109</v>
      </c>
      <c r="E325" s="31">
        <v>2111</v>
      </c>
      <c r="F325" s="31">
        <v>1612</v>
      </c>
      <c r="G325" s="33">
        <v>0</v>
      </c>
      <c r="H325" s="33">
        <v>0.85714000000000001</v>
      </c>
      <c r="I325" s="33">
        <v>0.28571000000000002</v>
      </c>
      <c r="J325" s="33">
        <v>0</v>
      </c>
      <c r="K325">
        <v>414</v>
      </c>
      <c r="L325" s="1" t="s">
        <v>330</v>
      </c>
      <c r="M325" t="s">
        <v>109</v>
      </c>
      <c r="N325" s="31">
        <v>17784</v>
      </c>
      <c r="O325" s="32">
        <v>8.4244433917574604</v>
      </c>
      <c r="P325" s="31">
        <v>28</v>
      </c>
      <c r="Q325" s="31">
        <v>0</v>
      </c>
      <c r="R325" s="31">
        <v>26188</v>
      </c>
      <c r="S325" s="32">
        <v>12.405495026054004</v>
      </c>
      <c r="T325" s="32">
        <v>1.4725596041385516</v>
      </c>
      <c r="U325" s="31">
        <v>2</v>
      </c>
      <c r="V325" s="31">
        <v>0</v>
      </c>
      <c r="W325" s="31">
        <v>6</v>
      </c>
      <c r="X325">
        <v>414</v>
      </c>
      <c r="Y325" s="1" t="s">
        <v>330</v>
      </c>
      <c r="Z325" t="s">
        <v>109</v>
      </c>
      <c r="AA325" s="31">
        <v>2111</v>
      </c>
      <c r="AB325" s="31">
        <v>11871</v>
      </c>
      <c r="AC325" s="31">
        <v>12219</v>
      </c>
      <c r="AD325" s="31">
        <v>0</v>
      </c>
      <c r="AE325" s="31">
        <v>36660</v>
      </c>
      <c r="AF325" s="31">
        <v>60750</v>
      </c>
      <c r="AG325" s="31">
        <v>0</v>
      </c>
      <c r="AH325" s="31">
        <v>0</v>
      </c>
      <c r="AI325">
        <v>414</v>
      </c>
      <c r="AJ325" s="1" t="s">
        <v>330</v>
      </c>
      <c r="AK325" t="s">
        <v>109</v>
      </c>
      <c r="AL325" s="31">
        <v>2111</v>
      </c>
      <c r="AM325" s="31">
        <v>27116</v>
      </c>
      <c r="AN325" s="31">
        <v>16425</v>
      </c>
      <c r="AO325" s="31">
        <v>25829</v>
      </c>
      <c r="AP325" s="31">
        <v>69370</v>
      </c>
      <c r="AQ325" s="31">
        <v>0</v>
      </c>
      <c r="AR325" s="36">
        <v>5.8436525987701122</v>
      </c>
      <c r="AS325" s="31">
        <v>57151</v>
      </c>
      <c r="AT325" s="31">
        <v>12219</v>
      </c>
      <c r="AU325" s="31">
        <v>0</v>
      </c>
    </row>
    <row r="326" spans="1:47" outlineLevel="1" collapsed="1" x14ac:dyDescent="0.2">
      <c r="A326" t="s">
        <v>440</v>
      </c>
      <c r="B326" s="21" t="s">
        <v>843</v>
      </c>
      <c r="D326" t="s">
        <v>949</v>
      </c>
      <c r="E326" s="2">
        <v>41981</v>
      </c>
      <c r="F326" s="2">
        <v>13056</v>
      </c>
      <c r="G326" s="3">
        <v>1.14286</v>
      </c>
      <c r="H326" s="3">
        <v>4.14025</v>
      </c>
      <c r="I326" s="54">
        <v>7.3246699999999993</v>
      </c>
      <c r="J326" s="3">
        <v>0.65195000000000003</v>
      </c>
      <c r="M326" t="s">
        <v>949</v>
      </c>
      <c r="N326" s="2">
        <v>144361</v>
      </c>
      <c r="O326" s="3">
        <v>3.4387222791262713</v>
      </c>
      <c r="P326" s="2">
        <v>195</v>
      </c>
      <c r="Q326" s="2">
        <v>0</v>
      </c>
      <c r="R326" s="2">
        <v>124015</v>
      </c>
      <c r="S326" s="3">
        <v>2.954074462256735</v>
      </c>
      <c r="T326" s="3">
        <v>0.8590616579270024</v>
      </c>
      <c r="U326" s="2">
        <v>369</v>
      </c>
      <c r="V326" s="2">
        <v>401</v>
      </c>
      <c r="W326" s="2">
        <v>37</v>
      </c>
      <c r="Z326" t="s">
        <v>949</v>
      </c>
      <c r="AA326" s="2">
        <v>41981</v>
      </c>
      <c r="AB326" s="4">
        <v>113466</v>
      </c>
      <c r="AC326" s="4">
        <v>108708</v>
      </c>
      <c r="AD326" s="4">
        <v>0</v>
      </c>
      <c r="AE326" s="4">
        <v>564340</v>
      </c>
      <c r="AF326" s="2">
        <v>786514</v>
      </c>
      <c r="AG326" s="2">
        <v>0</v>
      </c>
      <c r="AH326" s="2">
        <v>0</v>
      </c>
      <c r="AK326" t="s">
        <v>949</v>
      </c>
      <c r="AL326" s="2">
        <v>41795</v>
      </c>
      <c r="AM326" s="2">
        <v>396080</v>
      </c>
      <c r="AN326" s="2">
        <v>117494</v>
      </c>
      <c r="AO326" s="2">
        <v>254823</v>
      </c>
      <c r="AP326" s="2">
        <v>768397</v>
      </c>
      <c r="AQ326" s="2">
        <v>0</v>
      </c>
      <c r="AR326" s="44">
        <v>18.30344679736071</v>
      </c>
      <c r="AS326" s="2">
        <v>659689</v>
      </c>
      <c r="AT326" s="2">
        <v>108708</v>
      </c>
      <c r="AU326" s="2">
        <v>0</v>
      </c>
    </row>
    <row r="327" spans="1:47" hidden="1" outlineLevel="2" x14ac:dyDescent="0.2">
      <c r="A327">
        <v>916600264</v>
      </c>
      <c r="B327" t="s">
        <v>110</v>
      </c>
      <c r="C327" s="1" t="s">
        <v>328</v>
      </c>
      <c r="D327" t="s">
        <v>601</v>
      </c>
      <c r="E327" s="31">
        <v>0</v>
      </c>
      <c r="F327" s="31">
        <v>0</v>
      </c>
      <c r="G327" s="33">
        <v>0.28571000000000002</v>
      </c>
      <c r="H327" s="33">
        <v>0</v>
      </c>
      <c r="I327" s="33">
        <v>3.1428600000000002</v>
      </c>
      <c r="J327" s="33">
        <v>0</v>
      </c>
      <c r="K327">
        <v>415</v>
      </c>
      <c r="L327" s="1" t="s">
        <v>328</v>
      </c>
      <c r="M327" t="s">
        <v>601</v>
      </c>
      <c r="N327" s="31">
        <v>0</v>
      </c>
      <c r="O327" s="32">
        <v>0</v>
      </c>
      <c r="P327" s="31">
        <v>0</v>
      </c>
      <c r="Q327" s="31">
        <v>0</v>
      </c>
      <c r="R327" s="31">
        <v>0</v>
      </c>
      <c r="S327" s="32">
        <v>0</v>
      </c>
      <c r="T327" s="32">
        <v>0</v>
      </c>
      <c r="U327" s="31">
        <v>0</v>
      </c>
      <c r="V327" s="31">
        <v>0</v>
      </c>
      <c r="W327" s="31">
        <v>0</v>
      </c>
      <c r="X327">
        <v>415</v>
      </c>
      <c r="Y327" s="1" t="s">
        <v>328</v>
      </c>
      <c r="Z327" t="s">
        <v>601</v>
      </c>
      <c r="AA327" s="31">
        <v>0</v>
      </c>
      <c r="AB327" s="31">
        <v>77618</v>
      </c>
      <c r="AC327" s="31">
        <v>104960</v>
      </c>
      <c r="AD327" s="31">
        <v>1440</v>
      </c>
      <c r="AE327" s="31">
        <v>3516</v>
      </c>
      <c r="AF327" s="31">
        <v>187534</v>
      </c>
      <c r="AG327" s="31">
        <v>0</v>
      </c>
      <c r="AH327" s="31">
        <v>0</v>
      </c>
      <c r="AI327">
        <v>415</v>
      </c>
      <c r="AJ327" s="1" t="s">
        <v>328</v>
      </c>
      <c r="AK327" t="s">
        <v>601</v>
      </c>
      <c r="AL327" s="31">
        <v>0</v>
      </c>
      <c r="AM327" s="31">
        <v>117756</v>
      </c>
      <c r="AN327" s="31">
        <v>18771</v>
      </c>
      <c r="AO327" s="31">
        <v>41550</v>
      </c>
      <c r="AP327" s="31">
        <v>178077</v>
      </c>
      <c r="AQ327" s="31">
        <v>0</v>
      </c>
      <c r="AR327" s="36">
        <v>2.2942745239506301</v>
      </c>
      <c r="AS327" s="31">
        <v>71677</v>
      </c>
      <c r="AT327" s="31">
        <v>104960</v>
      </c>
      <c r="AU327" s="31">
        <v>1440</v>
      </c>
    </row>
    <row r="328" spans="1:47" hidden="1" outlineLevel="2" x14ac:dyDescent="0.2">
      <c r="A328">
        <v>916600303</v>
      </c>
      <c r="B328" t="s">
        <v>110</v>
      </c>
      <c r="C328" s="1" t="s">
        <v>330</v>
      </c>
      <c r="D328" t="s">
        <v>401</v>
      </c>
      <c r="E328" s="31">
        <v>3540</v>
      </c>
      <c r="F328" s="31">
        <v>3495</v>
      </c>
      <c r="G328" s="33">
        <v>0</v>
      </c>
      <c r="H328" s="33">
        <v>1</v>
      </c>
      <c r="I328" s="33">
        <v>3.3142900000000002</v>
      </c>
      <c r="J328" s="33">
        <v>0</v>
      </c>
      <c r="K328">
        <v>416</v>
      </c>
      <c r="L328" s="1" t="s">
        <v>330</v>
      </c>
      <c r="M328" t="s">
        <v>401</v>
      </c>
      <c r="N328" s="31">
        <v>21039</v>
      </c>
      <c r="O328" s="32">
        <v>5.9432203389830507</v>
      </c>
      <c r="P328" s="31">
        <v>45</v>
      </c>
      <c r="Q328" s="31">
        <v>0</v>
      </c>
      <c r="R328" s="31">
        <v>49730</v>
      </c>
      <c r="S328" s="32">
        <v>14.048022598870057</v>
      </c>
      <c r="T328" s="32">
        <v>2.3637054993108038</v>
      </c>
      <c r="U328" s="31">
        <v>76</v>
      </c>
      <c r="V328" s="31">
        <v>266</v>
      </c>
      <c r="W328" s="31">
        <v>8</v>
      </c>
      <c r="X328">
        <v>416</v>
      </c>
      <c r="Y328" s="1" t="s">
        <v>330</v>
      </c>
      <c r="Z328" t="s">
        <v>401</v>
      </c>
      <c r="AA328" s="31">
        <v>3540</v>
      </c>
      <c r="AB328" s="31">
        <v>63702</v>
      </c>
      <c r="AC328" s="31">
        <v>28750</v>
      </c>
      <c r="AD328" s="31">
        <v>0</v>
      </c>
      <c r="AE328" s="31">
        <v>43310</v>
      </c>
      <c r="AF328" s="31">
        <v>135762</v>
      </c>
      <c r="AG328" s="31">
        <v>0</v>
      </c>
      <c r="AH328" s="31">
        <v>217</v>
      </c>
      <c r="AI328">
        <v>416</v>
      </c>
      <c r="AJ328" s="1" t="s">
        <v>330</v>
      </c>
      <c r="AK328" t="s">
        <v>401</v>
      </c>
      <c r="AL328" s="31">
        <v>3540</v>
      </c>
      <c r="AM328" s="31">
        <v>93275</v>
      </c>
      <c r="AN328" s="31">
        <v>16512</v>
      </c>
      <c r="AO328" s="31">
        <v>41139</v>
      </c>
      <c r="AP328" s="31">
        <v>150926</v>
      </c>
      <c r="AQ328" s="31">
        <v>610288</v>
      </c>
      <c r="AR328" s="36">
        <v>2.3692505729804401</v>
      </c>
      <c r="AS328" s="31">
        <v>122176</v>
      </c>
      <c r="AT328" s="31">
        <v>28750</v>
      </c>
      <c r="AU328" s="31">
        <v>0</v>
      </c>
    </row>
    <row r="329" spans="1:47" hidden="1" outlineLevel="2" x14ac:dyDescent="0.2">
      <c r="A329">
        <v>916600243</v>
      </c>
      <c r="B329" t="s">
        <v>110</v>
      </c>
      <c r="C329" s="1" t="s">
        <v>330</v>
      </c>
      <c r="D329" t="s">
        <v>402</v>
      </c>
      <c r="E329" s="31">
        <v>39587</v>
      </c>
      <c r="F329" s="31">
        <v>12132</v>
      </c>
      <c r="G329" s="33">
        <v>3</v>
      </c>
      <c r="H329" s="33">
        <v>0</v>
      </c>
      <c r="I329" s="33">
        <v>10</v>
      </c>
      <c r="J329" s="33">
        <v>0</v>
      </c>
      <c r="K329">
        <v>417</v>
      </c>
      <c r="L329" s="1" t="s">
        <v>330</v>
      </c>
      <c r="M329" t="s">
        <v>402</v>
      </c>
      <c r="N329" s="31">
        <v>82676</v>
      </c>
      <c r="O329" s="32">
        <v>2.0884633844443883</v>
      </c>
      <c r="P329" s="31">
        <v>64</v>
      </c>
      <c r="Q329" s="31">
        <v>31</v>
      </c>
      <c r="R329" s="31">
        <v>231566</v>
      </c>
      <c r="S329" s="32">
        <v>5.8495465683178818</v>
      </c>
      <c r="T329" s="32">
        <v>2.8008853839082684</v>
      </c>
      <c r="U329" s="31">
        <v>4803</v>
      </c>
      <c r="V329" s="31">
        <v>4745</v>
      </c>
      <c r="W329" s="31">
        <v>11</v>
      </c>
      <c r="X329">
        <v>417</v>
      </c>
      <c r="Y329" s="1" t="s">
        <v>330</v>
      </c>
      <c r="Z329" t="s">
        <v>402</v>
      </c>
      <c r="AA329" s="31">
        <v>39587</v>
      </c>
      <c r="AB329" s="31">
        <v>167997</v>
      </c>
      <c r="AC329" s="31">
        <v>78004</v>
      </c>
      <c r="AD329" s="31">
        <v>0</v>
      </c>
      <c r="AE329" s="31">
        <v>222455</v>
      </c>
      <c r="AF329" s="31">
        <v>468456</v>
      </c>
      <c r="AG329" s="31">
        <v>0</v>
      </c>
      <c r="AH329" s="31">
        <v>0</v>
      </c>
      <c r="AI329">
        <v>417</v>
      </c>
      <c r="AJ329" s="1" t="s">
        <v>330</v>
      </c>
      <c r="AK329" t="s">
        <v>402</v>
      </c>
      <c r="AL329" s="31">
        <v>39587</v>
      </c>
      <c r="AM329" s="31">
        <v>355196</v>
      </c>
      <c r="AN329" s="31">
        <v>80183</v>
      </c>
      <c r="AO329" s="31">
        <v>196764</v>
      </c>
      <c r="AP329" s="31">
        <v>632143</v>
      </c>
      <c r="AQ329" s="31">
        <v>0</v>
      </c>
      <c r="AR329" s="36">
        <v>3.7628231456514105</v>
      </c>
      <c r="AS329" s="31">
        <v>554139</v>
      </c>
      <c r="AT329" s="31">
        <v>78004</v>
      </c>
      <c r="AU329" s="31">
        <v>0</v>
      </c>
    </row>
    <row r="330" spans="1:47" hidden="1" outlineLevel="2" x14ac:dyDescent="0.2">
      <c r="A330">
        <v>916600203</v>
      </c>
      <c r="B330" t="s">
        <v>110</v>
      </c>
      <c r="C330" s="1" t="s">
        <v>330</v>
      </c>
      <c r="D330" t="s">
        <v>455</v>
      </c>
      <c r="E330" s="31">
        <v>1820</v>
      </c>
      <c r="F330" s="31">
        <v>666</v>
      </c>
      <c r="G330" s="33">
        <v>1</v>
      </c>
      <c r="H330" s="33">
        <v>0</v>
      </c>
      <c r="I330" s="33">
        <v>1.45</v>
      </c>
      <c r="J330" s="33">
        <v>0</v>
      </c>
      <c r="K330">
        <v>418</v>
      </c>
      <c r="L330" s="1" t="s">
        <v>330</v>
      </c>
      <c r="M330" t="s">
        <v>455</v>
      </c>
      <c r="N330" s="31">
        <v>18884</v>
      </c>
      <c r="O330" s="32">
        <v>10.375824175824176</v>
      </c>
      <c r="P330" s="31">
        <v>37</v>
      </c>
      <c r="Q330" s="31">
        <v>0</v>
      </c>
      <c r="R330" s="31">
        <v>23973</v>
      </c>
      <c r="S330" s="32">
        <v>13.171978021978022</v>
      </c>
      <c r="T330" s="32">
        <v>1.2694873967379792</v>
      </c>
      <c r="U330" s="31">
        <v>308</v>
      </c>
      <c r="V330" s="31">
        <v>175</v>
      </c>
      <c r="W330" s="31">
        <v>4</v>
      </c>
      <c r="X330">
        <v>418</v>
      </c>
      <c r="Y330" s="1" t="s">
        <v>330</v>
      </c>
      <c r="Z330" t="s">
        <v>455</v>
      </c>
      <c r="AA330" s="31">
        <v>1820</v>
      </c>
      <c r="AB330" s="31">
        <v>48579</v>
      </c>
      <c r="AC330" s="31">
        <v>21717</v>
      </c>
      <c r="AD330" s="31">
        <v>0</v>
      </c>
      <c r="AE330" s="31">
        <v>30817</v>
      </c>
      <c r="AF330" s="31">
        <v>101113</v>
      </c>
      <c r="AG330" s="31" t="s">
        <v>1032</v>
      </c>
      <c r="AH330" s="31">
        <v>0</v>
      </c>
      <c r="AI330">
        <v>418</v>
      </c>
      <c r="AJ330" s="1" t="s">
        <v>330</v>
      </c>
      <c r="AK330" t="s">
        <v>455</v>
      </c>
      <c r="AL330" s="31">
        <v>1820</v>
      </c>
      <c r="AM330" s="31">
        <v>69327</v>
      </c>
      <c r="AN330" s="31">
        <v>21387</v>
      </c>
      <c r="AO330" s="31">
        <v>33595</v>
      </c>
      <c r="AP330" s="31">
        <v>124309</v>
      </c>
      <c r="AQ330" s="31">
        <v>0</v>
      </c>
      <c r="AR330" s="36">
        <v>2.5589040531917084</v>
      </c>
      <c r="AS330" s="31">
        <v>102592</v>
      </c>
      <c r="AT330" s="31">
        <v>21717</v>
      </c>
      <c r="AU330" s="31">
        <v>0</v>
      </c>
    </row>
    <row r="331" spans="1:47" outlineLevel="1" collapsed="1" x14ac:dyDescent="0.2">
      <c r="A331" t="s">
        <v>441</v>
      </c>
      <c r="B331" s="21" t="s">
        <v>844</v>
      </c>
      <c r="D331" t="s">
        <v>601</v>
      </c>
      <c r="E331" s="2">
        <v>44947</v>
      </c>
      <c r="F331" s="2">
        <v>16293</v>
      </c>
      <c r="G331" s="3">
        <v>4.2857099999999999</v>
      </c>
      <c r="H331" s="3">
        <v>1</v>
      </c>
      <c r="I331" s="54">
        <v>17.907149999999998</v>
      </c>
      <c r="J331" s="3">
        <v>0</v>
      </c>
      <c r="M331" t="s">
        <v>601</v>
      </c>
      <c r="N331" s="2">
        <v>122599</v>
      </c>
      <c r="O331" s="3">
        <v>2.7276347698400336</v>
      </c>
      <c r="P331" s="2">
        <v>146</v>
      </c>
      <c r="Q331" s="2">
        <v>31</v>
      </c>
      <c r="R331" s="2">
        <v>305269</v>
      </c>
      <c r="S331" s="3">
        <v>6.7917547333526151</v>
      </c>
      <c r="T331" s="3">
        <v>2.4899795267498104</v>
      </c>
      <c r="U331" s="2">
        <v>5187</v>
      </c>
      <c r="V331" s="2">
        <v>5186</v>
      </c>
      <c r="W331" s="2">
        <v>23</v>
      </c>
      <c r="Z331" t="s">
        <v>601</v>
      </c>
      <c r="AA331" s="2">
        <v>44947</v>
      </c>
      <c r="AB331" s="4">
        <v>357896</v>
      </c>
      <c r="AC331" s="4">
        <v>233431</v>
      </c>
      <c r="AD331" s="4">
        <v>1440</v>
      </c>
      <c r="AE331" s="4">
        <v>300098</v>
      </c>
      <c r="AF331" s="2">
        <v>892865</v>
      </c>
      <c r="AG331" s="2">
        <v>0</v>
      </c>
      <c r="AH331" s="2">
        <v>217</v>
      </c>
      <c r="AK331" t="s">
        <v>601</v>
      </c>
      <c r="AL331" s="2">
        <v>44947</v>
      </c>
      <c r="AM331" s="2">
        <v>635554</v>
      </c>
      <c r="AN331" s="2">
        <v>136853</v>
      </c>
      <c r="AO331" s="2">
        <v>313048</v>
      </c>
      <c r="AP331" s="2">
        <v>1085455</v>
      </c>
      <c r="AQ331" s="2">
        <v>610288</v>
      </c>
      <c r="AR331" s="44">
        <v>24.149665161189844</v>
      </c>
      <c r="AS331" s="2">
        <v>850584</v>
      </c>
      <c r="AT331" s="2">
        <v>233431</v>
      </c>
      <c r="AU331" s="2">
        <v>1440</v>
      </c>
    </row>
    <row r="332" spans="1:47" hidden="1" outlineLevel="2" x14ac:dyDescent="0.2">
      <c r="A332">
        <v>901630783</v>
      </c>
      <c r="B332" t="s">
        <v>737</v>
      </c>
      <c r="C332" s="1" t="s">
        <v>328</v>
      </c>
      <c r="D332" t="s">
        <v>738</v>
      </c>
      <c r="E332" s="31">
        <v>0</v>
      </c>
      <c r="F332" s="31" t="s">
        <v>1032</v>
      </c>
      <c r="G332" s="33">
        <v>1.14286</v>
      </c>
      <c r="H332" s="33">
        <v>0</v>
      </c>
      <c r="I332" s="33">
        <v>0.34286</v>
      </c>
      <c r="J332" s="33">
        <v>0</v>
      </c>
      <c r="K332">
        <v>427</v>
      </c>
      <c r="L332" s="1" t="s">
        <v>328</v>
      </c>
      <c r="M332" t="s">
        <v>738</v>
      </c>
      <c r="N332" s="31" t="s">
        <v>1032</v>
      </c>
      <c r="O332" s="32">
        <v>0</v>
      </c>
      <c r="P332" s="31" t="s">
        <v>1032</v>
      </c>
      <c r="Q332" s="31" t="s">
        <v>1032</v>
      </c>
      <c r="R332" s="31">
        <v>0</v>
      </c>
      <c r="S332" s="32">
        <v>0</v>
      </c>
      <c r="T332" s="32" t="e">
        <v>#VALUE!</v>
      </c>
      <c r="U332" s="31" t="s">
        <v>1032</v>
      </c>
      <c r="V332" s="31" t="s">
        <v>1032</v>
      </c>
      <c r="W332" s="31">
        <v>0</v>
      </c>
      <c r="X332">
        <v>427</v>
      </c>
      <c r="Y332" s="1" t="s">
        <v>328</v>
      </c>
      <c r="Z332" t="s">
        <v>738</v>
      </c>
      <c r="AA332" s="31">
        <v>0</v>
      </c>
      <c r="AB332" s="31">
        <v>38607</v>
      </c>
      <c r="AC332" s="31">
        <v>28160.78</v>
      </c>
      <c r="AD332" s="31">
        <v>8300</v>
      </c>
      <c r="AE332" s="31">
        <v>8512.91</v>
      </c>
      <c r="AF332" s="31">
        <v>83580.69</v>
      </c>
      <c r="AG332" s="31" t="s">
        <v>1032</v>
      </c>
      <c r="AH332" s="31">
        <v>0</v>
      </c>
      <c r="AI332">
        <v>427</v>
      </c>
      <c r="AJ332" s="1" t="s">
        <v>328</v>
      </c>
      <c r="AK332" t="s">
        <v>738</v>
      </c>
      <c r="AL332" s="31">
        <v>0</v>
      </c>
      <c r="AM332" s="31">
        <v>39041</v>
      </c>
      <c r="AN332" s="31">
        <v>4389</v>
      </c>
      <c r="AO332" s="31">
        <v>21363</v>
      </c>
      <c r="AP332" s="31">
        <v>64793</v>
      </c>
      <c r="AQ332" s="31">
        <v>0</v>
      </c>
      <c r="AR332" s="36">
        <v>1.6782707799103789</v>
      </c>
      <c r="AS332" s="31">
        <v>33174</v>
      </c>
      <c r="AT332" s="31">
        <v>28161</v>
      </c>
      <c r="AU332" s="31">
        <v>3458</v>
      </c>
    </row>
    <row r="333" spans="1:47" hidden="1" outlineLevel="2" x14ac:dyDescent="0.2">
      <c r="A333">
        <v>901631953</v>
      </c>
      <c r="B333" t="s">
        <v>737</v>
      </c>
      <c r="C333" s="1" t="s">
        <v>330</v>
      </c>
      <c r="D333" t="s">
        <v>739</v>
      </c>
      <c r="E333" s="31">
        <v>4209</v>
      </c>
      <c r="F333" s="31">
        <v>316</v>
      </c>
      <c r="G333" s="33">
        <v>0</v>
      </c>
      <c r="H333" s="33">
        <v>0.71428999999999998</v>
      </c>
      <c r="I333" s="33">
        <v>0.42857000000000001</v>
      </c>
      <c r="J333" s="33">
        <v>0</v>
      </c>
      <c r="K333">
        <v>428</v>
      </c>
      <c r="L333" s="1" t="s">
        <v>330</v>
      </c>
      <c r="M333" t="s">
        <v>739</v>
      </c>
      <c r="N333" s="31">
        <v>14034</v>
      </c>
      <c r="O333" s="32">
        <v>3.3342836778332146</v>
      </c>
      <c r="P333" s="31">
        <v>24</v>
      </c>
      <c r="Q333" s="31">
        <v>0</v>
      </c>
      <c r="R333" s="31">
        <v>1312</v>
      </c>
      <c r="S333" s="32">
        <v>0.31171299596103585</v>
      </c>
      <c r="T333" s="32">
        <v>9.348724526150777E-2</v>
      </c>
      <c r="U333" s="31">
        <v>0</v>
      </c>
      <c r="V333" s="31">
        <v>0</v>
      </c>
      <c r="W333" s="31">
        <v>3</v>
      </c>
      <c r="X333">
        <v>428</v>
      </c>
      <c r="Y333" s="1" t="s">
        <v>330</v>
      </c>
      <c r="Z333" t="s">
        <v>739</v>
      </c>
      <c r="AA333" s="31">
        <v>4209</v>
      </c>
      <c r="AB333" s="31">
        <v>8886</v>
      </c>
      <c r="AC333" s="31">
        <v>16399</v>
      </c>
      <c r="AD333" s="31">
        <v>0</v>
      </c>
      <c r="AE333" s="31">
        <v>15289</v>
      </c>
      <c r="AF333" s="31">
        <v>40574</v>
      </c>
      <c r="AG333" s="31">
        <v>1500</v>
      </c>
      <c r="AH333" s="31">
        <v>0</v>
      </c>
      <c r="AI333">
        <v>428</v>
      </c>
      <c r="AJ333" s="1" t="s">
        <v>330</v>
      </c>
      <c r="AK333" t="s">
        <v>739</v>
      </c>
      <c r="AL333" s="31">
        <v>4209</v>
      </c>
      <c r="AM333" s="31">
        <v>25799</v>
      </c>
      <c r="AN333" s="31">
        <v>4819</v>
      </c>
      <c r="AO333" s="31">
        <v>6876</v>
      </c>
      <c r="AP333" s="31">
        <v>37494</v>
      </c>
      <c r="AQ333" s="31">
        <v>0</v>
      </c>
      <c r="AR333" s="36">
        <v>4.2194463200540175</v>
      </c>
      <c r="AS333" s="31">
        <v>21095</v>
      </c>
      <c r="AT333" s="31">
        <v>16399</v>
      </c>
      <c r="AU333" s="31">
        <v>0</v>
      </c>
    </row>
    <row r="334" spans="1:47" hidden="1" outlineLevel="2" x14ac:dyDescent="0.2">
      <c r="A334">
        <v>901630123</v>
      </c>
      <c r="B334" t="s">
        <v>737</v>
      </c>
      <c r="C334" s="1" t="s">
        <v>330</v>
      </c>
      <c r="D334" t="s">
        <v>740</v>
      </c>
      <c r="E334" s="31">
        <v>8553</v>
      </c>
      <c r="F334" s="31">
        <v>1650</v>
      </c>
      <c r="G334" s="33">
        <v>0</v>
      </c>
      <c r="H334" s="33">
        <v>1</v>
      </c>
      <c r="I334" s="33">
        <v>1.85714</v>
      </c>
      <c r="J334" s="33">
        <v>0</v>
      </c>
      <c r="K334">
        <v>429</v>
      </c>
      <c r="L334" s="1" t="s">
        <v>330</v>
      </c>
      <c r="M334" t="s">
        <v>740</v>
      </c>
      <c r="N334" s="31">
        <v>25988</v>
      </c>
      <c r="O334" s="32">
        <v>3.0384660353092481</v>
      </c>
      <c r="P334" s="31">
        <v>22</v>
      </c>
      <c r="Q334" s="31">
        <v>0</v>
      </c>
      <c r="R334" s="31">
        <v>14830</v>
      </c>
      <c r="S334" s="32">
        <v>1.7338945399275107</v>
      </c>
      <c r="T334" s="32">
        <v>0.57064799138063727</v>
      </c>
      <c r="U334" s="31">
        <v>198</v>
      </c>
      <c r="V334" s="31">
        <v>155</v>
      </c>
      <c r="W334" s="31">
        <v>5</v>
      </c>
      <c r="X334">
        <v>429</v>
      </c>
      <c r="Y334" s="1" t="s">
        <v>330</v>
      </c>
      <c r="Z334" t="s">
        <v>740</v>
      </c>
      <c r="AA334" s="31">
        <v>8553</v>
      </c>
      <c r="AB334" s="31">
        <v>16384</v>
      </c>
      <c r="AC334" s="31">
        <v>19896</v>
      </c>
      <c r="AD334" s="31">
        <v>0</v>
      </c>
      <c r="AE334" s="31">
        <v>48111</v>
      </c>
      <c r="AF334" s="31">
        <v>84391</v>
      </c>
      <c r="AG334" s="31">
        <v>2500</v>
      </c>
      <c r="AH334" s="31">
        <v>0</v>
      </c>
      <c r="AI334">
        <v>429</v>
      </c>
      <c r="AJ334" s="1" t="s">
        <v>330</v>
      </c>
      <c r="AK334" t="s">
        <v>740</v>
      </c>
      <c r="AL334" s="31">
        <v>8553</v>
      </c>
      <c r="AM334" s="31">
        <v>52770</v>
      </c>
      <c r="AN334" s="31">
        <v>10828</v>
      </c>
      <c r="AO334" s="31">
        <v>40363</v>
      </c>
      <c r="AP334" s="31">
        <v>103961</v>
      </c>
      <c r="AQ334" s="31">
        <v>108091</v>
      </c>
      <c r="AR334" s="36">
        <v>6.34527587890625</v>
      </c>
      <c r="AS334" s="31">
        <v>84065</v>
      </c>
      <c r="AT334" s="31">
        <v>19896</v>
      </c>
      <c r="AU334" s="31">
        <v>0</v>
      </c>
    </row>
    <row r="335" spans="1:47" hidden="1" outlineLevel="2" x14ac:dyDescent="0.2">
      <c r="A335">
        <v>901630213</v>
      </c>
      <c r="B335" t="s">
        <v>737</v>
      </c>
      <c r="C335" s="1" t="s">
        <v>330</v>
      </c>
      <c r="D335" t="s">
        <v>741</v>
      </c>
      <c r="E335" s="31">
        <v>9699</v>
      </c>
      <c r="F335" s="31">
        <v>2113</v>
      </c>
      <c r="G335" s="33">
        <v>0</v>
      </c>
      <c r="H335" s="33">
        <v>1</v>
      </c>
      <c r="I335" s="33">
        <v>0.57142999999999999</v>
      </c>
      <c r="J335" s="33">
        <v>0.28571000000000002</v>
      </c>
      <c r="K335">
        <v>430</v>
      </c>
      <c r="L335" s="1" t="s">
        <v>330</v>
      </c>
      <c r="M335" t="s">
        <v>741</v>
      </c>
      <c r="N335" s="31">
        <v>23990</v>
      </c>
      <c r="O335" s="32">
        <v>2.4734508712238377</v>
      </c>
      <c r="P335" s="31">
        <v>16</v>
      </c>
      <c r="Q335" s="31">
        <v>0</v>
      </c>
      <c r="R335" s="31">
        <v>8376</v>
      </c>
      <c r="S335" s="32">
        <v>0.86359418496752238</v>
      </c>
      <c r="T335" s="32">
        <v>0.34914547728220091</v>
      </c>
      <c r="U335" s="31">
        <v>100</v>
      </c>
      <c r="V335" s="31">
        <v>97</v>
      </c>
      <c r="W335" s="31">
        <v>6</v>
      </c>
      <c r="X335">
        <v>430</v>
      </c>
      <c r="Y335" s="1" t="s">
        <v>330</v>
      </c>
      <c r="Z335" t="s">
        <v>741</v>
      </c>
      <c r="AA335" s="31">
        <v>9699</v>
      </c>
      <c r="AB335" s="31">
        <v>10739</v>
      </c>
      <c r="AC335" s="31">
        <v>22293</v>
      </c>
      <c r="AD335" s="31">
        <v>0</v>
      </c>
      <c r="AE335" s="31">
        <v>51705</v>
      </c>
      <c r="AF335" s="31">
        <v>84737</v>
      </c>
      <c r="AG335" s="31">
        <v>0</v>
      </c>
      <c r="AH335" s="31">
        <v>0</v>
      </c>
      <c r="AI335">
        <v>430</v>
      </c>
      <c r="AJ335" s="1" t="s">
        <v>330</v>
      </c>
      <c r="AK335" t="s">
        <v>741</v>
      </c>
      <c r="AL335" s="31">
        <v>9699</v>
      </c>
      <c r="AM335" s="31">
        <v>53256</v>
      </c>
      <c r="AN335" s="31">
        <v>6075</v>
      </c>
      <c r="AO335" s="31">
        <v>46973</v>
      </c>
      <c r="AP335" s="31">
        <v>106304</v>
      </c>
      <c r="AQ335" s="31">
        <v>0</v>
      </c>
      <c r="AR335" s="36">
        <v>9.8988732656671949</v>
      </c>
      <c r="AS335" s="31">
        <v>80655</v>
      </c>
      <c r="AT335" s="31">
        <v>22293</v>
      </c>
      <c r="AU335" s="31">
        <v>3356</v>
      </c>
    </row>
    <row r="336" spans="1:47" hidden="1" outlineLevel="2" x14ac:dyDescent="0.2">
      <c r="A336">
        <v>901630243</v>
      </c>
      <c r="B336" t="s">
        <v>737</v>
      </c>
      <c r="C336" s="1" t="s">
        <v>330</v>
      </c>
      <c r="D336" t="s">
        <v>208</v>
      </c>
      <c r="E336" s="31">
        <v>10640</v>
      </c>
      <c r="F336" s="31">
        <v>905</v>
      </c>
      <c r="G336" s="33">
        <v>0</v>
      </c>
      <c r="H336" s="33">
        <v>0.57142999999999999</v>
      </c>
      <c r="I336" s="33">
        <v>1.2857099999999999</v>
      </c>
      <c r="J336" s="33">
        <v>0.51429000000000002</v>
      </c>
      <c r="K336">
        <v>431</v>
      </c>
      <c r="L336" s="1" t="s">
        <v>330</v>
      </c>
      <c r="M336" t="s">
        <v>208</v>
      </c>
      <c r="N336" s="31">
        <v>14545</v>
      </c>
      <c r="O336" s="32">
        <v>1.3670112781954886</v>
      </c>
      <c r="P336" s="31">
        <v>14</v>
      </c>
      <c r="Q336" s="31">
        <v>0</v>
      </c>
      <c r="R336" s="31">
        <v>5595</v>
      </c>
      <c r="S336" s="32">
        <v>0.52584586466165417</v>
      </c>
      <c r="T336" s="32">
        <v>0.38466827088346511</v>
      </c>
      <c r="U336" s="31">
        <v>40</v>
      </c>
      <c r="V336" s="31">
        <v>23</v>
      </c>
      <c r="W336" s="31">
        <v>5</v>
      </c>
      <c r="X336">
        <v>431</v>
      </c>
      <c r="Y336" s="1" t="s">
        <v>330</v>
      </c>
      <c r="Z336" t="s">
        <v>208</v>
      </c>
      <c r="AA336" s="31">
        <v>10640</v>
      </c>
      <c r="AB336" s="31">
        <v>16738</v>
      </c>
      <c r="AC336" s="31">
        <v>21177</v>
      </c>
      <c r="AD336" s="31">
        <v>0</v>
      </c>
      <c r="AE336" s="31">
        <v>11392</v>
      </c>
      <c r="AF336" s="31">
        <v>49307</v>
      </c>
      <c r="AG336" s="31">
        <v>0</v>
      </c>
      <c r="AH336" s="31">
        <v>0</v>
      </c>
      <c r="AI336">
        <v>431</v>
      </c>
      <c r="AJ336" s="1" t="s">
        <v>330</v>
      </c>
      <c r="AK336" t="s">
        <v>208</v>
      </c>
      <c r="AL336" s="31">
        <v>10640</v>
      </c>
      <c r="AM336" s="31">
        <v>27396</v>
      </c>
      <c r="AN336" s="31">
        <v>5906</v>
      </c>
      <c r="AO336" s="31">
        <v>18800</v>
      </c>
      <c r="AP336" s="31">
        <v>52102</v>
      </c>
      <c r="AQ336" s="31">
        <v>0</v>
      </c>
      <c r="AR336" s="36">
        <v>3.1127972278647391</v>
      </c>
      <c r="AS336" s="31">
        <v>30925</v>
      </c>
      <c r="AT336" s="31">
        <v>21177</v>
      </c>
      <c r="AU336" s="31">
        <v>0</v>
      </c>
    </row>
    <row r="337" spans="1:47" hidden="1" outlineLevel="2" x14ac:dyDescent="0.2">
      <c r="A337">
        <v>901630993</v>
      </c>
      <c r="B337" t="s">
        <v>737</v>
      </c>
      <c r="C337" s="1" t="s">
        <v>330</v>
      </c>
      <c r="D337" t="s">
        <v>209</v>
      </c>
      <c r="E337" s="31">
        <v>9114</v>
      </c>
      <c r="F337" s="31">
        <v>3033</v>
      </c>
      <c r="G337" s="33">
        <v>1</v>
      </c>
      <c r="H337" s="33">
        <v>0</v>
      </c>
      <c r="I337" s="33">
        <v>1.5714300000000001</v>
      </c>
      <c r="J337" s="33">
        <v>0.22857</v>
      </c>
      <c r="K337">
        <v>432</v>
      </c>
      <c r="L337" s="1" t="s">
        <v>330</v>
      </c>
      <c r="M337" t="s">
        <v>209</v>
      </c>
      <c r="N337" s="31">
        <v>38334</v>
      </c>
      <c r="O337" s="32">
        <v>4.2060566161948651</v>
      </c>
      <c r="P337" s="31">
        <v>10</v>
      </c>
      <c r="Q337" s="31">
        <v>0</v>
      </c>
      <c r="R337" s="31">
        <v>21794</v>
      </c>
      <c r="S337" s="32">
        <v>2.3912661838929119</v>
      </c>
      <c r="T337" s="32">
        <v>0.56852924296968743</v>
      </c>
      <c r="U337" s="31">
        <v>100</v>
      </c>
      <c r="V337" s="31">
        <v>80</v>
      </c>
      <c r="W337" s="31">
        <v>5</v>
      </c>
      <c r="X337">
        <v>432</v>
      </c>
      <c r="Y337" s="1" t="s">
        <v>330</v>
      </c>
      <c r="Z337" t="s">
        <v>209</v>
      </c>
      <c r="AA337" s="31">
        <v>9114</v>
      </c>
      <c r="AB337" s="31">
        <v>41650</v>
      </c>
      <c r="AC337" s="31">
        <v>35720</v>
      </c>
      <c r="AD337" s="31">
        <v>0</v>
      </c>
      <c r="AE337" s="31">
        <v>57826</v>
      </c>
      <c r="AF337" s="31">
        <v>135196</v>
      </c>
      <c r="AG337" s="31">
        <v>12000</v>
      </c>
      <c r="AH337" s="31">
        <v>0</v>
      </c>
      <c r="AI337">
        <v>432</v>
      </c>
      <c r="AJ337" s="1" t="s">
        <v>330</v>
      </c>
      <c r="AK337" t="s">
        <v>209</v>
      </c>
      <c r="AL337" s="31">
        <v>9114</v>
      </c>
      <c r="AM337" s="31">
        <v>63361</v>
      </c>
      <c r="AN337" s="31">
        <v>13599</v>
      </c>
      <c r="AO337" s="31">
        <v>28042</v>
      </c>
      <c r="AP337" s="31">
        <v>105002</v>
      </c>
      <c r="AQ337" s="31">
        <v>0</v>
      </c>
      <c r="AR337" s="36">
        <v>2.5210564225690275</v>
      </c>
      <c r="AS337" s="31">
        <v>69282</v>
      </c>
      <c r="AT337" s="31">
        <v>35720</v>
      </c>
      <c r="AU337" s="31">
        <v>0</v>
      </c>
    </row>
    <row r="338" spans="1:47" hidden="1" outlineLevel="2" x14ac:dyDescent="0.2">
      <c r="A338">
        <v>901630813</v>
      </c>
      <c r="B338" t="s">
        <v>737</v>
      </c>
      <c r="C338" s="1" t="s">
        <v>330</v>
      </c>
      <c r="D338" t="s">
        <v>210</v>
      </c>
      <c r="E338" s="31">
        <v>54719</v>
      </c>
      <c r="F338" s="31">
        <v>20704</v>
      </c>
      <c r="G338" s="33">
        <v>6</v>
      </c>
      <c r="H338" s="33">
        <v>0</v>
      </c>
      <c r="I338" s="33">
        <v>11.571429999999999</v>
      </c>
      <c r="J338" s="33">
        <v>0</v>
      </c>
      <c r="K338">
        <v>433</v>
      </c>
      <c r="L338" s="1" t="s">
        <v>330</v>
      </c>
      <c r="M338" t="s">
        <v>210</v>
      </c>
      <c r="N338" s="31">
        <v>117138</v>
      </c>
      <c r="O338" s="32">
        <v>2.1407189458871692</v>
      </c>
      <c r="P338" s="31">
        <v>240</v>
      </c>
      <c r="Q338" s="31">
        <v>0</v>
      </c>
      <c r="R338" s="31">
        <v>113095</v>
      </c>
      <c r="S338" s="32">
        <v>2.0668323617025166</v>
      </c>
      <c r="T338" s="32">
        <v>0.96548515426249382</v>
      </c>
      <c r="U338" s="31">
        <v>974</v>
      </c>
      <c r="V338" s="31">
        <v>707</v>
      </c>
      <c r="W338" s="31">
        <v>15</v>
      </c>
      <c r="X338">
        <v>433</v>
      </c>
      <c r="Y338" s="1" t="s">
        <v>330</v>
      </c>
      <c r="Z338" t="s">
        <v>210</v>
      </c>
      <c r="AA338" s="31">
        <v>54719</v>
      </c>
      <c r="AB338" s="31">
        <v>113079</v>
      </c>
      <c r="AC338" s="31">
        <v>216963</v>
      </c>
      <c r="AD338" s="31">
        <v>0</v>
      </c>
      <c r="AE338" s="31">
        <v>156771</v>
      </c>
      <c r="AF338" s="31">
        <v>486813</v>
      </c>
      <c r="AG338" s="31">
        <v>29500</v>
      </c>
      <c r="AH338" s="31">
        <v>0</v>
      </c>
      <c r="AI338">
        <v>433</v>
      </c>
      <c r="AJ338" s="1" t="s">
        <v>330</v>
      </c>
      <c r="AK338" t="s">
        <v>210</v>
      </c>
      <c r="AL338" s="31">
        <v>54719</v>
      </c>
      <c r="AM338" s="31">
        <v>691736</v>
      </c>
      <c r="AN338" s="31">
        <v>53847</v>
      </c>
      <c r="AO338" s="31">
        <v>129968</v>
      </c>
      <c r="AP338" s="31">
        <v>875551</v>
      </c>
      <c r="AQ338" s="31">
        <v>627000</v>
      </c>
      <c r="AR338" s="36">
        <v>7.7428258120429083</v>
      </c>
      <c r="AS338" s="31">
        <v>658588</v>
      </c>
      <c r="AT338" s="31">
        <v>216963</v>
      </c>
      <c r="AU338" s="31">
        <v>0</v>
      </c>
    </row>
    <row r="339" spans="1:47" hidden="1" outlineLevel="2" x14ac:dyDescent="0.2">
      <c r="A339">
        <v>901630663</v>
      </c>
      <c r="B339" t="s">
        <v>737</v>
      </c>
      <c r="C339" s="1" t="s">
        <v>330</v>
      </c>
      <c r="D339" t="s">
        <v>211</v>
      </c>
      <c r="E339" s="31">
        <v>9727</v>
      </c>
      <c r="F339" s="31">
        <v>1928</v>
      </c>
      <c r="G339" s="33">
        <v>0</v>
      </c>
      <c r="H339" s="33">
        <v>0</v>
      </c>
      <c r="I339" s="33">
        <v>2.7428599999999999</v>
      </c>
      <c r="J339" s="33">
        <v>0.57142999999999999</v>
      </c>
      <c r="K339">
        <v>434</v>
      </c>
      <c r="L339" s="1" t="s">
        <v>330</v>
      </c>
      <c r="M339" t="s">
        <v>211</v>
      </c>
      <c r="N339" s="31">
        <v>38374</v>
      </c>
      <c r="O339" s="32">
        <v>3.9451012645214352</v>
      </c>
      <c r="P339" s="31">
        <v>9</v>
      </c>
      <c r="Q339" s="31">
        <v>0</v>
      </c>
      <c r="R339" s="31">
        <v>5033</v>
      </c>
      <c r="S339" s="32">
        <v>0.51742572221651073</v>
      </c>
      <c r="T339" s="32">
        <v>0.13115651222181685</v>
      </c>
      <c r="U339" s="31">
        <v>2</v>
      </c>
      <c r="V339" s="31">
        <v>0</v>
      </c>
      <c r="W339" s="31">
        <v>11</v>
      </c>
      <c r="X339">
        <v>434</v>
      </c>
      <c r="Y339" s="1" t="s">
        <v>330</v>
      </c>
      <c r="Z339" t="s">
        <v>211</v>
      </c>
      <c r="AA339" s="31">
        <v>9727</v>
      </c>
      <c r="AB339" s="31">
        <v>10998</v>
      </c>
      <c r="AC339" s="31">
        <v>36993</v>
      </c>
      <c r="AD339" s="31">
        <v>0</v>
      </c>
      <c r="AE339" s="31">
        <v>45783</v>
      </c>
      <c r="AF339" s="31">
        <v>93774</v>
      </c>
      <c r="AG339" s="31">
        <v>0</v>
      </c>
      <c r="AH339" s="31">
        <v>0</v>
      </c>
      <c r="AI339">
        <v>434</v>
      </c>
      <c r="AJ339" s="1" t="s">
        <v>330</v>
      </c>
      <c r="AK339" t="s">
        <v>211</v>
      </c>
      <c r="AL339" s="31">
        <v>9727</v>
      </c>
      <c r="AM339" s="31">
        <v>51871</v>
      </c>
      <c r="AN339" s="31">
        <v>6494</v>
      </c>
      <c r="AO339" s="31">
        <v>53528</v>
      </c>
      <c r="AP339" s="31">
        <v>111893</v>
      </c>
      <c r="AQ339" s="31">
        <v>0</v>
      </c>
      <c r="AR339" s="36">
        <v>10.173940716493908</v>
      </c>
      <c r="AS339" s="31">
        <v>74900</v>
      </c>
      <c r="AT339" s="31">
        <v>36993</v>
      </c>
      <c r="AU339" s="31">
        <v>0</v>
      </c>
    </row>
    <row r="340" spans="1:47" hidden="1" outlineLevel="2" x14ac:dyDescent="0.2">
      <c r="A340">
        <v>901630273</v>
      </c>
      <c r="B340" t="s">
        <v>737</v>
      </c>
      <c r="C340" s="1" t="s">
        <v>330</v>
      </c>
      <c r="D340" t="s">
        <v>961</v>
      </c>
      <c r="E340" s="31">
        <v>33671</v>
      </c>
      <c r="F340" s="31">
        <v>11512</v>
      </c>
      <c r="G340" s="33">
        <v>2.4285700000000001</v>
      </c>
      <c r="H340" s="33">
        <v>0</v>
      </c>
      <c r="I340" s="33">
        <v>8.4285700000000006</v>
      </c>
      <c r="J340" s="33">
        <v>0.85714000000000001</v>
      </c>
      <c r="K340">
        <v>435</v>
      </c>
      <c r="L340" s="79" t="s">
        <v>330</v>
      </c>
      <c r="M340" t="s">
        <v>961</v>
      </c>
      <c r="N340" s="31">
        <v>62694</v>
      </c>
      <c r="O340" s="32">
        <v>1.8619583617950164</v>
      </c>
      <c r="P340" s="31">
        <v>19</v>
      </c>
      <c r="Q340" s="31">
        <v>31</v>
      </c>
      <c r="R340" s="31">
        <v>117085</v>
      </c>
      <c r="S340" s="32">
        <v>3.4773247007810877</v>
      </c>
      <c r="T340" s="32">
        <v>1.8675630841866846</v>
      </c>
      <c r="U340" s="31">
        <v>248</v>
      </c>
      <c r="V340" s="31">
        <v>145</v>
      </c>
      <c r="W340" s="31">
        <v>18</v>
      </c>
      <c r="X340">
        <v>435</v>
      </c>
      <c r="Y340" s="79" t="s">
        <v>330</v>
      </c>
      <c r="Z340" t="s">
        <v>961</v>
      </c>
      <c r="AA340" s="31">
        <v>33671</v>
      </c>
      <c r="AB340" s="31">
        <v>268464</v>
      </c>
      <c r="AC340" s="31">
        <v>63196</v>
      </c>
      <c r="AD340" s="31">
        <v>2055</v>
      </c>
      <c r="AE340" s="31">
        <v>281492</v>
      </c>
      <c r="AF340" s="31">
        <v>615207</v>
      </c>
      <c r="AG340" s="31">
        <v>122594</v>
      </c>
      <c r="AH340" s="31">
        <v>2055</v>
      </c>
      <c r="AI340">
        <v>435</v>
      </c>
      <c r="AJ340" s="79" t="s">
        <v>330</v>
      </c>
      <c r="AK340" t="s">
        <v>961</v>
      </c>
      <c r="AL340" s="31">
        <v>33671</v>
      </c>
      <c r="AM340" s="31">
        <v>238651</v>
      </c>
      <c r="AN340" s="31">
        <v>54109</v>
      </c>
      <c r="AO340" s="31">
        <v>134099</v>
      </c>
      <c r="AP340" s="31">
        <v>426859</v>
      </c>
      <c r="AQ340" s="31">
        <v>0</v>
      </c>
      <c r="AR340" s="36">
        <v>1.5900046188688242</v>
      </c>
      <c r="AS340" s="31">
        <v>361608</v>
      </c>
      <c r="AT340" s="31">
        <v>63196</v>
      </c>
      <c r="AU340" s="31">
        <v>2055</v>
      </c>
    </row>
    <row r="341" spans="1:47" hidden="1" outlineLevel="2" x14ac:dyDescent="0.2">
      <c r="A341">
        <v>901630913</v>
      </c>
      <c r="B341" t="s">
        <v>737</v>
      </c>
      <c r="C341" s="1" t="s">
        <v>330</v>
      </c>
      <c r="D341" t="s">
        <v>212</v>
      </c>
      <c r="E341" s="31">
        <v>6805</v>
      </c>
      <c r="F341" s="31">
        <v>1578</v>
      </c>
      <c r="G341" s="33">
        <v>0</v>
      </c>
      <c r="H341" s="33">
        <v>0.74285999999999996</v>
      </c>
      <c r="I341" s="33">
        <v>1.31429</v>
      </c>
      <c r="J341" s="33">
        <v>0</v>
      </c>
      <c r="K341">
        <v>436</v>
      </c>
      <c r="L341" s="79" t="s">
        <v>330</v>
      </c>
      <c r="M341" t="s">
        <v>212</v>
      </c>
      <c r="N341" s="31">
        <v>16174</v>
      </c>
      <c r="O341" s="32">
        <v>2.376781778104335</v>
      </c>
      <c r="P341" s="31">
        <v>16</v>
      </c>
      <c r="Q341" s="31">
        <v>0</v>
      </c>
      <c r="R341" s="31">
        <v>9228</v>
      </c>
      <c r="S341" s="32">
        <v>1.3560617193240265</v>
      </c>
      <c r="T341" s="32">
        <v>0.57054531964881905</v>
      </c>
      <c r="U341" s="31">
        <v>89</v>
      </c>
      <c r="V341" s="31">
        <v>345</v>
      </c>
      <c r="W341" s="31">
        <v>6</v>
      </c>
      <c r="X341">
        <v>436</v>
      </c>
      <c r="Y341" s="79" t="s">
        <v>330</v>
      </c>
      <c r="Z341" t="s">
        <v>212</v>
      </c>
      <c r="AA341" s="31">
        <v>6805</v>
      </c>
      <c r="AB341" s="31">
        <v>25852</v>
      </c>
      <c r="AC341" s="31">
        <v>17188</v>
      </c>
      <c r="AD341" s="31">
        <v>0</v>
      </c>
      <c r="AE341" s="31">
        <v>34552</v>
      </c>
      <c r="AF341" s="31">
        <v>77592</v>
      </c>
      <c r="AG341" s="31">
        <v>1500</v>
      </c>
      <c r="AH341" s="31">
        <v>0</v>
      </c>
      <c r="AI341">
        <v>436</v>
      </c>
      <c r="AJ341" s="79" t="s">
        <v>330</v>
      </c>
      <c r="AK341" t="s">
        <v>212</v>
      </c>
      <c r="AL341" s="31">
        <v>6805</v>
      </c>
      <c r="AM341" s="31">
        <v>50102</v>
      </c>
      <c r="AN341" s="31">
        <v>11684</v>
      </c>
      <c r="AO341" s="31">
        <v>27176</v>
      </c>
      <c r="AP341" s="31">
        <v>88962</v>
      </c>
      <c r="AQ341" s="31">
        <v>0</v>
      </c>
      <c r="AR341" s="36">
        <v>3.4412037753365312</v>
      </c>
      <c r="AS341" s="31">
        <v>71774</v>
      </c>
      <c r="AT341" s="31">
        <v>17188</v>
      </c>
      <c r="AU341" s="31">
        <v>0</v>
      </c>
    </row>
    <row r="342" spans="1:47" hidden="1" outlineLevel="2" x14ac:dyDescent="0.2">
      <c r="A342">
        <v>901631143</v>
      </c>
      <c r="B342" t="s">
        <v>737</v>
      </c>
      <c r="C342" s="1" t="s">
        <v>330</v>
      </c>
      <c r="D342" t="s">
        <v>214</v>
      </c>
      <c r="E342" s="31">
        <v>8508</v>
      </c>
      <c r="F342" s="31">
        <v>4170</v>
      </c>
      <c r="G342" s="33">
        <v>0</v>
      </c>
      <c r="H342" s="33">
        <v>1</v>
      </c>
      <c r="I342" s="33">
        <v>2.05714</v>
      </c>
      <c r="J342" s="33">
        <v>0.37142999999999998</v>
      </c>
      <c r="K342">
        <v>437</v>
      </c>
      <c r="L342" s="1" t="s">
        <v>330</v>
      </c>
      <c r="M342" t="s">
        <v>214</v>
      </c>
      <c r="N342" s="31">
        <v>26606</v>
      </c>
      <c r="O342" s="32">
        <v>3.1271744240714621</v>
      </c>
      <c r="P342" s="31">
        <v>61</v>
      </c>
      <c r="Q342" s="31">
        <v>0</v>
      </c>
      <c r="R342" s="31">
        <v>20277</v>
      </c>
      <c r="S342" s="32">
        <v>2.3832863187588154</v>
      </c>
      <c r="T342" s="32">
        <v>0.76212132601668792</v>
      </c>
      <c r="U342" s="31">
        <v>171</v>
      </c>
      <c r="V342" s="31">
        <v>68</v>
      </c>
      <c r="W342" s="31">
        <v>9</v>
      </c>
      <c r="X342">
        <v>437</v>
      </c>
      <c r="Y342" s="1" t="s">
        <v>330</v>
      </c>
      <c r="Z342" t="s">
        <v>214</v>
      </c>
      <c r="AA342" s="31">
        <v>8508</v>
      </c>
      <c r="AB342" s="31">
        <v>37409</v>
      </c>
      <c r="AC342" s="31">
        <v>20540</v>
      </c>
      <c r="AD342" s="31">
        <v>0</v>
      </c>
      <c r="AE342" s="31">
        <v>49676</v>
      </c>
      <c r="AF342" s="31">
        <v>107625</v>
      </c>
      <c r="AG342" s="31">
        <v>0</v>
      </c>
      <c r="AH342" s="31">
        <v>156</v>
      </c>
      <c r="AI342">
        <v>437</v>
      </c>
      <c r="AJ342" s="1" t="s">
        <v>330</v>
      </c>
      <c r="AK342" t="s">
        <v>214</v>
      </c>
      <c r="AL342" s="31">
        <v>8508</v>
      </c>
      <c r="AM342" s="31">
        <v>56803</v>
      </c>
      <c r="AN342" s="31">
        <v>13144</v>
      </c>
      <c r="AO342" s="31">
        <v>28171</v>
      </c>
      <c r="AP342" s="31">
        <v>98118</v>
      </c>
      <c r="AQ342" s="31">
        <v>0</v>
      </c>
      <c r="AR342" s="36">
        <v>2.6228447699751398</v>
      </c>
      <c r="AS342" s="31">
        <v>77578</v>
      </c>
      <c r="AT342" s="31">
        <v>20540</v>
      </c>
      <c r="AU342" s="31">
        <v>0</v>
      </c>
    </row>
    <row r="343" spans="1:47" hidden="1" outlineLevel="2" x14ac:dyDescent="0.2">
      <c r="A343">
        <v>901630423</v>
      </c>
      <c r="B343" t="s">
        <v>737</v>
      </c>
      <c r="C343" s="1" t="s">
        <v>330</v>
      </c>
      <c r="D343" t="s">
        <v>215</v>
      </c>
      <c r="E343" s="31">
        <v>12024</v>
      </c>
      <c r="F343" s="31">
        <v>8026</v>
      </c>
      <c r="G343" s="33">
        <v>0</v>
      </c>
      <c r="H343" s="33">
        <v>1.2</v>
      </c>
      <c r="I343" s="33">
        <v>0.34286</v>
      </c>
      <c r="J343" s="33">
        <v>0.2</v>
      </c>
      <c r="K343">
        <v>438</v>
      </c>
      <c r="L343" s="1" t="s">
        <v>330</v>
      </c>
      <c r="M343" t="s">
        <v>215</v>
      </c>
      <c r="N343" s="31">
        <v>31383</v>
      </c>
      <c r="O343" s="32">
        <v>2.6100299401197606</v>
      </c>
      <c r="P343" s="31">
        <v>52</v>
      </c>
      <c r="Q343" s="31">
        <v>0</v>
      </c>
      <c r="R343" s="31">
        <v>28976</v>
      </c>
      <c r="S343" s="32">
        <v>2.4098469727212244</v>
      </c>
      <c r="T343" s="32">
        <v>0.92330242487971192</v>
      </c>
      <c r="U343" s="31">
        <v>24</v>
      </c>
      <c r="V343" s="31">
        <v>146</v>
      </c>
      <c r="W343" s="31">
        <v>12</v>
      </c>
      <c r="X343">
        <v>438</v>
      </c>
      <c r="Y343" s="1" t="s">
        <v>330</v>
      </c>
      <c r="Z343" t="s">
        <v>215</v>
      </c>
      <c r="AA343" s="31">
        <v>12024</v>
      </c>
      <c r="AB343" s="31">
        <v>19978</v>
      </c>
      <c r="AC343" s="31">
        <v>27492</v>
      </c>
      <c r="AD343" s="31">
        <v>5676</v>
      </c>
      <c r="AE343" s="31">
        <v>35231</v>
      </c>
      <c r="AF343" s="31">
        <v>88377</v>
      </c>
      <c r="AG343" s="31">
        <v>3000</v>
      </c>
      <c r="AH343" s="31">
        <v>5676</v>
      </c>
      <c r="AI343">
        <v>438</v>
      </c>
      <c r="AJ343" s="1" t="s">
        <v>330</v>
      </c>
      <c r="AK343" t="s">
        <v>215</v>
      </c>
      <c r="AL343" s="31">
        <v>12024</v>
      </c>
      <c r="AM343" s="31">
        <v>62786</v>
      </c>
      <c r="AN343" s="31">
        <v>6275</v>
      </c>
      <c r="AO343" s="31">
        <v>31436</v>
      </c>
      <c r="AP343" s="31">
        <v>100497</v>
      </c>
      <c r="AQ343" s="31">
        <v>0</v>
      </c>
      <c r="AR343" s="36">
        <v>5.0303834217639407</v>
      </c>
      <c r="AS343" s="31">
        <v>67329</v>
      </c>
      <c r="AT343" s="31">
        <v>27492</v>
      </c>
      <c r="AU343" s="31">
        <v>5676</v>
      </c>
    </row>
    <row r="344" spans="1:47" hidden="1" outlineLevel="2" x14ac:dyDescent="0.2">
      <c r="A344">
        <v>901631113</v>
      </c>
      <c r="B344" t="s">
        <v>737</v>
      </c>
      <c r="C344" s="1" t="s">
        <v>330</v>
      </c>
      <c r="D344" t="s">
        <v>216</v>
      </c>
      <c r="E344" s="31">
        <v>1954</v>
      </c>
      <c r="F344" s="31">
        <v>742</v>
      </c>
      <c r="G344" s="33">
        <v>0</v>
      </c>
      <c r="H344" s="33">
        <v>0.8</v>
      </c>
      <c r="I344" s="33">
        <v>0.2</v>
      </c>
      <c r="J344" s="33">
        <v>0.4</v>
      </c>
      <c r="K344">
        <v>439</v>
      </c>
      <c r="L344" s="1" t="s">
        <v>330</v>
      </c>
      <c r="M344" t="s">
        <v>216</v>
      </c>
      <c r="N344" s="31">
        <v>14323</v>
      </c>
      <c r="O344" s="32">
        <v>7.3300921187308088</v>
      </c>
      <c r="P344" s="31">
        <v>45</v>
      </c>
      <c r="Q344" s="31">
        <v>0</v>
      </c>
      <c r="R344" s="31">
        <v>4808</v>
      </c>
      <c r="S344" s="32">
        <v>2.4605936540429889</v>
      </c>
      <c r="T344" s="32">
        <v>0.33568386511205756</v>
      </c>
      <c r="U344" s="31">
        <v>0</v>
      </c>
      <c r="V344" s="31">
        <v>2</v>
      </c>
      <c r="W344" s="31">
        <v>3</v>
      </c>
      <c r="X344">
        <v>439</v>
      </c>
      <c r="Y344" s="1" t="s">
        <v>330</v>
      </c>
      <c r="Z344" t="s">
        <v>216</v>
      </c>
      <c r="AA344" s="31">
        <v>1954</v>
      </c>
      <c r="AB344" s="31">
        <v>9043</v>
      </c>
      <c r="AC344" s="31">
        <v>11828</v>
      </c>
      <c r="AD344" s="31">
        <v>0</v>
      </c>
      <c r="AE344" s="31">
        <v>14698</v>
      </c>
      <c r="AF344" s="31">
        <v>35569</v>
      </c>
      <c r="AG344" s="31">
        <v>1500</v>
      </c>
      <c r="AH344" s="31">
        <v>0</v>
      </c>
      <c r="AI344">
        <v>439</v>
      </c>
      <c r="AJ344" s="1" t="s">
        <v>330</v>
      </c>
      <c r="AK344" t="s">
        <v>216</v>
      </c>
      <c r="AL344" s="31">
        <v>1954</v>
      </c>
      <c r="AM344" s="31">
        <v>23873</v>
      </c>
      <c r="AN344" s="31">
        <v>5843</v>
      </c>
      <c r="AO344" s="31">
        <v>9123</v>
      </c>
      <c r="AP344" s="31">
        <v>38839</v>
      </c>
      <c r="AQ344" s="31">
        <v>0</v>
      </c>
      <c r="AR344" s="36">
        <v>4.2949242508017251</v>
      </c>
      <c r="AS344" s="31">
        <v>27011</v>
      </c>
      <c r="AT344" s="31">
        <v>11828</v>
      </c>
      <c r="AU344" s="31">
        <v>0</v>
      </c>
    </row>
    <row r="345" spans="1:47" hidden="1" outlineLevel="2" x14ac:dyDescent="0.2">
      <c r="A345">
        <v>901631202</v>
      </c>
      <c r="B345" t="s">
        <v>737</v>
      </c>
      <c r="C345" s="1" t="s">
        <v>330</v>
      </c>
      <c r="D345" t="s">
        <v>217</v>
      </c>
      <c r="E345" s="31">
        <v>16375</v>
      </c>
      <c r="F345" s="31">
        <v>3268</v>
      </c>
      <c r="G345" s="33">
        <v>1</v>
      </c>
      <c r="H345" s="33">
        <v>1</v>
      </c>
      <c r="I345" s="33">
        <v>2.7142900000000001</v>
      </c>
      <c r="J345" s="33">
        <v>0</v>
      </c>
      <c r="K345">
        <v>440</v>
      </c>
      <c r="L345" s="1" t="s">
        <v>330</v>
      </c>
      <c r="M345" t="s">
        <v>217</v>
      </c>
      <c r="N345" s="31">
        <v>40001</v>
      </c>
      <c r="O345" s="32">
        <v>2.4428091603053437</v>
      </c>
      <c r="P345" s="31">
        <v>26</v>
      </c>
      <c r="Q345" s="31">
        <v>0</v>
      </c>
      <c r="R345" s="31">
        <v>23722</v>
      </c>
      <c r="S345" s="32">
        <v>1.4486717557251909</v>
      </c>
      <c r="T345" s="32">
        <v>0.59303517412064699</v>
      </c>
      <c r="U345" s="31">
        <v>55</v>
      </c>
      <c r="V345" s="31">
        <v>40</v>
      </c>
      <c r="W345" s="31">
        <v>8</v>
      </c>
      <c r="X345">
        <v>440</v>
      </c>
      <c r="Y345" s="1" t="s">
        <v>330</v>
      </c>
      <c r="Z345" t="s">
        <v>217</v>
      </c>
      <c r="AA345" s="31">
        <v>16375</v>
      </c>
      <c r="AB345" s="31">
        <v>29332</v>
      </c>
      <c r="AC345" s="31">
        <v>33585</v>
      </c>
      <c r="AD345" s="31">
        <v>0</v>
      </c>
      <c r="AE345" s="31">
        <v>36417</v>
      </c>
      <c r="AF345" s="31">
        <v>99334</v>
      </c>
      <c r="AG345" s="31">
        <v>0</v>
      </c>
      <c r="AH345" s="31">
        <v>0</v>
      </c>
      <c r="AI345">
        <v>440</v>
      </c>
      <c r="AJ345" s="1" t="s">
        <v>330</v>
      </c>
      <c r="AK345" t="s">
        <v>217</v>
      </c>
      <c r="AL345" s="31">
        <v>16375</v>
      </c>
      <c r="AM345" s="31">
        <v>62559</v>
      </c>
      <c r="AN345" s="31">
        <v>32672</v>
      </c>
      <c r="AO345" s="31">
        <v>35703</v>
      </c>
      <c r="AP345" s="31">
        <v>130934</v>
      </c>
      <c r="AQ345" s="31">
        <v>0</v>
      </c>
      <c r="AR345" s="36">
        <v>4.4638619937269874</v>
      </c>
      <c r="AS345" s="31">
        <v>97349</v>
      </c>
      <c r="AT345" s="31">
        <v>33585</v>
      </c>
      <c r="AU345" s="31">
        <v>0</v>
      </c>
    </row>
    <row r="346" spans="1:47" hidden="1" outlineLevel="2" x14ac:dyDescent="0.2">
      <c r="A346">
        <v>901631475</v>
      </c>
      <c r="B346" t="s">
        <v>737</v>
      </c>
      <c r="C346" s="1" t="s">
        <v>330</v>
      </c>
      <c r="D346" t="s">
        <v>218</v>
      </c>
      <c r="E346" s="31">
        <v>21213</v>
      </c>
      <c r="F346" s="31">
        <v>18142</v>
      </c>
      <c r="G346" s="33">
        <v>6</v>
      </c>
      <c r="H346" s="33">
        <v>0</v>
      </c>
      <c r="I346" s="33">
        <v>8</v>
      </c>
      <c r="J346" s="33">
        <v>0</v>
      </c>
      <c r="K346">
        <v>441</v>
      </c>
      <c r="L346" s="1" t="s">
        <v>330</v>
      </c>
      <c r="M346" t="s">
        <v>218</v>
      </c>
      <c r="N346" s="31">
        <v>126570</v>
      </c>
      <c r="O346" s="32">
        <v>5.9666242398529201</v>
      </c>
      <c r="P346" s="31">
        <v>123</v>
      </c>
      <c r="Q346" s="31">
        <v>57</v>
      </c>
      <c r="R346" s="31">
        <v>335444</v>
      </c>
      <c r="S346" s="32">
        <v>15.813133455899685</v>
      </c>
      <c r="T346" s="32">
        <v>2.6502646756735402</v>
      </c>
      <c r="U346" s="31">
        <v>502</v>
      </c>
      <c r="V346" s="31">
        <v>101</v>
      </c>
      <c r="W346" s="31">
        <v>16</v>
      </c>
      <c r="X346">
        <v>441</v>
      </c>
      <c r="Y346" s="1" t="s">
        <v>330</v>
      </c>
      <c r="Z346" t="s">
        <v>218</v>
      </c>
      <c r="AA346" s="31">
        <v>21213</v>
      </c>
      <c r="AB346" s="31">
        <v>810526</v>
      </c>
      <c r="AC346" s="31">
        <v>79522</v>
      </c>
      <c r="AD346" s="31">
        <v>0</v>
      </c>
      <c r="AE346" s="31">
        <v>44989</v>
      </c>
      <c r="AF346" s="31">
        <v>935037</v>
      </c>
      <c r="AG346" s="31" t="s">
        <v>1032</v>
      </c>
      <c r="AH346" s="31">
        <v>0</v>
      </c>
      <c r="AI346">
        <v>441</v>
      </c>
      <c r="AJ346" s="1" t="s">
        <v>330</v>
      </c>
      <c r="AK346" t="s">
        <v>218</v>
      </c>
      <c r="AL346" s="31">
        <v>21213</v>
      </c>
      <c r="AM346" s="31">
        <v>599028</v>
      </c>
      <c r="AN346" s="31">
        <v>151636</v>
      </c>
      <c r="AO346" s="31">
        <v>186437</v>
      </c>
      <c r="AP346" s="31">
        <v>937101</v>
      </c>
      <c r="AQ346" s="31">
        <v>0</v>
      </c>
      <c r="AR346" s="36">
        <v>1.1561640218820866</v>
      </c>
      <c r="AS346" s="31">
        <v>857579</v>
      </c>
      <c r="AT346" s="31">
        <v>79522</v>
      </c>
      <c r="AU346" s="31">
        <v>0</v>
      </c>
    </row>
    <row r="347" spans="1:47" outlineLevel="1" collapsed="1" x14ac:dyDescent="0.2">
      <c r="A347" t="s">
        <v>442</v>
      </c>
      <c r="B347" s="21" t="s">
        <v>462</v>
      </c>
      <c r="D347" t="s">
        <v>738</v>
      </c>
      <c r="E347" s="2">
        <v>207211</v>
      </c>
      <c r="F347" s="2">
        <v>78087</v>
      </c>
      <c r="G347" s="3">
        <v>17.571429999999999</v>
      </c>
      <c r="H347" s="3">
        <v>8.0285799999999998</v>
      </c>
      <c r="I347" s="54">
        <v>43.428580000000004</v>
      </c>
      <c r="J347" s="3">
        <v>3.4285700000000001</v>
      </c>
      <c r="M347" t="s">
        <v>738</v>
      </c>
      <c r="N347" s="2">
        <v>590154</v>
      </c>
      <c r="O347" s="3">
        <v>2.8480823894484368</v>
      </c>
      <c r="P347" s="2">
        <v>677</v>
      </c>
      <c r="Q347" s="2">
        <v>88</v>
      </c>
      <c r="R347" s="2">
        <v>709575</v>
      </c>
      <c r="S347" s="3">
        <v>3.4244079706193205</v>
      </c>
      <c r="T347" s="3">
        <v>1.2023556563202147</v>
      </c>
      <c r="U347" s="2">
        <v>2503</v>
      </c>
      <c r="V347" s="2">
        <v>1909</v>
      </c>
      <c r="W347" s="2">
        <v>122</v>
      </c>
      <c r="Z347" t="s">
        <v>738</v>
      </c>
      <c r="AA347" s="2">
        <v>207211</v>
      </c>
      <c r="AB347" s="4">
        <v>1457685</v>
      </c>
      <c r="AC347" s="4">
        <v>650952.78</v>
      </c>
      <c r="AD347" s="4">
        <v>16031</v>
      </c>
      <c r="AE347" s="4">
        <v>892444.91</v>
      </c>
      <c r="AF347" s="2">
        <v>3017113.69</v>
      </c>
      <c r="AG347" s="2">
        <v>174094</v>
      </c>
      <c r="AH347" s="2">
        <v>7887</v>
      </c>
      <c r="AK347" t="s">
        <v>738</v>
      </c>
      <c r="AL347" s="2">
        <v>207211</v>
      </c>
      <c r="AM347" s="2">
        <v>2099032</v>
      </c>
      <c r="AN347" s="2">
        <v>381320</v>
      </c>
      <c r="AO347" s="2">
        <v>798058</v>
      </c>
      <c r="AP347" s="2">
        <v>3278410</v>
      </c>
      <c r="AQ347" s="2">
        <v>735091</v>
      </c>
      <c r="AR347" s="44">
        <v>15.82160213502179</v>
      </c>
      <c r="AS347" s="2">
        <v>2612912</v>
      </c>
      <c r="AT347" s="2">
        <v>650953</v>
      </c>
      <c r="AU347" s="2">
        <v>14545</v>
      </c>
    </row>
    <row r="348" spans="1:47" hidden="1" outlineLevel="2" x14ac:dyDescent="0.2">
      <c r="A348">
        <v>919640353</v>
      </c>
      <c r="B348" t="s">
        <v>219</v>
      </c>
      <c r="C348" s="1" t="s">
        <v>328</v>
      </c>
      <c r="D348" t="s">
        <v>103</v>
      </c>
      <c r="E348" s="31">
        <v>0</v>
      </c>
      <c r="F348" s="31">
        <v>0</v>
      </c>
      <c r="G348" s="33">
        <v>0.85714000000000001</v>
      </c>
      <c r="H348" s="33">
        <v>0</v>
      </c>
      <c r="I348" s="33">
        <v>0.57142999999999999</v>
      </c>
      <c r="J348" s="33">
        <v>0</v>
      </c>
      <c r="K348">
        <v>442</v>
      </c>
      <c r="L348" s="1" t="s">
        <v>328</v>
      </c>
      <c r="M348" t="s">
        <v>103</v>
      </c>
      <c r="N348" s="31">
        <v>824</v>
      </c>
      <c r="O348" s="32">
        <v>0</v>
      </c>
      <c r="P348" s="31">
        <v>0</v>
      </c>
      <c r="Q348" s="31">
        <v>0</v>
      </c>
      <c r="R348" s="31">
        <v>9237</v>
      </c>
      <c r="S348" s="32">
        <v>0</v>
      </c>
      <c r="T348" s="32">
        <v>11.20995145631068</v>
      </c>
      <c r="U348" s="31">
        <v>0</v>
      </c>
      <c r="V348" s="31">
        <v>0</v>
      </c>
      <c r="W348" s="31">
        <v>0</v>
      </c>
      <c r="X348">
        <v>442</v>
      </c>
      <c r="Y348" s="1" t="s">
        <v>328</v>
      </c>
      <c r="Z348" t="s">
        <v>103</v>
      </c>
      <c r="AA348" s="31">
        <v>0</v>
      </c>
      <c r="AB348" s="31">
        <v>26000</v>
      </c>
      <c r="AC348" s="31">
        <v>72171</v>
      </c>
      <c r="AD348" s="31">
        <v>27545</v>
      </c>
      <c r="AE348" s="31">
        <v>37063</v>
      </c>
      <c r="AF348" s="31">
        <v>162779</v>
      </c>
      <c r="AG348" s="31">
        <v>0</v>
      </c>
      <c r="AH348" s="31">
        <v>0</v>
      </c>
      <c r="AI348">
        <v>442</v>
      </c>
      <c r="AJ348" s="1" t="s">
        <v>328</v>
      </c>
      <c r="AK348" t="s">
        <v>103</v>
      </c>
      <c r="AL348" s="31">
        <v>0</v>
      </c>
      <c r="AM348" s="31">
        <v>27787</v>
      </c>
      <c r="AN348" s="31">
        <v>23887</v>
      </c>
      <c r="AO348" s="31">
        <v>80628</v>
      </c>
      <c r="AP348" s="31">
        <v>132302</v>
      </c>
      <c r="AQ348" s="31">
        <v>0</v>
      </c>
      <c r="AR348" s="36">
        <v>5.0885384615384615</v>
      </c>
      <c r="AS348" s="31">
        <v>32586</v>
      </c>
      <c r="AT348" s="31">
        <v>72171</v>
      </c>
      <c r="AU348" s="31">
        <v>27545</v>
      </c>
    </row>
    <row r="349" spans="1:47" hidden="1" outlineLevel="2" x14ac:dyDescent="0.2">
      <c r="A349">
        <v>919640063</v>
      </c>
      <c r="B349" t="s">
        <v>219</v>
      </c>
      <c r="C349" s="1" t="s">
        <v>330</v>
      </c>
      <c r="D349" t="s">
        <v>800</v>
      </c>
      <c r="E349" s="31">
        <v>1647</v>
      </c>
      <c r="F349" s="31">
        <v>249</v>
      </c>
      <c r="G349" s="33">
        <v>0</v>
      </c>
      <c r="H349" s="33">
        <v>0.71428999999999998</v>
      </c>
      <c r="I349" s="33">
        <v>0</v>
      </c>
      <c r="J349" s="33">
        <v>0.11429</v>
      </c>
      <c r="K349">
        <v>443</v>
      </c>
      <c r="L349" s="1" t="s">
        <v>330</v>
      </c>
      <c r="M349" t="s">
        <v>800</v>
      </c>
      <c r="N349" s="31">
        <v>7917</v>
      </c>
      <c r="O349" s="32">
        <v>4.8069216757741344</v>
      </c>
      <c r="P349" s="31">
        <v>10</v>
      </c>
      <c r="Q349" s="31">
        <v>0</v>
      </c>
      <c r="R349" s="31">
        <v>7997</v>
      </c>
      <c r="S349" s="32">
        <v>4.8554948391013966</v>
      </c>
      <c r="T349" s="32">
        <v>1.0101048376910446</v>
      </c>
      <c r="U349" s="31">
        <v>3</v>
      </c>
      <c r="V349" s="31">
        <v>0</v>
      </c>
      <c r="W349" s="31">
        <v>4</v>
      </c>
      <c r="X349">
        <v>443</v>
      </c>
      <c r="Y349" s="1" t="s">
        <v>330</v>
      </c>
      <c r="Z349" t="s">
        <v>800</v>
      </c>
      <c r="AA349" s="31">
        <v>1647</v>
      </c>
      <c r="AB349" s="31">
        <v>19775</v>
      </c>
      <c r="AC349" s="31">
        <v>6450</v>
      </c>
      <c r="AD349" s="31">
        <v>0</v>
      </c>
      <c r="AE349" s="31">
        <v>15328</v>
      </c>
      <c r="AF349" s="31">
        <v>41553</v>
      </c>
      <c r="AG349" s="31">
        <v>0</v>
      </c>
      <c r="AH349" s="31">
        <v>0</v>
      </c>
      <c r="AI349">
        <v>443</v>
      </c>
      <c r="AJ349" s="1" t="s">
        <v>330</v>
      </c>
      <c r="AK349" t="s">
        <v>800</v>
      </c>
      <c r="AL349" s="31">
        <v>1647</v>
      </c>
      <c r="AM349" s="31">
        <v>19620</v>
      </c>
      <c r="AN349" s="31">
        <v>5613</v>
      </c>
      <c r="AO349" s="31">
        <v>10090</v>
      </c>
      <c r="AP349" s="31">
        <v>35323</v>
      </c>
      <c r="AQ349" s="31">
        <v>0</v>
      </c>
      <c r="AR349" s="36">
        <v>1.7862452591656131</v>
      </c>
      <c r="AS349" s="31">
        <v>28873</v>
      </c>
      <c r="AT349" s="31">
        <v>6450</v>
      </c>
      <c r="AU349" s="31">
        <v>0</v>
      </c>
    </row>
    <row r="350" spans="1:47" hidden="1" outlineLevel="2" x14ac:dyDescent="0.2">
      <c r="A350">
        <v>919640303</v>
      </c>
      <c r="B350" t="s">
        <v>219</v>
      </c>
      <c r="C350" s="1" t="s">
        <v>330</v>
      </c>
      <c r="D350" t="s">
        <v>801</v>
      </c>
      <c r="E350" s="31">
        <v>6378</v>
      </c>
      <c r="F350" s="31">
        <v>2801</v>
      </c>
      <c r="G350" s="33">
        <v>0</v>
      </c>
      <c r="H350" s="33">
        <v>0.85714000000000001</v>
      </c>
      <c r="I350" s="33">
        <v>2.2857099999999999</v>
      </c>
      <c r="J350" s="33">
        <v>5</v>
      </c>
      <c r="K350">
        <v>444</v>
      </c>
      <c r="L350" s="1" t="s">
        <v>330</v>
      </c>
      <c r="M350" t="s">
        <v>801</v>
      </c>
      <c r="N350" s="31">
        <v>27378</v>
      </c>
      <c r="O350" s="32">
        <v>4.2925682031984946</v>
      </c>
      <c r="P350" s="31">
        <v>58</v>
      </c>
      <c r="Q350" s="31">
        <v>0</v>
      </c>
      <c r="R350" s="31">
        <v>35781</v>
      </c>
      <c r="S350" s="32">
        <v>5.6100658513640642</v>
      </c>
      <c r="T350" s="32">
        <v>1.30692526846373</v>
      </c>
      <c r="U350" s="31">
        <v>35</v>
      </c>
      <c r="V350" s="31">
        <v>908</v>
      </c>
      <c r="W350" s="31">
        <v>17</v>
      </c>
      <c r="X350">
        <v>444</v>
      </c>
      <c r="Y350" s="1" t="s">
        <v>330</v>
      </c>
      <c r="Z350" t="s">
        <v>801</v>
      </c>
      <c r="AA350" s="31">
        <v>6378</v>
      </c>
      <c r="AB350" s="31">
        <v>56198</v>
      </c>
      <c r="AC350" s="31">
        <v>16776</v>
      </c>
      <c r="AD350" s="31">
        <v>8468</v>
      </c>
      <c r="AE350" s="31">
        <v>59407</v>
      </c>
      <c r="AF350" s="31">
        <v>140849</v>
      </c>
      <c r="AG350" s="31">
        <v>16490</v>
      </c>
      <c r="AH350" s="31">
        <v>8468</v>
      </c>
      <c r="AI350">
        <v>444</v>
      </c>
      <c r="AJ350" s="1" t="s">
        <v>330</v>
      </c>
      <c r="AK350" t="s">
        <v>801</v>
      </c>
      <c r="AL350" s="31">
        <v>6378</v>
      </c>
      <c r="AM350" s="31">
        <v>98056</v>
      </c>
      <c r="AN350" s="31">
        <v>12566</v>
      </c>
      <c r="AO350" s="31">
        <v>47374</v>
      </c>
      <c r="AP350" s="31">
        <v>157996</v>
      </c>
      <c r="AQ350" s="31">
        <v>0</v>
      </c>
      <c r="AR350" s="36">
        <v>2.8114167763977367</v>
      </c>
      <c r="AS350" s="31">
        <v>132752</v>
      </c>
      <c r="AT350" s="31">
        <v>16776</v>
      </c>
      <c r="AU350" s="31">
        <v>8468</v>
      </c>
    </row>
    <row r="351" spans="1:47" hidden="1" outlineLevel="2" x14ac:dyDescent="0.2">
      <c r="A351">
        <v>919640245</v>
      </c>
      <c r="B351" t="s">
        <v>219</v>
      </c>
      <c r="C351" s="1" t="s">
        <v>330</v>
      </c>
      <c r="D351" t="s">
        <v>802</v>
      </c>
      <c r="E351" s="31">
        <v>4743</v>
      </c>
      <c r="F351" s="31">
        <v>748</v>
      </c>
      <c r="G351" s="33">
        <v>0</v>
      </c>
      <c r="H351" s="33">
        <v>0.57142999999999999</v>
      </c>
      <c r="I351" s="33">
        <v>0.48570999999999998</v>
      </c>
      <c r="J351" s="33">
        <v>0.8</v>
      </c>
      <c r="K351">
        <v>445</v>
      </c>
      <c r="L351" s="1" t="s">
        <v>330</v>
      </c>
      <c r="M351" t="s">
        <v>802</v>
      </c>
      <c r="N351" s="31">
        <v>12171</v>
      </c>
      <c r="O351" s="32">
        <v>2.5660974067046172</v>
      </c>
      <c r="P351" s="31">
        <v>35</v>
      </c>
      <c r="Q351" s="31">
        <v>0</v>
      </c>
      <c r="R351" s="31">
        <v>9311</v>
      </c>
      <c r="S351" s="32">
        <v>1.9631035209782839</v>
      </c>
      <c r="T351" s="32">
        <v>0.76501520006572998</v>
      </c>
      <c r="U351" s="31">
        <v>48</v>
      </c>
      <c r="V351" s="31">
        <v>50</v>
      </c>
      <c r="W351" s="31">
        <v>4</v>
      </c>
      <c r="X351">
        <v>445</v>
      </c>
      <c r="Y351" s="1" t="s">
        <v>330</v>
      </c>
      <c r="Z351" t="s">
        <v>802</v>
      </c>
      <c r="AA351" s="31">
        <v>4743</v>
      </c>
      <c r="AB351" s="31">
        <v>29319</v>
      </c>
      <c r="AC351" s="31">
        <v>13414</v>
      </c>
      <c r="AD351" s="31">
        <v>0</v>
      </c>
      <c r="AE351" s="31">
        <v>12119</v>
      </c>
      <c r="AF351" s="31">
        <v>54852</v>
      </c>
      <c r="AG351" s="31">
        <v>1500</v>
      </c>
      <c r="AH351" s="31">
        <v>0</v>
      </c>
      <c r="AI351">
        <v>445</v>
      </c>
      <c r="AJ351" s="1" t="s">
        <v>330</v>
      </c>
      <c r="AK351" t="s">
        <v>802</v>
      </c>
      <c r="AL351" s="31">
        <v>4743</v>
      </c>
      <c r="AM351" s="31">
        <v>18610</v>
      </c>
      <c r="AN351" s="31">
        <v>7032</v>
      </c>
      <c r="AO351" s="31">
        <v>16403</v>
      </c>
      <c r="AP351" s="31">
        <v>42045</v>
      </c>
      <c r="AQ351" s="31">
        <v>0</v>
      </c>
      <c r="AR351" s="36">
        <v>1.4340530031720045</v>
      </c>
      <c r="AS351" s="31">
        <v>28631</v>
      </c>
      <c r="AT351" s="31">
        <v>13414</v>
      </c>
      <c r="AU351" s="31">
        <v>0</v>
      </c>
    </row>
    <row r="352" spans="1:47" hidden="1" outlineLevel="2" x14ac:dyDescent="0.2">
      <c r="A352">
        <v>919640373</v>
      </c>
      <c r="B352" t="s">
        <v>219</v>
      </c>
      <c r="C352" s="1" t="s">
        <v>330</v>
      </c>
      <c r="D352" t="s">
        <v>803</v>
      </c>
      <c r="E352" s="31">
        <v>2300</v>
      </c>
      <c r="F352" s="31">
        <v>485</v>
      </c>
      <c r="G352" s="33">
        <v>0</v>
      </c>
      <c r="H352" s="33">
        <v>0.85714000000000001</v>
      </c>
      <c r="I352" s="33">
        <v>0.6</v>
      </c>
      <c r="J352" s="33">
        <v>0</v>
      </c>
      <c r="K352">
        <v>446</v>
      </c>
      <c r="L352" s="1" t="s">
        <v>330</v>
      </c>
      <c r="M352" t="s">
        <v>803</v>
      </c>
      <c r="N352" s="31">
        <v>9802</v>
      </c>
      <c r="O352" s="32">
        <v>4.2617391304347825</v>
      </c>
      <c r="P352" s="31">
        <v>16</v>
      </c>
      <c r="Q352" s="31">
        <v>0</v>
      </c>
      <c r="R352" s="31">
        <v>6543</v>
      </c>
      <c r="S352" s="32">
        <v>2.844782608695652</v>
      </c>
      <c r="T352" s="32">
        <v>0.66751683329932665</v>
      </c>
      <c r="U352" s="31">
        <v>30</v>
      </c>
      <c r="V352" s="31">
        <v>233</v>
      </c>
      <c r="W352" s="31">
        <v>6</v>
      </c>
      <c r="X352">
        <v>446</v>
      </c>
      <c r="Y352" s="1" t="s">
        <v>330</v>
      </c>
      <c r="Z352" t="s">
        <v>803</v>
      </c>
      <c r="AA352" s="31">
        <v>2300</v>
      </c>
      <c r="AB352" s="31">
        <v>21577</v>
      </c>
      <c r="AC352" s="31">
        <v>9216</v>
      </c>
      <c r="AD352" s="31">
        <v>0</v>
      </c>
      <c r="AE352" s="31">
        <v>48018</v>
      </c>
      <c r="AF352" s="31">
        <v>78811</v>
      </c>
      <c r="AG352" s="31">
        <v>0</v>
      </c>
      <c r="AH352" s="31">
        <v>0</v>
      </c>
      <c r="AI352">
        <v>446</v>
      </c>
      <c r="AJ352" s="1" t="s">
        <v>330</v>
      </c>
      <c r="AK352" t="s">
        <v>803</v>
      </c>
      <c r="AL352" s="31">
        <v>2300</v>
      </c>
      <c r="AM352" s="31">
        <v>38230</v>
      </c>
      <c r="AN352" s="31">
        <v>3670</v>
      </c>
      <c r="AO352" s="31">
        <v>29055</v>
      </c>
      <c r="AP352" s="31">
        <v>70955</v>
      </c>
      <c r="AQ352" s="31">
        <v>0</v>
      </c>
      <c r="AR352" s="36">
        <v>3.2884552996246001</v>
      </c>
      <c r="AS352" s="31">
        <v>61739</v>
      </c>
      <c r="AT352" s="31">
        <v>9216</v>
      </c>
      <c r="AU352" s="31">
        <v>0</v>
      </c>
    </row>
    <row r="353" spans="1:47" hidden="1" outlineLevel="2" x14ac:dyDescent="0.2">
      <c r="A353">
        <v>919640485</v>
      </c>
      <c r="B353" t="s">
        <v>219</v>
      </c>
      <c r="C353" s="1" t="s">
        <v>330</v>
      </c>
      <c r="D353" t="s">
        <v>804</v>
      </c>
      <c r="E353" s="31">
        <v>1357</v>
      </c>
      <c r="F353" s="31">
        <v>288</v>
      </c>
      <c r="G353" s="33">
        <v>0</v>
      </c>
      <c r="H353" s="33">
        <v>0.65713999999999995</v>
      </c>
      <c r="I353" s="33">
        <v>0.4</v>
      </c>
      <c r="J353" s="33">
        <v>0</v>
      </c>
      <c r="K353">
        <v>447</v>
      </c>
      <c r="L353" s="1" t="s">
        <v>330</v>
      </c>
      <c r="M353" t="s">
        <v>804</v>
      </c>
      <c r="N353" s="31">
        <v>7012</v>
      </c>
      <c r="O353" s="32">
        <v>5.1672807663964626</v>
      </c>
      <c r="P353" s="31">
        <v>22</v>
      </c>
      <c r="Q353" s="31">
        <v>0</v>
      </c>
      <c r="R353" s="31">
        <v>12499</v>
      </c>
      <c r="S353" s="32">
        <v>9.2107590272660271</v>
      </c>
      <c r="T353" s="32">
        <v>1.7825156873930406</v>
      </c>
      <c r="U353" s="31">
        <v>25</v>
      </c>
      <c r="V353" s="31">
        <v>213</v>
      </c>
      <c r="W353" s="31">
        <v>5</v>
      </c>
      <c r="X353">
        <v>447</v>
      </c>
      <c r="Y353" s="1" t="s">
        <v>330</v>
      </c>
      <c r="Z353" t="s">
        <v>804</v>
      </c>
      <c r="AA353" s="31">
        <v>1357</v>
      </c>
      <c r="AB353" s="31">
        <v>19414</v>
      </c>
      <c r="AC353" s="31">
        <v>5622</v>
      </c>
      <c r="AD353" s="31">
        <v>0</v>
      </c>
      <c r="AE353" s="31">
        <v>10412</v>
      </c>
      <c r="AF353" s="31">
        <v>35448</v>
      </c>
      <c r="AG353" s="31">
        <v>0</v>
      </c>
      <c r="AH353" s="31">
        <v>0</v>
      </c>
      <c r="AI353">
        <v>447</v>
      </c>
      <c r="AJ353" s="1" t="s">
        <v>330</v>
      </c>
      <c r="AK353" t="s">
        <v>804</v>
      </c>
      <c r="AL353" s="31">
        <v>1357</v>
      </c>
      <c r="AM353" s="31">
        <v>25358</v>
      </c>
      <c r="AN353" s="31">
        <v>3892</v>
      </c>
      <c r="AO353" s="31">
        <v>10032</v>
      </c>
      <c r="AP353" s="31">
        <v>39282</v>
      </c>
      <c r="AQ353" s="31">
        <v>0</v>
      </c>
      <c r="AR353" s="36">
        <v>2.0233851859482845</v>
      </c>
      <c r="AS353" s="31">
        <v>33660</v>
      </c>
      <c r="AT353" s="31">
        <v>5622</v>
      </c>
      <c r="AU353" s="31">
        <v>0</v>
      </c>
    </row>
    <row r="354" spans="1:47" hidden="1" outlineLevel="2" x14ac:dyDescent="0.2">
      <c r="A354" s="35">
        <v>919640665</v>
      </c>
      <c r="B354" t="s">
        <v>219</v>
      </c>
      <c r="C354" s="1" t="s">
        <v>330</v>
      </c>
      <c r="D354" s="35" t="s">
        <v>113</v>
      </c>
      <c r="E354" s="31">
        <v>9540</v>
      </c>
      <c r="F354" s="31">
        <v>2161</v>
      </c>
      <c r="G354" s="33">
        <v>0</v>
      </c>
      <c r="H354" s="33">
        <v>0.65</v>
      </c>
      <c r="I354" s="33">
        <v>0.55000000000000004</v>
      </c>
      <c r="J354" s="33">
        <v>1.95</v>
      </c>
      <c r="K354">
        <v>448</v>
      </c>
      <c r="L354" s="1" t="s">
        <v>330</v>
      </c>
      <c r="M354" s="35" t="s">
        <v>113</v>
      </c>
      <c r="N354" s="31">
        <v>18813</v>
      </c>
      <c r="O354" s="32">
        <v>1.9720125786163523</v>
      </c>
      <c r="P354" s="31">
        <v>23</v>
      </c>
      <c r="Q354" s="31">
        <v>0</v>
      </c>
      <c r="R354" s="31">
        <v>27710</v>
      </c>
      <c r="S354" s="32">
        <v>2.9046121593291403</v>
      </c>
      <c r="T354" s="32">
        <v>1.4729176633179184</v>
      </c>
      <c r="U354" s="31">
        <v>47</v>
      </c>
      <c r="V354" s="31">
        <v>834</v>
      </c>
      <c r="W354" s="31">
        <v>10</v>
      </c>
      <c r="X354">
        <v>448</v>
      </c>
      <c r="Y354" s="1" t="s">
        <v>330</v>
      </c>
      <c r="Z354" s="35" t="s">
        <v>113</v>
      </c>
      <c r="AA354" s="31">
        <v>9540</v>
      </c>
      <c r="AB354" s="31">
        <v>42062</v>
      </c>
      <c r="AC354" s="31">
        <v>24047</v>
      </c>
      <c r="AD354" s="31">
        <v>348</v>
      </c>
      <c r="AE354" s="31">
        <v>43862</v>
      </c>
      <c r="AF354" s="31">
        <v>110319</v>
      </c>
      <c r="AG354" s="31">
        <v>0</v>
      </c>
      <c r="AH354" s="31">
        <v>348</v>
      </c>
      <c r="AI354">
        <v>448</v>
      </c>
      <c r="AJ354" s="1" t="s">
        <v>330</v>
      </c>
      <c r="AK354" s="35" t="s">
        <v>113</v>
      </c>
      <c r="AL354" s="31">
        <v>9540</v>
      </c>
      <c r="AM354" s="31">
        <v>42888</v>
      </c>
      <c r="AN354" s="31">
        <v>11726</v>
      </c>
      <c r="AO354" s="31">
        <v>44759</v>
      </c>
      <c r="AP354" s="31">
        <v>99373</v>
      </c>
      <c r="AQ354" s="31">
        <v>0</v>
      </c>
      <c r="AR354" s="36">
        <v>2.3625362560030432</v>
      </c>
      <c r="AS354" s="31">
        <v>74978</v>
      </c>
      <c r="AT354" s="31">
        <v>24047</v>
      </c>
      <c r="AU354" s="31">
        <v>348</v>
      </c>
    </row>
    <row r="355" spans="1:47" hidden="1" outlineLevel="2" x14ac:dyDescent="0.2">
      <c r="A355">
        <v>919640333</v>
      </c>
      <c r="B355" t="s">
        <v>219</v>
      </c>
      <c r="C355" s="1" t="s">
        <v>330</v>
      </c>
      <c r="D355" t="s">
        <v>805</v>
      </c>
      <c r="E355" s="31">
        <v>26857</v>
      </c>
      <c r="F355" s="31">
        <v>4213</v>
      </c>
      <c r="G355" s="33">
        <v>1.14286</v>
      </c>
      <c r="H355" s="33">
        <v>0</v>
      </c>
      <c r="I355" s="33">
        <v>6.5142899999999999</v>
      </c>
      <c r="J355" s="33">
        <v>1.2857099999999999</v>
      </c>
      <c r="K355">
        <v>449</v>
      </c>
      <c r="L355" s="1" t="s">
        <v>330</v>
      </c>
      <c r="M355" t="s">
        <v>805</v>
      </c>
      <c r="N355" s="31">
        <v>33583</v>
      </c>
      <c r="O355" s="32">
        <v>1.2504375023271401</v>
      </c>
      <c r="P355" s="31">
        <v>57</v>
      </c>
      <c r="Q355" s="31">
        <v>0</v>
      </c>
      <c r="R355" s="31">
        <v>53580</v>
      </c>
      <c r="S355" s="32">
        <v>1.9950106117585731</v>
      </c>
      <c r="T355" s="32">
        <v>1.5954500789089718</v>
      </c>
      <c r="U355" s="31">
        <v>64</v>
      </c>
      <c r="V355" s="31">
        <v>1287</v>
      </c>
      <c r="W355" s="31">
        <v>12</v>
      </c>
      <c r="X355">
        <v>449</v>
      </c>
      <c r="Y355" s="1" t="s">
        <v>330</v>
      </c>
      <c r="Z355" t="s">
        <v>805</v>
      </c>
      <c r="AA355" s="31">
        <v>26857</v>
      </c>
      <c r="AB355" s="31">
        <v>113589</v>
      </c>
      <c r="AC355" s="31">
        <v>75487</v>
      </c>
      <c r="AD355" s="31">
        <v>6214</v>
      </c>
      <c r="AE355" s="31">
        <v>197489</v>
      </c>
      <c r="AF355" s="31">
        <v>392779</v>
      </c>
      <c r="AG355" s="31">
        <v>0</v>
      </c>
      <c r="AH355" s="31">
        <v>6214</v>
      </c>
      <c r="AI355">
        <v>449</v>
      </c>
      <c r="AJ355" s="1" t="s">
        <v>330</v>
      </c>
      <c r="AK355" t="s">
        <v>805</v>
      </c>
      <c r="AL355" s="31">
        <v>26857</v>
      </c>
      <c r="AM355" s="31">
        <v>261400</v>
      </c>
      <c r="AN355" s="31">
        <v>62633</v>
      </c>
      <c r="AO355" s="31">
        <v>66222</v>
      </c>
      <c r="AP355" s="31">
        <v>390255</v>
      </c>
      <c r="AQ355" s="31">
        <v>0</v>
      </c>
      <c r="AR355" s="36">
        <v>3.4356759897525286</v>
      </c>
      <c r="AS355" s="31">
        <v>308554</v>
      </c>
      <c r="AT355" s="31">
        <v>75487</v>
      </c>
      <c r="AU355" s="31">
        <v>6214</v>
      </c>
    </row>
    <row r="356" spans="1:47" outlineLevel="1" collapsed="1" x14ac:dyDescent="0.2">
      <c r="A356" t="s">
        <v>443</v>
      </c>
      <c r="B356" s="21" t="s">
        <v>845</v>
      </c>
      <c r="D356" t="s">
        <v>103</v>
      </c>
      <c r="E356" s="2">
        <v>52822</v>
      </c>
      <c r="F356" s="2">
        <v>10945</v>
      </c>
      <c r="G356" s="3">
        <v>2</v>
      </c>
      <c r="H356" s="3">
        <v>4.3071400000000004</v>
      </c>
      <c r="I356" s="54">
        <v>11.40714</v>
      </c>
      <c r="J356" s="3">
        <v>9.15</v>
      </c>
      <c r="M356" t="s">
        <v>103</v>
      </c>
      <c r="N356" s="2">
        <v>117500</v>
      </c>
      <c r="O356" s="3">
        <v>2.2244519329067436</v>
      </c>
      <c r="P356" s="2">
        <v>221</v>
      </c>
      <c r="Q356" s="2">
        <v>0</v>
      </c>
      <c r="R356" s="2">
        <v>162658</v>
      </c>
      <c r="S356" s="3">
        <v>3.0793608723637877</v>
      </c>
      <c r="T356" s="3">
        <v>1.3843234042553192</v>
      </c>
      <c r="U356" s="2">
        <v>252</v>
      </c>
      <c r="V356" s="2">
        <v>3525</v>
      </c>
      <c r="W356" s="2">
        <v>58</v>
      </c>
      <c r="Z356" t="s">
        <v>103</v>
      </c>
      <c r="AA356" s="2">
        <v>52822</v>
      </c>
      <c r="AB356" s="4">
        <v>327934</v>
      </c>
      <c r="AC356" s="4">
        <v>223183</v>
      </c>
      <c r="AD356" s="4">
        <v>42575</v>
      </c>
      <c r="AE356" s="4">
        <v>423698</v>
      </c>
      <c r="AF356" s="2">
        <v>1017390</v>
      </c>
      <c r="AG356" s="2">
        <v>17990</v>
      </c>
      <c r="AH356" s="2">
        <v>15030</v>
      </c>
      <c r="AK356" t="s">
        <v>103</v>
      </c>
      <c r="AL356" s="2">
        <v>52822</v>
      </c>
      <c r="AM356" s="2">
        <v>531949</v>
      </c>
      <c r="AN356" s="2">
        <v>131019</v>
      </c>
      <c r="AO356" s="2">
        <v>304563</v>
      </c>
      <c r="AP356" s="2">
        <v>967531</v>
      </c>
      <c r="AQ356" s="2">
        <v>0</v>
      </c>
      <c r="AR356" s="44">
        <v>18.316818749763357</v>
      </c>
      <c r="AS356" s="2">
        <v>701773</v>
      </c>
      <c r="AT356" s="2">
        <v>223183</v>
      </c>
      <c r="AU356" s="2">
        <v>42575</v>
      </c>
    </row>
    <row r="357" spans="1:47" hidden="1" outlineLevel="2" x14ac:dyDescent="0.2">
      <c r="A357">
        <v>907650985</v>
      </c>
      <c r="B357" t="s">
        <v>806</v>
      </c>
      <c r="C357" s="1" t="s">
        <v>328</v>
      </c>
      <c r="D357" t="s">
        <v>699</v>
      </c>
      <c r="E357" s="31">
        <v>0</v>
      </c>
      <c r="F357" s="31">
        <v>774</v>
      </c>
      <c r="G357" s="33">
        <v>2</v>
      </c>
      <c r="H357" s="33">
        <v>0</v>
      </c>
      <c r="I357" s="33">
        <v>3.5466700000000002</v>
      </c>
      <c r="J357" s="33">
        <v>0</v>
      </c>
      <c r="K357">
        <v>450</v>
      </c>
      <c r="L357" s="1" t="s">
        <v>328</v>
      </c>
      <c r="M357" t="s">
        <v>699</v>
      </c>
      <c r="N357" s="31">
        <v>459</v>
      </c>
      <c r="O357" s="32">
        <v>0</v>
      </c>
      <c r="P357" s="31">
        <v>1</v>
      </c>
      <c r="Q357" s="31">
        <v>0</v>
      </c>
      <c r="R357" s="31">
        <v>1822</v>
      </c>
      <c r="S357" s="32">
        <v>0</v>
      </c>
      <c r="T357" s="32">
        <v>3.9694989106753811</v>
      </c>
      <c r="U357" s="31">
        <v>33</v>
      </c>
      <c r="V357" s="31">
        <v>1433</v>
      </c>
      <c r="W357" s="31">
        <v>0</v>
      </c>
      <c r="X357">
        <v>450</v>
      </c>
      <c r="Y357" s="1" t="s">
        <v>328</v>
      </c>
      <c r="Z357" t="s">
        <v>699</v>
      </c>
      <c r="AA357" s="31">
        <v>0</v>
      </c>
      <c r="AB357" s="31">
        <v>170452</v>
      </c>
      <c r="AC357" s="31">
        <v>449900</v>
      </c>
      <c r="AD357" s="31">
        <v>1200</v>
      </c>
      <c r="AE357" s="31">
        <v>3511</v>
      </c>
      <c r="AF357" s="31">
        <v>625063</v>
      </c>
      <c r="AG357" s="31" t="s">
        <v>1032</v>
      </c>
      <c r="AH357" s="31">
        <v>0</v>
      </c>
      <c r="AI357">
        <v>450</v>
      </c>
      <c r="AJ357" s="1" t="s">
        <v>328</v>
      </c>
      <c r="AK357" t="s">
        <v>699</v>
      </c>
      <c r="AL357" s="31">
        <v>0</v>
      </c>
      <c r="AM357" s="31">
        <v>330747</v>
      </c>
      <c r="AN357" s="31">
        <v>89652</v>
      </c>
      <c r="AO357" s="31">
        <v>506393</v>
      </c>
      <c r="AP357" s="31">
        <v>926792</v>
      </c>
      <c r="AQ357" s="31">
        <v>0</v>
      </c>
      <c r="AR357" s="36">
        <v>5.4372609297632177</v>
      </c>
      <c r="AS357" s="31">
        <v>475692</v>
      </c>
      <c r="AT357" s="31">
        <v>449900</v>
      </c>
      <c r="AU357" s="31">
        <v>1200</v>
      </c>
    </row>
    <row r="358" spans="1:47" hidden="1" outlineLevel="2" x14ac:dyDescent="0.2">
      <c r="A358">
        <v>907650753</v>
      </c>
      <c r="B358" t="s">
        <v>806</v>
      </c>
      <c r="C358" s="1" t="s">
        <v>330</v>
      </c>
      <c r="D358" t="s">
        <v>700</v>
      </c>
      <c r="E358" s="31">
        <v>51544</v>
      </c>
      <c r="F358" s="31">
        <v>12773</v>
      </c>
      <c r="G358" s="33">
        <v>4.7466699999999999</v>
      </c>
      <c r="H358" s="33">
        <v>0</v>
      </c>
      <c r="I358" s="33">
        <v>8.0266699999999993</v>
      </c>
      <c r="J358" s="33">
        <v>0.26667000000000002</v>
      </c>
      <c r="K358">
        <v>451</v>
      </c>
      <c r="L358" s="1" t="s">
        <v>330</v>
      </c>
      <c r="M358" t="s">
        <v>700</v>
      </c>
      <c r="N358" s="31">
        <v>107506</v>
      </c>
      <c r="O358" s="32">
        <v>2.0857131770914172</v>
      </c>
      <c r="P358" s="31">
        <v>19</v>
      </c>
      <c r="Q358" s="31">
        <v>0</v>
      </c>
      <c r="R358" s="31">
        <v>177008</v>
      </c>
      <c r="S358" s="32">
        <v>3.4341145429147915</v>
      </c>
      <c r="T358" s="32">
        <v>1.6464941491637677</v>
      </c>
      <c r="U358" s="31">
        <v>17366</v>
      </c>
      <c r="V358" s="31">
        <v>24025</v>
      </c>
      <c r="W358" s="31">
        <v>32</v>
      </c>
      <c r="X358">
        <v>451</v>
      </c>
      <c r="Y358" s="1" t="s">
        <v>330</v>
      </c>
      <c r="Z358" t="s">
        <v>700</v>
      </c>
      <c r="AA358" s="31">
        <v>51544</v>
      </c>
      <c r="AB358" s="31">
        <v>66331</v>
      </c>
      <c r="AC358" s="31">
        <v>135760</v>
      </c>
      <c r="AD358" s="31">
        <v>0</v>
      </c>
      <c r="AE358" s="31">
        <v>311543</v>
      </c>
      <c r="AF358" s="31">
        <v>513634</v>
      </c>
      <c r="AG358" s="31">
        <v>19972</v>
      </c>
      <c r="AH358" s="31">
        <v>0</v>
      </c>
      <c r="AI358">
        <v>451</v>
      </c>
      <c r="AJ358" s="1" t="s">
        <v>330</v>
      </c>
      <c r="AK358" t="s">
        <v>700</v>
      </c>
      <c r="AL358" s="31">
        <v>51544</v>
      </c>
      <c r="AM358" s="31">
        <v>434410</v>
      </c>
      <c r="AN358" s="31">
        <v>60715</v>
      </c>
      <c r="AO358" s="31">
        <v>162594</v>
      </c>
      <c r="AP358" s="31">
        <v>657719</v>
      </c>
      <c r="AQ358" s="31">
        <v>0</v>
      </c>
      <c r="AR358" s="36">
        <v>9.9157106028855289</v>
      </c>
      <c r="AS358" s="31">
        <v>521959</v>
      </c>
      <c r="AT358" s="31">
        <v>135760</v>
      </c>
      <c r="AU358" s="31">
        <v>0</v>
      </c>
    </row>
    <row r="359" spans="1:47" hidden="1" outlineLevel="2" x14ac:dyDescent="0.2">
      <c r="A359">
        <v>907651173</v>
      </c>
      <c r="B359" t="s">
        <v>806</v>
      </c>
      <c r="C359" s="1" t="s">
        <v>330</v>
      </c>
      <c r="D359" t="s">
        <v>701</v>
      </c>
      <c r="E359" s="31">
        <v>7562</v>
      </c>
      <c r="F359" s="31">
        <v>1165</v>
      </c>
      <c r="G359" s="33">
        <v>0.57142999999999999</v>
      </c>
      <c r="H359" s="33">
        <v>0</v>
      </c>
      <c r="I359" s="33">
        <v>1</v>
      </c>
      <c r="J359" s="33">
        <v>0</v>
      </c>
      <c r="K359">
        <v>452</v>
      </c>
      <c r="L359" s="1" t="s">
        <v>330</v>
      </c>
      <c r="M359" t="s">
        <v>701</v>
      </c>
      <c r="N359" s="31">
        <v>16216</v>
      </c>
      <c r="O359" s="32">
        <v>2.1444062417349907</v>
      </c>
      <c r="P359" s="31">
        <v>17</v>
      </c>
      <c r="Q359" s="31">
        <v>0</v>
      </c>
      <c r="R359" s="31">
        <v>9113</v>
      </c>
      <c r="S359" s="32">
        <v>1.2051044697170061</v>
      </c>
      <c r="T359" s="32">
        <v>0.56197582634435128</v>
      </c>
      <c r="U359" s="31">
        <v>2320</v>
      </c>
      <c r="V359" s="31">
        <v>2417</v>
      </c>
      <c r="W359" s="31">
        <v>2</v>
      </c>
      <c r="X359">
        <v>452</v>
      </c>
      <c r="Y359" s="1" t="s">
        <v>330</v>
      </c>
      <c r="Z359" t="s">
        <v>701</v>
      </c>
      <c r="AA359" s="31">
        <v>7562</v>
      </c>
      <c r="AB359" s="31">
        <v>6142</v>
      </c>
      <c r="AC359" s="31">
        <v>11429</v>
      </c>
      <c r="AD359" s="31">
        <v>0</v>
      </c>
      <c r="AE359" s="31">
        <v>17852</v>
      </c>
      <c r="AF359" s="31">
        <v>35423</v>
      </c>
      <c r="AG359" s="31">
        <v>0</v>
      </c>
      <c r="AH359" s="31">
        <v>0</v>
      </c>
      <c r="AI359">
        <v>452</v>
      </c>
      <c r="AJ359" s="1" t="s">
        <v>330</v>
      </c>
      <c r="AK359" t="s">
        <v>701</v>
      </c>
      <c r="AL359" s="31">
        <v>7562</v>
      </c>
      <c r="AM359" s="31">
        <v>25918</v>
      </c>
      <c r="AN359" s="31">
        <v>5349</v>
      </c>
      <c r="AO359" s="31">
        <v>1737</v>
      </c>
      <c r="AP359" s="31">
        <v>33004</v>
      </c>
      <c r="AQ359" s="31">
        <v>0</v>
      </c>
      <c r="AR359" s="36">
        <v>5.3734939759036147</v>
      </c>
      <c r="AS359" s="31">
        <v>21575</v>
      </c>
      <c r="AT359" s="31">
        <v>11429</v>
      </c>
      <c r="AU359" s="31">
        <v>0</v>
      </c>
    </row>
    <row r="360" spans="1:47" hidden="1" outlineLevel="2" x14ac:dyDescent="0.2">
      <c r="A360">
        <v>907650273</v>
      </c>
      <c r="B360" t="s">
        <v>806</v>
      </c>
      <c r="C360" s="1" t="s">
        <v>330</v>
      </c>
      <c r="D360" t="s">
        <v>702</v>
      </c>
      <c r="E360" s="31">
        <v>3697</v>
      </c>
      <c r="F360" s="31">
        <v>2485</v>
      </c>
      <c r="G360" s="33">
        <v>0</v>
      </c>
      <c r="H360" s="33">
        <v>0.71428999999999998</v>
      </c>
      <c r="I360" s="33">
        <v>1.3428599999999999</v>
      </c>
      <c r="J360" s="33">
        <v>1.3714299999999999</v>
      </c>
      <c r="K360">
        <v>453</v>
      </c>
      <c r="L360" s="1" t="s">
        <v>330</v>
      </c>
      <c r="M360" t="s">
        <v>702</v>
      </c>
      <c r="N360" s="31">
        <v>23143</v>
      </c>
      <c r="O360" s="32">
        <v>6.2599404922910464</v>
      </c>
      <c r="P360" s="31">
        <v>14</v>
      </c>
      <c r="Q360" s="31">
        <v>0</v>
      </c>
      <c r="R360" s="31">
        <v>35419</v>
      </c>
      <c r="S360" s="32">
        <v>9.580470651879903</v>
      </c>
      <c r="T360" s="32">
        <v>1.5304411701162339</v>
      </c>
      <c r="U360" s="31">
        <v>4645</v>
      </c>
      <c r="V360" s="31">
        <v>6268</v>
      </c>
      <c r="W360" s="31">
        <v>4</v>
      </c>
      <c r="X360">
        <v>453</v>
      </c>
      <c r="Y360" s="1" t="s">
        <v>330</v>
      </c>
      <c r="Z360" t="s">
        <v>702</v>
      </c>
      <c r="AA360" s="31">
        <v>3697</v>
      </c>
      <c r="AB360" s="31">
        <v>5839</v>
      </c>
      <c r="AC360" s="31">
        <v>15871</v>
      </c>
      <c r="AD360" s="31">
        <v>0</v>
      </c>
      <c r="AE360" s="31">
        <v>61246</v>
      </c>
      <c r="AF360" s="31">
        <v>82956</v>
      </c>
      <c r="AG360" s="31">
        <v>0</v>
      </c>
      <c r="AH360" s="31">
        <v>0</v>
      </c>
      <c r="AI360">
        <v>453</v>
      </c>
      <c r="AJ360" s="1" t="s">
        <v>330</v>
      </c>
      <c r="AK360" t="s">
        <v>702</v>
      </c>
      <c r="AL360" s="31">
        <v>3697</v>
      </c>
      <c r="AM360" s="31">
        <v>30500</v>
      </c>
      <c r="AN360" s="31">
        <v>7153</v>
      </c>
      <c r="AO360" s="31">
        <v>21044</v>
      </c>
      <c r="AP360" s="31">
        <v>58697</v>
      </c>
      <c r="AQ360" s="31">
        <v>0</v>
      </c>
      <c r="AR360" s="36">
        <v>10.052577496146601</v>
      </c>
      <c r="AS360" s="31">
        <v>42826</v>
      </c>
      <c r="AT360" s="31">
        <v>15871</v>
      </c>
      <c r="AU360" s="31">
        <v>0</v>
      </c>
    </row>
    <row r="361" spans="1:47" hidden="1" outlineLevel="2" x14ac:dyDescent="0.2">
      <c r="A361">
        <v>907650572</v>
      </c>
      <c r="B361" t="s">
        <v>806</v>
      </c>
      <c r="C361" s="1" t="s">
        <v>330</v>
      </c>
      <c r="D361" t="s">
        <v>703</v>
      </c>
      <c r="E361" s="31">
        <v>75481</v>
      </c>
      <c r="F361" s="31">
        <v>19557</v>
      </c>
      <c r="G361" s="33">
        <v>5.1142899999999996</v>
      </c>
      <c r="H361" s="33">
        <v>0</v>
      </c>
      <c r="I361" s="33">
        <v>8.6285699999999999</v>
      </c>
      <c r="J361" s="33">
        <v>3.4285700000000001</v>
      </c>
      <c r="K361">
        <v>454</v>
      </c>
      <c r="L361" s="1" t="s">
        <v>330</v>
      </c>
      <c r="M361" t="s">
        <v>703</v>
      </c>
      <c r="N361" s="31">
        <v>116311</v>
      </c>
      <c r="O361" s="32">
        <v>1.5409308302751685</v>
      </c>
      <c r="P361" s="31">
        <v>50</v>
      </c>
      <c r="Q361" s="31">
        <v>0</v>
      </c>
      <c r="R361" s="31">
        <v>159893</v>
      </c>
      <c r="S361" s="32">
        <v>2.1183211669161777</v>
      </c>
      <c r="T361" s="32">
        <v>1.3747023067465673</v>
      </c>
      <c r="U361" s="31">
        <v>15903</v>
      </c>
      <c r="V361" s="31">
        <v>16937</v>
      </c>
      <c r="W361" s="31">
        <v>21</v>
      </c>
      <c r="X361">
        <v>454</v>
      </c>
      <c r="Y361" s="1" t="s">
        <v>330</v>
      </c>
      <c r="Z361" t="s">
        <v>703</v>
      </c>
      <c r="AA361" s="31">
        <v>75481</v>
      </c>
      <c r="AB361" s="31">
        <v>74458</v>
      </c>
      <c r="AC361" s="31">
        <v>162184</v>
      </c>
      <c r="AD361" s="31">
        <v>0</v>
      </c>
      <c r="AE361" s="31">
        <v>347576</v>
      </c>
      <c r="AF361" s="31">
        <v>584218</v>
      </c>
      <c r="AG361" s="31">
        <v>10000</v>
      </c>
      <c r="AH361" s="31">
        <v>0</v>
      </c>
      <c r="AI361">
        <v>454</v>
      </c>
      <c r="AJ361" s="1" t="s">
        <v>330</v>
      </c>
      <c r="AK361" t="s">
        <v>703</v>
      </c>
      <c r="AL361" s="31">
        <v>75481</v>
      </c>
      <c r="AM361" s="31">
        <v>453397</v>
      </c>
      <c r="AN361" s="31">
        <v>80835</v>
      </c>
      <c r="AO361" s="31">
        <v>169846</v>
      </c>
      <c r="AP361" s="31">
        <v>704078</v>
      </c>
      <c r="AQ361" s="31">
        <v>0</v>
      </c>
      <c r="AR361" s="36">
        <v>9.4560423325901848</v>
      </c>
      <c r="AS361" s="31">
        <v>541894</v>
      </c>
      <c r="AT361" s="31">
        <v>162184</v>
      </c>
      <c r="AU361" s="31">
        <v>0</v>
      </c>
    </row>
    <row r="362" spans="1:47" hidden="1" outlineLevel="2" x14ac:dyDescent="0.2">
      <c r="A362">
        <v>907650722</v>
      </c>
      <c r="B362" t="s">
        <v>806</v>
      </c>
      <c r="C362" s="1" t="s">
        <v>330</v>
      </c>
      <c r="D362" t="s">
        <v>704</v>
      </c>
      <c r="E362" s="31">
        <v>14384</v>
      </c>
      <c r="F362" s="31">
        <v>3588</v>
      </c>
      <c r="G362" s="33">
        <v>0.88571</v>
      </c>
      <c r="H362" s="33">
        <v>0</v>
      </c>
      <c r="I362" s="33">
        <v>1.6</v>
      </c>
      <c r="J362" s="33">
        <v>0</v>
      </c>
      <c r="K362">
        <v>455</v>
      </c>
      <c r="L362" s="1" t="s">
        <v>330</v>
      </c>
      <c r="M362" t="s">
        <v>704</v>
      </c>
      <c r="N362" s="31">
        <v>58863</v>
      </c>
      <c r="O362" s="32">
        <v>4.0922552836484982</v>
      </c>
      <c r="P362" s="31">
        <v>46</v>
      </c>
      <c r="Q362" s="31">
        <v>0</v>
      </c>
      <c r="R362" s="31">
        <v>20106</v>
      </c>
      <c r="S362" s="32">
        <v>1.3978031145717464</v>
      </c>
      <c r="T362" s="32">
        <v>0.34157280464808115</v>
      </c>
      <c r="U362" s="31">
        <v>10542</v>
      </c>
      <c r="V362" s="31">
        <v>5754</v>
      </c>
      <c r="W362" s="31">
        <v>8</v>
      </c>
      <c r="X362">
        <v>455</v>
      </c>
      <c r="Y362" s="1" t="s">
        <v>330</v>
      </c>
      <c r="Z362" t="s">
        <v>704</v>
      </c>
      <c r="AA362" s="31">
        <v>14384</v>
      </c>
      <c r="AB362" s="31">
        <v>72308</v>
      </c>
      <c r="AC362" s="31">
        <v>42245</v>
      </c>
      <c r="AD362" s="31">
        <v>0</v>
      </c>
      <c r="AE362" s="31">
        <v>60975</v>
      </c>
      <c r="AF362" s="31">
        <v>175528</v>
      </c>
      <c r="AG362" s="31">
        <v>0</v>
      </c>
      <c r="AH362" s="31">
        <v>0</v>
      </c>
      <c r="AI362">
        <v>455</v>
      </c>
      <c r="AJ362" s="1" t="s">
        <v>330</v>
      </c>
      <c r="AK362" t="s">
        <v>704</v>
      </c>
      <c r="AL362" s="31">
        <v>14384</v>
      </c>
      <c r="AM362" s="31">
        <v>63198</v>
      </c>
      <c r="AN362" s="31">
        <v>22483</v>
      </c>
      <c r="AO362" s="31">
        <v>56180</v>
      </c>
      <c r="AP362" s="31">
        <v>141861</v>
      </c>
      <c r="AQ362" s="31">
        <v>0</v>
      </c>
      <c r="AR362" s="36">
        <v>1.9618990983017093</v>
      </c>
      <c r="AS362" s="31">
        <v>99616</v>
      </c>
      <c r="AT362" s="31">
        <v>42245</v>
      </c>
      <c r="AU362" s="31">
        <v>0</v>
      </c>
    </row>
    <row r="363" spans="1:47" hidden="1" outlineLevel="2" x14ac:dyDescent="0.2">
      <c r="A363">
        <v>907650783</v>
      </c>
      <c r="B363" t="s">
        <v>806</v>
      </c>
      <c r="C363" s="1" t="s">
        <v>330</v>
      </c>
      <c r="D363" t="s">
        <v>705</v>
      </c>
      <c r="E363" s="31">
        <v>13482</v>
      </c>
      <c r="F363" s="31">
        <v>5992</v>
      </c>
      <c r="G363" s="33">
        <v>0</v>
      </c>
      <c r="H363" s="33">
        <v>2</v>
      </c>
      <c r="I363" s="33">
        <v>6.45</v>
      </c>
      <c r="J363" s="33">
        <v>0</v>
      </c>
      <c r="K363">
        <v>456</v>
      </c>
      <c r="L363" s="1" t="s">
        <v>330</v>
      </c>
      <c r="M363" t="s">
        <v>705</v>
      </c>
      <c r="N363" s="31">
        <v>64026</v>
      </c>
      <c r="O363" s="32">
        <v>4.748998664886515</v>
      </c>
      <c r="P363" s="31">
        <v>52</v>
      </c>
      <c r="Q363" s="31">
        <v>0</v>
      </c>
      <c r="R363" s="31">
        <v>63716</v>
      </c>
      <c r="S363" s="32">
        <v>4.7260050437620533</v>
      </c>
      <c r="T363" s="32">
        <v>0.99515821697435414</v>
      </c>
      <c r="U363" s="31">
        <v>6859</v>
      </c>
      <c r="V363" s="31">
        <v>9940</v>
      </c>
      <c r="W363" s="31">
        <v>14</v>
      </c>
      <c r="X363">
        <v>456</v>
      </c>
      <c r="Y363" s="1" t="s">
        <v>330</v>
      </c>
      <c r="Z363" t="s">
        <v>705</v>
      </c>
      <c r="AA363" s="31">
        <v>13482</v>
      </c>
      <c r="AB363" s="31">
        <v>9707</v>
      </c>
      <c r="AC363" s="31">
        <v>47633</v>
      </c>
      <c r="AD363" s="31">
        <v>0</v>
      </c>
      <c r="AE363" s="31">
        <v>113549</v>
      </c>
      <c r="AF363" s="31">
        <v>170889</v>
      </c>
      <c r="AG363" s="31">
        <v>0</v>
      </c>
      <c r="AH363" s="31">
        <v>0</v>
      </c>
      <c r="AI363">
        <v>456</v>
      </c>
      <c r="AJ363" s="1" t="s">
        <v>330</v>
      </c>
      <c r="AK363" t="s">
        <v>705</v>
      </c>
      <c r="AL363" s="31">
        <v>13482</v>
      </c>
      <c r="AM363" s="31">
        <v>336070</v>
      </c>
      <c r="AN363" s="31">
        <v>48951</v>
      </c>
      <c r="AO363" s="31">
        <v>84569</v>
      </c>
      <c r="AP363" s="31">
        <v>469590</v>
      </c>
      <c r="AQ363" s="31">
        <v>0</v>
      </c>
      <c r="AR363" s="36">
        <v>48.376429380859172</v>
      </c>
      <c r="AS363" s="31">
        <v>421957</v>
      </c>
      <c r="AT363" s="31">
        <v>47633</v>
      </c>
      <c r="AU363" s="31">
        <v>0</v>
      </c>
    </row>
    <row r="364" spans="1:47" hidden="1" outlineLevel="2" x14ac:dyDescent="0.2">
      <c r="A364">
        <v>907650933</v>
      </c>
      <c r="B364" t="s">
        <v>806</v>
      </c>
      <c r="C364" s="1" t="s">
        <v>330</v>
      </c>
      <c r="D364" t="s">
        <v>706</v>
      </c>
      <c r="E364" s="31">
        <v>3239</v>
      </c>
      <c r="F364" s="31">
        <v>553</v>
      </c>
      <c r="G364" s="33">
        <v>0</v>
      </c>
      <c r="H364" s="33">
        <v>0.68571000000000004</v>
      </c>
      <c r="I364" s="33">
        <v>0.54286000000000001</v>
      </c>
      <c r="J364" s="33">
        <v>0.22857</v>
      </c>
      <c r="K364">
        <v>457</v>
      </c>
      <c r="L364" s="1" t="s">
        <v>330</v>
      </c>
      <c r="M364" t="s">
        <v>706</v>
      </c>
      <c r="N364" s="31">
        <v>13457</v>
      </c>
      <c r="O364" s="32">
        <v>4.154677369558506</v>
      </c>
      <c r="P364" s="31">
        <v>15</v>
      </c>
      <c r="Q364" s="31">
        <v>0</v>
      </c>
      <c r="R364" s="31">
        <v>7560</v>
      </c>
      <c r="S364" s="32">
        <v>2.3340537202840381</v>
      </c>
      <c r="T364" s="32">
        <v>0.56178940328453597</v>
      </c>
      <c r="U364" s="31">
        <v>2030</v>
      </c>
      <c r="V364" s="31">
        <v>1442</v>
      </c>
      <c r="W364" s="31">
        <v>4</v>
      </c>
      <c r="X364">
        <v>457</v>
      </c>
      <c r="Y364" s="1" t="s">
        <v>330</v>
      </c>
      <c r="Z364" t="s">
        <v>706</v>
      </c>
      <c r="AA364" s="31">
        <v>3239</v>
      </c>
      <c r="AB364" s="31">
        <v>15598</v>
      </c>
      <c r="AC364" s="31">
        <v>9898</v>
      </c>
      <c r="AD364" s="31">
        <v>0</v>
      </c>
      <c r="AE364" s="31">
        <v>19698</v>
      </c>
      <c r="AF364" s="31">
        <v>45194</v>
      </c>
      <c r="AG364" s="31">
        <v>1600</v>
      </c>
      <c r="AH364" s="31">
        <v>0</v>
      </c>
      <c r="AI364">
        <v>457</v>
      </c>
      <c r="AJ364" s="1" t="s">
        <v>330</v>
      </c>
      <c r="AK364" t="s">
        <v>706</v>
      </c>
      <c r="AL364" s="31">
        <v>3239</v>
      </c>
      <c r="AM364" s="31">
        <v>25143</v>
      </c>
      <c r="AN364" s="31">
        <v>5234</v>
      </c>
      <c r="AO364" s="31">
        <v>12826</v>
      </c>
      <c r="AP364" s="31">
        <v>43203</v>
      </c>
      <c r="AQ364" s="31">
        <v>0</v>
      </c>
      <c r="AR364" s="36">
        <v>2.7697781766893192</v>
      </c>
      <c r="AS364" s="31">
        <v>33305</v>
      </c>
      <c r="AT364" s="31">
        <v>9898</v>
      </c>
      <c r="AU364" s="31">
        <v>0</v>
      </c>
    </row>
    <row r="365" spans="1:47" hidden="1" outlineLevel="2" x14ac:dyDescent="0.2">
      <c r="A365">
        <v>907650962</v>
      </c>
      <c r="B365" t="s">
        <v>806</v>
      </c>
      <c r="C365" s="1" t="s">
        <v>330</v>
      </c>
      <c r="D365" t="s">
        <v>707</v>
      </c>
      <c r="E365" s="31">
        <v>16548</v>
      </c>
      <c r="F365" s="31">
        <v>5165</v>
      </c>
      <c r="G365" s="33">
        <v>1.78667</v>
      </c>
      <c r="H365" s="33">
        <v>0</v>
      </c>
      <c r="I365" s="33">
        <v>1.89333</v>
      </c>
      <c r="J365" s="33">
        <v>0.93332999999999999</v>
      </c>
      <c r="K365">
        <v>458</v>
      </c>
      <c r="L365" s="1" t="s">
        <v>330</v>
      </c>
      <c r="M365" t="s">
        <v>707</v>
      </c>
      <c r="N365" s="31">
        <v>61845</v>
      </c>
      <c r="O365" s="32">
        <v>3.7373096446700509</v>
      </c>
      <c r="P365" s="31">
        <v>50</v>
      </c>
      <c r="Q365" s="31">
        <v>0</v>
      </c>
      <c r="R365" s="31">
        <v>16784</v>
      </c>
      <c r="S365" s="32">
        <v>1.0142615421803238</v>
      </c>
      <c r="T365" s="32">
        <v>0.27138814778882692</v>
      </c>
      <c r="U365" s="31">
        <v>6884</v>
      </c>
      <c r="V365" s="31">
        <v>2582</v>
      </c>
      <c r="W365" s="31">
        <v>10</v>
      </c>
      <c r="X365">
        <v>458</v>
      </c>
      <c r="Y365" s="1" t="s">
        <v>330</v>
      </c>
      <c r="Z365" t="s">
        <v>707</v>
      </c>
      <c r="AA365" s="31">
        <v>16548</v>
      </c>
      <c r="AB365" s="31">
        <v>60346</v>
      </c>
      <c r="AC365" s="31">
        <v>51652</v>
      </c>
      <c r="AD365" s="31">
        <v>6719</v>
      </c>
      <c r="AE365" s="31">
        <v>61120</v>
      </c>
      <c r="AF365" s="31">
        <v>179837</v>
      </c>
      <c r="AG365" s="31">
        <v>0</v>
      </c>
      <c r="AH365" s="31">
        <v>6719</v>
      </c>
      <c r="AI365">
        <v>458</v>
      </c>
      <c r="AJ365" s="1" t="s">
        <v>330</v>
      </c>
      <c r="AK365" t="s">
        <v>707</v>
      </c>
      <c r="AL365" s="31">
        <v>16548</v>
      </c>
      <c r="AM365" s="31">
        <v>104449</v>
      </c>
      <c r="AN365" s="31">
        <v>21453</v>
      </c>
      <c r="AO365" s="31">
        <v>66824</v>
      </c>
      <c r="AP365" s="31">
        <v>192726</v>
      </c>
      <c r="AQ365" s="31">
        <v>0</v>
      </c>
      <c r="AR365" s="36">
        <v>3.193683094157028</v>
      </c>
      <c r="AS365" s="31">
        <v>134355</v>
      </c>
      <c r="AT365" s="31">
        <v>51652</v>
      </c>
      <c r="AU365" s="31">
        <v>6719</v>
      </c>
    </row>
    <row r="366" spans="1:47" hidden="1" outlineLevel="2" x14ac:dyDescent="0.2">
      <c r="A366">
        <v>907650993</v>
      </c>
      <c r="B366" t="s">
        <v>806</v>
      </c>
      <c r="C366" s="1" t="s">
        <v>330</v>
      </c>
      <c r="D366" t="s">
        <v>708</v>
      </c>
      <c r="E366" s="31">
        <v>15365</v>
      </c>
      <c r="F366" s="31">
        <v>5145</v>
      </c>
      <c r="G366" s="33">
        <v>5.7140000000000003E-2</v>
      </c>
      <c r="H366" s="33">
        <v>2.11429</v>
      </c>
      <c r="I366" s="33">
        <v>1.6571400000000001</v>
      </c>
      <c r="J366" s="33">
        <v>0</v>
      </c>
      <c r="K366">
        <v>459</v>
      </c>
      <c r="L366" s="1" t="s">
        <v>330</v>
      </c>
      <c r="M366" t="s">
        <v>708</v>
      </c>
      <c r="N366" s="31">
        <v>25738</v>
      </c>
      <c r="O366" s="32">
        <v>1.6751057598438008</v>
      </c>
      <c r="P366" s="31">
        <v>50</v>
      </c>
      <c r="Q366" s="31">
        <v>0</v>
      </c>
      <c r="R366" s="31">
        <v>29503</v>
      </c>
      <c r="S366" s="32">
        <v>1.9201431825577611</v>
      </c>
      <c r="T366" s="32">
        <v>1.1462817623746988</v>
      </c>
      <c r="U366" s="31">
        <v>2631</v>
      </c>
      <c r="V366" s="31">
        <v>6623</v>
      </c>
      <c r="W366" s="31">
        <v>6</v>
      </c>
      <c r="X366">
        <v>459</v>
      </c>
      <c r="Y366" s="1" t="s">
        <v>330</v>
      </c>
      <c r="Z366" t="s">
        <v>708</v>
      </c>
      <c r="AA366" s="31">
        <v>15365</v>
      </c>
      <c r="AB366" s="31">
        <v>13063</v>
      </c>
      <c r="AC366" s="31">
        <v>30303</v>
      </c>
      <c r="AD366" s="31">
        <v>0</v>
      </c>
      <c r="AE366" s="31">
        <v>142298</v>
      </c>
      <c r="AF366" s="31">
        <v>185664</v>
      </c>
      <c r="AG366" s="31">
        <v>0</v>
      </c>
      <c r="AH366" s="31">
        <v>0</v>
      </c>
      <c r="AI366">
        <v>459</v>
      </c>
      <c r="AJ366" s="1" t="s">
        <v>330</v>
      </c>
      <c r="AK366" t="s">
        <v>708</v>
      </c>
      <c r="AL366" s="31">
        <v>15365</v>
      </c>
      <c r="AM366" s="31">
        <v>93427</v>
      </c>
      <c r="AN366" s="31">
        <v>13458</v>
      </c>
      <c r="AO366" s="31">
        <v>70149</v>
      </c>
      <c r="AP366" s="31">
        <v>177034</v>
      </c>
      <c r="AQ366" s="31">
        <v>0</v>
      </c>
      <c r="AR366" s="36">
        <v>13.552323356043788</v>
      </c>
      <c r="AS366" s="31">
        <v>146731</v>
      </c>
      <c r="AT366" s="31">
        <v>30303</v>
      </c>
      <c r="AU366" s="31">
        <v>0</v>
      </c>
    </row>
    <row r="367" spans="1:47" hidden="1" outlineLevel="2" x14ac:dyDescent="0.2">
      <c r="A367">
        <v>907650545</v>
      </c>
      <c r="B367" t="s">
        <v>806</v>
      </c>
      <c r="C367" s="1" t="s">
        <v>330</v>
      </c>
      <c r="D367" t="s">
        <v>709</v>
      </c>
      <c r="E367" s="31">
        <v>28418</v>
      </c>
      <c r="F367" s="31">
        <v>9937</v>
      </c>
      <c r="G367" s="33">
        <v>3.8571399999999998</v>
      </c>
      <c r="H367" s="33">
        <v>2.5714299999999999</v>
      </c>
      <c r="I367" s="33">
        <v>3</v>
      </c>
      <c r="J367" s="33">
        <v>0.65713999999999995</v>
      </c>
      <c r="K367">
        <v>460</v>
      </c>
      <c r="L367" s="1" t="s">
        <v>330</v>
      </c>
      <c r="M367" t="s">
        <v>709</v>
      </c>
      <c r="N367" s="31">
        <v>64979</v>
      </c>
      <c r="O367" s="32">
        <v>2.2865437398831725</v>
      </c>
      <c r="P367" s="31">
        <v>123</v>
      </c>
      <c r="Q367" s="31">
        <v>0</v>
      </c>
      <c r="R367" s="31">
        <v>138416</v>
      </c>
      <c r="S367" s="32">
        <v>4.8707157435428252</v>
      </c>
      <c r="T367" s="32">
        <v>2.1301651302728573</v>
      </c>
      <c r="U367" s="31">
        <v>10844</v>
      </c>
      <c r="V367" s="31">
        <v>12497</v>
      </c>
      <c r="W367" s="31">
        <v>10</v>
      </c>
      <c r="X367">
        <v>460</v>
      </c>
      <c r="Y367" s="1" t="s">
        <v>330</v>
      </c>
      <c r="Z367" t="s">
        <v>709</v>
      </c>
      <c r="AA367" s="31">
        <v>28418</v>
      </c>
      <c r="AB367" s="31">
        <v>278846</v>
      </c>
      <c r="AC367" s="31">
        <v>76887</v>
      </c>
      <c r="AD367" s="31">
        <v>0</v>
      </c>
      <c r="AE367" s="31">
        <v>60262</v>
      </c>
      <c r="AF367" s="31">
        <v>415995</v>
      </c>
      <c r="AG367" s="31">
        <v>0</v>
      </c>
      <c r="AH367" s="31">
        <v>0</v>
      </c>
      <c r="AI367">
        <v>460</v>
      </c>
      <c r="AJ367" s="1" t="s">
        <v>330</v>
      </c>
      <c r="AK367" t="s">
        <v>709</v>
      </c>
      <c r="AL367" s="31">
        <v>28418</v>
      </c>
      <c r="AM367" s="31">
        <v>282532</v>
      </c>
      <c r="AN367" s="31">
        <v>50391</v>
      </c>
      <c r="AO367" s="31">
        <v>77753</v>
      </c>
      <c r="AP367" s="31">
        <v>410676</v>
      </c>
      <c r="AQ367" s="31">
        <v>0</v>
      </c>
      <c r="AR367" s="36">
        <v>1.4727699160109882</v>
      </c>
      <c r="AS367" s="31">
        <v>333789</v>
      </c>
      <c r="AT367" s="31">
        <v>76887</v>
      </c>
      <c r="AU367" s="31">
        <v>0</v>
      </c>
    </row>
    <row r="368" spans="1:47" hidden="1" outlineLevel="2" x14ac:dyDescent="0.2">
      <c r="A368">
        <v>907651083</v>
      </c>
      <c r="B368" t="s">
        <v>806</v>
      </c>
      <c r="C368" s="1" t="s">
        <v>330</v>
      </c>
      <c r="D368" t="s">
        <v>710</v>
      </c>
      <c r="E368" s="31">
        <v>2702</v>
      </c>
      <c r="F368" s="31">
        <v>1706</v>
      </c>
      <c r="G368" s="33">
        <v>0</v>
      </c>
      <c r="H368" s="33">
        <v>1</v>
      </c>
      <c r="I368" s="33">
        <v>0.97221999999999997</v>
      </c>
      <c r="J368" s="33">
        <v>0</v>
      </c>
      <c r="K368">
        <v>461</v>
      </c>
      <c r="L368" s="1" t="s">
        <v>330</v>
      </c>
      <c r="M368" t="s">
        <v>710</v>
      </c>
      <c r="N368" s="31">
        <v>21263</v>
      </c>
      <c r="O368" s="32">
        <v>7.8693560325684677</v>
      </c>
      <c r="P368" s="31">
        <v>12</v>
      </c>
      <c r="Q368" s="31">
        <v>0</v>
      </c>
      <c r="R368" s="31">
        <v>18045</v>
      </c>
      <c r="S368" s="32">
        <v>6.6783863804589192</v>
      </c>
      <c r="T368" s="32">
        <v>0.84865729200959417</v>
      </c>
      <c r="U368" s="31">
        <v>2789</v>
      </c>
      <c r="V368" s="31">
        <v>3505</v>
      </c>
      <c r="W368" s="31">
        <v>6</v>
      </c>
      <c r="X368">
        <v>461</v>
      </c>
      <c r="Y368" s="1" t="s">
        <v>330</v>
      </c>
      <c r="Z368" t="s">
        <v>710</v>
      </c>
      <c r="AA368" s="31">
        <v>2702</v>
      </c>
      <c r="AB368" s="31">
        <v>3337</v>
      </c>
      <c r="AC368" s="31">
        <v>11546</v>
      </c>
      <c r="AD368" s="31">
        <v>0</v>
      </c>
      <c r="AE368" s="31">
        <v>28707</v>
      </c>
      <c r="AF368" s="31">
        <v>43590</v>
      </c>
      <c r="AG368" s="31">
        <v>0</v>
      </c>
      <c r="AH368" s="31">
        <v>0</v>
      </c>
      <c r="AI368">
        <v>461</v>
      </c>
      <c r="AJ368" s="1" t="s">
        <v>330</v>
      </c>
      <c r="AK368" t="s">
        <v>710</v>
      </c>
      <c r="AL368" s="31">
        <v>2702</v>
      </c>
      <c r="AM368" s="31">
        <v>39923</v>
      </c>
      <c r="AN368" s="31">
        <v>6728</v>
      </c>
      <c r="AO368" s="31">
        <v>23112</v>
      </c>
      <c r="AP368" s="31">
        <v>69763</v>
      </c>
      <c r="AQ368" s="31">
        <v>0</v>
      </c>
      <c r="AR368" s="36">
        <v>20.905903506143243</v>
      </c>
      <c r="AS368" s="31">
        <v>58217</v>
      </c>
      <c r="AT368" s="31">
        <v>11546</v>
      </c>
      <c r="AU368" s="31">
        <v>0</v>
      </c>
    </row>
    <row r="369" spans="1:47" hidden="1" outlineLevel="2" x14ac:dyDescent="0.2">
      <c r="A369">
        <v>907650693</v>
      </c>
      <c r="B369" t="s">
        <v>806</v>
      </c>
      <c r="C369" s="1" t="s">
        <v>330</v>
      </c>
      <c r="D369" t="s">
        <v>711</v>
      </c>
      <c r="E369" s="31">
        <v>35428</v>
      </c>
      <c r="F369" s="31">
        <v>18703</v>
      </c>
      <c r="G369" s="33">
        <v>1.75</v>
      </c>
      <c r="H369" s="33">
        <v>1</v>
      </c>
      <c r="I369" s="33">
        <v>6.5</v>
      </c>
      <c r="J369" s="33">
        <v>0.5</v>
      </c>
      <c r="K369">
        <v>462</v>
      </c>
      <c r="L369" s="1" t="s">
        <v>330</v>
      </c>
      <c r="M369" t="s">
        <v>711</v>
      </c>
      <c r="N369" s="31">
        <v>83459</v>
      </c>
      <c r="O369" s="32">
        <v>2.3557355763802641</v>
      </c>
      <c r="P369" s="31">
        <v>69</v>
      </c>
      <c r="Q369" s="31">
        <v>0</v>
      </c>
      <c r="R369" s="31">
        <v>162478</v>
      </c>
      <c r="S369" s="32">
        <v>4.5861465507508186</v>
      </c>
      <c r="T369" s="32">
        <v>1.9468002252603074</v>
      </c>
      <c r="U369" s="31">
        <v>14509</v>
      </c>
      <c r="V369" s="31">
        <v>12191</v>
      </c>
      <c r="W369" s="31">
        <v>26</v>
      </c>
      <c r="X369">
        <v>462</v>
      </c>
      <c r="Y369" s="1" t="s">
        <v>330</v>
      </c>
      <c r="Z369" t="s">
        <v>711</v>
      </c>
      <c r="AA369" s="31">
        <v>35428</v>
      </c>
      <c r="AB369" s="31">
        <v>488789</v>
      </c>
      <c r="AC369" s="31">
        <v>103145</v>
      </c>
      <c r="AD369" s="31">
        <v>0</v>
      </c>
      <c r="AE369" s="31">
        <v>98834</v>
      </c>
      <c r="AF369" s="31">
        <v>690768</v>
      </c>
      <c r="AG369" s="31">
        <v>481731</v>
      </c>
      <c r="AH369" s="31">
        <v>0</v>
      </c>
      <c r="AI369">
        <v>462</v>
      </c>
      <c r="AJ369" s="1" t="s">
        <v>330</v>
      </c>
      <c r="AK369" t="s">
        <v>711</v>
      </c>
      <c r="AL369" s="31">
        <v>35428</v>
      </c>
      <c r="AM369" s="31">
        <v>342065</v>
      </c>
      <c r="AN369" s="31">
        <v>82706</v>
      </c>
      <c r="AO369" s="31">
        <v>317644</v>
      </c>
      <c r="AP369" s="31">
        <v>742415</v>
      </c>
      <c r="AQ369" s="31">
        <v>7158</v>
      </c>
      <c r="AR369" s="36">
        <v>1.5188864724860829</v>
      </c>
      <c r="AS369" s="31">
        <v>639270</v>
      </c>
      <c r="AT369" s="31">
        <v>103145</v>
      </c>
      <c r="AU369" s="31">
        <v>0</v>
      </c>
    </row>
    <row r="370" spans="1:47" hidden="1" outlineLevel="2" x14ac:dyDescent="0.2">
      <c r="A370">
        <v>907651293</v>
      </c>
      <c r="B370" t="s">
        <v>806</v>
      </c>
      <c r="C370" s="1" t="s">
        <v>330</v>
      </c>
      <c r="D370" t="s">
        <v>712</v>
      </c>
      <c r="E370" s="31">
        <v>20480</v>
      </c>
      <c r="F370" s="31">
        <v>7791</v>
      </c>
      <c r="G370" s="33">
        <v>1</v>
      </c>
      <c r="H370" s="33">
        <v>0</v>
      </c>
      <c r="I370" s="33">
        <v>4.5</v>
      </c>
      <c r="J370" s="33">
        <v>0.45</v>
      </c>
      <c r="K370">
        <v>463</v>
      </c>
      <c r="L370" s="1" t="s">
        <v>330</v>
      </c>
      <c r="M370" t="s">
        <v>712</v>
      </c>
      <c r="N370" s="31">
        <v>46546</v>
      </c>
      <c r="O370" s="32">
        <v>2.2727539062500002</v>
      </c>
      <c r="P370" s="31">
        <v>45</v>
      </c>
      <c r="Q370" s="31">
        <v>0</v>
      </c>
      <c r="R370" s="31">
        <v>107997</v>
      </c>
      <c r="S370" s="32">
        <v>5.2732910156250004</v>
      </c>
      <c r="T370" s="32">
        <v>2.3202208567868343</v>
      </c>
      <c r="U370" s="31">
        <v>9138</v>
      </c>
      <c r="V370" s="31">
        <v>7617</v>
      </c>
      <c r="W370" s="31">
        <v>13</v>
      </c>
      <c r="X370">
        <v>463</v>
      </c>
      <c r="Y370" s="1" t="s">
        <v>330</v>
      </c>
      <c r="Z370" t="s">
        <v>712</v>
      </c>
      <c r="AA370" s="31">
        <v>20480</v>
      </c>
      <c r="AB370" s="31">
        <v>192511</v>
      </c>
      <c r="AC370" s="31">
        <v>55230</v>
      </c>
      <c r="AD370" s="31">
        <v>0</v>
      </c>
      <c r="AE370" s="31">
        <v>42530</v>
      </c>
      <c r="AF370" s="31">
        <v>290271</v>
      </c>
      <c r="AG370" s="31">
        <v>5600</v>
      </c>
      <c r="AH370" s="31">
        <v>0</v>
      </c>
      <c r="AI370">
        <v>463</v>
      </c>
      <c r="AJ370" s="1" t="s">
        <v>330</v>
      </c>
      <c r="AK370" t="s">
        <v>712</v>
      </c>
      <c r="AL370" s="31">
        <v>20480</v>
      </c>
      <c r="AM370" s="31">
        <v>157653</v>
      </c>
      <c r="AN370" s="31">
        <v>48484</v>
      </c>
      <c r="AO370" s="31">
        <v>66257</v>
      </c>
      <c r="AP370" s="31">
        <v>272394</v>
      </c>
      <c r="AQ370" s="31">
        <v>0</v>
      </c>
      <c r="AR370" s="36">
        <v>1.4149529117816644</v>
      </c>
      <c r="AS370" s="31">
        <v>217164</v>
      </c>
      <c r="AT370" s="31">
        <v>55230</v>
      </c>
      <c r="AU370" s="31">
        <v>0</v>
      </c>
    </row>
    <row r="371" spans="1:47" hidden="1" outlineLevel="2" x14ac:dyDescent="0.2">
      <c r="A371">
        <v>907651112</v>
      </c>
      <c r="B371" t="s">
        <v>806</v>
      </c>
      <c r="C371" s="1" t="s">
        <v>330</v>
      </c>
      <c r="D371" t="s">
        <v>713</v>
      </c>
      <c r="E371" s="31">
        <v>42318</v>
      </c>
      <c r="F371" s="31">
        <v>11385</v>
      </c>
      <c r="G371" s="33">
        <v>1.8918900000000001</v>
      </c>
      <c r="H371" s="33">
        <v>0</v>
      </c>
      <c r="I371" s="33">
        <v>5</v>
      </c>
      <c r="J371" s="33">
        <v>0</v>
      </c>
      <c r="K371">
        <v>464</v>
      </c>
      <c r="L371" s="1" t="s">
        <v>330</v>
      </c>
      <c r="M371" t="s">
        <v>713</v>
      </c>
      <c r="N371" s="31">
        <v>60758</v>
      </c>
      <c r="O371" s="32">
        <v>1.4357483813034642</v>
      </c>
      <c r="P371" s="31">
        <v>24</v>
      </c>
      <c r="Q371" s="31">
        <v>0</v>
      </c>
      <c r="R371" s="31">
        <v>51655</v>
      </c>
      <c r="S371" s="32">
        <v>1.2206389715960111</v>
      </c>
      <c r="T371" s="32">
        <v>0.85017610849600056</v>
      </c>
      <c r="U371" s="31">
        <v>6928</v>
      </c>
      <c r="V371" s="31">
        <v>8907</v>
      </c>
      <c r="W371" s="31">
        <v>16</v>
      </c>
      <c r="X371">
        <v>464</v>
      </c>
      <c r="Y371" s="1" t="s">
        <v>330</v>
      </c>
      <c r="Z371" t="s">
        <v>713</v>
      </c>
      <c r="AA371" s="31">
        <v>42318</v>
      </c>
      <c r="AB371" s="31">
        <v>102343</v>
      </c>
      <c r="AC371" s="31">
        <v>73419</v>
      </c>
      <c r="AD371" s="31">
        <v>0</v>
      </c>
      <c r="AE371" s="31">
        <v>133367</v>
      </c>
      <c r="AF371" s="31">
        <v>309129</v>
      </c>
      <c r="AG371" s="31">
        <v>400</v>
      </c>
      <c r="AH371" s="31">
        <v>0</v>
      </c>
      <c r="AI371">
        <v>464</v>
      </c>
      <c r="AJ371" s="1" t="s">
        <v>330</v>
      </c>
      <c r="AK371" t="s">
        <v>713</v>
      </c>
      <c r="AL371" s="31">
        <v>42318</v>
      </c>
      <c r="AM371" s="31">
        <v>180665</v>
      </c>
      <c r="AN371" s="31">
        <v>16634</v>
      </c>
      <c r="AO371" s="31">
        <v>117068</v>
      </c>
      <c r="AP371" s="31">
        <v>314367</v>
      </c>
      <c r="AQ371" s="31">
        <v>0</v>
      </c>
      <c r="AR371" s="36">
        <v>3.0717000674203412</v>
      </c>
      <c r="AS371" s="31">
        <v>240948</v>
      </c>
      <c r="AT371" s="31">
        <v>73419</v>
      </c>
      <c r="AU371" s="31">
        <v>0</v>
      </c>
    </row>
    <row r="372" spans="1:47" hidden="1" outlineLevel="2" x14ac:dyDescent="0.2">
      <c r="A372">
        <v>907651354</v>
      </c>
      <c r="B372" t="s">
        <v>806</v>
      </c>
      <c r="C372" s="1" t="s">
        <v>330</v>
      </c>
      <c r="D372" t="s">
        <v>473</v>
      </c>
      <c r="E372" s="31">
        <v>11968</v>
      </c>
      <c r="F372" s="31">
        <v>4709</v>
      </c>
      <c r="G372" s="33">
        <v>1.14286</v>
      </c>
      <c r="H372" s="33">
        <v>0</v>
      </c>
      <c r="I372" s="33">
        <v>2.9714299999999998</v>
      </c>
      <c r="J372" s="33">
        <v>0.34286</v>
      </c>
      <c r="K372">
        <v>465</v>
      </c>
      <c r="L372" s="1" t="s">
        <v>330</v>
      </c>
      <c r="M372" t="s">
        <v>473</v>
      </c>
      <c r="N372" s="31">
        <v>22823</v>
      </c>
      <c r="O372" s="32">
        <v>1.9070020053475936</v>
      </c>
      <c r="P372" s="31">
        <v>17</v>
      </c>
      <c r="Q372" s="31">
        <v>0</v>
      </c>
      <c r="R372" s="31">
        <v>29239</v>
      </c>
      <c r="S372" s="32">
        <v>2.4430982620320854</v>
      </c>
      <c r="T372" s="32">
        <v>1.2811199228848091</v>
      </c>
      <c r="U372" s="31">
        <v>3242</v>
      </c>
      <c r="V372" s="31">
        <v>5350</v>
      </c>
      <c r="W372" s="31">
        <v>9</v>
      </c>
      <c r="X372">
        <v>465</v>
      </c>
      <c r="Y372" s="1" t="s">
        <v>330</v>
      </c>
      <c r="Z372" t="s">
        <v>473</v>
      </c>
      <c r="AA372" s="31">
        <v>11968</v>
      </c>
      <c r="AB372" s="31">
        <v>42277</v>
      </c>
      <c r="AC372" s="31">
        <v>32428</v>
      </c>
      <c r="AD372" s="31">
        <v>3665</v>
      </c>
      <c r="AE372" s="31">
        <v>71313</v>
      </c>
      <c r="AF372" s="31">
        <v>149683</v>
      </c>
      <c r="AG372" s="31">
        <v>0</v>
      </c>
      <c r="AH372" s="31">
        <v>3665</v>
      </c>
      <c r="AI372">
        <v>465</v>
      </c>
      <c r="AJ372" s="1" t="s">
        <v>330</v>
      </c>
      <c r="AK372" t="s">
        <v>473</v>
      </c>
      <c r="AL372" s="31">
        <v>11968</v>
      </c>
      <c r="AM372" s="31">
        <v>80693</v>
      </c>
      <c r="AN372" s="31">
        <v>21586</v>
      </c>
      <c r="AO372" s="31">
        <v>63927</v>
      </c>
      <c r="AP372" s="31">
        <v>166206</v>
      </c>
      <c r="AQ372" s="31">
        <v>0</v>
      </c>
      <c r="AR372" s="36">
        <v>3.931357475696005</v>
      </c>
      <c r="AS372" s="31">
        <v>133778</v>
      </c>
      <c r="AT372" s="31">
        <v>32428</v>
      </c>
      <c r="AU372" s="31">
        <v>0</v>
      </c>
    </row>
    <row r="373" spans="1:47" hidden="1" outlineLevel="2" x14ac:dyDescent="0.2">
      <c r="A373">
        <v>907651413</v>
      </c>
      <c r="B373" t="s">
        <v>806</v>
      </c>
      <c r="C373" s="1" t="s">
        <v>330</v>
      </c>
      <c r="D373" t="s">
        <v>474</v>
      </c>
      <c r="E373" s="31">
        <v>15199</v>
      </c>
      <c r="F373" s="31">
        <v>4744</v>
      </c>
      <c r="G373" s="33">
        <v>1.14286</v>
      </c>
      <c r="H373" s="33">
        <v>0</v>
      </c>
      <c r="I373" s="33">
        <v>4.4571399999999999</v>
      </c>
      <c r="J373" s="33">
        <v>0.57142999999999999</v>
      </c>
      <c r="K373">
        <v>466</v>
      </c>
      <c r="L373" s="1" t="s">
        <v>330</v>
      </c>
      <c r="M373" t="s">
        <v>474</v>
      </c>
      <c r="N373" s="31">
        <v>56174</v>
      </c>
      <c r="O373" s="32">
        <v>3.6959010461214552</v>
      </c>
      <c r="P373" s="31">
        <v>59</v>
      </c>
      <c r="Q373" s="31">
        <v>2</v>
      </c>
      <c r="R373" s="31">
        <v>47240</v>
      </c>
      <c r="S373" s="32">
        <v>3.1080992170537534</v>
      </c>
      <c r="T373" s="32">
        <v>0.84095845052871432</v>
      </c>
      <c r="U373" s="31">
        <v>5474</v>
      </c>
      <c r="V373" s="31">
        <v>5891</v>
      </c>
      <c r="W373" s="31">
        <v>24</v>
      </c>
      <c r="X373">
        <v>466</v>
      </c>
      <c r="Y373" s="1" t="s">
        <v>330</v>
      </c>
      <c r="Z373" t="s">
        <v>474</v>
      </c>
      <c r="AA373" s="31">
        <v>15199</v>
      </c>
      <c r="AB373" s="31">
        <v>38729</v>
      </c>
      <c r="AC373" s="31">
        <v>48983</v>
      </c>
      <c r="AD373" s="31">
        <v>13816</v>
      </c>
      <c r="AE373" s="31">
        <v>151028</v>
      </c>
      <c r="AF373" s="31">
        <v>252556</v>
      </c>
      <c r="AG373" s="31">
        <v>0</v>
      </c>
      <c r="AH373" s="31">
        <v>13816</v>
      </c>
      <c r="AI373">
        <v>466</v>
      </c>
      <c r="AJ373" s="1" t="s">
        <v>330</v>
      </c>
      <c r="AK373" t="s">
        <v>474</v>
      </c>
      <c r="AL373" s="31">
        <v>15199</v>
      </c>
      <c r="AM373" s="31">
        <v>164332</v>
      </c>
      <c r="AN373" s="31">
        <v>44638</v>
      </c>
      <c r="AO373" s="31">
        <v>53870</v>
      </c>
      <c r="AP373" s="31">
        <v>262840</v>
      </c>
      <c r="AQ373" s="31">
        <v>0</v>
      </c>
      <c r="AR373" s="36">
        <v>6.7866456660383694</v>
      </c>
      <c r="AS373" s="31">
        <v>200041</v>
      </c>
      <c r="AT373" s="31">
        <v>48983</v>
      </c>
      <c r="AU373" s="31">
        <v>13816</v>
      </c>
    </row>
    <row r="374" spans="1:47" hidden="1" outlineLevel="2" x14ac:dyDescent="0.2">
      <c r="A374" s="35">
        <v>907651475</v>
      </c>
      <c r="B374" t="s">
        <v>806</v>
      </c>
      <c r="C374" s="1" t="s">
        <v>330</v>
      </c>
      <c r="D374" t="s">
        <v>341</v>
      </c>
      <c r="E374" s="31">
        <v>5996</v>
      </c>
      <c r="F374" s="31">
        <v>1879</v>
      </c>
      <c r="G374" s="33">
        <v>0.6</v>
      </c>
      <c r="H374" s="33">
        <v>0.42857000000000001</v>
      </c>
      <c r="I374" s="33">
        <v>0.37142999999999998</v>
      </c>
      <c r="J374" s="33">
        <v>0.17143</v>
      </c>
      <c r="L374" s="1" t="s">
        <v>330</v>
      </c>
      <c r="M374" t="s">
        <v>341</v>
      </c>
      <c r="N374" s="31">
        <v>20409</v>
      </c>
      <c r="O374" s="32">
        <v>3.4037691794529685</v>
      </c>
      <c r="P374" s="31">
        <v>35</v>
      </c>
      <c r="Q374" s="31">
        <v>0</v>
      </c>
      <c r="R374" s="31">
        <v>18794</v>
      </c>
      <c r="S374" s="32">
        <v>3.1344229486324218</v>
      </c>
      <c r="T374" s="32">
        <v>0.92086824440197956</v>
      </c>
      <c r="U374" s="31">
        <v>6510</v>
      </c>
      <c r="V374" s="31">
        <v>3649</v>
      </c>
      <c r="W374" s="31">
        <v>5</v>
      </c>
      <c r="Y374" s="1" t="s">
        <v>330</v>
      </c>
      <c r="Z374" t="s">
        <v>341</v>
      </c>
      <c r="AA374" s="31">
        <v>5996</v>
      </c>
      <c r="AB374" s="31">
        <v>3342</v>
      </c>
      <c r="AC374" s="31">
        <v>20639</v>
      </c>
      <c r="AD374" s="31">
        <v>0</v>
      </c>
      <c r="AE374" s="31">
        <v>66497</v>
      </c>
      <c r="AF374" s="31">
        <v>90478</v>
      </c>
      <c r="AG374" s="31" t="s">
        <v>1032</v>
      </c>
      <c r="AH374" s="31">
        <v>0</v>
      </c>
      <c r="AJ374" s="1" t="s">
        <v>330</v>
      </c>
      <c r="AK374" t="s">
        <v>341</v>
      </c>
      <c r="AL374" s="31">
        <v>5996</v>
      </c>
      <c r="AM374" s="31">
        <v>40115</v>
      </c>
      <c r="AN374" s="31">
        <v>10549</v>
      </c>
      <c r="AO374" s="31">
        <v>31183</v>
      </c>
      <c r="AP374" s="31">
        <v>81847</v>
      </c>
      <c r="AQ374" s="31">
        <v>0</v>
      </c>
      <c r="AR374" s="36">
        <v>24.490424895272291</v>
      </c>
      <c r="AS374" s="31">
        <v>61208</v>
      </c>
      <c r="AT374" s="31">
        <v>20639</v>
      </c>
      <c r="AU374" s="31">
        <v>0</v>
      </c>
    </row>
    <row r="375" spans="1:47" hidden="1" outlineLevel="2" x14ac:dyDescent="0.2">
      <c r="A375">
        <v>907651683</v>
      </c>
      <c r="B375" t="s">
        <v>806</v>
      </c>
      <c r="C375" s="1" t="s">
        <v>330</v>
      </c>
      <c r="D375" t="s">
        <v>475</v>
      </c>
      <c r="E375" s="31">
        <v>3174</v>
      </c>
      <c r="F375" s="31">
        <v>854</v>
      </c>
      <c r="G375" s="33">
        <v>0.57142999999999999</v>
      </c>
      <c r="H375" s="33">
        <v>0.57142999999999999</v>
      </c>
      <c r="I375" s="33">
        <v>0</v>
      </c>
      <c r="J375" s="33">
        <v>0.51429000000000002</v>
      </c>
      <c r="K375">
        <v>467</v>
      </c>
      <c r="L375" s="1" t="s">
        <v>330</v>
      </c>
      <c r="M375" t="s">
        <v>475</v>
      </c>
      <c r="N375" s="31">
        <v>11186</v>
      </c>
      <c r="O375" s="32">
        <v>3.5242596093257719</v>
      </c>
      <c r="P375" s="31">
        <v>24</v>
      </c>
      <c r="Q375" s="31">
        <v>0</v>
      </c>
      <c r="R375" s="31">
        <v>3697</v>
      </c>
      <c r="S375" s="32">
        <v>1.1647763074984248</v>
      </c>
      <c r="T375" s="32">
        <v>0.33050241373145001</v>
      </c>
      <c r="U375" s="31">
        <v>779</v>
      </c>
      <c r="V375" s="31">
        <v>907</v>
      </c>
      <c r="W375" s="31">
        <v>7</v>
      </c>
      <c r="X375">
        <v>467</v>
      </c>
      <c r="Y375" s="1" t="s">
        <v>330</v>
      </c>
      <c r="Z375" t="s">
        <v>475</v>
      </c>
      <c r="AA375" s="31">
        <v>3174</v>
      </c>
      <c r="AB375" s="31">
        <v>4771</v>
      </c>
      <c r="AC375" s="31">
        <v>7273</v>
      </c>
      <c r="AD375" s="31">
        <v>0</v>
      </c>
      <c r="AE375" s="31">
        <v>18550</v>
      </c>
      <c r="AF375" s="31">
        <v>30594</v>
      </c>
      <c r="AG375" s="31">
        <v>2400</v>
      </c>
      <c r="AH375" s="31">
        <v>0</v>
      </c>
      <c r="AI375">
        <v>467</v>
      </c>
      <c r="AJ375" s="1" t="s">
        <v>330</v>
      </c>
      <c r="AK375" t="s">
        <v>475</v>
      </c>
      <c r="AL375" s="31">
        <v>3174</v>
      </c>
      <c r="AM375" s="31">
        <v>9339</v>
      </c>
      <c r="AN375" s="31">
        <v>1639</v>
      </c>
      <c r="AO375" s="31">
        <v>14557</v>
      </c>
      <c r="AP375" s="31">
        <v>25535</v>
      </c>
      <c r="AQ375" s="31">
        <v>0</v>
      </c>
      <c r="AR375" s="36">
        <v>5.3521274365961018</v>
      </c>
      <c r="AS375" s="31">
        <v>18262</v>
      </c>
      <c r="AT375" s="31">
        <v>7273</v>
      </c>
      <c r="AU375" s="31">
        <v>0</v>
      </c>
    </row>
    <row r="376" spans="1:47" hidden="1" outlineLevel="2" x14ac:dyDescent="0.2">
      <c r="A376">
        <v>907651773</v>
      </c>
      <c r="B376" t="s">
        <v>806</v>
      </c>
      <c r="C376" s="1" t="s">
        <v>330</v>
      </c>
      <c r="D376" t="s">
        <v>476</v>
      </c>
      <c r="E376" s="31">
        <v>6688</v>
      </c>
      <c r="F376" s="31">
        <v>3419</v>
      </c>
      <c r="G376" s="33">
        <v>0</v>
      </c>
      <c r="H376" s="33">
        <v>0.8</v>
      </c>
      <c r="I376" s="33">
        <v>1.5714300000000001</v>
      </c>
      <c r="J376" s="33">
        <v>0</v>
      </c>
      <c r="K376">
        <v>468</v>
      </c>
      <c r="L376" s="1" t="s">
        <v>330</v>
      </c>
      <c r="M376" t="s">
        <v>476</v>
      </c>
      <c r="N376" s="31">
        <v>19689</v>
      </c>
      <c r="O376" s="32">
        <v>2.9439294258373208</v>
      </c>
      <c r="P376" s="31">
        <v>10</v>
      </c>
      <c r="Q376" s="31">
        <v>0</v>
      </c>
      <c r="R376" s="31">
        <v>21168</v>
      </c>
      <c r="S376" s="32">
        <v>3.165071770334928</v>
      </c>
      <c r="T376" s="32">
        <v>1.0751180862410483</v>
      </c>
      <c r="U376" s="31">
        <v>7637</v>
      </c>
      <c r="V376" s="31">
        <v>10346</v>
      </c>
      <c r="W376" s="31">
        <v>7</v>
      </c>
      <c r="X376">
        <v>468</v>
      </c>
      <c r="Y376" s="1" t="s">
        <v>330</v>
      </c>
      <c r="Z376" t="s">
        <v>476</v>
      </c>
      <c r="AA376" s="31">
        <v>6688</v>
      </c>
      <c r="AB376" s="31">
        <v>30755</v>
      </c>
      <c r="AC376" s="31">
        <v>20392</v>
      </c>
      <c r="AD376" s="31">
        <v>0</v>
      </c>
      <c r="AE376" s="31">
        <v>26652</v>
      </c>
      <c r="AF376" s="31">
        <v>77799</v>
      </c>
      <c r="AG376" s="31">
        <v>0</v>
      </c>
      <c r="AH376" s="31">
        <v>0</v>
      </c>
      <c r="AI376">
        <v>468</v>
      </c>
      <c r="AJ376" s="1" t="s">
        <v>330</v>
      </c>
      <c r="AK376" t="s">
        <v>476</v>
      </c>
      <c r="AL376" s="31">
        <v>6688</v>
      </c>
      <c r="AM376" s="31">
        <v>55654</v>
      </c>
      <c r="AN376" s="31">
        <v>6428</v>
      </c>
      <c r="AO376" s="31">
        <v>23211</v>
      </c>
      <c r="AP376" s="31">
        <v>85293</v>
      </c>
      <c r="AQ376" s="31">
        <v>0</v>
      </c>
      <c r="AR376" s="36">
        <v>2.7733051536335553</v>
      </c>
      <c r="AS376" s="31">
        <v>64901</v>
      </c>
      <c r="AT376" s="31">
        <v>20392</v>
      </c>
      <c r="AU376" s="31">
        <v>0</v>
      </c>
    </row>
    <row r="377" spans="1:47" outlineLevel="1" collapsed="1" x14ac:dyDescent="0.2">
      <c r="A377" t="s">
        <v>444</v>
      </c>
      <c r="B377" s="21" t="s">
        <v>846</v>
      </c>
      <c r="D377" t="s">
        <v>699</v>
      </c>
      <c r="E377" s="2">
        <v>373673</v>
      </c>
      <c r="F377" s="2">
        <v>122324</v>
      </c>
      <c r="G377" s="3">
        <v>27.118089999999999</v>
      </c>
      <c r="H377" s="3">
        <v>11.885720000000001</v>
      </c>
      <c r="I377" s="54">
        <v>64.031750000000002</v>
      </c>
      <c r="J377" s="3">
        <v>9.4357200000000017</v>
      </c>
      <c r="M377" t="s">
        <v>699</v>
      </c>
      <c r="N377" s="2">
        <v>894850</v>
      </c>
      <c r="O377" s="3">
        <v>2.3947408563101962</v>
      </c>
      <c r="P377" s="2">
        <v>732</v>
      </c>
      <c r="Q377" s="2">
        <v>2</v>
      </c>
      <c r="R377" s="2">
        <v>1119653</v>
      </c>
      <c r="S377" s="3">
        <v>2.9963443973741746</v>
      </c>
      <c r="T377" s="3">
        <v>1.2512186399955301</v>
      </c>
      <c r="U377" s="2">
        <v>137063</v>
      </c>
      <c r="V377" s="2">
        <v>148281</v>
      </c>
      <c r="W377" s="2">
        <v>224</v>
      </c>
      <c r="Z377" t="s">
        <v>699</v>
      </c>
      <c r="AA377" s="2">
        <v>373673</v>
      </c>
      <c r="AB377" s="4">
        <v>1679944</v>
      </c>
      <c r="AC377" s="4">
        <v>1406817</v>
      </c>
      <c r="AD377" s="4">
        <v>25400</v>
      </c>
      <c r="AE377" s="4">
        <v>1837108</v>
      </c>
      <c r="AF377" s="2">
        <v>4949269</v>
      </c>
      <c r="AG377" s="2">
        <v>521703</v>
      </c>
      <c r="AH377" s="2">
        <v>24200</v>
      </c>
      <c r="AK377" t="s">
        <v>699</v>
      </c>
      <c r="AL377" s="2">
        <v>373673</v>
      </c>
      <c r="AM377" s="2">
        <v>3250230</v>
      </c>
      <c r="AN377" s="2">
        <v>645066</v>
      </c>
      <c r="AO377" s="2">
        <v>1940744</v>
      </c>
      <c r="AP377" s="2">
        <v>5836040</v>
      </c>
      <c r="AQ377" s="2">
        <v>7158</v>
      </c>
      <c r="AR377" s="44">
        <v>15.618040372197081</v>
      </c>
      <c r="AS377" s="2">
        <v>4407488</v>
      </c>
      <c r="AT377" s="2">
        <v>1406817</v>
      </c>
      <c r="AU377" s="2">
        <v>21735</v>
      </c>
    </row>
    <row r="378" spans="1:47" hidden="1" outlineLevel="2" x14ac:dyDescent="0.2">
      <c r="A378">
        <v>912672072</v>
      </c>
      <c r="B378" t="s">
        <v>479</v>
      </c>
      <c r="C378" s="1" t="s">
        <v>328</v>
      </c>
      <c r="D378" t="s">
        <v>480</v>
      </c>
      <c r="E378" s="31">
        <v>241593</v>
      </c>
      <c r="F378" s="31">
        <v>124310</v>
      </c>
      <c r="G378" s="33">
        <v>14.5</v>
      </c>
      <c r="H378" s="33">
        <v>1</v>
      </c>
      <c r="I378" s="33">
        <v>85</v>
      </c>
      <c r="J378" s="33">
        <v>5.5</v>
      </c>
      <c r="K378">
        <v>471</v>
      </c>
      <c r="L378" s="1" t="s">
        <v>328</v>
      </c>
      <c r="M378" t="s">
        <v>480</v>
      </c>
      <c r="N378" s="31">
        <v>400677</v>
      </c>
      <c r="O378" s="32">
        <v>1.6584793433584581</v>
      </c>
      <c r="P378" s="31">
        <v>283</v>
      </c>
      <c r="Q378" s="31">
        <v>0</v>
      </c>
      <c r="R378" s="31">
        <v>1229027</v>
      </c>
      <c r="S378" s="32">
        <v>5.0871796782191536</v>
      </c>
      <c r="T378" s="32">
        <v>3.0673759661772451</v>
      </c>
      <c r="U378" s="31">
        <v>101581</v>
      </c>
      <c r="V378" s="31">
        <v>100905</v>
      </c>
      <c r="W378" s="31">
        <v>109</v>
      </c>
      <c r="X378">
        <v>471</v>
      </c>
      <c r="Y378" s="1" t="s">
        <v>328</v>
      </c>
      <c r="Z378" t="s">
        <v>480</v>
      </c>
      <c r="AA378" s="31">
        <v>241593</v>
      </c>
      <c r="AB378" s="31">
        <v>2943064</v>
      </c>
      <c r="AC378" s="31">
        <v>1252809</v>
      </c>
      <c r="AD378" s="31">
        <v>0</v>
      </c>
      <c r="AE378" s="31">
        <v>2562209</v>
      </c>
      <c r="AF378" s="31">
        <v>6758082</v>
      </c>
      <c r="AG378" s="31">
        <v>393399</v>
      </c>
      <c r="AH378" s="31">
        <v>0</v>
      </c>
      <c r="AI378">
        <v>471</v>
      </c>
      <c r="AJ378" s="1" t="s">
        <v>328</v>
      </c>
      <c r="AK378" t="s">
        <v>480</v>
      </c>
      <c r="AL378" s="31">
        <v>241593</v>
      </c>
      <c r="AM378" s="31">
        <v>4814298</v>
      </c>
      <c r="AN378" s="31">
        <v>772818</v>
      </c>
      <c r="AO378" s="31">
        <v>1123643</v>
      </c>
      <c r="AP378" s="31">
        <v>6710759</v>
      </c>
      <c r="AQ378" s="31">
        <v>0</v>
      </c>
      <c r="AR378" s="36">
        <v>2.2801947222350583</v>
      </c>
      <c r="AS378" s="31">
        <v>5457950</v>
      </c>
      <c r="AT378" s="31">
        <v>1252809</v>
      </c>
      <c r="AU378" s="31">
        <v>0</v>
      </c>
    </row>
    <row r="379" spans="1:47" hidden="1" outlineLevel="2" x14ac:dyDescent="0.2">
      <c r="A379">
        <v>912670603</v>
      </c>
      <c r="B379" t="s">
        <v>479</v>
      </c>
      <c r="C379" s="1" t="s">
        <v>330</v>
      </c>
      <c r="D379" t="s">
        <v>481</v>
      </c>
      <c r="E379" s="31">
        <v>5821</v>
      </c>
      <c r="F379" s="31">
        <v>3618</v>
      </c>
      <c r="G379" s="33">
        <v>0.77332999999999996</v>
      </c>
      <c r="H379" s="33">
        <v>0</v>
      </c>
      <c r="I379" s="33">
        <v>1.68</v>
      </c>
      <c r="J379" s="33">
        <v>0.53332999999999997</v>
      </c>
      <c r="K379">
        <v>472</v>
      </c>
      <c r="L379" s="1" t="s">
        <v>330</v>
      </c>
      <c r="M379" t="s">
        <v>481</v>
      </c>
      <c r="N379" s="31">
        <v>13574</v>
      </c>
      <c r="O379" s="32">
        <v>2.3319017350970626</v>
      </c>
      <c r="P379" s="31">
        <v>45</v>
      </c>
      <c r="Q379" s="31">
        <v>0</v>
      </c>
      <c r="R379" s="31">
        <v>28441</v>
      </c>
      <c r="S379" s="32">
        <v>4.885930252533929</v>
      </c>
      <c r="T379" s="32">
        <v>2.0952556357742744</v>
      </c>
      <c r="U379" s="31">
        <v>6662</v>
      </c>
      <c r="V379" s="31">
        <v>9182</v>
      </c>
      <c r="W379" s="31">
        <v>8</v>
      </c>
      <c r="X379">
        <v>472</v>
      </c>
      <c r="Y379" s="1" t="s">
        <v>330</v>
      </c>
      <c r="Z379" t="s">
        <v>481</v>
      </c>
      <c r="AA379" s="31">
        <v>5821</v>
      </c>
      <c r="AB379" s="31">
        <v>26958</v>
      </c>
      <c r="AC379" s="31">
        <v>24772</v>
      </c>
      <c r="AD379" s="31">
        <v>0</v>
      </c>
      <c r="AE379" s="31">
        <v>62968</v>
      </c>
      <c r="AF379" s="31">
        <v>114698</v>
      </c>
      <c r="AG379" s="31">
        <v>1000</v>
      </c>
      <c r="AH379" s="31">
        <v>0</v>
      </c>
      <c r="AI379">
        <v>472</v>
      </c>
      <c r="AJ379" s="1" t="s">
        <v>330</v>
      </c>
      <c r="AK379" t="s">
        <v>481</v>
      </c>
      <c r="AL379" s="31">
        <v>5821</v>
      </c>
      <c r="AM379" s="31">
        <v>49774</v>
      </c>
      <c r="AN379" s="31">
        <v>16647</v>
      </c>
      <c r="AO379" s="31">
        <v>23961</v>
      </c>
      <c r="AP379" s="31">
        <v>90382</v>
      </c>
      <c r="AQ379" s="31">
        <v>0</v>
      </c>
      <c r="AR379" s="36">
        <v>3.3526967875955189</v>
      </c>
      <c r="AS379" s="31">
        <v>65610</v>
      </c>
      <c r="AT379" s="31">
        <v>24772</v>
      </c>
      <c r="AU379" s="31">
        <v>0</v>
      </c>
    </row>
    <row r="380" spans="1:47" hidden="1" outlineLevel="2" x14ac:dyDescent="0.2">
      <c r="A380">
        <v>912670243</v>
      </c>
      <c r="B380" t="s">
        <v>479</v>
      </c>
      <c r="C380" s="1" t="s">
        <v>330</v>
      </c>
      <c r="D380" t="s">
        <v>482</v>
      </c>
      <c r="E380" s="31">
        <v>21073</v>
      </c>
      <c r="F380" s="31">
        <v>12740</v>
      </c>
      <c r="G380" s="33">
        <v>0.75</v>
      </c>
      <c r="H380" s="33">
        <v>0</v>
      </c>
      <c r="I380" s="33">
        <v>2.5750000000000002</v>
      </c>
      <c r="J380" s="33">
        <v>1.3</v>
      </c>
      <c r="K380">
        <v>473</v>
      </c>
      <c r="L380" s="1" t="s">
        <v>330</v>
      </c>
      <c r="M380" t="s">
        <v>482</v>
      </c>
      <c r="N380" s="31">
        <v>30848</v>
      </c>
      <c r="O380" s="32">
        <v>1.4638637118587767</v>
      </c>
      <c r="P380" s="31">
        <v>22</v>
      </c>
      <c r="Q380" s="31">
        <v>0</v>
      </c>
      <c r="R380" s="31">
        <v>89171</v>
      </c>
      <c r="S380" s="32">
        <v>4.231528496179946</v>
      </c>
      <c r="T380" s="32">
        <v>2.8906574170124482</v>
      </c>
      <c r="U380" s="31">
        <v>10258</v>
      </c>
      <c r="V380" s="31">
        <v>8096</v>
      </c>
      <c r="W380" s="31">
        <v>6</v>
      </c>
      <c r="X380">
        <v>473</v>
      </c>
      <c r="Y380" s="1" t="s">
        <v>330</v>
      </c>
      <c r="Z380" t="s">
        <v>482</v>
      </c>
      <c r="AA380" s="31">
        <v>21073</v>
      </c>
      <c r="AB380" s="31">
        <v>52254</v>
      </c>
      <c r="AC380" s="31">
        <v>40818</v>
      </c>
      <c r="AD380" s="31">
        <v>0</v>
      </c>
      <c r="AE380" s="31">
        <v>164527</v>
      </c>
      <c r="AF380" s="31">
        <v>257599</v>
      </c>
      <c r="AG380" s="31">
        <v>0</v>
      </c>
      <c r="AH380" s="31">
        <v>0</v>
      </c>
      <c r="AI380">
        <v>473</v>
      </c>
      <c r="AJ380" s="1" t="s">
        <v>330</v>
      </c>
      <c r="AK380" t="s">
        <v>482</v>
      </c>
      <c r="AL380" s="31">
        <v>21073</v>
      </c>
      <c r="AM380" s="31">
        <v>86443</v>
      </c>
      <c r="AN380" s="31">
        <v>27602</v>
      </c>
      <c r="AO380" s="31">
        <v>61703</v>
      </c>
      <c r="AP380" s="31">
        <v>175748</v>
      </c>
      <c r="AQ380" s="31">
        <v>0</v>
      </c>
      <c r="AR380" s="36">
        <v>3.3633406055038848</v>
      </c>
      <c r="AS380" s="31">
        <v>134930</v>
      </c>
      <c r="AT380" s="31">
        <v>40818</v>
      </c>
      <c r="AU380" s="31">
        <v>0</v>
      </c>
    </row>
    <row r="381" spans="1:47" hidden="1" outlineLevel="2" x14ac:dyDescent="0.2">
      <c r="A381">
        <v>912671623</v>
      </c>
      <c r="B381" t="s">
        <v>479</v>
      </c>
      <c r="C381" s="1" t="s">
        <v>330</v>
      </c>
      <c r="D381" t="s">
        <v>483</v>
      </c>
      <c r="E381" s="31">
        <v>23101</v>
      </c>
      <c r="F381" s="31">
        <v>11530</v>
      </c>
      <c r="G381" s="33">
        <v>1</v>
      </c>
      <c r="H381" s="33">
        <v>0</v>
      </c>
      <c r="I381" s="33">
        <v>2</v>
      </c>
      <c r="J381" s="33">
        <v>0.5</v>
      </c>
      <c r="K381">
        <v>474</v>
      </c>
      <c r="L381" s="1" t="s">
        <v>330</v>
      </c>
      <c r="M381" t="s">
        <v>483</v>
      </c>
      <c r="N381" s="31">
        <v>37726</v>
      </c>
      <c r="O381" s="32">
        <v>1.6330894766460327</v>
      </c>
      <c r="P381" s="31">
        <v>51</v>
      </c>
      <c r="Q381" s="31">
        <v>0</v>
      </c>
      <c r="R381" s="31">
        <v>76369</v>
      </c>
      <c r="S381" s="32">
        <v>3.3058742045798883</v>
      </c>
      <c r="T381" s="32">
        <v>2.0243068440863063</v>
      </c>
      <c r="U381" s="31">
        <v>14086</v>
      </c>
      <c r="V381" s="31">
        <v>11584</v>
      </c>
      <c r="W381" s="31">
        <v>8</v>
      </c>
      <c r="X381">
        <v>474</v>
      </c>
      <c r="Y381" s="1" t="s">
        <v>330</v>
      </c>
      <c r="Z381" t="s">
        <v>483</v>
      </c>
      <c r="AA381" s="31">
        <v>23101</v>
      </c>
      <c r="AB381" s="31">
        <v>45812</v>
      </c>
      <c r="AC381" s="31">
        <v>43148</v>
      </c>
      <c r="AD381" s="31">
        <v>0</v>
      </c>
      <c r="AE381" s="31">
        <v>50494</v>
      </c>
      <c r="AF381" s="31">
        <v>139454</v>
      </c>
      <c r="AG381" s="31">
        <v>0</v>
      </c>
      <c r="AH381" s="31">
        <v>0</v>
      </c>
      <c r="AI381">
        <v>474</v>
      </c>
      <c r="AJ381" s="1" t="s">
        <v>330</v>
      </c>
      <c r="AK381" t="s">
        <v>483</v>
      </c>
      <c r="AL381" s="31">
        <v>23101</v>
      </c>
      <c r="AM381" s="31">
        <v>119054</v>
      </c>
      <c r="AN381" s="31">
        <v>22053</v>
      </c>
      <c r="AO381" s="31">
        <v>44401</v>
      </c>
      <c r="AP381" s="31">
        <v>185508</v>
      </c>
      <c r="AQ381" s="31">
        <v>0</v>
      </c>
      <c r="AR381" s="36">
        <v>4.0493320527372738</v>
      </c>
      <c r="AS381" s="31">
        <v>142360</v>
      </c>
      <c r="AT381" s="31">
        <v>43148</v>
      </c>
      <c r="AU381" s="31">
        <v>0</v>
      </c>
    </row>
    <row r="382" spans="1:47" hidden="1" outlineLevel="2" x14ac:dyDescent="0.2">
      <c r="A382">
        <v>912670693</v>
      </c>
      <c r="B382" t="s">
        <v>479</v>
      </c>
      <c r="C382" s="1" t="s">
        <v>330</v>
      </c>
      <c r="D382" t="s">
        <v>484</v>
      </c>
      <c r="E382" s="31">
        <v>45791</v>
      </c>
      <c r="F382" s="31">
        <v>36638</v>
      </c>
      <c r="G382" s="33">
        <v>1</v>
      </c>
      <c r="H382" s="33">
        <v>0</v>
      </c>
      <c r="I382" s="33">
        <v>10.5</v>
      </c>
      <c r="J382" s="33">
        <v>2.5</v>
      </c>
      <c r="K382">
        <v>475</v>
      </c>
      <c r="L382" s="1" t="s">
        <v>330</v>
      </c>
      <c r="M382" t="s">
        <v>484</v>
      </c>
      <c r="N382" s="31">
        <v>101166</v>
      </c>
      <c r="O382" s="32">
        <v>2.2092987705007534</v>
      </c>
      <c r="P382" s="31">
        <v>109</v>
      </c>
      <c r="Q382" s="31">
        <v>0</v>
      </c>
      <c r="R382" s="31">
        <v>225361</v>
      </c>
      <c r="S382" s="32">
        <v>4.9215129610622173</v>
      </c>
      <c r="T382" s="32">
        <v>2.2276357669572779</v>
      </c>
      <c r="U382" s="31">
        <v>26213</v>
      </c>
      <c r="V382" s="31">
        <v>19327</v>
      </c>
      <c r="W382" s="31">
        <v>40</v>
      </c>
      <c r="X382">
        <v>475</v>
      </c>
      <c r="Y382" s="1" t="s">
        <v>330</v>
      </c>
      <c r="Z382" t="s">
        <v>484</v>
      </c>
      <c r="AA382" s="31">
        <v>45791</v>
      </c>
      <c r="AB382" s="31">
        <v>560873</v>
      </c>
      <c r="AC382" s="31">
        <v>143792</v>
      </c>
      <c r="AD382" s="31">
        <v>0</v>
      </c>
      <c r="AE382" s="31">
        <v>314687</v>
      </c>
      <c r="AF382" s="31">
        <v>1019352</v>
      </c>
      <c r="AG382" s="31">
        <v>10000</v>
      </c>
      <c r="AH382" s="31">
        <v>0</v>
      </c>
      <c r="AI382">
        <v>475</v>
      </c>
      <c r="AJ382" s="1" t="s">
        <v>330</v>
      </c>
      <c r="AK382" t="s">
        <v>484</v>
      </c>
      <c r="AL382" s="31">
        <v>45791</v>
      </c>
      <c r="AM382" s="31">
        <v>612702</v>
      </c>
      <c r="AN382" s="31">
        <v>72730</v>
      </c>
      <c r="AO382" s="31">
        <v>226492</v>
      </c>
      <c r="AP382" s="31">
        <v>911924</v>
      </c>
      <c r="AQ382" s="31">
        <v>0</v>
      </c>
      <c r="AR382" s="36">
        <v>1.6259010506834881</v>
      </c>
      <c r="AS382" s="31">
        <v>768132</v>
      </c>
      <c r="AT382" s="31">
        <v>143792</v>
      </c>
      <c r="AU382" s="31">
        <v>0</v>
      </c>
    </row>
    <row r="383" spans="1:47" hidden="1" outlineLevel="2" x14ac:dyDescent="0.2">
      <c r="A383">
        <v>912671473</v>
      </c>
      <c r="B383" t="s">
        <v>479</v>
      </c>
      <c r="C383" s="1" t="s">
        <v>330</v>
      </c>
      <c r="D383" t="s">
        <v>485</v>
      </c>
      <c r="E383" s="31">
        <v>68578</v>
      </c>
      <c r="F383" s="31">
        <v>33839</v>
      </c>
      <c r="G383" s="33">
        <v>1</v>
      </c>
      <c r="H383" s="33">
        <v>1</v>
      </c>
      <c r="I383" s="33">
        <v>3.9</v>
      </c>
      <c r="J383" s="33">
        <v>2.75</v>
      </c>
      <c r="K383">
        <v>476</v>
      </c>
      <c r="L383" s="1" t="s">
        <v>330</v>
      </c>
      <c r="M383" t="s">
        <v>485</v>
      </c>
      <c r="N383" s="31">
        <v>45781</v>
      </c>
      <c r="O383" s="32">
        <v>0.66757560733763011</v>
      </c>
      <c r="P383" s="31">
        <v>59</v>
      </c>
      <c r="Q383" s="31" t="s">
        <v>1032</v>
      </c>
      <c r="R383" s="31">
        <v>147115</v>
      </c>
      <c r="S383" s="32">
        <v>2.1452214996062877</v>
      </c>
      <c r="T383" s="32">
        <v>3.2134509949542385</v>
      </c>
      <c r="U383" s="31">
        <v>17778</v>
      </c>
      <c r="V383" s="31">
        <v>26108</v>
      </c>
      <c r="W383" s="31">
        <v>14</v>
      </c>
      <c r="X383">
        <v>476</v>
      </c>
      <c r="Y383" s="1" t="s">
        <v>330</v>
      </c>
      <c r="Z383" t="s">
        <v>485</v>
      </c>
      <c r="AA383" s="31">
        <v>68578</v>
      </c>
      <c r="AB383" s="31">
        <v>101322</v>
      </c>
      <c r="AC383" s="31">
        <v>67090</v>
      </c>
      <c r="AD383" s="31">
        <v>0</v>
      </c>
      <c r="AE383" s="31">
        <v>92547</v>
      </c>
      <c r="AF383" s="31">
        <v>260959</v>
      </c>
      <c r="AG383" s="31">
        <v>0</v>
      </c>
      <c r="AH383" s="31">
        <v>0</v>
      </c>
      <c r="AI383">
        <v>476</v>
      </c>
      <c r="AJ383" s="1" t="s">
        <v>330</v>
      </c>
      <c r="AK383" t="s">
        <v>485</v>
      </c>
      <c r="AL383" s="31">
        <v>68578</v>
      </c>
      <c r="AM383" s="31">
        <v>190466</v>
      </c>
      <c r="AN383" s="31">
        <v>28175</v>
      </c>
      <c r="AO383" s="31">
        <v>44249</v>
      </c>
      <c r="AP383" s="31">
        <v>262890</v>
      </c>
      <c r="AQ383" s="31">
        <v>0</v>
      </c>
      <c r="AR383" s="36">
        <v>2.5945993959850773</v>
      </c>
      <c r="AS383" s="31">
        <v>195800</v>
      </c>
      <c r="AT383" s="31">
        <v>67090</v>
      </c>
      <c r="AU383" s="31">
        <v>0</v>
      </c>
    </row>
    <row r="384" spans="1:47" hidden="1" outlineLevel="2" x14ac:dyDescent="0.2">
      <c r="A384">
        <v>912671713</v>
      </c>
      <c r="B384" t="s">
        <v>479</v>
      </c>
      <c r="C384" s="1" t="s">
        <v>330</v>
      </c>
      <c r="D384" t="s">
        <v>486</v>
      </c>
      <c r="E384" s="31">
        <v>14003</v>
      </c>
      <c r="F384" s="31">
        <v>8924</v>
      </c>
      <c r="G384" s="33">
        <v>1</v>
      </c>
      <c r="H384" s="33">
        <v>0</v>
      </c>
      <c r="I384" s="33">
        <v>1.35</v>
      </c>
      <c r="J384" s="33">
        <v>1.75</v>
      </c>
      <c r="K384">
        <v>478</v>
      </c>
      <c r="L384" s="1" t="s">
        <v>330</v>
      </c>
      <c r="M384" t="s">
        <v>486</v>
      </c>
      <c r="N384" s="31">
        <v>38832</v>
      </c>
      <c r="O384" s="32">
        <v>2.7731200457044918</v>
      </c>
      <c r="P384" s="31">
        <v>34</v>
      </c>
      <c r="Q384" s="31">
        <v>0</v>
      </c>
      <c r="R384" s="31">
        <v>51518</v>
      </c>
      <c r="S384" s="32">
        <v>3.6790687709776475</v>
      </c>
      <c r="T384" s="32">
        <v>1.3266893283889576</v>
      </c>
      <c r="U384" s="31">
        <v>13297</v>
      </c>
      <c r="V384" s="31">
        <v>8891</v>
      </c>
      <c r="W384" s="31">
        <v>11</v>
      </c>
      <c r="X384">
        <v>478</v>
      </c>
      <c r="Y384" s="1" t="s">
        <v>330</v>
      </c>
      <c r="Z384" t="s">
        <v>486</v>
      </c>
      <c r="AA384" s="31">
        <v>14003</v>
      </c>
      <c r="AB384" s="31">
        <v>51982</v>
      </c>
      <c r="AC384" s="31">
        <v>32926</v>
      </c>
      <c r="AD384" s="31">
        <v>0</v>
      </c>
      <c r="AE384" s="31">
        <v>60477</v>
      </c>
      <c r="AF384" s="31">
        <v>145385</v>
      </c>
      <c r="AG384" s="31">
        <v>0</v>
      </c>
      <c r="AH384" s="31">
        <v>0</v>
      </c>
      <c r="AI384">
        <v>478</v>
      </c>
      <c r="AJ384" s="1" t="s">
        <v>330</v>
      </c>
      <c r="AK384" t="s">
        <v>486</v>
      </c>
      <c r="AL384" s="31">
        <v>14003</v>
      </c>
      <c r="AM384" s="31">
        <v>86399</v>
      </c>
      <c r="AN384" s="31">
        <v>17668</v>
      </c>
      <c r="AO384" s="31">
        <v>36073</v>
      </c>
      <c r="AP384" s="31">
        <v>140140</v>
      </c>
      <c r="AQ384" s="31">
        <v>0</v>
      </c>
      <c r="AR384" s="36">
        <v>2.6959332076488014</v>
      </c>
      <c r="AS384" s="31">
        <v>107214</v>
      </c>
      <c r="AT384" s="31">
        <v>32926</v>
      </c>
      <c r="AU384" s="31">
        <v>0</v>
      </c>
    </row>
    <row r="385" spans="1:47" hidden="1" outlineLevel="2" x14ac:dyDescent="0.2">
      <c r="A385">
        <v>912671565</v>
      </c>
      <c r="B385" t="s">
        <v>479</v>
      </c>
      <c r="C385" s="1" t="s">
        <v>330</v>
      </c>
      <c r="D385" s="35" t="s">
        <v>282</v>
      </c>
      <c r="E385" s="31">
        <v>15012</v>
      </c>
      <c r="F385" s="31">
        <v>10941</v>
      </c>
      <c r="G385" s="33">
        <v>1</v>
      </c>
      <c r="H385" s="33">
        <v>0</v>
      </c>
      <c r="I385" s="33">
        <v>4</v>
      </c>
      <c r="J385" s="33">
        <v>3</v>
      </c>
      <c r="K385">
        <v>479</v>
      </c>
      <c r="L385" s="1" t="s">
        <v>330</v>
      </c>
      <c r="M385" s="35" t="s">
        <v>282</v>
      </c>
      <c r="N385" s="31">
        <v>42056</v>
      </c>
      <c r="O385" s="32">
        <v>2.8014921396216361</v>
      </c>
      <c r="P385" s="31">
        <v>49</v>
      </c>
      <c r="Q385" s="31" t="s">
        <v>1032</v>
      </c>
      <c r="R385" s="31">
        <v>116198</v>
      </c>
      <c r="S385" s="32">
        <v>7.740341060484945</v>
      </c>
      <c r="T385" s="32">
        <v>2.7629351341069053</v>
      </c>
      <c r="U385" s="31">
        <v>18934</v>
      </c>
      <c r="V385" s="31">
        <v>21648</v>
      </c>
      <c r="W385" s="31">
        <v>18</v>
      </c>
      <c r="X385">
        <v>479</v>
      </c>
      <c r="Y385" s="1" t="s">
        <v>330</v>
      </c>
      <c r="Z385" s="35" t="s">
        <v>282</v>
      </c>
      <c r="AA385" s="31">
        <v>15012</v>
      </c>
      <c r="AB385" s="31">
        <v>72172</v>
      </c>
      <c r="AC385" s="31">
        <v>48492</v>
      </c>
      <c r="AD385" s="31">
        <v>0</v>
      </c>
      <c r="AE385" s="31">
        <v>83836</v>
      </c>
      <c r="AF385" s="31">
        <v>204500</v>
      </c>
      <c r="AG385" s="31">
        <v>2000</v>
      </c>
      <c r="AH385" s="31">
        <v>0</v>
      </c>
      <c r="AI385">
        <v>479</v>
      </c>
      <c r="AJ385" s="1" t="s">
        <v>330</v>
      </c>
      <c r="AK385" s="35" t="s">
        <v>282</v>
      </c>
      <c r="AL385" s="31">
        <v>15012</v>
      </c>
      <c r="AM385" s="31">
        <v>131754</v>
      </c>
      <c r="AN385" s="31">
        <v>20500</v>
      </c>
      <c r="AO385" s="31">
        <v>37643</v>
      </c>
      <c r="AP385" s="31">
        <v>189897</v>
      </c>
      <c r="AQ385" s="31">
        <v>0</v>
      </c>
      <c r="AR385" s="36">
        <v>2.6311727539766112</v>
      </c>
      <c r="AS385" s="31">
        <v>141405</v>
      </c>
      <c r="AT385" s="31">
        <v>48492</v>
      </c>
      <c r="AU385" s="31">
        <v>0</v>
      </c>
    </row>
    <row r="386" spans="1:47" outlineLevel="1" collapsed="1" x14ac:dyDescent="0.2">
      <c r="A386" t="s">
        <v>445</v>
      </c>
      <c r="B386" s="21" t="s">
        <v>463</v>
      </c>
      <c r="D386" t="s">
        <v>480</v>
      </c>
      <c r="E386" s="2">
        <v>434972</v>
      </c>
      <c r="F386" s="2">
        <v>242540</v>
      </c>
      <c r="G386" s="3">
        <v>21.023330000000001</v>
      </c>
      <c r="H386" s="3">
        <v>2</v>
      </c>
      <c r="I386" s="54">
        <v>111.00500000000001</v>
      </c>
      <c r="J386" s="3">
        <v>17.83333</v>
      </c>
      <c r="M386" t="s">
        <v>480</v>
      </c>
      <c r="N386" s="2">
        <v>710660</v>
      </c>
      <c r="O386" s="3">
        <v>1.6338063139696348</v>
      </c>
      <c r="P386" s="2">
        <v>652</v>
      </c>
      <c r="Q386" s="2">
        <v>0</v>
      </c>
      <c r="R386" s="2">
        <v>1963200</v>
      </c>
      <c r="S386" s="3">
        <v>4.5133939655885893</v>
      </c>
      <c r="T386" s="3">
        <v>2.7625024624996484</v>
      </c>
      <c r="U386" s="2">
        <v>208809</v>
      </c>
      <c r="V386" s="2">
        <v>205741</v>
      </c>
      <c r="W386" s="2">
        <v>214</v>
      </c>
      <c r="Z386" t="s">
        <v>480</v>
      </c>
      <c r="AA386" s="2">
        <v>434972</v>
      </c>
      <c r="AB386" s="4">
        <v>3854437</v>
      </c>
      <c r="AC386" s="4">
        <v>1653847</v>
      </c>
      <c r="AD386" s="4">
        <v>0</v>
      </c>
      <c r="AE386" s="4">
        <v>3391745</v>
      </c>
      <c r="AF386" s="2">
        <v>8900029</v>
      </c>
      <c r="AG386" s="2">
        <v>406399</v>
      </c>
      <c r="AH386" s="2">
        <v>0</v>
      </c>
      <c r="AK386" t="s">
        <v>480</v>
      </c>
      <c r="AL386" s="2">
        <v>434972</v>
      </c>
      <c r="AM386" s="2">
        <v>6090890</v>
      </c>
      <c r="AN386" s="2">
        <v>978193</v>
      </c>
      <c r="AO386" s="2">
        <v>1598165</v>
      </c>
      <c r="AP386" s="2">
        <v>8667248</v>
      </c>
      <c r="AQ386" s="2">
        <v>0</v>
      </c>
      <c r="AR386" s="44">
        <v>19.925990638477877</v>
      </c>
      <c r="AS386" s="2">
        <v>7013401</v>
      </c>
      <c r="AT386" s="2">
        <v>1653847</v>
      </c>
      <c r="AU386" s="2">
        <v>0</v>
      </c>
    </row>
    <row r="387" spans="1:47" outlineLevel="1" x14ac:dyDescent="0.2">
      <c r="B387" s="21"/>
      <c r="AF387" s="2"/>
      <c r="AG387" s="2"/>
      <c r="AH387" s="2"/>
      <c r="AM387" s="2"/>
      <c r="AN387" s="2"/>
      <c r="AO387" s="2"/>
      <c r="AP387" s="2"/>
      <c r="AQ387" s="2"/>
      <c r="AR387" s="44"/>
      <c r="AS387" s="2"/>
      <c r="AT387" s="2"/>
      <c r="AU387" s="2"/>
    </row>
    <row r="388" spans="1:47" x14ac:dyDescent="0.2">
      <c r="B388" s="21" t="s">
        <v>464</v>
      </c>
      <c r="D388" t="s">
        <v>847</v>
      </c>
      <c r="E388" s="2">
        <v>7612663</v>
      </c>
      <c r="F388" s="2">
        <v>3051793</v>
      </c>
      <c r="G388" s="3">
        <v>766.55221999999981</v>
      </c>
      <c r="H388" s="3">
        <v>190.83583000000002</v>
      </c>
      <c r="I388" s="54">
        <v>1907.0553100000004</v>
      </c>
      <c r="J388" s="3">
        <v>292.41980999999993</v>
      </c>
      <c r="M388" t="s">
        <v>847</v>
      </c>
      <c r="N388" s="2">
        <v>18886696</v>
      </c>
      <c r="O388" s="3">
        <v>2.48095784615712</v>
      </c>
      <c r="P388" s="2">
        <v>19989</v>
      </c>
      <c r="Q388" s="2">
        <v>32417</v>
      </c>
      <c r="R388" s="2">
        <v>41810217</v>
      </c>
      <c r="S388" s="3">
        <v>5.4921933362871833</v>
      </c>
      <c r="T388" s="3">
        <v>2.2137390785556139</v>
      </c>
      <c r="U388" s="2">
        <v>3995898</v>
      </c>
      <c r="V388" s="2">
        <v>3970214</v>
      </c>
      <c r="W388" s="2">
        <v>5044</v>
      </c>
      <c r="Z388" t="s">
        <v>847</v>
      </c>
      <c r="AA388" s="2">
        <v>7612663</v>
      </c>
      <c r="AB388" s="4">
        <v>112244925</v>
      </c>
      <c r="AC388" s="4">
        <v>36555828.780000001</v>
      </c>
      <c r="AD388" s="4">
        <v>782009</v>
      </c>
      <c r="AE388" s="4">
        <v>46868009.909999996</v>
      </c>
      <c r="AF388" s="2">
        <v>196450772.69</v>
      </c>
      <c r="AG388" s="2">
        <v>3985453</v>
      </c>
      <c r="AH388" s="2">
        <v>399267</v>
      </c>
      <c r="AK388" t="s">
        <v>847</v>
      </c>
      <c r="AL388" s="2">
        <v>7612773</v>
      </c>
      <c r="AM388" s="2">
        <v>119368694</v>
      </c>
      <c r="AN388" s="2">
        <v>25703040</v>
      </c>
      <c r="AO388" s="2">
        <v>49407671</v>
      </c>
      <c r="AP388" s="2">
        <v>194479405</v>
      </c>
      <c r="AQ388" s="2">
        <v>12714917</v>
      </c>
      <c r="AR388" s="44">
        <v>25.546829670510832</v>
      </c>
      <c r="AS388" s="2">
        <v>159418001</v>
      </c>
      <c r="AT388" s="2">
        <v>34345776</v>
      </c>
      <c r="AU388" s="2">
        <v>715628</v>
      </c>
    </row>
    <row r="389" spans="1:47" x14ac:dyDescent="0.2">
      <c r="D389" s="12"/>
      <c r="M389" s="12"/>
      <c r="Z389" s="12"/>
      <c r="AK389" s="12"/>
    </row>
    <row r="390" spans="1:47" x14ac:dyDescent="0.2">
      <c r="J390" s="17"/>
      <c r="K390" s="14"/>
      <c r="L390" s="14"/>
      <c r="W390" s="14"/>
      <c r="X390" s="14"/>
      <c r="Y390" s="14"/>
      <c r="AI390" s="14"/>
      <c r="AJ390" s="14"/>
    </row>
  </sheetData>
  <mergeCells count="8">
    <mergeCell ref="M2:W2"/>
    <mergeCell ref="C2:J2"/>
    <mergeCell ref="C1:J1"/>
    <mergeCell ref="AK2:AU2"/>
    <mergeCell ref="K1:Y1"/>
    <mergeCell ref="Z2:AH2"/>
    <mergeCell ref="Z1:AH1"/>
    <mergeCell ref="AK1:AU1"/>
  </mergeCells>
  <phoneticPr fontId="0" type="noConversion"/>
  <printOptions gridLines="1"/>
  <pageMargins left="0.79" right="0.75" top="0.76" bottom="0.74" header="0.5" footer="0.5"/>
  <pageSetup scale="66" firstPageNumber="62" pageOrder="overThenDown" orientation="landscape" useFirstPageNumber="1" r:id="rId1"/>
  <headerFooter alignWithMargins="0">
    <oddHeader>&amp;C2017 PENNSYLVANIA PUBLIC LIBRARY STATISTICS
RESOURCES AND SERVICES OF STATE AIDED SYSTEMS&amp;RPAGE &amp;P</oddHeader>
  </headerFooter>
  <colBreaks count="2" manualBreakCount="2">
    <brk id="10" max="1048575" man="1"/>
    <brk id="3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8:AT28"/>
  <sheetViews>
    <sheetView view="pageLayout" topLeftCell="D1" zoomScale="80" zoomScaleNormal="100" zoomScalePageLayoutView="80" workbookViewId="0">
      <selection activeCell="L32" sqref="L32"/>
    </sheetView>
  </sheetViews>
  <sheetFormatPr defaultColWidth="1.42578125" defaultRowHeight="12.75" x14ac:dyDescent="0.2"/>
  <cols>
    <col min="1" max="1" width="10" hidden="1" customWidth="1"/>
    <col min="2" max="2" width="20.5703125" hidden="1" customWidth="1"/>
    <col min="3" max="3" width="12.140625" hidden="1" customWidth="1"/>
    <col min="4" max="4" width="9.85546875" style="19" customWidth="1"/>
    <col min="5" max="5" width="39.140625" customWidth="1"/>
    <col min="6" max="6" width="11.5703125" style="4" customWidth="1"/>
    <col min="7" max="7" width="12" style="14" customWidth="1"/>
    <col min="8" max="8" width="12.7109375" style="4" customWidth="1"/>
    <col min="9" max="9" width="12.85546875" style="17" customWidth="1"/>
    <col min="10" max="10" width="10.5703125" style="17" customWidth="1"/>
    <col min="11" max="11" width="9.42578125" style="17" customWidth="1"/>
    <col min="12" max="12" width="9" style="17" customWidth="1"/>
    <col min="13" max="13" width="9.85546875" style="19" customWidth="1"/>
    <col min="14" max="14" width="30.7109375" customWidth="1"/>
    <col min="15" max="15" width="9.5703125" style="4" customWidth="1"/>
    <col min="16" max="16" width="8.5703125" style="17" customWidth="1"/>
    <col min="17" max="17" width="8.5703125" style="4" bestFit="1" customWidth="1"/>
    <col min="18" max="18" width="8.5703125" style="4" customWidth="1"/>
    <col min="19" max="19" width="8.28515625" style="4" customWidth="1"/>
    <col min="20" max="20" width="7.5703125" style="17" bestFit="1" customWidth="1"/>
    <col min="21" max="21" width="7.7109375" style="17" customWidth="1"/>
    <col min="22" max="22" width="6.7109375" style="4" customWidth="1"/>
    <col min="23" max="23" width="9" style="4" customWidth="1"/>
    <col min="24" max="24" width="7.5703125" style="4" bestFit="1" customWidth="1"/>
    <col min="25" max="25" width="9.85546875" style="19" customWidth="1"/>
    <col min="26" max="26" width="39.140625" customWidth="1"/>
    <col min="27" max="27" width="9.140625" style="4" bestFit="1" customWidth="1"/>
    <col min="28" max="28" width="13.42578125" style="4" customWidth="1"/>
    <col min="29" max="29" width="10" style="4" customWidth="1"/>
    <col min="30" max="30" width="9.5703125" style="4" bestFit="1" customWidth="1"/>
    <col min="31" max="31" width="12.85546875" style="4" customWidth="1"/>
    <col min="32" max="32" width="13" style="4" customWidth="1"/>
    <col min="33" max="33" width="9.85546875" style="4" customWidth="1"/>
    <col min="34" max="34" width="11.85546875" style="4" bestFit="1" customWidth="1"/>
    <col min="35" max="35" width="9.85546875" style="19" customWidth="1"/>
    <col min="36" max="36" width="36.7109375" customWidth="1"/>
    <col min="37" max="37" width="9.140625" style="4" hidden="1" customWidth="1"/>
    <col min="38" max="38" width="10.140625" style="4" bestFit="1" customWidth="1"/>
    <col min="39" max="39" width="11.42578125" style="4" bestFit="1" customWidth="1"/>
    <col min="40" max="40" width="11.7109375" style="4" customWidth="1"/>
    <col min="41" max="41" width="11.28515625" style="4" customWidth="1"/>
    <col min="42" max="42" width="9.5703125" style="4" customWidth="1"/>
    <col min="43" max="43" width="7.5703125" style="5" customWidth="1"/>
    <col min="44" max="44" width="10.85546875" style="4" customWidth="1"/>
    <col min="45" max="45" width="11.42578125" style="4" customWidth="1"/>
    <col min="46" max="46" width="9.5703125" style="4" bestFit="1" customWidth="1"/>
    <col min="47" max="48" width="8.5703125" bestFit="1" customWidth="1"/>
    <col min="49" max="50" width="7" bestFit="1" customWidth="1"/>
  </cols>
  <sheetData>
    <row r="28" spans="11:11" x14ac:dyDescent="0.2">
      <c r="K28" s="17" t="s">
        <v>369</v>
      </c>
    </row>
  </sheetData>
  <phoneticPr fontId="0" type="noConversion"/>
  <pageMargins left="0.71" right="0.44" top="0.90052083333333299" bottom="0.52" header="0.5" footer="0.5"/>
  <pageSetup scale="91" firstPageNumber="66" orientation="landscape" useFirstPageNumber="1" r:id="rId1"/>
  <headerFooter alignWithMargins="0">
    <oddHeader>&amp;C2017 PENNSYLVANIA PUBLIC LIBRARY STATISTICS
CATEGORIES OF STATE AIDE&amp;RPage &amp;P</oddHeader>
  </headerFooter>
  <colBreaks count="3" manualBreakCount="3">
    <brk id="12" max="1048575" man="1"/>
    <brk id="24" max="1048575" man="1"/>
    <brk id="3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U22"/>
  <sheetViews>
    <sheetView view="pageLayout" topLeftCell="E1" zoomScaleNormal="100" zoomScaleSheetLayoutView="75" workbookViewId="0">
      <selection activeCell="AJ18" sqref="AJ17:AJ18"/>
    </sheetView>
  </sheetViews>
  <sheetFormatPr defaultRowHeight="12.75" x14ac:dyDescent="0.2"/>
  <cols>
    <col min="1" max="1" width="12.28515625" hidden="1" customWidth="1"/>
    <col min="2" max="2" width="16.5703125" hidden="1" customWidth="1"/>
    <col min="3" max="3" width="25.5703125" hidden="1" customWidth="1"/>
    <col min="4" max="4" width="2.7109375" style="19" hidden="1" customWidth="1"/>
    <col min="5" max="5" width="30" customWidth="1"/>
    <col min="6" max="6" width="17.85546875" style="18" customWidth="1"/>
    <col min="7" max="7" width="18.140625" style="18" customWidth="1"/>
    <col min="8" max="8" width="17.140625" style="66" customWidth="1"/>
    <col min="9" max="9" width="15.5703125" style="23" customWidth="1"/>
    <col min="10" max="10" width="13.85546875" style="66" customWidth="1"/>
    <col min="11" max="11" width="11.42578125" style="23" customWidth="1"/>
    <col min="12" max="12" width="15.5703125" style="19" hidden="1" customWidth="1"/>
    <col min="13" max="13" width="30" customWidth="1"/>
    <col min="14" max="14" width="10.5703125" style="4" hidden="1" customWidth="1"/>
    <col min="15" max="15" width="10.140625" style="18" bestFit="1" customWidth="1"/>
    <col min="16" max="16" width="11.5703125" style="23" bestFit="1" customWidth="1"/>
    <col min="17" max="18" width="8.5703125" style="18" customWidth="1"/>
    <col min="19" max="19" width="11.85546875" style="18" bestFit="1" customWidth="1"/>
    <col min="20" max="20" width="8.140625" style="23" customWidth="1"/>
    <col min="21" max="21" width="7.5703125" style="23" customWidth="1"/>
    <col min="22" max="22" width="10.140625" style="18" customWidth="1"/>
    <col min="23" max="23" width="10.85546875" style="18" bestFit="1" customWidth="1"/>
    <col min="24" max="24" width="7.42578125" style="18" customWidth="1"/>
    <col min="25" max="25" width="15.5703125" style="19" hidden="1" customWidth="1"/>
    <col min="26" max="26" width="30" customWidth="1"/>
    <col min="27" max="27" width="13.28515625" style="18" customWidth="1"/>
    <col min="28" max="28" width="16.42578125" style="4" customWidth="1"/>
    <col min="29" max="29" width="12.7109375" style="4" customWidth="1"/>
    <col min="30" max="30" width="13.42578125" style="4" customWidth="1"/>
    <col min="31" max="31" width="13.85546875" style="4" customWidth="1"/>
    <col min="32" max="32" width="15.42578125" style="4" customWidth="1"/>
    <col min="33" max="33" width="12.5703125" style="4" customWidth="1"/>
    <col min="34" max="34" width="12.42578125" style="4" customWidth="1"/>
    <col min="35" max="35" width="2.7109375" style="19" hidden="1" customWidth="1"/>
    <col min="36" max="36" width="30" customWidth="1"/>
    <col min="37" max="37" width="10.5703125" style="4" hidden="1" customWidth="1"/>
    <col min="38" max="38" width="13.85546875" style="4" customWidth="1"/>
    <col min="39" max="39" width="12.28515625" style="4" customWidth="1"/>
    <col min="40" max="40" width="13" style="4" customWidth="1"/>
    <col min="41" max="41" width="13.7109375" style="4" customWidth="1"/>
    <col min="42" max="42" width="12.140625" style="4" customWidth="1"/>
    <col min="43" max="43" width="8.28515625" style="5" customWidth="1"/>
    <col min="44" max="45" width="12.7109375" style="4" customWidth="1"/>
    <col min="46" max="46" width="11.85546875" style="4" customWidth="1"/>
    <col min="47" max="47" width="12.5703125" bestFit="1" customWidth="1"/>
  </cols>
  <sheetData>
    <row r="1" spans="1:47" s="34" customFormat="1" x14ac:dyDescent="0.2">
      <c r="B1" s="50"/>
      <c r="C1" s="50"/>
      <c r="D1" s="50"/>
      <c r="F1" s="51"/>
      <c r="G1" s="51"/>
      <c r="H1" s="67"/>
      <c r="I1" s="46"/>
      <c r="J1" s="67"/>
      <c r="K1" s="46"/>
      <c r="L1" s="52"/>
      <c r="N1" s="52"/>
      <c r="O1" s="51"/>
      <c r="P1" s="46"/>
      <c r="Q1" s="51"/>
      <c r="R1" s="51"/>
      <c r="S1" s="51"/>
      <c r="T1" s="46"/>
      <c r="U1" s="46"/>
      <c r="V1" s="51"/>
      <c r="W1" s="51"/>
      <c r="X1" s="51"/>
      <c r="Y1" s="52"/>
      <c r="AA1" s="51"/>
      <c r="AB1" s="52"/>
      <c r="AC1" s="52"/>
      <c r="AD1" s="52"/>
      <c r="AE1" s="52"/>
      <c r="AF1" s="52"/>
      <c r="AG1" s="52"/>
      <c r="AH1" s="52"/>
      <c r="AI1" s="52"/>
      <c r="AK1" s="52"/>
      <c r="AL1" s="52"/>
      <c r="AM1" s="52"/>
      <c r="AN1" s="52"/>
      <c r="AO1" s="52"/>
      <c r="AP1" s="52"/>
      <c r="AQ1" s="53"/>
      <c r="AR1" s="52"/>
      <c r="AS1" s="52"/>
      <c r="AT1" s="52"/>
      <c r="AU1" s="52"/>
    </row>
    <row r="2" spans="1:47" s="34" customFormat="1" x14ac:dyDescent="0.2">
      <c r="B2" s="50"/>
      <c r="C2" s="50"/>
      <c r="D2" s="50"/>
      <c r="F2" s="51"/>
      <c r="G2" s="51"/>
      <c r="H2" s="67"/>
      <c r="I2" s="46"/>
      <c r="J2" s="67"/>
      <c r="K2" s="46"/>
      <c r="L2" s="52"/>
      <c r="N2" s="52"/>
      <c r="O2" s="51"/>
      <c r="P2" s="46"/>
      <c r="Q2" s="51"/>
      <c r="R2" s="51"/>
      <c r="S2" s="51"/>
      <c r="T2" s="46"/>
      <c r="U2" s="46"/>
      <c r="V2" s="51"/>
      <c r="W2" s="51"/>
      <c r="X2" s="51"/>
      <c r="Y2" s="52"/>
      <c r="AA2" s="51"/>
      <c r="AB2" s="52"/>
      <c r="AC2" s="52"/>
      <c r="AD2" s="52"/>
      <c r="AE2" s="52"/>
      <c r="AF2" s="52"/>
      <c r="AG2" s="52"/>
      <c r="AH2" s="52"/>
      <c r="AI2" s="52"/>
      <c r="AK2" s="52"/>
      <c r="AL2" s="52"/>
      <c r="AM2" s="52"/>
      <c r="AN2" s="52"/>
      <c r="AO2" s="52"/>
      <c r="AP2" s="52"/>
      <c r="AQ2" s="53"/>
      <c r="AR2" s="52"/>
      <c r="AS2" s="52"/>
      <c r="AT2" s="52"/>
      <c r="AU2" s="52"/>
    </row>
    <row r="3" spans="1:47" s="34" customFormat="1" x14ac:dyDescent="0.2">
      <c r="B3" s="50"/>
      <c r="C3" s="50"/>
      <c r="D3" s="50"/>
      <c r="F3" s="51"/>
      <c r="G3" s="51"/>
      <c r="H3" s="67"/>
      <c r="I3" s="46"/>
      <c r="J3" s="67"/>
      <c r="K3" s="46"/>
      <c r="L3" s="52"/>
      <c r="N3" s="52"/>
      <c r="O3" s="51"/>
      <c r="P3" s="46"/>
      <c r="Q3" s="51"/>
      <c r="R3" s="51"/>
      <c r="S3" s="51"/>
      <c r="T3" s="46"/>
      <c r="U3" s="46"/>
      <c r="V3" s="51"/>
      <c r="W3" s="51"/>
      <c r="X3" s="51"/>
      <c r="Y3" s="52"/>
      <c r="AA3" s="51"/>
      <c r="AB3" s="52"/>
      <c r="AC3" s="52"/>
      <c r="AD3" s="52"/>
      <c r="AE3" s="52"/>
      <c r="AF3" s="52"/>
      <c r="AG3" s="52"/>
      <c r="AH3" s="147"/>
      <c r="AI3" s="52"/>
      <c r="AK3" s="52"/>
      <c r="AL3" s="52"/>
      <c r="AM3" s="52"/>
      <c r="AN3" s="52"/>
      <c r="AO3" s="52"/>
      <c r="AP3" s="52"/>
      <c r="AQ3" s="53"/>
      <c r="AR3" s="52"/>
      <c r="AS3" s="52"/>
      <c r="AT3" s="52"/>
      <c r="AU3" s="52"/>
    </row>
    <row r="4" spans="1:47" s="34" customFormat="1" x14ac:dyDescent="0.2">
      <c r="B4" s="50"/>
      <c r="C4" s="50"/>
      <c r="D4" s="50"/>
      <c r="F4" s="51"/>
      <c r="G4" s="51"/>
      <c r="H4" s="67"/>
      <c r="I4" s="46"/>
      <c r="J4" s="67"/>
      <c r="K4" s="46"/>
      <c r="L4" s="52"/>
      <c r="N4" s="52"/>
      <c r="O4" s="51"/>
      <c r="P4" s="46"/>
      <c r="Q4" s="51"/>
      <c r="R4" s="51"/>
      <c r="S4" s="51"/>
      <c r="T4" s="46"/>
      <c r="U4" s="46"/>
      <c r="V4" s="51"/>
      <c r="W4" s="51"/>
      <c r="X4" s="51"/>
      <c r="Y4" s="52"/>
      <c r="AA4" s="51"/>
      <c r="AB4" s="52"/>
      <c r="AC4" s="52"/>
      <c r="AD4" s="52"/>
      <c r="AE4" s="52"/>
      <c r="AF4" s="52"/>
      <c r="AG4" s="52"/>
      <c r="AH4" s="147"/>
      <c r="AI4" s="52"/>
      <c r="AK4" s="52"/>
      <c r="AL4" s="52"/>
      <c r="AM4" s="52"/>
      <c r="AN4" s="52"/>
      <c r="AO4" s="52"/>
      <c r="AP4" s="52"/>
      <c r="AQ4" s="53"/>
      <c r="AR4" s="52"/>
      <c r="AS4" s="52"/>
      <c r="AT4" s="52"/>
      <c r="AU4" s="52"/>
    </row>
    <row r="5" spans="1:47" s="34" customFormat="1" x14ac:dyDescent="0.2">
      <c r="B5" s="50"/>
      <c r="C5" s="50"/>
      <c r="D5" s="50"/>
      <c r="F5" s="51"/>
      <c r="G5" s="51"/>
      <c r="H5" s="67"/>
      <c r="I5" s="46"/>
      <c r="J5" s="67"/>
      <c r="K5" s="46"/>
      <c r="L5" s="52"/>
      <c r="N5" s="52"/>
      <c r="O5" s="51"/>
      <c r="P5" s="46"/>
      <c r="Q5" s="51"/>
      <c r="R5" s="51"/>
      <c r="S5" s="51"/>
      <c r="T5" s="46"/>
      <c r="U5" s="46"/>
      <c r="V5" s="51"/>
      <c r="W5" s="51"/>
      <c r="X5" s="51"/>
      <c r="Y5" s="52"/>
      <c r="AA5" s="51"/>
      <c r="AB5" s="52"/>
      <c r="AC5" s="52"/>
      <c r="AD5" s="52"/>
      <c r="AE5" s="52"/>
      <c r="AF5" s="52"/>
      <c r="AG5" s="52"/>
      <c r="AH5" s="147"/>
      <c r="AI5" s="52"/>
      <c r="AK5" s="52"/>
      <c r="AL5" s="52"/>
      <c r="AM5" s="52"/>
      <c r="AN5" s="52"/>
      <c r="AO5" s="52"/>
      <c r="AP5" s="52"/>
      <c r="AQ5" s="53"/>
      <c r="AR5" s="52"/>
      <c r="AS5" s="52"/>
      <c r="AT5" s="52"/>
    </row>
    <row r="6" spans="1:47" x14ac:dyDescent="0.2">
      <c r="B6" s="19"/>
      <c r="C6" s="19"/>
      <c r="H6" s="67"/>
      <c r="I6" s="46"/>
      <c r="J6" s="67"/>
      <c r="K6" s="46"/>
      <c r="AH6" s="147"/>
    </row>
    <row r="7" spans="1:47" x14ac:dyDescent="0.2">
      <c r="B7" s="19"/>
      <c r="C7" s="19"/>
      <c r="H7" s="67"/>
      <c r="I7" s="46"/>
      <c r="J7" s="67"/>
      <c r="K7" s="46"/>
      <c r="AH7" s="147"/>
    </row>
    <row r="8" spans="1:47" x14ac:dyDescent="0.2">
      <c r="A8" s="22"/>
      <c r="B8" s="19"/>
      <c r="C8" s="2"/>
      <c r="D8" s="1"/>
      <c r="AH8" s="147"/>
    </row>
    <row r="9" spans="1:47" x14ac:dyDescent="0.2">
      <c r="B9" s="19"/>
      <c r="C9" s="19"/>
      <c r="AH9" s="147"/>
    </row>
    <row r="10" spans="1:47" x14ac:dyDescent="0.2">
      <c r="B10" s="19"/>
      <c r="C10" s="19"/>
      <c r="AH10" s="147"/>
    </row>
    <row r="11" spans="1:47" x14ac:dyDescent="0.2">
      <c r="B11" s="19"/>
      <c r="C11" s="19"/>
      <c r="N11" s="2"/>
      <c r="Y11" s="1"/>
      <c r="AH11" s="147"/>
    </row>
    <row r="12" spans="1:47" x14ac:dyDescent="0.2">
      <c r="B12" s="26"/>
      <c r="C12" s="2"/>
      <c r="D12" s="1"/>
      <c r="E12" s="12"/>
      <c r="L12" s="1"/>
      <c r="M12" s="12"/>
      <c r="N12" s="2"/>
      <c r="Y12" s="1"/>
      <c r="Z12" s="12"/>
      <c r="AH12" s="147"/>
      <c r="AI12" s="1"/>
      <c r="AJ12" s="12"/>
      <c r="AK12" s="2"/>
    </row>
    <row r="13" spans="1:47" x14ac:dyDescent="0.2">
      <c r="B13" s="26"/>
      <c r="C13" s="26"/>
      <c r="D13" s="1"/>
      <c r="E13" s="12"/>
      <c r="L13" s="1"/>
      <c r="M13" s="12"/>
      <c r="Z13" s="12"/>
      <c r="AH13" s="147"/>
      <c r="AI13" s="1"/>
      <c r="AJ13" s="12"/>
      <c r="AK13" s="2"/>
    </row>
    <row r="14" spans="1:47" x14ac:dyDescent="0.2">
      <c r="AH14" s="147"/>
    </row>
    <row r="15" spans="1:47" x14ac:dyDescent="0.2">
      <c r="AH15" s="147"/>
    </row>
    <row r="16" spans="1:47" x14ac:dyDescent="0.2">
      <c r="AH16" s="147"/>
    </row>
    <row r="17" spans="34:34" x14ac:dyDescent="0.2">
      <c r="AH17" s="147"/>
    </row>
    <row r="18" spans="34:34" x14ac:dyDescent="0.2">
      <c r="AH18" s="147"/>
    </row>
    <row r="19" spans="34:34" x14ac:dyDescent="0.2">
      <c r="AH19" s="147"/>
    </row>
    <row r="20" spans="34:34" x14ac:dyDescent="0.2">
      <c r="AH20" s="147"/>
    </row>
    <row r="21" spans="34:34" x14ac:dyDescent="0.2">
      <c r="AH21" s="147"/>
    </row>
    <row r="22" spans="34:34" x14ac:dyDescent="0.2">
      <c r="AH22" s="147"/>
    </row>
  </sheetData>
  <phoneticPr fontId="0" type="noConversion"/>
  <pageMargins left="0.71" right="0.44" top="0.81" bottom="0.52" header="0.5" footer="0.5"/>
  <pageSetup scale="90" firstPageNumber="72" pageOrder="overThenDown" orientation="landscape" useFirstPageNumber="1" r:id="rId1"/>
  <headerFooter alignWithMargins="0">
    <oddHeader>&amp;C2017 PENNSYLVANIA PUBLIC LIBRARY STATISTICS
ANALYSIS OF RESOURCES AND SERVICES OF NON-STATE AIDED LIBRARIES&amp;RPage &amp;P</oddHeader>
  </headerFooter>
  <colBreaks count="1" manualBreakCount="1">
    <brk id="11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S183"/>
  <sheetViews>
    <sheetView view="pageLayout" topLeftCell="G127" zoomScale="115" zoomScaleNormal="100" zoomScalePageLayoutView="115" workbookViewId="0">
      <selection activeCell="Q7" sqref="Q7"/>
    </sheetView>
  </sheetViews>
  <sheetFormatPr defaultColWidth="1.28515625" defaultRowHeight="12.75" outlineLevelRow="2" x14ac:dyDescent="0.2"/>
  <cols>
    <col min="1" max="1" width="10" hidden="1" customWidth="1"/>
    <col min="2" max="2" width="19.140625" hidden="1" customWidth="1"/>
    <col min="3" max="3" width="5.140625" hidden="1" customWidth="1"/>
    <col min="4" max="4" width="4" hidden="1" customWidth="1"/>
    <col min="5" max="5" width="0" style="1" hidden="1" customWidth="1"/>
    <col min="6" max="6" width="3" style="1" hidden="1" customWidth="1"/>
    <col min="7" max="7" width="42.7109375" bestFit="1" customWidth="1"/>
    <col min="8" max="8" width="13.42578125" style="18" bestFit="1" customWidth="1"/>
    <col min="9" max="9" width="15.85546875" style="18" bestFit="1" customWidth="1"/>
    <col min="10" max="10" width="7.5703125" style="29" bestFit="1" customWidth="1"/>
    <col min="11" max="11" width="13.140625" style="18" bestFit="1" customWidth="1"/>
    <col min="12" max="12" width="7.5703125" style="23" bestFit="1" customWidth="1"/>
    <col min="13" max="13" width="12.28515625" style="18" bestFit="1" customWidth="1"/>
    <col min="14" max="14" width="7.5703125" style="23" bestFit="1" customWidth="1"/>
    <col min="15" max="15" width="11.140625" style="23" bestFit="1" customWidth="1"/>
  </cols>
  <sheetData>
    <row r="1" spans="1:15" s="80" customFormat="1" ht="14.25" customHeight="1" x14ac:dyDescent="0.2">
      <c r="A1" s="80" t="s">
        <v>487</v>
      </c>
      <c r="B1" s="80" t="s">
        <v>410</v>
      </c>
      <c r="C1" s="80" t="s">
        <v>116</v>
      </c>
      <c r="E1" s="1"/>
      <c r="F1" s="1"/>
      <c r="G1" s="80" t="s">
        <v>928</v>
      </c>
      <c r="H1" s="7" t="s">
        <v>358</v>
      </c>
      <c r="I1" s="7" t="s">
        <v>761</v>
      </c>
      <c r="J1" s="27" t="s">
        <v>931</v>
      </c>
      <c r="K1" s="7" t="s">
        <v>358</v>
      </c>
      <c r="L1" s="9" t="s">
        <v>202</v>
      </c>
      <c r="M1" s="7" t="s">
        <v>932</v>
      </c>
      <c r="N1" s="9" t="s">
        <v>933</v>
      </c>
      <c r="O1" s="9" t="s">
        <v>934</v>
      </c>
    </row>
    <row r="2" spans="1:15" s="80" customFormat="1" x14ac:dyDescent="0.2">
      <c r="E2" s="1"/>
      <c r="F2" s="1" t="s">
        <v>937</v>
      </c>
      <c r="H2" s="7" t="s">
        <v>929</v>
      </c>
      <c r="I2" s="7" t="s">
        <v>930</v>
      </c>
      <c r="J2" s="27" t="s">
        <v>136</v>
      </c>
      <c r="K2" s="7" t="s">
        <v>762</v>
      </c>
      <c r="L2" s="9" t="s">
        <v>136</v>
      </c>
      <c r="M2" s="7" t="s">
        <v>935</v>
      </c>
      <c r="N2" s="9" t="s">
        <v>136</v>
      </c>
      <c r="O2" s="9" t="s">
        <v>936</v>
      </c>
    </row>
    <row r="3" spans="1:15" s="80" customFormat="1" ht="6" customHeight="1" outlineLevel="1" x14ac:dyDescent="0.2">
      <c r="E3" s="1"/>
      <c r="F3" s="1"/>
      <c r="H3" s="7"/>
      <c r="I3" s="7"/>
      <c r="J3" s="27"/>
      <c r="K3" s="7"/>
      <c r="L3" s="9"/>
      <c r="M3" s="7"/>
      <c r="N3" s="9"/>
      <c r="O3" s="9"/>
    </row>
    <row r="4" spans="1:15" outlineLevel="2" x14ac:dyDescent="0.2">
      <c r="A4">
        <v>926510006</v>
      </c>
      <c r="B4" t="s">
        <v>910</v>
      </c>
      <c r="C4" s="31" t="e">
        <f>VLOOKUP($A4,'Source Data 1'!$4:$480,MATCH("Dist 0me",'Source Data 1'!$3:$3,0),FALSE)</f>
        <v>#N/A</v>
      </c>
      <c r="D4">
        <v>378</v>
      </c>
      <c r="F4" s="1">
        <v>1</v>
      </c>
      <c r="G4" t="s">
        <v>620</v>
      </c>
      <c r="H4" s="31">
        <f>VLOOKUP($A4,'Source Data 1'!$4:$480,MATCH("Total Pop",'Source Data 1'!$3:$3,0),FALSE)</f>
        <v>1526006</v>
      </c>
      <c r="I4" s="31">
        <f>VLOOKUP($A4,'Source Data 1'!$4:$480,MATCH("Tot Op Exp LFE",'Source Data 1'!$3:$3,0),FALSE)</f>
        <v>96760803</v>
      </c>
      <c r="J4" s="29">
        <f>I4/H4</f>
        <v>63.407878474920807</v>
      </c>
      <c r="K4" s="31">
        <f>VLOOKUP($A4,'Source Data 1'!$4:$480,MATCH("Tot Circ",'Source Data 1'!$3:$3,0),FALSE)</f>
        <v>5287088</v>
      </c>
      <c r="L4" s="23">
        <f>K4/H4</f>
        <v>3.4646574128804213</v>
      </c>
      <c r="M4" s="31">
        <f>VLOOKUP($A4,'Source Data 1'!$4:$480,MATCH("Cat Itms End Curnt Rpt Per",'Source Data 1'!$3:$3,0),FALSE)</f>
        <v>3000124</v>
      </c>
      <c r="N4" s="23">
        <f>M4/H4</f>
        <v>1.9659975124606326</v>
      </c>
      <c r="O4" s="23">
        <f>K4/M4</f>
        <v>1.7622898253538855</v>
      </c>
    </row>
    <row r="5" spans="1:15" outlineLevel="2" x14ac:dyDescent="0.2">
      <c r="C5" s="31"/>
      <c r="E5" s="81"/>
      <c r="F5" s="81"/>
      <c r="H5" s="31"/>
      <c r="I5" s="31"/>
      <c r="K5" s="31"/>
      <c r="L5" s="82"/>
      <c r="M5" s="31"/>
      <c r="N5" s="82"/>
      <c r="O5" s="82"/>
    </row>
    <row r="6" spans="1:15" outlineLevel="1" x14ac:dyDescent="0.2">
      <c r="C6" s="31"/>
      <c r="E6" s="81"/>
      <c r="F6" s="83" t="s">
        <v>938</v>
      </c>
      <c r="G6" s="12" t="s">
        <v>763</v>
      </c>
      <c r="H6" s="31">
        <f t="shared" ref="H6:O6" si="0">SUBTOTAL(1,H4:H4)</f>
        <v>1526006</v>
      </c>
      <c r="I6" s="31">
        <f t="shared" si="0"/>
        <v>96760803</v>
      </c>
      <c r="J6" s="29">
        <f t="shared" si="0"/>
        <v>63.407878474920807</v>
      </c>
      <c r="K6" s="31">
        <f t="shared" si="0"/>
        <v>5287088</v>
      </c>
      <c r="L6" s="82">
        <f t="shared" si="0"/>
        <v>3.4646574128804213</v>
      </c>
      <c r="M6" s="31">
        <f t="shared" si="0"/>
        <v>3000124</v>
      </c>
      <c r="N6" s="82">
        <f t="shared" si="0"/>
        <v>1.9659975124606326</v>
      </c>
      <c r="O6" s="82">
        <f t="shared" si="0"/>
        <v>1.7622898253538855</v>
      </c>
    </row>
    <row r="7" spans="1:15" outlineLevel="1" x14ac:dyDescent="0.2">
      <c r="C7" s="31"/>
      <c r="E7" s="81"/>
      <c r="F7" s="83"/>
      <c r="H7" s="31"/>
      <c r="I7" s="31"/>
      <c r="K7" s="31"/>
      <c r="L7" s="82"/>
      <c r="M7" s="31"/>
      <c r="N7" s="82"/>
      <c r="O7" s="82"/>
    </row>
    <row r="8" spans="1:15" outlineLevel="2" x14ac:dyDescent="0.2">
      <c r="A8">
        <v>923460933</v>
      </c>
      <c r="B8" t="s">
        <v>162</v>
      </c>
      <c r="C8" s="31" t="e">
        <f>VLOOKUP($A8,'Source Data 1'!$4:$480,MATCH("Dist 0me",'Source Data 1'!$3:$3,0),FALSE)</f>
        <v>#N/A</v>
      </c>
      <c r="D8">
        <v>350</v>
      </c>
      <c r="F8" s="1">
        <v>2</v>
      </c>
      <c r="G8" t="s">
        <v>922</v>
      </c>
      <c r="H8" s="31">
        <f>VLOOKUP($A8,'Source Data 1'!$4:$480,MATCH("Total Pop",'Source Data 1'!$3:$3,0),FALSE)</f>
        <v>313115</v>
      </c>
      <c r="I8" s="31">
        <f>VLOOKUP($A8,'Source Data 1'!$4:$480,MATCH("Tot Op Exp LFE",'Source Data 1'!$3:$3,0),FALSE)</f>
        <v>4953982</v>
      </c>
      <c r="J8" s="29">
        <f>I8/H8</f>
        <v>15.821605480414544</v>
      </c>
      <c r="K8" s="31">
        <f>VLOOKUP($A8,'Source Data 1'!$4:$480,MATCH("Tot Circ",'Source Data 1'!$3:$3,0),FALSE)</f>
        <v>687369</v>
      </c>
      <c r="L8" s="23">
        <f>K8/H8</f>
        <v>2.1952605272823082</v>
      </c>
      <c r="M8" s="31">
        <f>VLOOKUP($A8,'Source Data 1'!$4:$480,MATCH("Cat Itms End Curnt Rpt Per",'Source Data 1'!$3:$3,0),FALSE)</f>
        <v>510518</v>
      </c>
      <c r="N8" s="23">
        <f>M8/H8</f>
        <v>1.6304488766108298</v>
      </c>
      <c r="O8" s="23">
        <f>K8/M8</f>
        <v>1.3464148178908482</v>
      </c>
    </row>
    <row r="9" spans="1:15" outlineLevel="2" x14ac:dyDescent="0.2">
      <c r="A9">
        <v>905250332</v>
      </c>
      <c r="B9" t="s">
        <v>177</v>
      </c>
      <c r="C9" s="31" t="e">
        <f>VLOOKUP($A9,'Source Data 1'!$4:$480,MATCH("Dist 0me",'Source Data 1'!$3:$3,0),FALSE)</f>
        <v>#N/A</v>
      </c>
      <c r="D9">
        <v>226</v>
      </c>
      <c r="F9" s="81">
        <v>2</v>
      </c>
      <c r="G9" t="s">
        <v>180</v>
      </c>
      <c r="H9" s="31">
        <f>VLOOKUP($A9,'Source Data 1'!$4:$480,MATCH("Total Pop",'Source Data 1'!$3:$3,0),FALSE)</f>
        <v>245988</v>
      </c>
      <c r="I9" s="31">
        <f>VLOOKUP($A9,'Source Data 1'!$4:$480,MATCH("Tot Op Exp LFE",'Source Data 1'!$3:$3,0),FALSE)</f>
        <v>6784377</v>
      </c>
      <c r="J9" s="29">
        <f>I9/H9</f>
        <v>27.580113664081175</v>
      </c>
      <c r="K9" s="31">
        <f>VLOOKUP($A9,'Source Data 1'!$4:$480,MATCH("Tot Circ",'Source Data 1'!$3:$3,0),FALSE)</f>
        <v>1275973</v>
      </c>
      <c r="L9" s="23">
        <f>K9/H9</f>
        <v>5.1871351448038112</v>
      </c>
      <c r="M9" s="31">
        <f>VLOOKUP($A9,'Source Data 1'!$4:$480,MATCH("Cat Itms End Curnt Rpt Per",'Source Data 1'!$3:$3,0),FALSE)</f>
        <v>348525</v>
      </c>
      <c r="N9" s="23">
        <f>M9/H9</f>
        <v>1.416837406702766</v>
      </c>
      <c r="O9" s="23">
        <f>K9/M9</f>
        <v>3.6610659206656626</v>
      </c>
    </row>
    <row r="10" spans="1:15" outlineLevel="2" x14ac:dyDescent="0.2">
      <c r="A10">
        <v>915220302</v>
      </c>
      <c r="B10" t="s">
        <v>866</v>
      </c>
      <c r="C10" s="31" t="e">
        <f>VLOOKUP($A10,'Source Data 1'!$4:$480,MATCH("Dist 0me",'Source Data 1'!$3:$3,0),FALSE)</f>
        <v>#N/A</v>
      </c>
      <c r="D10">
        <v>190</v>
      </c>
      <c r="F10" s="1">
        <v>2</v>
      </c>
      <c r="G10" t="s">
        <v>867</v>
      </c>
      <c r="H10" s="31">
        <f>VLOOKUP($A10,'Source Data 1'!$4:$480,MATCH("Total Pop",'Source Data 1'!$3:$3,0),FALSE)</f>
        <v>234520</v>
      </c>
      <c r="I10" s="31">
        <f>VLOOKUP($A10,'Source Data 1'!$4:$480,MATCH("Tot Op Exp LFE",'Source Data 1'!$3:$3,0),FALSE)</f>
        <v>6908511</v>
      </c>
      <c r="J10" s="29">
        <f>I10/H10</f>
        <v>29.458088862357155</v>
      </c>
      <c r="K10" s="31">
        <f>VLOOKUP($A10,'Source Data 1'!$4:$480,MATCH("Tot Circ",'Source Data 1'!$3:$3,0),FALSE)</f>
        <v>1244201</v>
      </c>
      <c r="L10" s="23">
        <f>K10/H10</f>
        <v>5.3053087156745695</v>
      </c>
      <c r="M10" s="31">
        <f>VLOOKUP($A10,'Source Data 1'!$4:$480,MATCH("Cat Itms End Curnt Rpt Per",'Source Data 1'!$3:$3,0),FALSE)</f>
        <v>419212</v>
      </c>
      <c r="N10" s="23">
        <f>M10/H10</f>
        <v>1.787531980214907</v>
      </c>
      <c r="O10" s="23">
        <f>K10/M10</f>
        <v>2.9679517761896128</v>
      </c>
    </row>
    <row r="11" spans="1:15" outlineLevel="2" x14ac:dyDescent="0.2">
      <c r="A11">
        <v>921390062</v>
      </c>
      <c r="B11" t="s">
        <v>618</v>
      </c>
      <c r="C11" s="31" t="e">
        <f>VLOOKUP($A11,'Source Data 1'!$4:$480,MATCH("Dist 0me",'Source Data 1'!$3:$3,0),FALSE)</f>
        <v>#N/A</v>
      </c>
      <c r="D11">
        <v>290</v>
      </c>
      <c r="F11" s="1">
        <v>2</v>
      </c>
      <c r="G11" t="s">
        <v>619</v>
      </c>
      <c r="H11" s="31">
        <f>VLOOKUP($A11,'Source Data 1'!$4:$480,MATCH("Total Pop",'Source Data 1'!$3:$3,0),FALSE)</f>
        <v>131537</v>
      </c>
      <c r="I11" s="31">
        <f>VLOOKUP($A11,'Source Data 1'!$4:$480,MATCH("Tot Op Exp LFE",'Source Data 1'!$3:$3,0),FALSE)</f>
        <v>2937658</v>
      </c>
      <c r="J11" s="29">
        <f>I11/H11</f>
        <v>22.333320662627244</v>
      </c>
      <c r="K11" s="31">
        <f>VLOOKUP($A11,'Source Data 1'!$4:$480,MATCH("Tot Circ",'Source Data 1'!$3:$3,0),FALSE)</f>
        <v>336635</v>
      </c>
      <c r="L11" s="23">
        <f>K11/H11</f>
        <v>2.5592418863133566</v>
      </c>
      <c r="M11" s="31">
        <f>VLOOKUP($A11,'Source Data 1'!$4:$480,MATCH("Cat Itms End Curnt Rpt Per",'Source Data 1'!$3:$3,0),FALSE)</f>
        <v>205221</v>
      </c>
      <c r="N11" s="23">
        <f>M11/H11</f>
        <v>1.5601769844226339</v>
      </c>
      <c r="O11" s="23">
        <f>K11/M11</f>
        <v>1.640353570053747</v>
      </c>
    </row>
    <row r="12" spans="1:15" outlineLevel="2" x14ac:dyDescent="0.2">
      <c r="A12">
        <v>920480122</v>
      </c>
      <c r="B12" t="s">
        <v>890</v>
      </c>
      <c r="C12" s="31" t="e">
        <f>VLOOKUP($A12,'Source Data 1'!$4:$480,MATCH("Dist 0me",'Source Data 1'!$3:$3,0),FALSE)</f>
        <v>#N/A</v>
      </c>
      <c r="D12">
        <v>361</v>
      </c>
      <c r="F12" s="1">
        <v>2</v>
      </c>
      <c r="G12" t="s">
        <v>892</v>
      </c>
      <c r="H12" s="31">
        <f>VLOOKUP($A12,'Source Data 1'!$4:$480,MATCH("Total Pop",'Source Data 1'!$3:$3,0),FALSE)</f>
        <v>114175</v>
      </c>
      <c r="I12" s="31">
        <f>VLOOKUP($A12,'Source Data 1'!$4:$480,MATCH("Tot Op Exp LFE",'Source Data 1'!$3:$3,0),FALSE)</f>
        <v>2836100</v>
      </c>
      <c r="J12" s="29">
        <f>I12/H12</f>
        <v>24.839938690606527</v>
      </c>
      <c r="K12" s="31">
        <f>VLOOKUP($A12,'Source Data 1'!$4:$480,MATCH("Tot Circ",'Source Data 1'!$3:$3,0),FALSE)</f>
        <v>611985</v>
      </c>
      <c r="L12" s="23">
        <f>K12/H12</f>
        <v>5.3600613093934752</v>
      </c>
      <c r="M12" s="31">
        <f>VLOOKUP($A12,'Source Data 1'!$4:$480,MATCH("Cat Itms End Curnt Rpt Per",'Source Data 1'!$3:$3,0),FALSE)</f>
        <v>189634</v>
      </c>
      <c r="N12" s="23">
        <f>M12/H12</f>
        <v>1.6609065031749508</v>
      </c>
      <c r="O12" s="23">
        <f>K12/M12</f>
        <v>3.2271902717867049</v>
      </c>
    </row>
    <row r="13" spans="1:15" outlineLevel="2" x14ac:dyDescent="0.2">
      <c r="C13" s="31"/>
      <c r="E13" s="81"/>
      <c r="F13" s="81"/>
      <c r="H13" s="31"/>
      <c r="I13" s="31"/>
      <c r="K13" s="31"/>
      <c r="L13" s="82"/>
      <c r="M13" s="31"/>
      <c r="N13" s="82"/>
      <c r="O13" s="82"/>
    </row>
    <row r="14" spans="1:15" outlineLevel="1" x14ac:dyDescent="0.2">
      <c r="C14" s="31"/>
      <c r="E14" s="81"/>
      <c r="F14" s="83" t="s">
        <v>939</v>
      </c>
      <c r="G14" s="12" t="s">
        <v>763</v>
      </c>
      <c r="H14" s="31">
        <f t="shared" ref="H14:O14" si="1">SUBTOTAL(1,H8:H12)</f>
        <v>207867</v>
      </c>
      <c r="I14" s="31">
        <f t="shared" si="1"/>
        <v>4884125.5999999996</v>
      </c>
      <c r="J14" s="29">
        <f t="shared" si="1"/>
        <v>24.006613472017328</v>
      </c>
      <c r="K14" s="31">
        <f t="shared" si="1"/>
        <v>831232.6</v>
      </c>
      <c r="L14" s="82">
        <f t="shared" si="1"/>
        <v>4.1214015166935045</v>
      </c>
      <c r="M14" s="31">
        <f t="shared" si="1"/>
        <v>334622</v>
      </c>
      <c r="N14" s="82">
        <f t="shared" si="1"/>
        <v>1.6111803502252176</v>
      </c>
      <c r="O14" s="82">
        <f t="shared" si="1"/>
        <v>2.5685952713173155</v>
      </c>
    </row>
    <row r="15" spans="1:15" outlineLevel="1" x14ac:dyDescent="0.2">
      <c r="C15" s="31"/>
      <c r="E15" s="81"/>
      <c r="F15" s="83"/>
      <c r="H15" s="31"/>
      <c r="I15" s="31"/>
      <c r="K15" s="31"/>
      <c r="L15" s="82"/>
      <c r="M15" s="31"/>
      <c r="N15" s="82"/>
      <c r="O15" s="82"/>
    </row>
    <row r="16" spans="1:15" outlineLevel="2" x14ac:dyDescent="0.2">
      <c r="A16">
        <v>920450543</v>
      </c>
      <c r="B16" t="s">
        <v>685</v>
      </c>
      <c r="C16" s="31" t="e">
        <f>VLOOKUP($A16,'Source Data 1'!$4:$480,MATCH("Dist 0me",'Source Data 1'!$3:$3,0),FALSE)</f>
        <v>#N/A</v>
      </c>
      <c r="D16">
        <v>329</v>
      </c>
      <c r="E16" s="81"/>
      <c r="F16" s="81">
        <v>3</v>
      </c>
      <c r="G16" t="s">
        <v>688</v>
      </c>
      <c r="H16" s="31">
        <f>VLOOKUP($A16,'Source Data 1'!$4:$480,MATCH("Total Pop",'Source Data 1'!$3:$3,0),FALSE)</f>
        <v>89474</v>
      </c>
      <c r="I16" s="31">
        <f>VLOOKUP($A16,'Source Data 1'!$4:$480,MATCH("Tot Op Exp LFE",'Source Data 1'!$3:$3,0),FALSE)</f>
        <v>2540553</v>
      </c>
      <c r="J16" s="29">
        <f t="shared" ref="J16:J21" si="2">I16/H16</f>
        <v>28.394315667121173</v>
      </c>
      <c r="K16" s="31">
        <f>VLOOKUP($A16,'Source Data 1'!$4:$480,MATCH("Tot Circ",'Source Data 1'!$3:$3,0),FALSE)</f>
        <v>363371</v>
      </c>
      <c r="L16" s="23">
        <f t="shared" ref="L16:L21" si="3">K16/H16</f>
        <v>4.0611909605024925</v>
      </c>
      <c r="M16" s="31">
        <f>VLOOKUP($A16,'Source Data 1'!$4:$480,MATCH("Cat Itms End Curnt Rpt Per",'Source Data 1'!$3:$3,0),FALSE)</f>
        <v>218392</v>
      </c>
      <c r="N16" s="23">
        <f t="shared" ref="N16:N21" si="4">M16/H16</f>
        <v>2.4408431499653531</v>
      </c>
      <c r="O16" s="23">
        <f t="shared" ref="O16:O21" si="5">K16/M16</f>
        <v>1.6638475768343162</v>
      </c>
    </row>
    <row r="17" spans="1:16" outlineLevel="2" x14ac:dyDescent="0.2">
      <c r="A17">
        <v>920480302</v>
      </c>
      <c r="B17" t="s">
        <v>890</v>
      </c>
      <c r="C17" s="31" t="e">
        <f>VLOOKUP($A17,'Source Data 1'!$4:$480,MATCH("Dist 0me",'Source Data 1'!$3:$3,0),FALSE)</f>
        <v>#N/A</v>
      </c>
      <c r="D17">
        <v>362</v>
      </c>
      <c r="F17" s="1">
        <v>3</v>
      </c>
      <c r="G17" t="s">
        <v>893</v>
      </c>
      <c r="H17" s="31">
        <f>VLOOKUP($A17,'Source Data 1'!$4:$480,MATCH("Total Pop",'Source Data 1'!$3:$3,0),FALSE)</f>
        <v>65313</v>
      </c>
      <c r="I17" s="31">
        <f>VLOOKUP($A17,'Source Data 1'!$4:$480,MATCH("Tot Op Exp LFE",'Source Data 1'!$3:$3,0),FALSE)</f>
        <v>1992910</v>
      </c>
      <c r="J17" s="29">
        <f t="shared" si="2"/>
        <v>30.513220951418553</v>
      </c>
      <c r="K17" s="31">
        <f>VLOOKUP($A17,'Source Data 1'!$4:$480,MATCH("Tot Circ",'Source Data 1'!$3:$3,0),FALSE)</f>
        <v>301887</v>
      </c>
      <c r="L17" s="23">
        <f t="shared" si="3"/>
        <v>4.6221579164944195</v>
      </c>
      <c r="M17" s="31">
        <f>VLOOKUP($A17,'Source Data 1'!$4:$480,MATCH("Cat Itms End Curnt Rpt Per",'Source Data 1'!$3:$3,0),FALSE)</f>
        <v>185636</v>
      </c>
      <c r="N17" s="23">
        <f t="shared" si="4"/>
        <v>2.8422519253441121</v>
      </c>
      <c r="O17" s="23">
        <f t="shared" si="5"/>
        <v>1.6262309034885474</v>
      </c>
    </row>
    <row r="18" spans="1:16" outlineLevel="2" x14ac:dyDescent="0.2">
      <c r="A18" s="35">
        <v>923460034</v>
      </c>
      <c r="B18" t="s">
        <v>162</v>
      </c>
      <c r="C18" s="31" t="e">
        <f>VLOOKUP($A18,'Source Data 1'!$4:$480,MATCH("Dist 0me",'Source Data 1'!$3:$3,0),FALSE)</f>
        <v>#N/A</v>
      </c>
      <c r="D18">
        <v>344</v>
      </c>
      <c r="F18" s="1">
        <v>3</v>
      </c>
      <c r="G18" t="s">
        <v>467</v>
      </c>
      <c r="H18" s="31">
        <f>VLOOKUP($A18,'Source Data 1'!$4:$480,MATCH("Total Pop",'Source Data 1'!$3:$3,0),FALSE)</f>
        <v>57853</v>
      </c>
      <c r="I18" s="31">
        <f>VLOOKUP($A18,'Source Data 1'!$4:$480,MATCH("Tot Op Exp LFE",'Source Data 1'!$3:$3,0),FALSE)</f>
        <v>2786299</v>
      </c>
      <c r="J18" s="29">
        <f t="shared" si="2"/>
        <v>48.161702936753493</v>
      </c>
      <c r="K18" s="31">
        <f>VLOOKUP($A18,'Source Data 1'!$4:$480,MATCH("Tot Circ",'Source Data 1'!$3:$3,0),FALSE)</f>
        <v>441939</v>
      </c>
      <c r="L18" s="23">
        <f t="shared" si="3"/>
        <v>7.6389988418923824</v>
      </c>
      <c r="M18" s="31">
        <f>VLOOKUP($A18,'Source Data 1'!$4:$480,MATCH("Cat Itms End Curnt Rpt Per",'Source Data 1'!$3:$3,0),FALSE)</f>
        <v>153686</v>
      </c>
      <c r="N18" s="23">
        <f t="shared" si="4"/>
        <v>2.6564914524743748</v>
      </c>
      <c r="O18" s="23">
        <f t="shared" si="5"/>
        <v>2.8755969964733286</v>
      </c>
    </row>
    <row r="19" spans="1:16" outlineLevel="2" x14ac:dyDescent="0.2">
      <c r="A19" s="35">
        <v>923460664</v>
      </c>
      <c r="B19" s="35" t="s">
        <v>162</v>
      </c>
      <c r="C19" s="31" t="e">
        <f>VLOOKUP($A19,'Source Data 1'!$4:$480,MATCH("Dist 0me",'Source Data 1'!$3:$3,0),FALSE)</f>
        <v>#N/A</v>
      </c>
      <c r="D19" s="35">
        <v>337</v>
      </c>
      <c r="E19" s="80"/>
      <c r="F19" s="80">
        <v>3</v>
      </c>
      <c r="G19" s="35" t="s">
        <v>752</v>
      </c>
      <c r="H19" s="31">
        <f>VLOOKUP($A19,'Source Data 1'!$4:$480,MATCH("Total Pop",'Source Data 1'!$3:$3,0),FALSE)</f>
        <v>57837</v>
      </c>
      <c r="I19" s="31">
        <f>VLOOKUP($A19,'Source Data 1'!$4:$480,MATCH("Tot Op Exp LFE",'Source Data 1'!$3:$3,0),FALSE)</f>
        <v>5616072</v>
      </c>
      <c r="J19" s="29">
        <f t="shared" si="2"/>
        <v>97.101716894029778</v>
      </c>
      <c r="K19" s="31">
        <f>VLOOKUP($A19,'Source Data 1'!$4:$480,MATCH("Tot Circ",'Source Data 1'!$3:$3,0),FALSE)</f>
        <v>972439</v>
      </c>
      <c r="L19" s="23">
        <f t="shared" si="3"/>
        <v>16.813441222746686</v>
      </c>
      <c r="M19" s="31">
        <f>VLOOKUP($A19,'Source Data 1'!$4:$480,MATCH("Cat Itms End Curnt Rpt Per",'Source Data 1'!$3:$3,0),FALSE)</f>
        <v>461528</v>
      </c>
      <c r="N19" s="23">
        <f t="shared" si="4"/>
        <v>7.9798053149368053</v>
      </c>
      <c r="O19" s="23">
        <f t="shared" si="5"/>
        <v>2.1069989253089738</v>
      </c>
    </row>
    <row r="20" spans="1:16" outlineLevel="2" x14ac:dyDescent="0.2">
      <c r="A20">
        <v>920520243</v>
      </c>
      <c r="B20" t="s">
        <v>621</v>
      </c>
      <c r="C20" s="31" t="e">
        <f>VLOOKUP($A20,'Source Data 1'!$4:$480,MATCH("Dist 0me",'Source Data 1'!$3:$3,0),FALSE)</f>
        <v>#N/A</v>
      </c>
      <c r="D20">
        <v>379</v>
      </c>
      <c r="F20" s="80">
        <v>3</v>
      </c>
      <c r="G20" t="s">
        <v>622</v>
      </c>
      <c r="H20" s="31">
        <f>VLOOKUP($A20,'Source Data 1'!$4:$480,MATCH("Total Pop",'Source Data 1'!$3:$3,0),FALSE)</f>
        <v>57369</v>
      </c>
      <c r="I20" s="31">
        <f>VLOOKUP($A20,'Source Data 1'!$4:$480,MATCH("Tot Op Exp LFE",'Source Data 1'!$3:$3,0),FALSE)</f>
        <v>530240</v>
      </c>
      <c r="J20" s="29">
        <f t="shared" si="2"/>
        <v>9.2426223221600523</v>
      </c>
      <c r="K20" s="31">
        <f>VLOOKUP($A20,'Source Data 1'!$4:$480,MATCH("Tot Circ",'Source Data 1'!$3:$3,0),FALSE)</f>
        <v>115088</v>
      </c>
      <c r="L20" s="23">
        <f t="shared" si="3"/>
        <v>2.0061008558629223</v>
      </c>
      <c r="M20" s="31">
        <f>VLOOKUP($A20,'Source Data 1'!$4:$480,MATCH("Cat Itms End Curnt Rpt Per",'Source Data 1'!$3:$3,0),FALSE)</f>
        <v>167178</v>
      </c>
      <c r="N20" s="23">
        <f t="shared" si="4"/>
        <v>2.9140825184333004</v>
      </c>
      <c r="O20" s="23">
        <f t="shared" si="5"/>
        <v>0.68841593989639782</v>
      </c>
    </row>
    <row r="21" spans="1:16" outlineLevel="2" x14ac:dyDescent="0.2">
      <c r="A21">
        <v>921390544</v>
      </c>
      <c r="B21" t="s">
        <v>618</v>
      </c>
      <c r="C21" s="31" t="e">
        <f>VLOOKUP($A21,'Source Data 1'!$4:$480,MATCH("Dist 0me",'Source Data 1'!$3:$3,0),FALSE)</f>
        <v>#N/A</v>
      </c>
      <c r="D21">
        <v>294</v>
      </c>
      <c r="E21" s="81"/>
      <c r="F21" s="80">
        <v>3</v>
      </c>
      <c r="G21" t="s">
        <v>770</v>
      </c>
      <c r="H21" s="31">
        <f>VLOOKUP($A21,'Source Data 1'!$4:$480,MATCH("Total Pop",'Source Data 1'!$3:$3,0),FALSE)</f>
        <v>54946</v>
      </c>
      <c r="I21" s="31">
        <f>VLOOKUP($A21,'Source Data 1'!$4:$480,MATCH("Tot Op Exp LFE",'Source Data 1'!$3:$3,0),FALSE)</f>
        <v>864549</v>
      </c>
      <c r="J21" s="29">
        <f t="shared" si="2"/>
        <v>15.734521166235941</v>
      </c>
      <c r="K21" s="31">
        <f>VLOOKUP($A21,'Source Data 1'!$4:$480,MATCH("Tot Circ",'Source Data 1'!$3:$3,0),FALSE)</f>
        <v>258689</v>
      </c>
      <c r="L21" s="23">
        <f t="shared" si="3"/>
        <v>4.7080588213882724</v>
      </c>
      <c r="M21" s="31">
        <f>VLOOKUP($A21,'Source Data 1'!$4:$480,MATCH("Cat Itms End Curnt Rpt Per",'Source Data 1'!$3:$3,0),FALSE)</f>
        <v>92378</v>
      </c>
      <c r="N21" s="23">
        <f t="shared" si="4"/>
        <v>1.6812506824882612</v>
      </c>
      <c r="O21" s="23">
        <f t="shared" si="5"/>
        <v>2.8003312476996687</v>
      </c>
    </row>
    <row r="22" spans="1:16" outlineLevel="2" x14ac:dyDescent="0.2">
      <c r="C22" s="31"/>
      <c r="E22" s="81"/>
      <c r="F22" s="80"/>
      <c r="H22" s="31"/>
      <c r="I22" s="31"/>
      <c r="K22" s="31"/>
      <c r="L22" s="82"/>
      <c r="M22" s="31"/>
      <c r="N22" s="82"/>
      <c r="O22" s="82"/>
    </row>
    <row r="23" spans="1:16" outlineLevel="1" x14ac:dyDescent="0.2">
      <c r="C23" s="31"/>
      <c r="E23" s="81"/>
      <c r="F23" s="83" t="s">
        <v>940</v>
      </c>
      <c r="G23" s="12" t="s">
        <v>763</v>
      </c>
      <c r="H23" s="31">
        <f t="shared" ref="H23:O23" si="6">SUBTOTAL(1,H16:H21)</f>
        <v>63798.666666666664</v>
      </c>
      <c r="I23" s="31">
        <f t="shared" si="6"/>
        <v>2388437.1666666665</v>
      </c>
      <c r="J23" s="29">
        <f t="shared" si="6"/>
        <v>38.19134998961983</v>
      </c>
      <c r="K23" s="31">
        <f t="shared" si="6"/>
        <v>408902.16666666669</v>
      </c>
      <c r="L23" s="82">
        <f t="shared" si="6"/>
        <v>6.6416581031478623</v>
      </c>
      <c r="M23" s="31">
        <f t="shared" si="6"/>
        <v>213133</v>
      </c>
      <c r="N23" s="82">
        <f t="shared" si="6"/>
        <v>3.4191208406070346</v>
      </c>
      <c r="O23" s="82">
        <f t="shared" si="6"/>
        <v>1.960236931616872</v>
      </c>
    </row>
    <row r="24" spans="1:16" outlineLevel="1" x14ac:dyDescent="0.2">
      <c r="C24" s="31"/>
      <c r="E24" s="81"/>
      <c r="F24" s="83"/>
      <c r="H24" s="31"/>
      <c r="I24" s="31"/>
      <c r="K24" s="31"/>
      <c r="L24" s="82"/>
      <c r="M24" s="31"/>
      <c r="N24" s="82"/>
      <c r="O24" s="82"/>
    </row>
    <row r="25" spans="1:16" outlineLevel="2" x14ac:dyDescent="0.2">
      <c r="A25">
        <v>911440303</v>
      </c>
      <c r="B25" t="s">
        <v>858</v>
      </c>
      <c r="C25" s="31" t="e">
        <f>VLOOKUP($A25,'Source Data 1'!$4:$480,MATCH("Dist 0me",'Source Data 1'!$3:$3,0),FALSE)</f>
        <v>#N/A</v>
      </c>
      <c r="D25">
        <v>326</v>
      </c>
      <c r="E25" s="81"/>
      <c r="F25" s="81">
        <v>4</v>
      </c>
      <c r="G25" t="s">
        <v>684</v>
      </c>
      <c r="H25" s="31">
        <f>VLOOKUP($A25,'Source Data 1'!$4:$480,MATCH("Total Pop",'Source Data 1'!$3:$3,0),FALSE)</f>
        <v>46682</v>
      </c>
      <c r="I25" s="31">
        <f>VLOOKUP($A25,'Source Data 1'!$4:$480,MATCH("Tot Op Exp LFE",'Source Data 1'!$3:$3,0),FALSE)</f>
        <v>536662</v>
      </c>
      <c r="J25" s="29">
        <f t="shared" ref="J25:J40" si="7">I25/H25</f>
        <v>11.496122702540594</v>
      </c>
      <c r="K25" s="31">
        <f>VLOOKUP($A25,'Source Data 1'!$4:$480,MATCH("Tot Circ",'Source Data 1'!$3:$3,0),FALSE)</f>
        <v>107665</v>
      </c>
      <c r="L25" s="23">
        <f t="shared" ref="L25:L40" si="8">K25/H25</f>
        <v>2.3063493423589394</v>
      </c>
      <c r="M25" s="31">
        <f>VLOOKUP($A25,'Source Data 1'!$4:$480,MATCH("Cat Itms End Curnt Rpt Per",'Source Data 1'!$3:$3,0),FALSE)</f>
        <v>85871</v>
      </c>
      <c r="N25" s="23">
        <f t="shared" ref="N25:N40" si="9">M25/H25</f>
        <v>1.8394884537937535</v>
      </c>
      <c r="O25" s="23">
        <f t="shared" ref="O25:O40" si="10">K25/M25</f>
        <v>1.2537993036065727</v>
      </c>
      <c r="P25" s="82"/>
    </row>
    <row r="26" spans="1:16" outlineLevel="2" x14ac:dyDescent="0.2">
      <c r="A26">
        <v>910170513</v>
      </c>
      <c r="B26" t="s">
        <v>515</v>
      </c>
      <c r="C26" s="31" t="e">
        <f>VLOOKUP($A26,'Source Data 1'!$4:$480,MATCH("Dist 0me",'Source Data 1'!$3:$3,0),FALSE)</f>
        <v>#N/A</v>
      </c>
      <c r="D26">
        <v>165</v>
      </c>
      <c r="F26" s="1">
        <v>4</v>
      </c>
      <c r="G26" t="s">
        <v>516</v>
      </c>
      <c r="H26" s="31">
        <f>VLOOKUP($A26,'Source Data 1'!$4:$480,MATCH("Total Pop",'Source Data 1'!$3:$3,0),FALSE)</f>
        <v>46293</v>
      </c>
      <c r="I26" s="31">
        <f>VLOOKUP($A26,'Source Data 1'!$4:$480,MATCH("Tot Op Exp LFE",'Source Data 1'!$3:$3,0),FALSE)</f>
        <v>252949</v>
      </c>
      <c r="J26" s="29">
        <f t="shared" si="7"/>
        <v>5.4640874430259432</v>
      </c>
      <c r="K26" s="31">
        <f>VLOOKUP($A26,'Source Data 1'!$4:$480,MATCH("Tot Circ",'Source Data 1'!$3:$3,0),FALSE)</f>
        <v>86110</v>
      </c>
      <c r="L26" s="23">
        <f t="shared" si="8"/>
        <v>1.8601084397209082</v>
      </c>
      <c r="M26" s="31">
        <f>VLOOKUP($A26,'Source Data 1'!$4:$480,MATCH("Cat Itms End Curnt Rpt Per",'Source Data 1'!$3:$3,0),FALSE)</f>
        <v>73212</v>
      </c>
      <c r="N26" s="23">
        <f t="shared" si="9"/>
        <v>1.5814918022163178</v>
      </c>
      <c r="O26" s="23">
        <f t="shared" si="10"/>
        <v>1.1761733049226903</v>
      </c>
    </row>
    <row r="27" spans="1:16" outlineLevel="2" x14ac:dyDescent="0.2">
      <c r="A27">
        <v>911310513</v>
      </c>
      <c r="B27" t="s">
        <v>501</v>
      </c>
      <c r="C27" s="31" t="e">
        <f>VLOOKUP($A27,'Source Data 1'!$4:$480,MATCH("Dist 0me",'Source Data 1'!$3:$3,0),FALSE)</f>
        <v>#N/A</v>
      </c>
      <c r="D27">
        <v>244</v>
      </c>
      <c r="F27" s="1">
        <v>4</v>
      </c>
      <c r="G27" t="s">
        <v>502</v>
      </c>
      <c r="H27" s="31">
        <f>VLOOKUP($A27,'Source Data 1'!$4:$480,MATCH("Total Pop",'Source Data 1'!$3:$3,0),FALSE)</f>
        <v>45913</v>
      </c>
      <c r="I27" s="31">
        <f>VLOOKUP($A27,'Source Data 1'!$4:$480,MATCH("Tot Op Exp LFE",'Source Data 1'!$3:$3,0),FALSE)</f>
        <v>375518</v>
      </c>
      <c r="J27" s="29">
        <f t="shared" si="7"/>
        <v>8.1789035785071764</v>
      </c>
      <c r="K27" s="31">
        <f>VLOOKUP($A27,'Source Data 1'!$4:$480,MATCH("Tot Circ",'Source Data 1'!$3:$3,0),FALSE)</f>
        <v>52647</v>
      </c>
      <c r="L27" s="23">
        <f t="shared" si="8"/>
        <v>1.1466686994968744</v>
      </c>
      <c r="M27" s="31">
        <f>VLOOKUP($A27,'Source Data 1'!$4:$480,MATCH("Cat Itms End Curnt Rpt Per",'Source Data 1'!$3:$3,0),FALSE)</f>
        <v>41444</v>
      </c>
      <c r="N27" s="23">
        <f t="shared" si="9"/>
        <v>0.90266373358308105</v>
      </c>
      <c r="O27" s="23">
        <f t="shared" si="10"/>
        <v>1.2703165717594826</v>
      </c>
    </row>
    <row r="28" spans="1:16" outlineLevel="2" x14ac:dyDescent="0.2">
      <c r="A28">
        <v>923461083</v>
      </c>
      <c r="B28" t="s">
        <v>162</v>
      </c>
      <c r="C28" s="31" t="e">
        <f>VLOOKUP($A28,'Source Data 1'!$4:$480,MATCH("Dist 0me",'Source Data 1'!$3:$3,0),FALSE)</f>
        <v>#N/A</v>
      </c>
      <c r="D28">
        <v>352</v>
      </c>
      <c r="F28" s="1">
        <v>4</v>
      </c>
      <c r="G28" t="s">
        <v>924</v>
      </c>
      <c r="H28" s="31">
        <f>VLOOKUP($A28,'Source Data 1'!$4:$480,MATCH("Total Pop",'Source Data 1'!$3:$3,0),FALSE)</f>
        <v>43625</v>
      </c>
      <c r="I28" s="31">
        <f>VLOOKUP($A28,'Source Data 1'!$4:$480,MATCH("Tot Op Exp LFE",'Source Data 1'!$3:$3,0),FALSE)</f>
        <v>722225</v>
      </c>
      <c r="J28" s="29">
        <f>I28/H28</f>
        <v>16.555300859598855</v>
      </c>
      <c r="K28" s="31">
        <f>VLOOKUP($A28,'Source Data 1'!$4:$480,MATCH("Tot Circ",'Source Data 1'!$3:$3,0),FALSE)</f>
        <v>123168</v>
      </c>
      <c r="L28" s="23">
        <f>K28/H28</f>
        <v>2.8233352435530086</v>
      </c>
      <c r="M28" s="31">
        <f>VLOOKUP($A28,'Source Data 1'!$4:$480,MATCH("Cat Itms End Curnt Rpt Per",'Source Data 1'!$3:$3,0),FALSE)</f>
        <v>58628</v>
      </c>
      <c r="N28" s="23">
        <f>M28/H28</f>
        <v>1.3439083094555875</v>
      </c>
      <c r="O28" s="23">
        <f>K28/M28</f>
        <v>2.1008391894657841</v>
      </c>
    </row>
    <row r="29" spans="1:16" outlineLevel="2" x14ac:dyDescent="0.2">
      <c r="A29">
        <v>919580873</v>
      </c>
      <c r="B29" t="s">
        <v>820</v>
      </c>
      <c r="C29" s="31" t="e">
        <f>VLOOKUP($A29,'Source Data 1'!$4:$480,MATCH("Dist 0me",'Source Data 1'!$3:$3,0),FALSE)</f>
        <v>#N/A</v>
      </c>
      <c r="D29">
        <v>407</v>
      </c>
      <c r="F29" s="1">
        <v>4</v>
      </c>
      <c r="G29" t="s">
        <v>381</v>
      </c>
      <c r="H29" s="31">
        <f>VLOOKUP($A29,'Source Data 1'!$4:$480,MATCH("Total Pop",'Source Data 1'!$3:$3,0),FALSE)</f>
        <v>43356</v>
      </c>
      <c r="I29" s="31">
        <f>VLOOKUP($A29,'Source Data 1'!$4:$480,MATCH("Tot Op Exp LFE",'Source Data 1'!$3:$3,0),FALSE)</f>
        <v>745753</v>
      </c>
      <c r="J29" s="29">
        <f t="shared" si="7"/>
        <v>17.200687332779776</v>
      </c>
      <c r="K29" s="31">
        <f>VLOOKUP($A29,'Source Data 1'!$4:$480,MATCH("Tot Circ",'Source Data 1'!$3:$3,0),FALSE)</f>
        <v>149893</v>
      </c>
      <c r="L29" s="23">
        <f t="shared" si="8"/>
        <v>3.457260817418581</v>
      </c>
      <c r="M29" s="31">
        <f>VLOOKUP($A29,'Source Data 1'!$4:$480,MATCH("Cat Itms End Curnt Rpt Per",'Source Data 1'!$3:$3,0),FALSE)</f>
        <v>94797</v>
      </c>
      <c r="N29" s="23">
        <f t="shared" si="9"/>
        <v>2.1864793800166069</v>
      </c>
      <c r="O29" s="23">
        <f t="shared" si="10"/>
        <v>1.5811998269987446</v>
      </c>
    </row>
    <row r="30" spans="1:16" outlineLevel="2" x14ac:dyDescent="0.2">
      <c r="A30">
        <v>923461353</v>
      </c>
      <c r="B30" t="s">
        <v>162</v>
      </c>
      <c r="C30" s="31" t="e">
        <f>VLOOKUP($A30,'Source Data 1'!$4:$480,MATCH("Dist 0me",'Source Data 1'!$3:$3,0),FALSE)</f>
        <v>#N/A</v>
      </c>
      <c r="D30">
        <v>347</v>
      </c>
      <c r="F30" s="81">
        <v>4</v>
      </c>
      <c r="G30" t="s">
        <v>919</v>
      </c>
      <c r="H30" s="31">
        <f>VLOOKUP($A30,'Source Data 1'!$4:$480,MATCH("Total Pop",'Source Data 1'!$3:$3,0),FALSE)</f>
        <v>45316</v>
      </c>
      <c r="I30" s="31">
        <f>VLOOKUP($A30,'Source Data 1'!$4:$480,MATCH("Tot Op Exp LFE",'Source Data 1'!$3:$3,0),FALSE)</f>
        <v>1133133</v>
      </c>
      <c r="J30" s="29">
        <f>I30/H30</f>
        <v>25.005141671815693</v>
      </c>
      <c r="K30" s="31">
        <f>VLOOKUP($A30,'Source Data 1'!$4:$480,MATCH("Tot Circ",'Source Data 1'!$3:$3,0),FALSE)</f>
        <v>356824</v>
      </c>
      <c r="L30" s="82">
        <f>K30/H30</f>
        <v>7.8741283431900433</v>
      </c>
      <c r="M30" s="31">
        <f>VLOOKUP($A30,'Source Data 1'!$4:$480,MATCH("Cat Itms End Curnt Rpt Per",'Source Data 1'!$3:$3,0),FALSE)</f>
        <v>162319</v>
      </c>
      <c r="N30" s="23">
        <f>M30/H30</f>
        <v>3.5819357401359344</v>
      </c>
      <c r="O30" s="23">
        <f>K30/M30</f>
        <v>2.1982885552523119</v>
      </c>
    </row>
    <row r="31" spans="1:16" outlineLevel="2" x14ac:dyDescent="0.2">
      <c r="A31">
        <v>920480693</v>
      </c>
      <c r="B31" t="s">
        <v>890</v>
      </c>
      <c r="C31" s="31" t="e">
        <f>VLOOKUP($A31,'Source Data 1'!$4:$480,MATCH("Dist 0me",'Source Data 1'!$3:$3,0),FALSE)</f>
        <v>#N/A</v>
      </c>
      <c r="D31">
        <v>366</v>
      </c>
      <c r="E31" s="81"/>
      <c r="F31" s="81">
        <v>4</v>
      </c>
      <c r="G31" t="s">
        <v>897</v>
      </c>
      <c r="H31" s="31">
        <f>VLOOKUP($A31,'Source Data 1'!$4:$480,MATCH("Total Pop",'Source Data 1'!$3:$3,0),FALSE)</f>
        <v>41714</v>
      </c>
      <c r="I31" s="31">
        <f>VLOOKUP($A31,'Source Data 1'!$4:$480,MATCH("Tot Op Exp LFE",'Source Data 1'!$3:$3,0),FALSE)</f>
        <v>414052</v>
      </c>
      <c r="J31" s="29">
        <f t="shared" si="7"/>
        <v>9.9259720956992847</v>
      </c>
      <c r="K31" s="31">
        <f>VLOOKUP($A31,'Source Data 1'!$4:$480,MATCH("Tot Circ",'Source Data 1'!$3:$3,0),FALSE)</f>
        <v>95001</v>
      </c>
      <c r="L31" s="23">
        <f t="shared" si="8"/>
        <v>2.2774368317591218</v>
      </c>
      <c r="M31" s="31">
        <f>VLOOKUP($A31,'Source Data 1'!$4:$480,MATCH("Cat Itms End Curnt Rpt Per",'Source Data 1'!$3:$3,0),FALSE)</f>
        <v>63177</v>
      </c>
      <c r="N31" s="23">
        <f t="shared" si="9"/>
        <v>1.5145274967636764</v>
      </c>
      <c r="O31" s="23">
        <f t="shared" si="10"/>
        <v>1.5037276223942257</v>
      </c>
    </row>
    <row r="32" spans="1:16" outlineLevel="2" x14ac:dyDescent="0.2">
      <c r="A32">
        <v>916550035</v>
      </c>
      <c r="B32" t="s">
        <v>421</v>
      </c>
      <c r="C32" s="31" t="e">
        <f>VLOOKUP($A32,'Source Data 1'!$4:$480,MATCH("Dist 0me",'Source Data 1'!$3:$3,0),FALSE)</f>
        <v>#N/A</v>
      </c>
      <c r="D32">
        <v>400</v>
      </c>
      <c r="F32" s="1">
        <v>4</v>
      </c>
      <c r="G32" s="35" t="s">
        <v>768</v>
      </c>
      <c r="H32" s="31">
        <f>VLOOKUP($A32,'Source Data 1'!$4:$480,MATCH("Total Pop",'Source Data 1'!$3:$3,0),FALSE)</f>
        <v>39702</v>
      </c>
      <c r="I32" s="31">
        <f>VLOOKUP($A32,'Source Data 1'!$4:$480,MATCH("Tot Op Exp LFE",'Source Data 1'!$3:$3,0),FALSE)</f>
        <v>498841</v>
      </c>
      <c r="J32" s="29">
        <f t="shared" si="7"/>
        <v>12.564631504710091</v>
      </c>
      <c r="K32" s="31">
        <f>VLOOKUP($A32,'Source Data 1'!$4:$480,MATCH("Tot Circ",'Source Data 1'!$3:$3,0),FALSE)</f>
        <v>75514</v>
      </c>
      <c r="L32" s="23">
        <f t="shared" si="8"/>
        <v>1.9020200493677901</v>
      </c>
      <c r="M32" s="31">
        <f>VLOOKUP($A32,'Source Data 1'!$4:$480,MATCH("Cat Itms End Curnt Rpt Per",'Source Data 1'!$3:$3,0),FALSE)</f>
        <v>65401</v>
      </c>
      <c r="N32" s="23">
        <f t="shared" si="9"/>
        <v>1.6472973653720215</v>
      </c>
      <c r="O32" s="23">
        <f t="shared" si="10"/>
        <v>1.1546306631397074</v>
      </c>
    </row>
    <row r="33" spans="1:16" outlineLevel="2" x14ac:dyDescent="0.2">
      <c r="A33">
        <v>910180542</v>
      </c>
      <c r="B33" t="s">
        <v>519</v>
      </c>
      <c r="C33" s="31" t="e">
        <f>VLOOKUP($A33,'Source Data 1'!$4:$480,MATCH("Dist 0me",'Source Data 1'!$3:$3,0),FALSE)</f>
        <v>#N/A</v>
      </c>
      <c r="D33">
        <v>168</v>
      </c>
      <c r="F33" s="1">
        <v>4</v>
      </c>
      <c r="G33" t="s">
        <v>520</v>
      </c>
      <c r="H33" s="31">
        <f>VLOOKUP($A33,'Source Data 1'!$4:$480,MATCH("Total Pop",'Source Data 1'!$3:$3,0),FALSE)</f>
        <v>39238</v>
      </c>
      <c r="I33" s="31">
        <f>VLOOKUP($A33,'Source Data 1'!$4:$480,MATCH("Tot Op Exp LFE",'Source Data 1'!$3:$3,0),FALSE)</f>
        <v>521801</v>
      </c>
      <c r="J33" s="29">
        <f t="shared" si="7"/>
        <v>13.298358733880422</v>
      </c>
      <c r="K33" s="31">
        <f>VLOOKUP($A33,'Source Data 1'!$4:$480,MATCH("Tot Circ",'Source Data 1'!$3:$3,0),FALSE)</f>
        <v>109727</v>
      </c>
      <c r="L33" s="23">
        <f t="shared" si="8"/>
        <v>2.7964473214740813</v>
      </c>
      <c r="M33" s="31">
        <f>VLOOKUP($A33,'Source Data 1'!$4:$480,MATCH("Cat Itms End Curnt Rpt Per",'Source Data 1'!$3:$3,0),FALSE)</f>
        <v>77386</v>
      </c>
      <c r="N33" s="23">
        <f t="shared" si="9"/>
        <v>1.9722208063611806</v>
      </c>
      <c r="O33" s="23">
        <f t="shared" si="10"/>
        <v>1.4179179696585946</v>
      </c>
    </row>
    <row r="34" spans="1:16" outlineLevel="2" x14ac:dyDescent="0.2">
      <c r="A34" s="35">
        <v>923460154</v>
      </c>
      <c r="B34" s="35" t="s">
        <v>162</v>
      </c>
      <c r="C34" s="31" t="e">
        <f>VLOOKUP($A34,'Source Data 1'!$4:$480,MATCH("Dist 0me",'Source Data 1'!$3:$3,0),FALSE)</f>
        <v>#N/A</v>
      </c>
      <c r="D34" s="35">
        <v>331</v>
      </c>
      <c r="E34" s="80"/>
      <c r="F34" s="81">
        <v>4</v>
      </c>
      <c r="G34" s="35" t="s">
        <v>751</v>
      </c>
      <c r="H34" s="31">
        <f>VLOOKUP($A34,'Source Data 1'!$4:$480,MATCH("Total Pop",'Source Data 1'!$3:$3,0),FALSE)</f>
        <v>36793</v>
      </c>
      <c r="I34" s="31">
        <f>VLOOKUP($A34,'Source Data 1'!$4:$480,MATCH("Tot Op Exp LFE",'Source Data 1'!$3:$3,0),FALSE)</f>
        <v>1913275</v>
      </c>
      <c r="J34" s="29">
        <f t="shared" si="7"/>
        <v>52.001059984236129</v>
      </c>
      <c r="K34" s="31">
        <f>VLOOKUP($A34,'Source Data 1'!$4:$480,MATCH("Tot Circ",'Source Data 1'!$3:$3,0),FALSE)</f>
        <v>385228</v>
      </c>
      <c r="L34" s="23">
        <f t="shared" si="8"/>
        <v>10.470143777348952</v>
      </c>
      <c r="M34" s="31">
        <f>VLOOKUP($A34,'Source Data 1'!$4:$480,MATCH("Cat Itms End Curnt Rpt Per",'Source Data 1'!$3:$3,0),FALSE)</f>
        <v>762449</v>
      </c>
      <c r="N34" s="23">
        <f t="shared" si="9"/>
        <v>20.722664637295139</v>
      </c>
      <c r="O34" s="23">
        <f t="shared" si="10"/>
        <v>0.50525084300720446</v>
      </c>
    </row>
    <row r="35" spans="1:16" outlineLevel="2" x14ac:dyDescent="0.2">
      <c r="A35">
        <v>923460063</v>
      </c>
      <c r="B35" t="s">
        <v>162</v>
      </c>
      <c r="C35" s="31" t="e">
        <f>VLOOKUP($A35,'Source Data 1'!$4:$480,MATCH("Dist 0me",'Source Data 1'!$3:$3,0),FALSE)</f>
        <v>#N/A</v>
      </c>
      <c r="D35">
        <v>358</v>
      </c>
      <c r="F35" s="81">
        <v>4</v>
      </c>
      <c r="G35" t="s">
        <v>887</v>
      </c>
      <c r="H35" s="31">
        <f>VLOOKUP($A35,'Source Data 1'!$4:$480,MATCH("Total Pop",'Source Data 1'!$3:$3,0),FALSE)</f>
        <v>36697</v>
      </c>
      <c r="I35" s="31">
        <f>VLOOKUP($A35,'Source Data 1'!$4:$480,MATCH("Tot Op Exp LFE",'Source Data 1'!$3:$3,0),FALSE)</f>
        <v>1318132</v>
      </c>
      <c r="J35" s="29">
        <f t="shared" si="7"/>
        <v>35.919339455541326</v>
      </c>
      <c r="K35" s="31">
        <f>VLOOKUP($A35,'Source Data 1'!$4:$480,MATCH("Tot Circ",'Source Data 1'!$3:$3,0),FALSE)</f>
        <v>325084</v>
      </c>
      <c r="L35" s="23">
        <f t="shared" si="8"/>
        <v>8.8585987955418695</v>
      </c>
      <c r="M35" s="31">
        <f>VLOOKUP($A35,'Source Data 1'!$4:$480,MATCH("Cat Itms End Curnt Rpt Per",'Source Data 1'!$3:$3,0),FALSE)</f>
        <v>114059</v>
      </c>
      <c r="N35" s="23">
        <f t="shared" si="9"/>
        <v>3.1081287298689264</v>
      </c>
      <c r="O35" s="23">
        <f t="shared" si="10"/>
        <v>2.850138963168185</v>
      </c>
    </row>
    <row r="36" spans="1:16" outlineLevel="2" x14ac:dyDescent="0.2">
      <c r="A36">
        <v>901260152</v>
      </c>
      <c r="B36" t="s">
        <v>373</v>
      </c>
      <c r="C36" s="31" t="e">
        <f>VLOOKUP($A36,'Source Data 1'!$4:$480,MATCH("Dist 0me",'Source Data 1'!$3:$3,0),FALSE)</f>
        <v>#N/A</v>
      </c>
      <c r="D36">
        <v>232</v>
      </c>
      <c r="F36" s="81">
        <v>4</v>
      </c>
      <c r="G36" t="s">
        <v>375</v>
      </c>
      <c r="H36" s="31">
        <f>VLOOKUP($A36,'Source Data 1'!$4:$480,MATCH("Total Pop",'Source Data 1'!$3:$3,0),FALSE)</f>
        <v>34479</v>
      </c>
      <c r="I36" s="31">
        <f>VLOOKUP($A36,'Source Data 1'!$4:$480,MATCH("Tot Op Exp LFE",'Source Data 1'!$3:$3,0),FALSE)</f>
        <v>197362</v>
      </c>
      <c r="J36" s="29">
        <f t="shared" si="7"/>
        <v>5.724121929290293</v>
      </c>
      <c r="K36" s="31">
        <f>VLOOKUP($A36,'Source Data 1'!$4:$480,MATCH("Tot Circ",'Source Data 1'!$3:$3,0),FALSE)</f>
        <v>18386</v>
      </c>
      <c r="L36" s="23">
        <f t="shared" si="8"/>
        <v>0.53325212448156845</v>
      </c>
      <c r="M36" s="31">
        <f>VLOOKUP($A36,'Source Data 1'!$4:$480,MATCH("Cat Itms End Curnt Rpt Per",'Source Data 1'!$3:$3,0),FALSE)</f>
        <v>34250</v>
      </c>
      <c r="N36" s="23">
        <f t="shared" si="9"/>
        <v>0.99335827605208971</v>
      </c>
      <c r="O36" s="23">
        <f t="shared" si="10"/>
        <v>0.53681751824817514</v>
      </c>
    </row>
    <row r="37" spans="1:16" outlineLevel="2" x14ac:dyDescent="0.2">
      <c r="A37">
        <v>920450065</v>
      </c>
      <c r="B37" t="s">
        <v>685</v>
      </c>
      <c r="C37" s="31" t="e">
        <f>VLOOKUP($A37,'Source Data 1'!$4:$480,MATCH("Dist 0me",'Source Data 1'!$3:$3,0),FALSE)</f>
        <v>#N/A</v>
      </c>
      <c r="D37">
        <v>331</v>
      </c>
      <c r="F37" s="81">
        <v>4</v>
      </c>
      <c r="G37" t="s">
        <v>690</v>
      </c>
      <c r="H37" s="31">
        <f>VLOOKUP($A37,'Source Data 1'!$4:$480,MATCH("Total Pop",'Source Data 1'!$3:$3,0),FALSE)</f>
        <v>33880</v>
      </c>
      <c r="I37" s="31">
        <f>VLOOKUP($A37,'Source Data 1'!$4:$480,MATCH("Tot Op Exp LFE",'Source Data 1'!$3:$3,0),FALSE)</f>
        <v>684311</v>
      </c>
      <c r="J37" s="29">
        <f t="shared" si="7"/>
        <v>20.198081463990555</v>
      </c>
      <c r="K37" s="31">
        <f>VLOOKUP($A37,'Source Data 1'!$4:$480,MATCH("Tot Circ",'Source Data 1'!$3:$3,0),FALSE)</f>
        <v>116659</v>
      </c>
      <c r="L37" s="23">
        <f t="shared" si="8"/>
        <v>3.4432998819362455</v>
      </c>
      <c r="M37" s="31">
        <f>VLOOKUP($A37,'Source Data 1'!$4:$480,MATCH("Cat Itms End Curnt Rpt Per",'Source Data 1'!$3:$3,0),FALSE)</f>
        <v>84432</v>
      </c>
      <c r="N37" s="23">
        <f t="shared" si="9"/>
        <v>2.4920897284533647</v>
      </c>
      <c r="O37" s="23">
        <f t="shared" si="10"/>
        <v>1.3816917756300928</v>
      </c>
    </row>
    <row r="38" spans="1:16" ht="12.75" customHeight="1" outlineLevel="2" x14ac:dyDescent="0.2">
      <c r="A38">
        <v>921390000</v>
      </c>
      <c r="B38" t="s">
        <v>618</v>
      </c>
      <c r="C38" s="31" t="e">
        <f>VLOOKUP($A38,'Source Data 1'!$4:$480,MATCH("Dist 0me",'Source Data 1'!$3:$3,0),FALSE)</f>
        <v>#N/A</v>
      </c>
      <c r="D38">
        <v>293</v>
      </c>
      <c r="F38" s="81">
        <v>4</v>
      </c>
      <c r="G38" t="s">
        <v>744</v>
      </c>
      <c r="H38" s="31">
        <f>VLOOKUP($A38,'Source Data 1'!$4:$480,MATCH("Total Pop",'Source Data 1'!$3:$3,0),FALSE)</f>
        <v>32994</v>
      </c>
      <c r="I38" s="31">
        <f>VLOOKUP($A38,'Source Data 1'!$4:$480,MATCH("Tot Op Exp LFE",'Source Data 1'!$3:$3,0),FALSE)</f>
        <v>703244</v>
      </c>
      <c r="J38" s="29">
        <f t="shared" si="7"/>
        <v>21.314299569618719</v>
      </c>
      <c r="K38" s="31">
        <f>VLOOKUP($A38,'Source Data 1'!$4:$480,MATCH("Tot Circ",'Source Data 1'!$3:$3,0),FALSE)</f>
        <v>190744</v>
      </c>
      <c r="L38" s="23">
        <f t="shared" si="8"/>
        <v>5.7811723343638235</v>
      </c>
      <c r="M38" s="31">
        <f>VLOOKUP($A38,'Source Data 1'!$4:$480,MATCH("Cat Itms End Curnt Rpt Per",'Source Data 1'!$3:$3,0),FALSE)</f>
        <v>68453</v>
      </c>
      <c r="N38" s="23">
        <f t="shared" si="9"/>
        <v>2.0747105534339578</v>
      </c>
      <c r="O38" s="23">
        <f t="shared" si="10"/>
        <v>2.7864958438636731</v>
      </c>
    </row>
    <row r="39" spans="1:16" outlineLevel="2" x14ac:dyDescent="0.2">
      <c r="A39">
        <v>928320663</v>
      </c>
      <c r="B39" t="s">
        <v>503</v>
      </c>
      <c r="C39" s="31" t="e">
        <f>VLOOKUP($A39,'Source Data 1'!$4:$480,MATCH("Dist 0me",'Source Data 1'!$3:$3,0),FALSE)</f>
        <v>#N/A</v>
      </c>
      <c r="D39">
        <v>247</v>
      </c>
      <c r="F39" s="81">
        <v>4</v>
      </c>
      <c r="G39" t="s">
        <v>104</v>
      </c>
      <c r="H39" s="31">
        <f>VLOOKUP($A39,'Source Data 1'!$4:$480,MATCH("Total Pop",'Source Data 1'!$3:$3,0),FALSE)</f>
        <v>32924</v>
      </c>
      <c r="I39" s="31">
        <f>VLOOKUP($A39,'Source Data 1'!$4:$480,MATCH("Tot Op Exp LFE",'Source Data 1'!$3:$3,0),FALSE)</f>
        <v>423966</v>
      </c>
      <c r="J39" s="29">
        <f t="shared" si="7"/>
        <v>12.877110922123679</v>
      </c>
      <c r="K39" s="31">
        <f>VLOOKUP($A39,'Source Data 1'!$4:$480,MATCH("Tot Circ",'Source Data 1'!$3:$3,0),FALSE)</f>
        <v>100500</v>
      </c>
      <c r="L39" s="23">
        <f t="shared" si="8"/>
        <v>3.0524845097800997</v>
      </c>
      <c r="M39" s="31">
        <f>VLOOKUP($A39,'Source Data 1'!$4:$480,MATCH("Cat Itms End Curnt Rpt Per",'Source Data 1'!$3:$3,0),FALSE)</f>
        <v>76244</v>
      </c>
      <c r="N39" s="23">
        <f t="shared" si="9"/>
        <v>2.3157575021261088</v>
      </c>
      <c r="O39" s="23">
        <f t="shared" si="10"/>
        <v>1.3181365091023556</v>
      </c>
    </row>
    <row r="40" spans="1:16" ht="12.75" customHeight="1" outlineLevel="2" x14ac:dyDescent="0.2">
      <c r="A40">
        <v>904431052</v>
      </c>
      <c r="B40" t="s">
        <v>680</v>
      </c>
      <c r="C40" s="31" t="e">
        <f>VLOOKUP($A40,'Source Data 1'!$4:$480,MATCH("Dist 0me",'Source Data 1'!$3:$3,0),FALSE)</f>
        <v>#N/A</v>
      </c>
      <c r="D40">
        <v>324</v>
      </c>
      <c r="E40" s="81"/>
      <c r="F40" s="81">
        <v>4</v>
      </c>
      <c r="G40" s="35" t="s">
        <v>18</v>
      </c>
      <c r="H40" s="31">
        <f>VLOOKUP($A40,'Source Data 1'!$4:$480,MATCH("Total Pop",'Source Data 1'!$3:$3,0),FALSE)</f>
        <v>35122</v>
      </c>
      <c r="I40" s="31">
        <f>VLOOKUP($A40,'Source Data 1'!$4:$480,MATCH("Tot Op Exp LFE",'Source Data 1'!$3:$3,0),FALSE)</f>
        <v>489250</v>
      </c>
      <c r="J40" s="29">
        <f t="shared" si="7"/>
        <v>13.930015374978646</v>
      </c>
      <c r="K40" s="31">
        <f>VLOOKUP($A40,'Source Data 1'!$4:$480,MATCH("Tot Circ",'Source Data 1'!$3:$3,0),FALSE)</f>
        <v>71415</v>
      </c>
      <c r="L40" s="23">
        <f t="shared" si="8"/>
        <v>2.0333409259153807</v>
      </c>
      <c r="M40" s="31">
        <f>VLOOKUP($A40,'Source Data 1'!$4:$480,MATCH("Cat Itms End Curnt Rpt Per",'Source Data 1'!$3:$3,0),FALSE)</f>
        <v>99951</v>
      </c>
      <c r="N40" s="23">
        <f t="shared" si="9"/>
        <v>2.8458231308012074</v>
      </c>
      <c r="O40" s="23">
        <f t="shared" si="10"/>
        <v>0.71450010505147521</v>
      </c>
      <c r="P40" s="82"/>
    </row>
    <row r="41" spans="1:16" ht="12.75" customHeight="1" outlineLevel="2" x14ac:dyDescent="0.2">
      <c r="C41" s="31"/>
      <c r="E41" s="81"/>
      <c r="F41" s="81"/>
      <c r="G41" s="35"/>
      <c r="H41" s="31"/>
      <c r="I41" s="31"/>
      <c r="K41" s="31"/>
      <c r="L41" s="82"/>
      <c r="M41" s="31"/>
      <c r="N41" s="82"/>
      <c r="O41" s="82"/>
      <c r="P41" s="82"/>
    </row>
    <row r="42" spans="1:16" ht="12.75" customHeight="1" outlineLevel="1" x14ac:dyDescent="0.2">
      <c r="C42" s="31"/>
      <c r="E42" s="81"/>
      <c r="F42" s="83" t="s">
        <v>941</v>
      </c>
      <c r="G42" s="12" t="s">
        <v>763</v>
      </c>
      <c r="H42" s="31">
        <f t="shared" ref="H42:O42" si="11">SUBTOTAL(1,H25:H40)</f>
        <v>39670.5</v>
      </c>
      <c r="I42" s="31">
        <f t="shared" si="11"/>
        <v>683154.625</v>
      </c>
      <c r="J42" s="29">
        <f t="shared" si="11"/>
        <v>17.603327163896076</v>
      </c>
      <c r="K42" s="31">
        <f t="shared" si="11"/>
        <v>147785.3125</v>
      </c>
      <c r="L42" s="82">
        <f t="shared" si="11"/>
        <v>3.7885029648567055</v>
      </c>
      <c r="M42" s="31">
        <f t="shared" si="11"/>
        <v>122629.5625</v>
      </c>
      <c r="N42" s="82">
        <f t="shared" si="11"/>
        <v>3.1951591028580597</v>
      </c>
      <c r="O42" s="82">
        <f t="shared" si="11"/>
        <v>1.4843702853293295</v>
      </c>
      <c r="P42" s="82"/>
    </row>
    <row r="43" spans="1:16" ht="12.75" customHeight="1" outlineLevel="1" x14ac:dyDescent="0.2">
      <c r="C43" s="31"/>
      <c r="E43" s="81"/>
      <c r="F43" s="83"/>
      <c r="G43" s="35"/>
      <c r="H43" s="31"/>
      <c r="I43" s="31"/>
      <c r="K43" s="31"/>
      <c r="L43" s="82"/>
      <c r="M43" s="31"/>
      <c r="N43" s="82"/>
      <c r="O43" s="82"/>
      <c r="P43" s="82"/>
    </row>
    <row r="44" spans="1:16" outlineLevel="2" x14ac:dyDescent="0.2">
      <c r="A44">
        <v>905620753</v>
      </c>
      <c r="B44" t="s">
        <v>731</v>
      </c>
      <c r="C44" s="31" t="e">
        <f>VLOOKUP($A44,'Source Data 1'!$4:$480,MATCH("Dist 0me",'Source Data 1'!$3:$3,0),FALSE)</f>
        <v>#N/A</v>
      </c>
      <c r="D44">
        <v>425</v>
      </c>
      <c r="F44" s="1">
        <v>5</v>
      </c>
      <c r="G44" t="s">
        <v>735</v>
      </c>
      <c r="H44" s="31">
        <f>VLOOKUP($A44,'Source Data 1'!$4:$480,MATCH("Total Pop",'Source Data 1'!$3:$3,0),FALSE)</f>
        <v>28502</v>
      </c>
      <c r="I44" s="31">
        <f>VLOOKUP($A44,'Source Data 1'!$4:$480,MATCH("Tot Op Exp LFE",'Source Data 1'!$3:$3,0),FALSE)</f>
        <v>1159011</v>
      </c>
      <c r="J44" s="29">
        <f t="shared" ref="J44:J63" si="12">I44/H44</f>
        <v>40.664199003578695</v>
      </c>
      <c r="K44" s="31">
        <f>VLOOKUP($A44,'Source Data 1'!$4:$480,MATCH("Tot Circ",'Source Data 1'!$3:$3,0),FALSE)</f>
        <v>148396</v>
      </c>
      <c r="L44" s="23">
        <f t="shared" ref="L44:L63" si="13">K44/H44</f>
        <v>5.2065118237316677</v>
      </c>
      <c r="M44" s="31">
        <f>VLOOKUP($A44,'Source Data 1'!$4:$480,MATCH("Cat Itms End Curnt Rpt Per",'Source Data 1'!$3:$3,0),FALSE)</f>
        <v>108789</v>
      </c>
      <c r="N44" s="23">
        <f t="shared" ref="N44:N63" si="14">M44/H44</f>
        <v>3.8168900428040136</v>
      </c>
      <c r="O44" s="23">
        <f t="shared" ref="O44:O63" si="15">K44/M44</f>
        <v>1.3640717351938156</v>
      </c>
    </row>
    <row r="45" spans="1:16" outlineLevel="2" x14ac:dyDescent="0.2">
      <c r="A45">
        <v>923461565</v>
      </c>
      <c r="B45" t="s">
        <v>162</v>
      </c>
      <c r="C45" s="31" t="e">
        <f>VLOOKUP($A45,'Source Data 1'!$4:$480,MATCH("Dist 0me",'Source Data 1'!$3:$3,0),FALSE)</f>
        <v>#N/A</v>
      </c>
      <c r="D45">
        <v>355</v>
      </c>
      <c r="E45" s="81"/>
      <c r="F45" s="81">
        <v>5</v>
      </c>
      <c r="G45" t="s">
        <v>54</v>
      </c>
      <c r="H45" s="31">
        <f>VLOOKUP($A45,'Source Data 1'!$4:$480,MATCH("Total Pop",'Source Data 1'!$3:$3,0),FALSE)</f>
        <v>28390</v>
      </c>
      <c r="I45" s="31">
        <f>VLOOKUP($A45,'Source Data 1'!$4:$480,MATCH("Tot Op Exp LFE",'Source Data 1'!$3:$3,0),FALSE)</f>
        <v>2130784</v>
      </c>
      <c r="J45" s="29">
        <f t="shared" si="12"/>
        <v>75.054033110250089</v>
      </c>
      <c r="K45" s="31">
        <f>VLOOKUP($A45,'Source Data 1'!$4:$480,MATCH("Tot Circ",'Source Data 1'!$3:$3,0),FALSE)</f>
        <v>199164</v>
      </c>
      <c r="L45" s="23">
        <f t="shared" si="13"/>
        <v>7.0152870729129972</v>
      </c>
      <c r="M45" s="31">
        <f>VLOOKUP($A45,'Source Data 1'!$4:$480,MATCH("Cat Itms End Curnt Rpt Per",'Source Data 1'!$3:$3,0),FALSE)</f>
        <v>123049</v>
      </c>
      <c r="N45" s="23">
        <f t="shared" si="14"/>
        <v>4.3342374075378656</v>
      </c>
      <c r="O45" s="23">
        <f t="shared" si="15"/>
        <v>1.61857471413827</v>
      </c>
    </row>
    <row r="46" spans="1:16" outlineLevel="2" x14ac:dyDescent="0.2">
      <c r="A46">
        <v>918660603</v>
      </c>
      <c r="B46" t="s">
        <v>477</v>
      </c>
      <c r="C46" s="31" t="e">
        <f>VLOOKUP($A46,'Source Data 1'!$4:$480,MATCH("Dist 0me",'Source Data 1'!$3:$3,0),FALSE)</f>
        <v>#N/A</v>
      </c>
      <c r="D46">
        <v>470</v>
      </c>
      <c r="F46" s="81">
        <v>5</v>
      </c>
      <c r="G46" t="s">
        <v>478</v>
      </c>
      <c r="H46" s="31">
        <f>VLOOKUP($A46,'Source Data 1'!$4:$480,MATCH("Total Pop",'Source Data 1'!$3:$3,0),FALSE)</f>
        <v>28276</v>
      </c>
      <c r="I46" s="31">
        <f>VLOOKUP($A46,'Source Data 1'!$4:$480,MATCH("Tot Op Exp LFE",'Source Data 1'!$3:$3,0),FALSE)</f>
        <v>336720</v>
      </c>
      <c r="J46" s="29">
        <f t="shared" si="12"/>
        <v>11.908332154477295</v>
      </c>
      <c r="K46" s="31">
        <f>VLOOKUP($A46,'Source Data 1'!$4:$480,MATCH("Tot Circ",'Source Data 1'!$3:$3,0),FALSE)</f>
        <v>132323</v>
      </c>
      <c r="L46" s="23">
        <f t="shared" si="13"/>
        <v>4.679693025887679</v>
      </c>
      <c r="M46" s="31">
        <f>VLOOKUP($A46,'Source Data 1'!$4:$480,MATCH("Cat Itms End Curnt Rpt Per",'Source Data 1'!$3:$3,0),FALSE)</f>
        <v>35264</v>
      </c>
      <c r="N46" s="23">
        <f t="shared" si="14"/>
        <v>1.2471353798274154</v>
      </c>
      <c r="O46" s="23">
        <f t="shared" si="15"/>
        <v>3.7523536751361162</v>
      </c>
    </row>
    <row r="47" spans="1:16" outlineLevel="2" x14ac:dyDescent="0.2">
      <c r="A47">
        <v>921390724</v>
      </c>
      <c r="B47" t="s">
        <v>618</v>
      </c>
      <c r="C47" s="31" t="e">
        <f>VLOOKUP($A47,'Source Data 1'!$4:$480,MATCH("Dist 0me",'Source Data 1'!$3:$3,0),FALSE)</f>
        <v>#N/A</v>
      </c>
      <c r="D47">
        <v>298</v>
      </c>
      <c r="F47" s="81">
        <v>5</v>
      </c>
      <c r="G47" t="s">
        <v>774</v>
      </c>
      <c r="H47" s="31">
        <f>VLOOKUP($A47,'Source Data 1'!$4:$480,MATCH("Total Pop",'Source Data 1'!$3:$3,0),FALSE)</f>
        <v>26738</v>
      </c>
      <c r="I47" s="31">
        <f>VLOOKUP($A47,'Source Data 1'!$4:$480,MATCH("Tot Op Exp LFE",'Source Data 1'!$3:$3,0),FALSE)</f>
        <v>587642</v>
      </c>
      <c r="J47" s="29">
        <f t="shared" si="12"/>
        <v>21.977784426658687</v>
      </c>
      <c r="K47" s="31">
        <f>VLOOKUP($A47,'Source Data 1'!$4:$480,MATCH("Tot Circ",'Source Data 1'!$3:$3,0),FALSE)</f>
        <v>97929</v>
      </c>
      <c r="L47" s="23">
        <f t="shared" si="13"/>
        <v>3.6625402049517541</v>
      </c>
      <c r="M47" s="31">
        <f>VLOOKUP($A47,'Source Data 1'!$4:$480,MATCH("Cat Itms End Curnt Rpt Per",'Source Data 1'!$3:$3,0),FALSE)</f>
        <v>90178</v>
      </c>
      <c r="N47" s="23">
        <f t="shared" si="14"/>
        <v>3.3726531528162167</v>
      </c>
      <c r="O47" s="23">
        <f t="shared" si="15"/>
        <v>1.0859522278160971</v>
      </c>
    </row>
    <row r="48" spans="1:16" outlineLevel="2" x14ac:dyDescent="0.2">
      <c r="A48">
        <v>923460001</v>
      </c>
      <c r="B48" t="s">
        <v>162</v>
      </c>
      <c r="C48" s="31" t="e">
        <f>VLOOKUP($A48,'Source Data 1'!$4:$480,MATCH("Dist 0me",'Source Data 1'!$3:$3,0),FALSE)</f>
        <v>#N/A</v>
      </c>
      <c r="D48" s="35">
        <v>335</v>
      </c>
      <c r="E48" s="80"/>
      <c r="F48" s="81">
        <v>5</v>
      </c>
      <c r="G48" s="35" t="s">
        <v>111</v>
      </c>
      <c r="H48" s="31">
        <f>VLOOKUP($A48,'Source Data 1'!$4:$480,MATCH("Total Pop",'Source Data 1'!$3:$3,0),FALSE)</f>
        <v>26147</v>
      </c>
      <c r="I48" s="31">
        <f>VLOOKUP($A48,'Source Data 1'!$4:$480,MATCH("Tot Op Exp LFE",'Source Data 1'!$3:$3,0),FALSE)</f>
        <v>1126564</v>
      </c>
      <c r="J48" s="29">
        <f t="shared" si="12"/>
        <v>43.085784219986998</v>
      </c>
      <c r="K48" s="31">
        <f>VLOOKUP($A48,'Source Data 1'!$4:$480,MATCH("Tot Circ",'Source Data 1'!$3:$3,0),FALSE)</f>
        <v>304237</v>
      </c>
      <c r="L48" s="23">
        <f t="shared" si="13"/>
        <v>11.635636975561249</v>
      </c>
      <c r="M48" s="31">
        <f>VLOOKUP($A48,'Source Data 1'!$4:$480,MATCH("Cat Itms End Curnt Rpt Per",'Source Data 1'!$3:$3,0),FALSE)</f>
        <v>89935</v>
      </c>
      <c r="N48" s="23">
        <f t="shared" si="14"/>
        <v>3.4395915401384478</v>
      </c>
      <c r="O48" s="23">
        <f t="shared" si="15"/>
        <v>3.3828542836493023</v>
      </c>
    </row>
    <row r="49" spans="1:16" outlineLevel="2" x14ac:dyDescent="0.2">
      <c r="A49">
        <v>920480633</v>
      </c>
      <c r="B49" t="s">
        <v>890</v>
      </c>
      <c r="C49" s="31" t="e">
        <f>VLOOKUP($A49,'Source Data 1'!$4:$480,MATCH("Dist 0me",'Source Data 1'!$3:$3,0),FALSE)</f>
        <v>#N/A</v>
      </c>
      <c r="D49">
        <v>365</v>
      </c>
      <c r="F49" s="81">
        <v>5</v>
      </c>
      <c r="G49" t="s">
        <v>896</v>
      </c>
      <c r="H49" s="31">
        <f>VLOOKUP($A49,'Source Data 1'!$4:$480,MATCH("Total Pop",'Source Data 1'!$3:$3,0),FALSE)</f>
        <v>25829</v>
      </c>
      <c r="I49" s="31">
        <f>VLOOKUP($A49,'Source Data 1'!$4:$480,MATCH("Tot Op Exp LFE",'Source Data 1'!$3:$3,0),FALSE)</f>
        <v>737848</v>
      </c>
      <c r="J49" s="29">
        <f t="shared" si="12"/>
        <v>28.566649889658912</v>
      </c>
      <c r="K49" s="31">
        <f>VLOOKUP($A49,'Source Data 1'!$4:$480,MATCH("Tot Circ",'Source Data 1'!$3:$3,0),FALSE)</f>
        <v>101357</v>
      </c>
      <c r="L49" s="23">
        <f t="shared" si="13"/>
        <v>3.9241550195516668</v>
      </c>
      <c r="M49" s="31">
        <f>VLOOKUP($A49,'Source Data 1'!$4:$480,MATCH("Cat Itms End Curnt Rpt Per",'Source Data 1'!$3:$3,0),FALSE)</f>
        <v>62354</v>
      </c>
      <c r="N49" s="23">
        <f t="shared" si="14"/>
        <v>2.4141081729838554</v>
      </c>
      <c r="O49" s="23">
        <f t="shared" si="15"/>
        <v>1.6255091894665941</v>
      </c>
    </row>
    <row r="50" spans="1:16" outlineLevel="2" x14ac:dyDescent="0.2">
      <c r="A50">
        <v>923461444</v>
      </c>
      <c r="B50" t="s">
        <v>162</v>
      </c>
      <c r="C50" s="31" t="e">
        <f>VLOOKUP($A50,'Source Data 1'!$4:$480,MATCH("Dist 0me",'Source Data 1'!$3:$3,0),FALSE)</f>
        <v>#N/A</v>
      </c>
      <c r="D50">
        <v>354</v>
      </c>
      <c r="F50" s="81">
        <v>5</v>
      </c>
      <c r="G50" t="s">
        <v>926</v>
      </c>
      <c r="H50" s="31">
        <f>VLOOKUP($A50,'Source Data 1'!$4:$480,MATCH("Total Pop",'Source Data 1'!$3:$3,0),FALSE)</f>
        <v>25569</v>
      </c>
      <c r="I50" s="31">
        <f>VLOOKUP($A50,'Source Data 1'!$4:$480,MATCH("Tot Op Exp LFE",'Source Data 1'!$3:$3,0),FALSE)</f>
        <v>1243783</v>
      </c>
      <c r="J50" s="29">
        <f t="shared" si="12"/>
        <v>48.644178497399196</v>
      </c>
      <c r="K50" s="31">
        <f>VLOOKUP($A50,'Source Data 1'!$4:$480,MATCH("Tot Circ",'Source Data 1'!$3:$3,0),FALSE)</f>
        <v>345120</v>
      </c>
      <c r="L50" s="23">
        <f t="shared" si="13"/>
        <v>13.49759474363487</v>
      </c>
      <c r="M50" s="31">
        <f>VLOOKUP($A50,'Source Data 1'!$4:$480,MATCH("Cat Itms End Curnt Rpt Per",'Source Data 1'!$3:$3,0),FALSE)</f>
        <v>114643</v>
      </c>
      <c r="N50" s="23">
        <f t="shared" si="14"/>
        <v>4.4836716336188349</v>
      </c>
      <c r="O50" s="23">
        <f t="shared" si="15"/>
        <v>3.0103887721012184</v>
      </c>
    </row>
    <row r="51" spans="1:16" outlineLevel="2" x14ac:dyDescent="0.2">
      <c r="A51">
        <v>923460755</v>
      </c>
      <c r="B51" t="s">
        <v>162</v>
      </c>
      <c r="C51" s="31" t="e">
        <f>VLOOKUP($A51,'Source Data 1'!$4:$480,MATCH("Dist 0me",'Source Data 1'!$3:$3,0),FALSE)</f>
        <v>#N/A</v>
      </c>
      <c r="D51">
        <v>349</v>
      </c>
      <c r="F51" s="81">
        <v>5</v>
      </c>
      <c r="G51" t="s">
        <v>921</v>
      </c>
      <c r="H51" s="31">
        <f>VLOOKUP($A51,'Source Data 1'!$4:$480,MATCH("Total Pop",'Source Data 1'!$3:$3,0),FALSE)</f>
        <v>25436</v>
      </c>
      <c r="I51" s="31">
        <f>VLOOKUP($A51,'Source Data 1'!$4:$480,MATCH("Tot Op Exp LFE",'Source Data 1'!$3:$3,0),FALSE)</f>
        <v>760459</v>
      </c>
      <c r="J51" s="29">
        <f t="shared" si="12"/>
        <v>29.896957068721498</v>
      </c>
      <c r="K51" s="31">
        <f>VLOOKUP($A51,'Source Data 1'!$4:$480,MATCH("Tot Circ",'Source Data 1'!$3:$3,0),FALSE)</f>
        <v>216808</v>
      </c>
      <c r="L51" s="23">
        <f t="shared" si="13"/>
        <v>8.5236672432772451</v>
      </c>
      <c r="M51" s="31">
        <f>VLOOKUP($A51,'Source Data 1'!$4:$480,MATCH("Cat Itms End Curnt Rpt Per",'Source Data 1'!$3:$3,0),FALSE)</f>
        <v>55388</v>
      </c>
      <c r="N51" s="23">
        <f t="shared" si="14"/>
        <v>2.1775436389369398</v>
      </c>
      <c r="O51" s="23">
        <f t="shared" si="15"/>
        <v>3.9143496786307503</v>
      </c>
    </row>
    <row r="52" spans="1:16" outlineLevel="2" x14ac:dyDescent="0.2">
      <c r="A52">
        <v>915220125</v>
      </c>
      <c r="B52" t="s">
        <v>866</v>
      </c>
      <c r="C52" s="31" t="e">
        <f>VLOOKUP($A52,'Source Data 1'!$4:$480,MATCH("Dist 0me",'Source Data 1'!$3:$3,0),FALSE)</f>
        <v>#N/A</v>
      </c>
      <c r="D52">
        <v>191</v>
      </c>
      <c r="F52" s="81">
        <v>5</v>
      </c>
      <c r="G52" t="s">
        <v>868</v>
      </c>
      <c r="H52" s="31">
        <f>VLOOKUP($A52,'Source Data 1'!$4:$480,MATCH("Total Pop",'Source Data 1'!$3:$3,0),FALSE)</f>
        <v>24679</v>
      </c>
      <c r="I52" s="31">
        <f>VLOOKUP($A52,'Source Data 1'!$4:$480,MATCH("Tot Op Exp LFE",'Source Data 1'!$3:$3,0),FALSE)</f>
        <v>1263631</v>
      </c>
      <c r="J52" s="29">
        <f t="shared" si="12"/>
        <v>51.202682442562505</v>
      </c>
      <c r="K52" s="31">
        <f>VLOOKUP($A52,'Source Data 1'!$4:$480,MATCH("Tot Circ",'Source Data 1'!$3:$3,0),FALSE)</f>
        <v>284382</v>
      </c>
      <c r="L52" s="23">
        <f t="shared" si="13"/>
        <v>11.523238380809595</v>
      </c>
      <c r="M52" s="31">
        <f>VLOOKUP($A52,'Source Data 1'!$4:$480,MATCH("Cat Itms End Curnt Rpt Per",'Source Data 1'!$3:$3,0),FALSE)</f>
        <v>136194</v>
      </c>
      <c r="N52" s="23">
        <f t="shared" si="14"/>
        <v>5.5186190688439565</v>
      </c>
      <c r="O52" s="23">
        <f t="shared" si="15"/>
        <v>2.0880655535486143</v>
      </c>
    </row>
    <row r="53" spans="1:16" outlineLevel="2" x14ac:dyDescent="0.2">
      <c r="A53">
        <v>911340243</v>
      </c>
      <c r="B53" t="s">
        <v>552</v>
      </c>
      <c r="C53" s="31" t="e">
        <f>VLOOKUP($A53,'Source Data 1'!$4:$480,MATCH("Dist 0me",'Source Data 1'!$3:$3,0),FALSE)</f>
        <v>#N/A</v>
      </c>
      <c r="D53">
        <v>256</v>
      </c>
      <c r="F53" s="81">
        <v>5</v>
      </c>
      <c r="G53" t="s">
        <v>553</v>
      </c>
      <c r="H53" s="31">
        <f>VLOOKUP($A53,'Source Data 1'!$4:$480,MATCH("Total Pop",'Source Data 1'!$3:$3,0),FALSE)</f>
        <v>24636</v>
      </c>
      <c r="I53" s="31">
        <f>VLOOKUP($A53,'Source Data 1'!$4:$480,MATCH("Tot Op Exp LFE",'Source Data 1'!$3:$3,0),FALSE)</f>
        <v>275620</v>
      </c>
      <c r="J53" s="29">
        <f t="shared" si="12"/>
        <v>11.187692807273908</v>
      </c>
      <c r="K53" s="31">
        <f>VLOOKUP($A53,'Source Data 1'!$4:$480,MATCH("Tot Circ",'Source Data 1'!$3:$3,0),FALSE)</f>
        <v>85050</v>
      </c>
      <c r="L53" s="23">
        <f t="shared" si="13"/>
        <v>3.4522649780808572</v>
      </c>
      <c r="M53" s="31">
        <f>VLOOKUP($A53,'Source Data 1'!$4:$480,MATCH("Cat Itms End Curnt Rpt Per",'Source Data 1'!$3:$3,0),FALSE)</f>
        <v>50015</v>
      </c>
      <c r="N53" s="23">
        <f t="shared" si="14"/>
        <v>2.0301591167397306</v>
      </c>
      <c r="O53" s="23">
        <f t="shared" si="15"/>
        <v>1.7004898530440868</v>
      </c>
    </row>
    <row r="54" spans="1:16" outlineLevel="2" x14ac:dyDescent="0.2">
      <c r="A54">
        <v>923461594</v>
      </c>
      <c r="B54" t="s">
        <v>162</v>
      </c>
      <c r="C54" s="31" t="e">
        <f>VLOOKUP($A54,'Source Data 1'!$4:$480,MATCH("Dist 0me",'Source Data 1'!$3:$3,0),FALSE)</f>
        <v>#N/A</v>
      </c>
      <c r="D54">
        <v>356</v>
      </c>
      <c r="F54" s="81">
        <v>5</v>
      </c>
      <c r="G54" t="s">
        <v>55</v>
      </c>
      <c r="H54" s="31">
        <f>VLOOKUP($A54,'Source Data 1'!$4:$480,MATCH("Total Pop",'Source Data 1'!$3:$3,0),FALSE)</f>
        <v>24015</v>
      </c>
      <c r="I54" s="31">
        <f>VLOOKUP($A54,'Source Data 1'!$4:$480,MATCH("Tot Op Exp LFE",'Source Data 1'!$3:$3,0),FALSE)</f>
        <v>907418</v>
      </c>
      <c r="J54" s="29">
        <f t="shared" si="12"/>
        <v>37.785467416198209</v>
      </c>
      <c r="K54" s="31">
        <f>VLOOKUP($A54,'Source Data 1'!$4:$480,MATCH("Tot Circ",'Source Data 1'!$3:$3,0),FALSE)</f>
        <v>195216</v>
      </c>
      <c r="L54" s="23">
        <f t="shared" si="13"/>
        <v>8.1289194253591504</v>
      </c>
      <c r="M54" s="31">
        <f>VLOOKUP($A54,'Source Data 1'!$4:$480,MATCH("Cat Itms End Curnt Rpt Per",'Source Data 1'!$3:$3,0),FALSE)</f>
        <v>84457</v>
      </c>
      <c r="N54" s="23">
        <f t="shared" si="14"/>
        <v>3.5168436393920466</v>
      </c>
      <c r="O54" s="23">
        <f t="shared" si="15"/>
        <v>2.3114247486886819</v>
      </c>
    </row>
    <row r="55" spans="1:16" outlineLevel="2" x14ac:dyDescent="0.2">
      <c r="A55">
        <v>920450303</v>
      </c>
      <c r="B55" t="s">
        <v>685</v>
      </c>
      <c r="C55" s="31" t="e">
        <f>VLOOKUP($A55,'Source Data 1'!$4:$480,MATCH("Dist 0me",'Source Data 1'!$3:$3,0),FALSE)</f>
        <v>#N/A</v>
      </c>
      <c r="D55">
        <v>330</v>
      </c>
      <c r="F55" s="81">
        <v>5</v>
      </c>
      <c r="G55" t="s">
        <v>689</v>
      </c>
      <c r="H55" s="31">
        <f>VLOOKUP($A55,'Source Data 1'!$4:$480,MATCH("Total Pop",'Source Data 1'!$3:$3,0),FALSE)</f>
        <v>23734</v>
      </c>
      <c r="I55" s="31">
        <f>VLOOKUP($A55,'Source Data 1'!$4:$480,MATCH("Tot Op Exp LFE",'Source Data 1'!$3:$3,0),FALSE)</f>
        <v>422334</v>
      </c>
      <c r="J55" s="29">
        <f t="shared" si="12"/>
        <v>17.794472065391421</v>
      </c>
      <c r="K55" s="31">
        <f>VLOOKUP($A55,'Source Data 1'!$4:$480,MATCH("Tot Circ",'Source Data 1'!$3:$3,0),FALSE)</f>
        <v>55159</v>
      </c>
      <c r="L55" s="23">
        <f t="shared" si="13"/>
        <v>2.3240498862391505</v>
      </c>
      <c r="M55" s="31">
        <f>VLOOKUP($A55,'Source Data 1'!$4:$480,MATCH("Cat Itms End Curnt Rpt Per",'Source Data 1'!$3:$3,0),FALSE)</f>
        <v>56920</v>
      </c>
      <c r="N55" s="23">
        <f t="shared" si="14"/>
        <v>2.3982472402460604</v>
      </c>
      <c r="O55" s="23">
        <f t="shared" si="15"/>
        <v>0.96906184118060434</v>
      </c>
    </row>
    <row r="56" spans="1:16" outlineLevel="2" x14ac:dyDescent="0.2">
      <c r="A56">
        <v>916190153</v>
      </c>
      <c r="B56" t="s">
        <v>521</v>
      </c>
      <c r="C56" s="31" t="e">
        <f>VLOOKUP($A56,'Source Data 1'!$4:$480,MATCH("Dist 0me",'Source Data 1'!$3:$3,0),FALSE)</f>
        <v>#N/A</v>
      </c>
      <c r="D56">
        <v>170</v>
      </c>
      <c r="E56" s="81"/>
      <c r="F56" s="81">
        <v>5</v>
      </c>
      <c r="G56" t="s">
        <v>205</v>
      </c>
      <c r="H56" s="31">
        <f>VLOOKUP($A56,'Source Data 1'!$4:$480,MATCH("Total Pop",'Source Data 1'!$3:$3,0),FALSE)</f>
        <v>22217</v>
      </c>
      <c r="I56" s="31">
        <f>VLOOKUP($A56,'Source Data 1'!$4:$480,MATCH("Tot Op Exp LFE",'Source Data 1'!$3:$3,0),FALSE)</f>
        <v>307859</v>
      </c>
      <c r="J56" s="29">
        <f t="shared" si="12"/>
        <v>13.856911374172931</v>
      </c>
      <c r="K56" s="31">
        <f>VLOOKUP($A56,'Source Data 1'!$4:$480,MATCH("Tot Circ",'Source Data 1'!$3:$3,0),FALSE)</f>
        <v>103725</v>
      </c>
      <c r="L56" s="23">
        <f t="shared" si="13"/>
        <v>4.6687221497051805</v>
      </c>
      <c r="M56" s="31">
        <f>VLOOKUP($A56,'Source Data 1'!$4:$480,MATCH("Cat Itms End Curnt Rpt Per",'Source Data 1'!$3:$3,0),FALSE)</f>
        <v>46644</v>
      </c>
      <c r="N56" s="23">
        <f t="shared" si="14"/>
        <v>2.099473376243417</v>
      </c>
      <c r="O56" s="23">
        <f t="shared" si="15"/>
        <v>2.223758682788783</v>
      </c>
      <c r="P56" s="82"/>
    </row>
    <row r="57" spans="1:16" outlineLevel="2" x14ac:dyDescent="0.2">
      <c r="A57">
        <v>921390183</v>
      </c>
      <c r="B57" t="s">
        <v>618</v>
      </c>
      <c r="C57" s="31" t="e">
        <f>VLOOKUP($A57,'Source Data 1'!$4:$480,MATCH("Dist 0me",'Source Data 1'!$3:$3,0),FALSE)</f>
        <v>#N/A</v>
      </c>
      <c r="D57">
        <v>292</v>
      </c>
      <c r="F57" s="81">
        <v>5</v>
      </c>
      <c r="G57" s="131" t="s">
        <v>769</v>
      </c>
      <c r="H57" s="31">
        <f>VLOOKUP($A57,'Source Data 1'!$4:$480,MATCH("Total Pop",'Source Data 1'!$3:$3,0),FALSE)</f>
        <v>21577</v>
      </c>
      <c r="I57" s="31">
        <f>VLOOKUP($A57,'Source Data 1'!$4:$480,MATCH("Tot Op Exp LFE",'Source Data 1'!$3:$3,0),FALSE)</f>
        <v>337096</v>
      </c>
      <c r="J57" s="29">
        <f t="shared" si="12"/>
        <v>15.622931825554989</v>
      </c>
      <c r="K57" s="31">
        <f>VLOOKUP($A57,'Source Data 1'!$4:$480,MATCH("Tot Circ",'Source Data 1'!$3:$3,0),FALSE)</f>
        <v>95425</v>
      </c>
      <c r="L57" s="23">
        <f t="shared" si="13"/>
        <v>4.4225332530008803</v>
      </c>
      <c r="M57" s="31">
        <f>VLOOKUP($A57,'Source Data 1'!$4:$480,MATCH("Cat Itms End Curnt Rpt Per",'Source Data 1'!$3:$3,0),FALSE)</f>
        <v>92656</v>
      </c>
      <c r="N57" s="23">
        <f t="shared" si="14"/>
        <v>4.2942021597070958</v>
      </c>
      <c r="O57" s="23">
        <f t="shared" si="15"/>
        <v>1.0298847349335176</v>
      </c>
    </row>
    <row r="58" spans="1:16" outlineLevel="2" x14ac:dyDescent="0.2">
      <c r="A58">
        <v>906610332</v>
      </c>
      <c r="B58" t="s">
        <v>456</v>
      </c>
      <c r="C58" s="31" t="e">
        <f>VLOOKUP($A58,'Source Data 1'!$4:$480,MATCH("Dist 0me",'Source Data 1'!$3:$3,0),FALSE)</f>
        <v>#N/A</v>
      </c>
      <c r="D58">
        <v>420</v>
      </c>
      <c r="F58" s="81">
        <v>5</v>
      </c>
      <c r="G58" s="131" t="s">
        <v>729</v>
      </c>
      <c r="H58" s="31">
        <f>VLOOKUP($A58,'Source Data 1'!$4:$480,MATCH("Total Pop",'Source Data 1'!$3:$3,0),FALSE)</f>
        <v>21577</v>
      </c>
      <c r="I58" s="31">
        <f>VLOOKUP($A58,'Source Data 1'!$4:$480,MATCH("Tot Op Exp LFE",'Source Data 1'!$3:$3,0),FALSE)</f>
        <v>79554</v>
      </c>
      <c r="J58" s="29">
        <f t="shared" si="12"/>
        <v>3.6869815080873152</v>
      </c>
      <c r="K58" s="31">
        <f>VLOOKUP($A58,'Source Data 1'!$4:$480,MATCH("Tot Circ",'Source Data 1'!$3:$3,0),FALSE)</f>
        <v>11972</v>
      </c>
      <c r="L58" s="23">
        <f t="shared" si="13"/>
        <v>0.55485007183575108</v>
      </c>
      <c r="M58" s="31">
        <f>VLOOKUP($A58,'Source Data 1'!$4:$480,MATCH("Cat Itms End Curnt Rpt Per",'Source Data 1'!$3:$3,0),FALSE)</f>
        <v>45687</v>
      </c>
      <c r="N58" s="23">
        <f t="shared" si="14"/>
        <v>2.1173935208787134</v>
      </c>
      <c r="O58" s="23">
        <f t="shared" si="15"/>
        <v>0.26204390745726358</v>
      </c>
    </row>
    <row r="59" spans="1:16" outlineLevel="2" x14ac:dyDescent="0.2">
      <c r="A59">
        <v>916470093</v>
      </c>
      <c r="B59" t="s">
        <v>888</v>
      </c>
      <c r="C59" s="31" t="e">
        <f>VLOOKUP($A59,'Source Data 1'!$4:$480,MATCH("Dist 0me",'Source Data 1'!$3:$3,0),FALSE)</f>
        <v>#N/A</v>
      </c>
      <c r="D59">
        <v>359</v>
      </c>
      <c r="F59" s="81">
        <v>5</v>
      </c>
      <c r="G59" t="s">
        <v>889</v>
      </c>
      <c r="H59" s="31">
        <f>VLOOKUP($A59,'Source Data 1'!$4:$480,MATCH("Total Pop",'Source Data 1'!$3:$3,0),FALSE)</f>
        <v>21321</v>
      </c>
      <c r="I59" s="31">
        <f>VLOOKUP($A59,'Source Data 1'!$4:$480,MATCH("Tot Op Exp LFE",'Source Data 1'!$3:$3,0),FALSE)</f>
        <v>243809</v>
      </c>
      <c r="J59" s="29">
        <f t="shared" si="12"/>
        <v>11.435157825617935</v>
      </c>
      <c r="K59" s="31">
        <f>VLOOKUP($A59,'Source Data 1'!$4:$480,MATCH("Tot Circ",'Source Data 1'!$3:$3,0),FALSE)</f>
        <v>25301</v>
      </c>
      <c r="L59" s="23">
        <f t="shared" si="13"/>
        <v>1.1866704188358894</v>
      </c>
      <c r="M59" s="31">
        <f>VLOOKUP($A59,'Source Data 1'!$4:$480,MATCH("Cat Itms End Curnt Rpt Per",'Source Data 1'!$3:$3,0),FALSE)</f>
        <v>36865</v>
      </c>
      <c r="N59" s="23">
        <f t="shared" si="14"/>
        <v>1.7290464799962477</v>
      </c>
      <c r="O59" s="23">
        <f t="shared" si="15"/>
        <v>0.68631493286314937</v>
      </c>
    </row>
    <row r="60" spans="1:16" outlineLevel="2" x14ac:dyDescent="0.2">
      <c r="A60">
        <v>909420062</v>
      </c>
      <c r="B60" t="s">
        <v>790</v>
      </c>
      <c r="C60" s="31" t="e">
        <f>VLOOKUP($A60,'Source Data 1'!$4:$480,MATCH("Dist 0me",'Source Data 1'!$3:$3,0),FALSE)</f>
        <v>#N/A</v>
      </c>
      <c r="D60">
        <v>316</v>
      </c>
      <c r="F60" s="81">
        <v>5</v>
      </c>
      <c r="G60" t="s">
        <v>791</v>
      </c>
      <c r="H60" s="31">
        <f>VLOOKUP($A60,'Source Data 1'!$4:$480,MATCH("Total Pop",'Source Data 1'!$3:$3,0),FALSE)</f>
        <v>21133</v>
      </c>
      <c r="I60" s="31">
        <f>VLOOKUP($A60,'Source Data 1'!$4:$480,MATCH("Tot Op Exp LFE",'Source Data 1'!$3:$3,0),FALSE)</f>
        <v>356345</v>
      </c>
      <c r="J60" s="29">
        <f t="shared" si="12"/>
        <v>16.862016751052856</v>
      </c>
      <c r="K60" s="31">
        <f>VLOOKUP($A60,'Source Data 1'!$4:$480,MATCH("Tot Circ",'Source Data 1'!$3:$3,0),FALSE)</f>
        <v>46770</v>
      </c>
      <c r="L60" s="23">
        <f t="shared" si="13"/>
        <v>2.2131263900061513</v>
      </c>
      <c r="M60" s="31">
        <f>VLOOKUP($A60,'Source Data 1'!$4:$480,MATCH("Cat Itms End Curnt Rpt Per",'Source Data 1'!$3:$3,0),FALSE)</f>
        <v>49377</v>
      </c>
      <c r="N60" s="23">
        <f t="shared" si="14"/>
        <v>2.3364879572233002</v>
      </c>
      <c r="O60" s="23">
        <f t="shared" si="15"/>
        <v>0.94720213864754843</v>
      </c>
    </row>
    <row r="61" spans="1:16" outlineLevel="2" x14ac:dyDescent="0.2">
      <c r="A61">
        <v>921390335</v>
      </c>
      <c r="B61" t="s">
        <v>618</v>
      </c>
      <c r="C61" s="31" t="e">
        <f>VLOOKUP($A61,'Source Data 1'!$4:$480,MATCH("Dist 0me",'Source Data 1'!$3:$3,0),FALSE)</f>
        <v>#N/A</v>
      </c>
      <c r="D61">
        <v>297</v>
      </c>
      <c r="F61" s="81">
        <v>5</v>
      </c>
      <c r="G61" t="s">
        <v>773</v>
      </c>
      <c r="H61" s="31">
        <f>VLOOKUP($A61,'Source Data 1'!$4:$480,MATCH("Total Pop",'Source Data 1'!$3:$3,0),FALSE)</f>
        <v>20969</v>
      </c>
      <c r="I61" s="31">
        <f>VLOOKUP($A61,'Source Data 1'!$4:$480,MATCH("Tot Op Exp LFE",'Source Data 1'!$3:$3,0),FALSE)</f>
        <v>456687</v>
      </c>
      <c r="J61" s="29">
        <f t="shared" si="12"/>
        <v>21.77915017406648</v>
      </c>
      <c r="K61" s="31">
        <f>VLOOKUP($A61,'Source Data 1'!$4:$480,MATCH("Tot Circ",'Source Data 1'!$3:$3,0),FALSE)</f>
        <v>84399</v>
      </c>
      <c r="L61" s="23">
        <f t="shared" si="13"/>
        <v>4.0249415804282513</v>
      </c>
      <c r="M61" s="31">
        <f>VLOOKUP($A61,'Source Data 1'!$4:$480,MATCH("Cat Itms End Curnt Rpt Per",'Source Data 1'!$3:$3,0),FALSE)</f>
        <v>57272</v>
      </c>
      <c r="N61" s="23">
        <f t="shared" si="14"/>
        <v>2.7312699699556489</v>
      </c>
      <c r="O61" s="23">
        <f t="shared" si="15"/>
        <v>1.4736520463751921</v>
      </c>
    </row>
    <row r="62" spans="1:16" outlineLevel="2" x14ac:dyDescent="0.2">
      <c r="A62">
        <v>916490722</v>
      </c>
      <c r="B62" t="s">
        <v>898</v>
      </c>
      <c r="C62" s="31" t="e">
        <f>VLOOKUP($A62,'Source Data 1'!$4:$480,MATCH("Dist 0me",'Source Data 1'!$3:$3,0),FALSE)</f>
        <v>#N/A</v>
      </c>
      <c r="D62">
        <v>373</v>
      </c>
      <c r="F62" s="81">
        <v>5</v>
      </c>
      <c r="G62" t="s">
        <v>904</v>
      </c>
      <c r="H62" s="31">
        <f>VLOOKUP($A62,'Source Data 1'!$4:$480,MATCH("Total Pop",'Source Data 1'!$3:$3,0),FALSE)</f>
        <v>20912</v>
      </c>
      <c r="I62" s="31">
        <f>VLOOKUP($A62,'Source Data 1'!$4:$480,MATCH("Tot Op Exp LFE",'Source Data 1'!$3:$3,0),FALSE)</f>
        <v>139832</v>
      </c>
      <c r="J62" s="29">
        <f t="shared" si="12"/>
        <v>6.686687069625096</v>
      </c>
      <c r="K62" s="31">
        <f>VLOOKUP($A62,'Source Data 1'!$4:$480,MATCH("Tot Circ",'Source Data 1'!$3:$3,0),FALSE)</f>
        <v>31489</v>
      </c>
      <c r="L62" s="23">
        <f t="shared" si="13"/>
        <v>1.5057861514919664</v>
      </c>
      <c r="M62" s="31">
        <f>VLOOKUP($A62,'Source Data 1'!$4:$480,MATCH("Cat Itms End Curnt Rpt Per",'Source Data 1'!$3:$3,0),FALSE)</f>
        <v>55595</v>
      </c>
      <c r="N62" s="23">
        <f t="shared" si="14"/>
        <v>2.6585214231063503</v>
      </c>
      <c r="O62" s="23">
        <f t="shared" si="15"/>
        <v>0.56639985610216748</v>
      </c>
    </row>
    <row r="63" spans="1:16" outlineLevel="2" x14ac:dyDescent="0.2">
      <c r="A63">
        <v>920480063</v>
      </c>
      <c r="B63" t="s">
        <v>890</v>
      </c>
      <c r="C63" s="31" t="e">
        <f>VLOOKUP($A63,'Source Data 1'!$4:$480,MATCH("Dist 0me",'Source Data 1'!$3:$3,0),FALSE)</f>
        <v>#N/A</v>
      </c>
      <c r="D63">
        <v>360</v>
      </c>
      <c r="F63" s="81">
        <v>5</v>
      </c>
      <c r="G63" t="s">
        <v>891</v>
      </c>
      <c r="H63" s="31">
        <f>VLOOKUP($A63,'Source Data 1'!$4:$480,MATCH("Total Pop",'Source Data 1'!$3:$3,0),FALSE)</f>
        <v>20359</v>
      </c>
      <c r="I63" s="31">
        <f>VLOOKUP($A63,'Source Data 1'!$4:$480,MATCH("Tot Op Exp LFE",'Source Data 1'!$3:$3,0),FALSE)</f>
        <v>136342</v>
      </c>
      <c r="J63" s="29">
        <f t="shared" si="12"/>
        <v>6.6968908099611966</v>
      </c>
      <c r="K63" s="31">
        <f>VLOOKUP($A63,'Source Data 1'!$4:$480,MATCH("Tot Circ",'Source Data 1'!$3:$3,0),FALSE)</f>
        <v>52532</v>
      </c>
      <c r="L63" s="23">
        <f t="shared" si="13"/>
        <v>2.5802839039245544</v>
      </c>
      <c r="M63" s="31">
        <f>VLOOKUP($A63,'Source Data 1'!$4:$480,MATCH("Cat Itms End Curnt Rpt Per",'Source Data 1'!$3:$3,0),FALSE)</f>
        <v>28024</v>
      </c>
      <c r="N63" s="23">
        <f t="shared" si="14"/>
        <v>1.3764919691536912</v>
      </c>
      <c r="O63" s="23">
        <f t="shared" si="15"/>
        <v>1.8745361119040822</v>
      </c>
    </row>
    <row r="64" spans="1:16" outlineLevel="2" x14ac:dyDescent="0.2">
      <c r="C64" s="31"/>
      <c r="E64" s="81"/>
      <c r="F64" s="81"/>
      <c r="H64" s="31"/>
      <c r="I64" s="31"/>
      <c r="K64" s="31"/>
      <c r="L64" s="82"/>
      <c r="M64" s="31"/>
      <c r="N64" s="82"/>
      <c r="O64" s="82"/>
    </row>
    <row r="65" spans="1:15" outlineLevel="1" x14ac:dyDescent="0.2">
      <c r="C65" s="31"/>
      <c r="E65" s="81"/>
      <c r="F65" s="83" t="s">
        <v>942</v>
      </c>
      <c r="G65" s="12" t="s">
        <v>763</v>
      </c>
      <c r="H65" s="31">
        <f t="shared" ref="H65:O65" si="16">SUBTOTAL(1,H44:H63)</f>
        <v>24100.799999999999</v>
      </c>
      <c r="I65" s="31">
        <f t="shared" si="16"/>
        <v>650466.9</v>
      </c>
      <c r="J65" s="29">
        <f t="shared" si="16"/>
        <v>25.719748022014812</v>
      </c>
      <c r="K65" s="31">
        <f t="shared" si="16"/>
        <v>130837.7</v>
      </c>
      <c r="L65" s="82">
        <f t="shared" si="16"/>
        <v>5.2365236349613244</v>
      </c>
      <c r="M65" s="31">
        <f t="shared" si="16"/>
        <v>70965.3</v>
      </c>
      <c r="N65" s="82">
        <f t="shared" si="16"/>
        <v>2.9046293445074922</v>
      </c>
      <c r="O65" s="82">
        <f t="shared" si="16"/>
        <v>1.794344434183293</v>
      </c>
    </row>
    <row r="66" spans="1:15" outlineLevel="1" x14ac:dyDescent="0.2">
      <c r="C66" s="31"/>
      <c r="E66" s="81"/>
      <c r="F66" s="83"/>
      <c r="H66" s="31"/>
      <c r="I66" s="31"/>
      <c r="K66" s="31"/>
      <c r="L66" s="82"/>
      <c r="M66" s="31"/>
      <c r="N66" s="82"/>
      <c r="O66" s="82"/>
    </row>
    <row r="67" spans="1:15" outlineLevel="2" x14ac:dyDescent="0.2">
      <c r="A67">
        <v>921130213</v>
      </c>
      <c r="B67" t="s">
        <v>669</v>
      </c>
      <c r="C67" s="31" t="e">
        <f>VLOOKUP($A67,'Source Data 1'!$4:$480,MATCH("Dist 0me",'Source Data 1'!$3:$3,0),FALSE)</f>
        <v>#N/A</v>
      </c>
      <c r="D67">
        <v>137</v>
      </c>
      <c r="F67" s="81">
        <v>6</v>
      </c>
      <c r="G67" t="s">
        <v>670</v>
      </c>
      <c r="H67" s="31">
        <f>VLOOKUP($A67,'Source Data 1'!$4:$480,MATCH("Total Pop",'Source Data 1'!$3:$3,0),FALSE)</f>
        <v>19646</v>
      </c>
      <c r="I67" s="31">
        <f>VLOOKUP($A67,'Source Data 1'!$4:$480,MATCH("Tot Op Exp LFE",'Source Data 1'!$3:$3,0),FALSE)</f>
        <v>204080</v>
      </c>
      <c r="J67" s="29">
        <f t="shared" ref="J67:J81" si="17">I67/H67</f>
        <v>10.387865214292987</v>
      </c>
      <c r="K67" s="31">
        <f>VLOOKUP($A67,'Source Data 1'!$4:$480,MATCH("Tot Circ",'Source Data 1'!$3:$3,0),FALSE)</f>
        <v>29487</v>
      </c>
      <c r="L67" s="23">
        <f t="shared" ref="L67:L81" si="18">K67/H67</f>
        <v>1.500916217041637</v>
      </c>
      <c r="M67" s="31">
        <f>VLOOKUP($A67,'Source Data 1'!$4:$480,MATCH("Cat Itms End Curnt Rpt Per",'Source Data 1'!$3:$3,0),FALSE)</f>
        <v>26473</v>
      </c>
      <c r="N67" s="23">
        <f t="shared" ref="N67:N81" si="19">M67/H67</f>
        <v>1.3475007635142013</v>
      </c>
      <c r="O67" s="23">
        <f t="shared" ref="O67:O81" si="20">K67/M67</f>
        <v>1.1138518490537528</v>
      </c>
    </row>
    <row r="68" spans="1:15" outlineLevel="2" x14ac:dyDescent="0.2">
      <c r="A68">
        <v>923461324</v>
      </c>
      <c r="B68" t="s">
        <v>162</v>
      </c>
      <c r="C68" s="31" t="e">
        <f>VLOOKUP($A68,'Source Data 1'!$4:$480,MATCH("Dist 0me",'Source Data 1'!$3:$3,0),FALSE)</f>
        <v>#N/A</v>
      </c>
      <c r="D68">
        <v>345</v>
      </c>
      <c r="F68" s="81">
        <v>6</v>
      </c>
      <c r="G68" t="s">
        <v>468</v>
      </c>
      <c r="H68" s="31">
        <f>VLOOKUP($A68,'Source Data 1'!$4:$480,MATCH("Total Pop",'Source Data 1'!$3:$3,0),FALSE)</f>
        <v>19418</v>
      </c>
      <c r="I68" s="31">
        <f>VLOOKUP($A68,'Source Data 1'!$4:$480,MATCH("Tot Op Exp LFE",'Source Data 1'!$3:$3,0),FALSE)</f>
        <v>944926</v>
      </c>
      <c r="J68" s="29">
        <f t="shared" si="17"/>
        <v>48.662375115871875</v>
      </c>
      <c r="K68" s="31">
        <f>VLOOKUP($A68,'Source Data 1'!$4:$480,MATCH("Tot Circ",'Source Data 1'!$3:$3,0),FALSE)</f>
        <v>190302</v>
      </c>
      <c r="L68" s="23">
        <f t="shared" si="18"/>
        <v>9.8002883922134103</v>
      </c>
      <c r="M68" s="31">
        <f>VLOOKUP($A68,'Source Data 1'!$4:$480,MATCH("Cat Itms End Curnt Rpt Per",'Source Data 1'!$3:$3,0),FALSE)</f>
        <v>54827</v>
      </c>
      <c r="N68" s="23">
        <f t="shared" si="19"/>
        <v>2.8235142651148419</v>
      </c>
      <c r="O68" s="23">
        <f t="shared" si="20"/>
        <v>3.4709540919619895</v>
      </c>
    </row>
    <row r="69" spans="1:15" outlineLevel="2" x14ac:dyDescent="0.2">
      <c r="A69">
        <v>923460963</v>
      </c>
      <c r="B69" t="s">
        <v>162</v>
      </c>
      <c r="C69" s="31" t="e">
        <f>VLOOKUP($A69,'Source Data 1'!$4:$480,MATCH("Dist 0me",'Source Data 1'!$3:$3,0),FALSE)</f>
        <v>#N/A</v>
      </c>
      <c r="D69" s="35">
        <v>343</v>
      </c>
      <c r="E69" s="80"/>
      <c r="F69" s="81">
        <v>10</v>
      </c>
      <c r="G69" s="35" t="s">
        <v>112</v>
      </c>
      <c r="H69" s="31">
        <f>VLOOKUP($A69,'Source Data 1'!$4:$480,MATCH("Total Pop",'Source Data 1'!$3:$3,0),FALSE)</f>
        <v>18781</v>
      </c>
      <c r="I69" s="31">
        <f>VLOOKUP($A69,'Source Data 1'!$4:$480,MATCH("Tot Op Exp LFE",'Source Data 1'!$3:$3,0),FALSE)</f>
        <v>400360</v>
      </c>
      <c r="J69" s="29">
        <f>I69/H69</f>
        <v>21.317288749267878</v>
      </c>
      <c r="K69" s="31">
        <f>VLOOKUP($A69,'Source Data 1'!$4:$480,MATCH("Tot Circ",'Source Data 1'!$3:$3,0),FALSE)</f>
        <v>102457</v>
      </c>
      <c r="L69" s="23">
        <f>K69/H69</f>
        <v>5.4553538150258243</v>
      </c>
      <c r="M69" s="31">
        <f>VLOOKUP($A69,'Source Data 1'!$4:$480,MATCH("Cat Itms End Curnt Rpt Per",'Source Data 1'!$3:$3,0),FALSE)</f>
        <v>48961</v>
      </c>
      <c r="N69" s="23">
        <f>M69/H69</f>
        <v>2.6069431872637239</v>
      </c>
      <c r="O69" s="23">
        <f>K69/M69</f>
        <v>2.0926247421417048</v>
      </c>
    </row>
    <row r="70" spans="1:15" outlineLevel="2" x14ac:dyDescent="0.2">
      <c r="A70">
        <v>906170572</v>
      </c>
      <c r="B70" t="s">
        <v>515</v>
      </c>
      <c r="C70" s="31" t="e">
        <f>VLOOKUP($A70,'Source Data 1'!$4:$480,MATCH("Dist 0me",'Source Data 1'!$3:$3,0),FALSE)</f>
        <v>#N/A</v>
      </c>
      <c r="D70">
        <v>166</v>
      </c>
      <c r="F70" s="81">
        <v>6</v>
      </c>
      <c r="G70" t="s">
        <v>517</v>
      </c>
      <c r="H70" s="31">
        <f>VLOOKUP($A70,'Source Data 1'!$4:$480,MATCH("Total Pop",'Source Data 1'!$3:$3,0),FALSE)</f>
        <v>18419</v>
      </c>
      <c r="I70" s="31">
        <f>VLOOKUP($A70,'Source Data 1'!$4:$480,MATCH("Tot Op Exp LFE",'Source Data 1'!$3:$3,0),FALSE)</f>
        <v>235523</v>
      </c>
      <c r="J70" s="29">
        <f t="shared" si="17"/>
        <v>12.786959118301754</v>
      </c>
      <c r="K70" s="31">
        <f>VLOOKUP($A70,'Source Data 1'!$4:$480,MATCH("Tot Circ",'Source Data 1'!$3:$3,0),FALSE)</f>
        <v>49089</v>
      </c>
      <c r="L70" s="23">
        <f t="shared" si="18"/>
        <v>2.6651284000217168</v>
      </c>
      <c r="M70" s="31">
        <f>VLOOKUP($A70,'Source Data 1'!$4:$480,MATCH("Cat Itms End Curnt Rpt Per",'Source Data 1'!$3:$3,0),FALSE)</f>
        <v>43261</v>
      </c>
      <c r="N70" s="23">
        <f t="shared" si="19"/>
        <v>2.3487159997828329</v>
      </c>
      <c r="O70" s="23">
        <f t="shared" si="20"/>
        <v>1.134717181757241</v>
      </c>
    </row>
    <row r="71" spans="1:15" outlineLevel="2" x14ac:dyDescent="0.2">
      <c r="A71">
        <v>916490812</v>
      </c>
      <c r="B71" t="s">
        <v>898</v>
      </c>
      <c r="C71" s="31" t="e">
        <f>VLOOKUP($A71,'Source Data 1'!$4:$480,MATCH("Dist 0me",'Source Data 1'!$3:$3,0),FALSE)</f>
        <v>#N/A</v>
      </c>
      <c r="D71">
        <v>367</v>
      </c>
      <c r="F71" s="81">
        <v>6</v>
      </c>
      <c r="G71" t="s">
        <v>338</v>
      </c>
      <c r="H71" s="31">
        <f>VLOOKUP($A71,'Source Data 1'!$4:$480,MATCH("Total Pop",'Source Data 1'!$3:$3,0),FALSE)</f>
        <v>18267</v>
      </c>
      <c r="I71" s="31">
        <f>VLOOKUP($A71,'Source Data 1'!$4:$480,MATCH("Tot Op Exp LFE",'Source Data 1'!$3:$3,0),FALSE)</f>
        <v>378467</v>
      </c>
      <c r="J71" s="29">
        <f t="shared" si="17"/>
        <v>20.718618273389172</v>
      </c>
      <c r="K71" s="31">
        <f>VLOOKUP($A71,'Source Data 1'!$4:$480,MATCH("Tot Circ",'Source Data 1'!$3:$3,0),FALSE)</f>
        <v>63509</v>
      </c>
      <c r="L71" s="23">
        <f t="shared" si="18"/>
        <v>3.4767066294410687</v>
      </c>
      <c r="M71" s="31">
        <f>VLOOKUP($A71,'Source Data 1'!$4:$480,MATCH("Cat Itms End Curnt Rpt Per",'Source Data 1'!$3:$3,0),FALSE)</f>
        <v>68467</v>
      </c>
      <c r="N71" s="23">
        <f t="shared" si="19"/>
        <v>3.7481250342147043</v>
      </c>
      <c r="O71" s="23">
        <f t="shared" si="20"/>
        <v>0.92758555216381611</v>
      </c>
    </row>
    <row r="72" spans="1:15" outlineLevel="2" x14ac:dyDescent="0.2">
      <c r="A72">
        <v>921130363</v>
      </c>
      <c r="B72" t="s">
        <v>669</v>
      </c>
      <c r="C72" s="31" t="e">
        <f>VLOOKUP($A72,'Source Data 1'!$4:$480,MATCH("Dist 0me",'Source Data 1'!$3:$3,0),FALSE)</f>
        <v>#N/A</v>
      </c>
      <c r="D72">
        <v>138</v>
      </c>
      <c r="F72" s="81">
        <v>6</v>
      </c>
      <c r="G72" t="s">
        <v>671</v>
      </c>
      <c r="H72" s="31">
        <f>VLOOKUP($A72,'Source Data 1'!$4:$480,MATCH("Total Pop",'Source Data 1'!$3:$3,0),FALSE)</f>
        <v>17885</v>
      </c>
      <c r="I72" s="31">
        <f>VLOOKUP($A72,'Source Data 1'!$4:$480,MATCH("Tot Op Exp LFE",'Source Data 1'!$3:$3,0),FALSE)</f>
        <v>108226</v>
      </c>
      <c r="J72" s="29">
        <f t="shared" si="17"/>
        <v>6.0512161028795077</v>
      </c>
      <c r="K72" s="31">
        <f>VLOOKUP($A72,'Source Data 1'!$4:$480,MATCH("Tot Circ",'Source Data 1'!$3:$3,0),FALSE)</f>
        <v>31720</v>
      </c>
      <c r="L72" s="23">
        <f t="shared" si="18"/>
        <v>1.7735532569192061</v>
      </c>
      <c r="M72" s="31">
        <f>VLOOKUP($A72,'Source Data 1'!$4:$480,MATCH("Cat Itms End Curnt Rpt Per",'Source Data 1'!$3:$3,0),FALSE)</f>
        <v>16090</v>
      </c>
      <c r="N72" s="23">
        <f t="shared" si="19"/>
        <v>0.89963656695554939</v>
      </c>
      <c r="O72" s="23">
        <f t="shared" si="20"/>
        <v>1.9714108141702922</v>
      </c>
    </row>
    <row r="73" spans="1:15" outlineLevel="2" x14ac:dyDescent="0.2">
      <c r="A73">
        <v>923461805</v>
      </c>
      <c r="B73" t="s">
        <v>162</v>
      </c>
      <c r="C73" s="31" t="e">
        <f>VLOOKUP($A73,'Source Data 1'!$4:$480,MATCH("Dist 0me",'Source Data 1'!$3:$3,0),FALSE)</f>
        <v>#N/A</v>
      </c>
      <c r="D73">
        <v>357</v>
      </c>
      <c r="F73" s="81">
        <v>6</v>
      </c>
      <c r="G73" t="s">
        <v>56</v>
      </c>
      <c r="H73" s="31">
        <f>VLOOKUP($A73,'Source Data 1'!$4:$480,MATCH("Total Pop",'Source Data 1'!$3:$3,0),FALSE)</f>
        <v>17349</v>
      </c>
      <c r="I73" s="31">
        <f>VLOOKUP($A73,'Source Data 1'!$4:$480,MATCH("Tot Op Exp LFE",'Source Data 1'!$3:$3,0),FALSE)</f>
        <v>768721</v>
      </c>
      <c r="J73" s="29">
        <f t="shared" si="17"/>
        <v>44.309239725632601</v>
      </c>
      <c r="K73" s="31">
        <f>VLOOKUP($A73,'Source Data 1'!$4:$480,MATCH("Tot Circ",'Source Data 1'!$3:$3,0),FALSE)</f>
        <v>193765</v>
      </c>
      <c r="L73" s="23">
        <f t="shared" si="18"/>
        <v>11.168655253905124</v>
      </c>
      <c r="M73" s="31">
        <f>VLOOKUP($A73,'Source Data 1'!$4:$480,MATCH("Cat Itms End Curnt Rpt Per",'Source Data 1'!$3:$3,0),FALSE)</f>
        <v>50794</v>
      </c>
      <c r="N73" s="23">
        <f t="shared" si="19"/>
        <v>2.9277768171076142</v>
      </c>
      <c r="O73" s="23">
        <f t="shared" si="20"/>
        <v>3.8147222112847974</v>
      </c>
    </row>
    <row r="74" spans="1:15" outlineLevel="2" x14ac:dyDescent="0.2">
      <c r="A74">
        <v>929541713</v>
      </c>
      <c r="B74" t="s">
        <v>630</v>
      </c>
      <c r="C74" s="31" t="e">
        <f>VLOOKUP($A74,'Source Data 1'!$4:$480,MATCH("Dist 0me",'Source Data 1'!$3:$3,0),FALSE)</f>
        <v>#N/A</v>
      </c>
      <c r="D74">
        <v>399</v>
      </c>
      <c r="F74" s="81">
        <v>6</v>
      </c>
      <c r="G74" t="s">
        <v>420</v>
      </c>
      <c r="H74" s="31">
        <f>VLOOKUP($A74,'Source Data 1'!$4:$480,MATCH("Total Pop",'Source Data 1'!$3:$3,0),FALSE)</f>
        <v>17144</v>
      </c>
      <c r="I74" s="31">
        <f>VLOOKUP($A74,'Source Data 1'!$4:$480,MATCH("Tot Op Exp LFE",'Source Data 1'!$3:$3,0),FALSE)</f>
        <v>167603</v>
      </c>
      <c r="J74" s="29">
        <f t="shared" si="17"/>
        <v>9.7761899206719551</v>
      </c>
      <c r="K74" s="31">
        <f>VLOOKUP($A74,'Source Data 1'!$4:$480,MATCH("Tot Circ",'Source Data 1'!$3:$3,0),FALSE)</f>
        <v>20720</v>
      </c>
      <c r="L74" s="23">
        <f t="shared" si="18"/>
        <v>1.2085860942603825</v>
      </c>
      <c r="M74" s="31">
        <f>VLOOKUP($A74,'Source Data 1'!$4:$480,MATCH("Cat Itms End Curnt Rpt Per",'Source Data 1'!$3:$3,0),FALSE)</f>
        <v>53468</v>
      </c>
      <c r="N74" s="23">
        <f t="shared" si="19"/>
        <v>3.1187587494167057</v>
      </c>
      <c r="O74" s="23">
        <f t="shared" si="20"/>
        <v>0.38752150819181569</v>
      </c>
    </row>
    <row r="75" spans="1:15" outlineLevel="2" x14ac:dyDescent="0.2">
      <c r="A75">
        <v>910170393</v>
      </c>
      <c r="B75" t="s">
        <v>515</v>
      </c>
      <c r="C75" s="31" t="e">
        <f>VLOOKUP($A75,'Source Data 1'!$4:$480,MATCH("Dist 0me",'Source Data 1'!$3:$3,0),FALSE)</f>
        <v>#N/A</v>
      </c>
      <c r="D75">
        <v>167</v>
      </c>
      <c r="F75" s="81">
        <v>6</v>
      </c>
      <c r="G75" t="s">
        <v>518</v>
      </c>
      <c r="H75" s="31">
        <f>VLOOKUP($A75,'Source Data 1'!$4:$480,MATCH("Total Pop",'Source Data 1'!$3:$3,0),FALSE)</f>
        <v>16930</v>
      </c>
      <c r="I75" s="31">
        <f>VLOOKUP($A75,'Source Data 1'!$4:$480,MATCH("Tot Op Exp LFE",'Source Data 1'!$3:$3,0),FALSE)</f>
        <v>203234</v>
      </c>
      <c r="J75" s="29">
        <f t="shared" si="17"/>
        <v>12.004370939161252</v>
      </c>
      <c r="K75" s="31">
        <f>VLOOKUP($A75,'Source Data 1'!$4:$480,MATCH("Tot Circ",'Source Data 1'!$3:$3,0),FALSE)</f>
        <v>43526</v>
      </c>
      <c r="L75" s="23">
        <f t="shared" si="18"/>
        <v>2.5709391612522152</v>
      </c>
      <c r="M75" s="31">
        <f>VLOOKUP($A75,'Source Data 1'!$4:$480,MATCH("Cat Itms End Curnt Rpt Per",'Source Data 1'!$3:$3,0),FALSE)</f>
        <v>37200</v>
      </c>
      <c r="N75" s="23">
        <f t="shared" si="19"/>
        <v>2.1972829297105729</v>
      </c>
      <c r="O75" s="23">
        <f t="shared" si="20"/>
        <v>1.1700537634408603</v>
      </c>
    </row>
    <row r="76" spans="1:15" outlineLevel="2" x14ac:dyDescent="0.2">
      <c r="A76">
        <v>920480453</v>
      </c>
      <c r="B76" t="s">
        <v>890</v>
      </c>
      <c r="C76" s="31" t="e">
        <f>VLOOKUP($A76,'Source Data 1'!$4:$480,MATCH("Dist 0me",'Source Data 1'!$3:$3,0),FALSE)</f>
        <v>#N/A</v>
      </c>
      <c r="D76">
        <v>363</v>
      </c>
      <c r="F76" s="81">
        <v>9</v>
      </c>
      <c r="G76" t="s">
        <v>894</v>
      </c>
      <c r="H76" s="31">
        <f>VLOOKUP($A76,'Source Data 1'!$4:$480,MATCH("Total Pop",'Source Data 1'!$3:$3,0),FALSE)</f>
        <v>16670</v>
      </c>
      <c r="I76" s="31">
        <f>VLOOKUP($A76,'Source Data 1'!$4:$480,MATCH("Tot Op Exp LFE",'Source Data 1'!$3:$3,0),FALSE)</f>
        <v>262036</v>
      </c>
      <c r="J76" s="29">
        <f>I76/H76</f>
        <v>15.719016196760649</v>
      </c>
      <c r="K76" s="31">
        <f>VLOOKUP($A76,'Source Data 1'!$4:$480,MATCH("Tot Circ",'Source Data 1'!$3:$3,0),FALSE)</f>
        <v>93993</v>
      </c>
      <c r="L76" s="23">
        <f>K76/H76</f>
        <v>5.6384523095380921</v>
      </c>
      <c r="M76" s="31">
        <f>VLOOKUP($A76,'Source Data 1'!$4:$480,MATCH("Cat Itms End Curnt Rpt Per",'Source Data 1'!$3:$3,0),FALSE)</f>
        <v>44628</v>
      </c>
      <c r="N76" s="23">
        <f>M76/H76</f>
        <v>2.6771445710857829</v>
      </c>
      <c r="O76" s="23">
        <f>K76/M76</f>
        <v>2.1061441247647217</v>
      </c>
    </row>
    <row r="77" spans="1:15" outlineLevel="2" x14ac:dyDescent="0.2">
      <c r="A77">
        <v>904430393</v>
      </c>
      <c r="B77" t="s">
        <v>680</v>
      </c>
      <c r="C77" s="31" t="e">
        <f>VLOOKUP($A77,'Source Data 1'!$4:$480,MATCH("Dist 0me",'Source Data 1'!$3:$3,0),FALSE)</f>
        <v>#N/A</v>
      </c>
      <c r="D77">
        <v>322</v>
      </c>
      <c r="F77" s="81">
        <v>6</v>
      </c>
      <c r="G77" t="s">
        <v>682</v>
      </c>
      <c r="H77" s="31">
        <f>VLOOKUP($A77,'Source Data 1'!$4:$480,MATCH("Total Pop",'Source Data 1'!$3:$3,0),FALSE)</f>
        <v>15718</v>
      </c>
      <c r="I77" s="31">
        <f>VLOOKUP($A77,'Source Data 1'!$4:$480,MATCH("Tot Op Exp LFE",'Source Data 1'!$3:$3,0),FALSE)</f>
        <v>214624</v>
      </c>
      <c r="J77" s="29">
        <f t="shared" si="17"/>
        <v>13.654663443186156</v>
      </c>
      <c r="K77" s="31">
        <f>VLOOKUP($A77,'Source Data 1'!$4:$480,MATCH("Tot Circ",'Source Data 1'!$3:$3,0),FALSE)</f>
        <v>85738</v>
      </c>
      <c r="L77" s="23">
        <f t="shared" si="18"/>
        <v>5.4547652373075453</v>
      </c>
      <c r="M77" s="31">
        <f>VLOOKUP($A77,'Source Data 1'!$4:$480,MATCH("Cat Itms End Curnt Rpt Per",'Source Data 1'!$3:$3,0),FALSE)</f>
        <v>82978</v>
      </c>
      <c r="N77" s="23">
        <f t="shared" si="19"/>
        <v>5.2791703779106758</v>
      </c>
      <c r="O77" s="23">
        <f t="shared" si="20"/>
        <v>1.033261828436453</v>
      </c>
    </row>
    <row r="78" spans="1:15" outlineLevel="2" x14ac:dyDescent="0.2">
      <c r="A78">
        <v>920481113</v>
      </c>
      <c r="B78" t="s">
        <v>890</v>
      </c>
      <c r="C78" s="31" t="e">
        <f>VLOOKUP($A78,'Source Data 1'!$4:$480,MATCH("Dist 0me",'Source Data 1'!$3:$3,0),FALSE)</f>
        <v>#N/A</v>
      </c>
      <c r="D78">
        <v>364</v>
      </c>
      <c r="F78" s="81">
        <v>6</v>
      </c>
      <c r="G78" t="s">
        <v>895</v>
      </c>
      <c r="H78" s="31">
        <f>VLOOKUP($A78,'Source Data 1'!$4:$480,MATCH("Total Pop",'Source Data 1'!$3:$3,0),FALSE)</f>
        <v>15477</v>
      </c>
      <c r="I78" s="31">
        <f>VLOOKUP($A78,'Source Data 1'!$4:$480,MATCH("Tot Op Exp LFE",'Source Data 1'!$3:$3,0),FALSE)</f>
        <v>268901</v>
      </c>
      <c r="J78" s="29">
        <f t="shared" si="17"/>
        <v>17.374232732441687</v>
      </c>
      <c r="K78" s="31">
        <f>VLOOKUP($A78,'Source Data 1'!$4:$480,MATCH("Tot Circ",'Source Data 1'!$3:$3,0),FALSE)</f>
        <v>56453</v>
      </c>
      <c r="L78" s="23">
        <f t="shared" si="18"/>
        <v>3.647541513213155</v>
      </c>
      <c r="M78" s="31">
        <f>VLOOKUP($A78,'Source Data 1'!$4:$480,MATCH("Cat Itms End Curnt Rpt Per",'Source Data 1'!$3:$3,0),FALSE)</f>
        <v>51675</v>
      </c>
      <c r="N78" s="23">
        <f t="shared" si="19"/>
        <v>3.3388253537507269</v>
      </c>
      <c r="O78" s="23">
        <f t="shared" si="20"/>
        <v>1.0924625060474118</v>
      </c>
    </row>
    <row r="79" spans="1:15" outlineLevel="2" x14ac:dyDescent="0.2">
      <c r="A79">
        <v>920450575</v>
      </c>
      <c r="B79" t="s">
        <v>685</v>
      </c>
      <c r="C79" s="31" t="e">
        <f>VLOOKUP($A79,'Source Data 1'!$4:$480,MATCH("Dist 0me",'Source Data 1'!$3:$3,0),FALSE)</f>
        <v>#N/A</v>
      </c>
      <c r="D79">
        <v>328</v>
      </c>
      <c r="F79" s="81">
        <v>6</v>
      </c>
      <c r="G79" t="s">
        <v>687</v>
      </c>
      <c r="H79" s="31">
        <f>VLOOKUP($A79,'Source Data 1'!$4:$480,MATCH("Total Pop",'Source Data 1'!$3:$3,0),FALSE)</f>
        <v>15343</v>
      </c>
      <c r="I79" s="31">
        <f>VLOOKUP($A79,'Source Data 1'!$4:$480,MATCH("Tot Op Exp LFE",'Source Data 1'!$3:$3,0),FALSE)</f>
        <v>386560</v>
      </c>
      <c r="J79" s="29">
        <f t="shared" si="17"/>
        <v>25.194551261161443</v>
      </c>
      <c r="K79" s="31">
        <f>VLOOKUP($A79,'Source Data 1'!$4:$480,MATCH("Tot Circ",'Source Data 1'!$3:$3,0),FALSE)</f>
        <v>40184</v>
      </c>
      <c r="L79" s="23">
        <f t="shared" si="18"/>
        <v>2.6190445154141955</v>
      </c>
      <c r="M79" s="31">
        <f>VLOOKUP($A79,'Source Data 1'!$4:$480,MATCH("Cat Itms End Curnt Rpt Per",'Source Data 1'!$3:$3,0),FALSE)</f>
        <v>44219</v>
      </c>
      <c r="N79" s="23">
        <f t="shared" si="19"/>
        <v>2.8820308935670989</v>
      </c>
      <c r="O79" s="23">
        <f t="shared" si="20"/>
        <v>0.90874963251091156</v>
      </c>
    </row>
    <row r="80" spans="1:15" outlineLevel="2" x14ac:dyDescent="0.2">
      <c r="A80">
        <v>922091415</v>
      </c>
      <c r="B80" t="s">
        <v>78</v>
      </c>
      <c r="C80" s="31" t="e">
        <f>VLOOKUP($A80,'Source Data 1'!$4:$480,MATCH("Dist 0me",'Source Data 1'!$3:$3,0),FALSE)</f>
        <v>#N/A</v>
      </c>
      <c r="D80">
        <v>113</v>
      </c>
      <c r="F80" s="81">
        <v>6</v>
      </c>
      <c r="G80" t="s">
        <v>287</v>
      </c>
      <c r="H80" s="31">
        <f>VLOOKUP($A80,'Source Data 1'!$4:$480,MATCH("Total Pop",'Source Data 1'!$3:$3,0),FALSE)</f>
        <v>15152</v>
      </c>
      <c r="I80" s="31">
        <f>VLOOKUP($A80,'Source Data 1'!$4:$480,MATCH("Tot Op Exp LFE",'Source Data 1'!$3:$3,0),FALSE)</f>
        <v>630066</v>
      </c>
      <c r="J80" s="29">
        <f t="shared" si="17"/>
        <v>41.583025343189021</v>
      </c>
      <c r="K80" s="31">
        <f>VLOOKUP($A80,'Source Data 1'!$4:$480,MATCH("Tot Circ",'Source Data 1'!$3:$3,0),FALSE)</f>
        <v>120800</v>
      </c>
      <c r="L80" s="23">
        <f t="shared" si="18"/>
        <v>7.9725448785638857</v>
      </c>
      <c r="M80" s="31">
        <f>VLOOKUP($A80,'Source Data 1'!$4:$480,MATCH("Cat Itms End Curnt Rpt Per",'Source Data 1'!$3:$3,0),FALSE)</f>
        <v>60375</v>
      </c>
      <c r="N80" s="23">
        <f t="shared" si="19"/>
        <v>3.9846224920802533</v>
      </c>
      <c r="O80" s="23">
        <f t="shared" si="20"/>
        <v>2.0008281573498965</v>
      </c>
    </row>
    <row r="81" spans="1:15" outlineLevel="2" x14ac:dyDescent="0.2">
      <c r="A81">
        <v>901260063</v>
      </c>
      <c r="B81" t="s">
        <v>373</v>
      </c>
      <c r="C81" s="31" t="e">
        <f>VLOOKUP($A81,'Source Data 1'!$4:$480,MATCH("Dist 0me",'Source Data 1'!$3:$3,0),FALSE)</f>
        <v>#N/A</v>
      </c>
      <c r="D81">
        <v>231</v>
      </c>
      <c r="F81" s="81">
        <v>6</v>
      </c>
      <c r="G81" t="s">
        <v>374</v>
      </c>
      <c r="H81" s="31">
        <f>VLOOKUP($A81,'Source Data 1'!$4:$480,MATCH("Total Pop",'Source Data 1'!$3:$3,0),FALSE)</f>
        <v>15055</v>
      </c>
      <c r="I81" s="31">
        <f>VLOOKUP($A81,'Source Data 1'!$4:$480,MATCH("Tot Op Exp LFE",'Source Data 1'!$3:$3,0),FALSE)</f>
        <v>85664</v>
      </c>
      <c r="J81" s="29">
        <f t="shared" si="17"/>
        <v>5.690069744271006</v>
      </c>
      <c r="K81" s="31">
        <f>VLOOKUP($A81,'Source Data 1'!$4:$480,MATCH("Tot Circ",'Source Data 1'!$3:$3,0),FALSE)</f>
        <v>10775</v>
      </c>
      <c r="L81" s="23">
        <f t="shared" si="18"/>
        <v>0.71570906675523083</v>
      </c>
      <c r="M81" s="31">
        <f>VLOOKUP($A81,'Source Data 1'!$4:$480,MATCH("Cat Itms End Curnt Rpt Per",'Source Data 1'!$3:$3,0),FALSE)</f>
        <v>17732</v>
      </c>
      <c r="N81" s="23">
        <f t="shared" si="19"/>
        <v>1.177814679508469</v>
      </c>
      <c r="O81" s="23">
        <f t="shared" si="20"/>
        <v>0.60765847056169642</v>
      </c>
    </row>
    <row r="82" spans="1:15" outlineLevel="2" x14ac:dyDescent="0.2">
      <c r="C82" s="31"/>
      <c r="E82" s="81"/>
      <c r="F82" s="81"/>
      <c r="H82" s="31"/>
      <c r="I82" s="31"/>
      <c r="K82" s="31"/>
      <c r="L82" s="82"/>
      <c r="M82" s="31"/>
      <c r="N82" s="82"/>
      <c r="O82" s="82"/>
    </row>
    <row r="83" spans="1:15" outlineLevel="1" x14ac:dyDescent="0.2">
      <c r="C83" s="31"/>
      <c r="E83" s="81"/>
      <c r="F83" s="83" t="s">
        <v>943</v>
      </c>
      <c r="G83" s="12" t="s">
        <v>763</v>
      </c>
      <c r="H83" s="31">
        <f t="shared" ref="H83:O83" si="21">SUBTOTAL(1,H67:H81)</f>
        <v>17150.266666666666</v>
      </c>
      <c r="I83" s="31">
        <f t="shared" si="21"/>
        <v>350599.4</v>
      </c>
      <c r="J83" s="29">
        <f t="shared" si="21"/>
        <v>20.348645458698595</v>
      </c>
      <c r="K83" s="31">
        <f t="shared" si="21"/>
        <v>75501.2</v>
      </c>
      <c r="L83" s="82">
        <f t="shared" si="21"/>
        <v>4.3778789827248454</v>
      </c>
      <c r="M83" s="31">
        <f t="shared" si="21"/>
        <v>46743.199999999997</v>
      </c>
      <c r="N83" s="82">
        <f t="shared" si="21"/>
        <v>2.7571908453989171</v>
      </c>
      <c r="O83" s="82">
        <f t="shared" si="21"/>
        <v>1.5888364289224906</v>
      </c>
    </row>
    <row r="84" spans="1:15" outlineLevel="1" x14ac:dyDescent="0.2">
      <c r="C84" s="31"/>
      <c r="E84" s="81"/>
      <c r="F84" s="83"/>
      <c r="H84" s="31"/>
      <c r="I84" s="31"/>
      <c r="K84" s="31"/>
      <c r="L84" s="82"/>
      <c r="M84" s="31"/>
      <c r="N84" s="82"/>
      <c r="O84" s="82"/>
    </row>
    <row r="85" spans="1:15" outlineLevel="2" x14ac:dyDescent="0.2">
      <c r="A85">
        <v>911290213</v>
      </c>
      <c r="B85" t="s">
        <v>610</v>
      </c>
      <c r="C85" s="31" t="e">
        <f>VLOOKUP($A85,'Source Data 1'!$4:$480,MATCH("Dist 0me",'Source Data 1'!$3:$3,0),FALSE)</f>
        <v>#N/A</v>
      </c>
      <c r="D85">
        <v>240</v>
      </c>
      <c r="F85" s="1">
        <v>7</v>
      </c>
      <c r="G85" t="s">
        <v>567</v>
      </c>
      <c r="H85" s="31">
        <f>VLOOKUP($A85,'Source Data 1'!$4:$480,MATCH("Total Pop",'Source Data 1'!$3:$3,0),FALSE)</f>
        <v>14845</v>
      </c>
      <c r="I85" s="31">
        <f>VLOOKUP($A85,'Source Data 1'!$4:$480,MATCH("Tot Op Exp LFE",'Source Data 1'!$3:$3,0),FALSE)</f>
        <v>296205</v>
      </c>
      <c r="J85" s="29">
        <f t="shared" ref="J85:J102" si="22">I85/H85</f>
        <v>19.953182889861907</v>
      </c>
      <c r="K85" s="31">
        <f>VLOOKUP($A85,'Source Data 1'!$4:$480,MATCH("Tot Circ",'Source Data 1'!$3:$3,0),FALSE)</f>
        <v>80063</v>
      </c>
      <c r="L85" s="23">
        <f t="shared" ref="L85:L102" si="23">K85/H85</f>
        <v>5.3932637251599864</v>
      </c>
      <c r="M85" s="31">
        <f>VLOOKUP($A85,'Source Data 1'!$4:$480,MATCH("Cat Itms End Curnt Rpt Per",'Source Data 1'!$3:$3,0),FALSE)</f>
        <v>68971</v>
      </c>
      <c r="N85" s="23">
        <f t="shared" ref="N85:N102" si="24">M85/H85</f>
        <v>4.6460761199056924</v>
      </c>
      <c r="O85" s="23">
        <f t="shared" ref="O85:O102" si="25">K85/M85</f>
        <v>1.1608212147134302</v>
      </c>
    </row>
    <row r="86" spans="1:15" outlineLevel="2" x14ac:dyDescent="0.2">
      <c r="A86">
        <v>916190123</v>
      </c>
      <c r="B86" t="s">
        <v>521</v>
      </c>
      <c r="C86" s="31" t="e">
        <f>VLOOKUP($A86,'Source Data 1'!$4:$480,MATCH("Dist 0me",'Source Data 1'!$3:$3,0),FALSE)</f>
        <v>#N/A</v>
      </c>
      <c r="D86">
        <v>169</v>
      </c>
      <c r="F86" s="81">
        <v>7</v>
      </c>
      <c r="G86" t="s">
        <v>912</v>
      </c>
      <c r="H86" s="31">
        <f>VLOOKUP($A86,'Source Data 1'!$4:$480,MATCH("Total Pop",'Source Data 1'!$3:$3,0),FALSE)</f>
        <v>14153</v>
      </c>
      <c r="I86" s="31">
        <f>VLOOKUP($A86,'Source Data 1'!$4:$480,MATCH("Tot Op Exp LFE",'Source Data 1'!$3:$3,0),FALSE)</f>
        <v>361832</v>
      </c>
      <c r="J86" s="29">
        <f t="shared" si="22"/>
        <v>25.565745778280224</v>
      </c>
      <c r="K86" s="31">
        <f>VLOOKUP($A86,'Source Data 1'!$4:$480,MATCH("Tot Circ",'Source Data 1'!$3:$3,0),FALSE)</f>
        <v>61860</v>
      </c>
      <c r="L86" s="23">
        <f t="shared" si="23"/>
        <v>4.3708047763725002</v>
      </c>
      <c r="M86" s="31">
        <f>VLOOKUP($A86,'Source Data 1'!$4:$480,MATCH("Cat Itms End Curnt Rpt Per",'Source Data 1'!$3:$3,0),FALSE)</f>
        <v>34021</v>
      </c>
      <c r="N86" s="23">
        <f t="shared" si="24"/>
        <v>2.4038013142090016</v>
      </c>
      <c r="O86" s="23">
        <f t="shared" si="25"/>
        <v>1.8182887040357427</v>
      </c>
    </row>
    <row r="87" spans="1:15" outlineLevel="2" x14ac:dyDescent="0.2">
      <c r="A87">
        <v>921130543</v>
      </c>
      <c r="B87" t="s">
        <v>669</v>
      </c>
      <c r="C87" s="31" t="e">
        <f>VLOOKUP($A87,'Source Data 1'!$4:$480,MATCH("Dist 0me",'Source Data 1'!$3:$3,0),FALSE)</f>
        <v>#N/A</v>
      </c>
      <c r="D87">
        <v>139</v>
      </c>
      <c r="F87" s="81">
        <v>7</v>
      </c>
      <c r="G87" t="s">
        <v>672</v>
      </c>
      <c r="H87" s="31">
        <f>VLOOKUP($A87,'Source Data 1'!$4:$480,MATCH("Total Pop",'Source Data 1'!$3:$3,0),FALSE)</f>
        <v>14056</v>
      </c>
      <c r="I87" s="31">
        <f>VLOOKUP($A87,'Source Data 1'!$4:$480,MATCH("Tot Op Exp LFE",'Source Data 1'!$3:$3,0),FALSE)</f>
        <v>189897</v>
      </c>
      <c r="J87" s="29">
        <f t="shared" si="22"/>
        <v>13.510031303357996</v>
      </c>
      <c r="K87" s="31">
        <f>VLOOKUP($A87,'Source Data 1'!$4:$480,MATCH("Tot Circ",'Source Data 1'!$3:$3,0),FALSE)</f>
        <v>44521</v>
      </c>
      <c r="L87" s="23">
        <f t="shared" si="23"/>
        <v>3.1674018212862833</v>
      </c>
      <c r="M87" s="31">
        <f>VLOOKUP($A87,'Source Data 1'!$4:$480,MATCH("Cat Itms End Curnt Rpt Per",'Source Data 1'!$3:$3,0),FALSE)</f>
        <v>37548</v>
      </c>
      <c r="N87" s="23">
        <f t="shared" si="24"/>
        <v>2.6713147410358564</v>
      </c>
      <c r="O87" s="23">
        <f t="shared" si="25"/>
        <v>1.1857089591988921</v>
      </c>
    </row>
    <row r="88" spans="1:15" outlineLevel="2" x14ac:dyDescent="0.2">
      <c r="A88">
        <v>906610512</v>
      </c>
      <c r="B88" t="s">
        <v>456</v>
      </c>
      <c r="C88" s="31" t="e">
        <f>VLOOKUP($A88,'Source Data 1'!$4:$480,MATCH("Dist 0me",'Source Data 1'!$3:$3,0),FALSE)</f>
        <v>#N/A</v>
      </c>
      <c r="D88">
        <v>421</v>
      </c>
      <c r="F88" s="81">
        <v>7</v>
      </c>
      <c r="G88" t="s">
        <v>730</v>
      </c>
      <c r="H88" s="31">
        <f>VLOOKUP($A88,'Source Data 1'!$4:$480,MATCH("Total Pop",'Source Data 1'!$3:$3,0),FALSE)</f>
        <v>14038</v>
      </c>
      <c r="I88" s="31">
        <f>VLOOKUP($A88,'Source Data 1'!$4:$480,MATCH("Tot Op Exp LFE",'Source Data 1'!$3:$3,0),FALSE)</f>
        <v>444182</v>
      </c>
      <c r="J88" s="29">
        <f t="shared" si="22"/>
        <v>31.641401909103863</v>
      </c>
      <c r="K88" s="31">
        <f>VLOOKUP($A88,'Source Data 1'!$4:$480,MATCH("Tot Circ",'Source Data 1'!$3:$3,0),FALSE)</f>
        <v>102991</v>
      </c>
      <c r="L88" s="23">
        <f t="shared" si="23"/>
        <v>7.3365864083202732</v>
      </c>
      <c r="M88" s="31">
        <f>VLOOKUP($A88,'Source Data 1'!$4:$480,MATCH("Cat Itms End Curnt Rpt Per",'Source Data 1'!$3:$3,0),FALSE)</f>
        <v>140378</v>
      </c>
      <c r="N88" s="23">
        <f t="shared" si="24"/>
        <v>9.9998575295626164</v>
      </c>
      <c r="O88" s="23">
        <f t="shared" si="25"/>
        <v>0.73366909344769127</v>
      </c>
    </row>
    <row r="89" spans="1:15" outlineLevel="2" x14ac:dyDescent="0.2">
      <c r="A89">
        <v>909240393</v>
      </c>
      <c r="B89" t="s">
        <v>172</v>
      </c>
      <c r="C89" s="31" t="e">
        <f>VLOOKUP($A89,'Source Data 1'!$4:$480,MATCH("Dist 0me",'Source Data 1'!$3:$3,0),FALSE)</f>
        <v>#N/A</v>
      </c>
      <c r="D89">
        <v>222</v>
      </c>
      <c r="F89" s="81">
        <v>7</v>
      </c>
      <c r="G89" t="s">
        <v>175</v>
      </c>
      <c r="H89" s="31">
        <f>VLOOKUP($A89,'Source Data 1'!$4:$480,MATCH("Total Pop",'Source Data 1'!$3:$3,0),FALSE)</f>
        <v>13070</v>
      </c>
      <c r="I89" s="31">
        <f>VLOOKUP($A89,'Source Data 1'!$4:$480,MATCH("Tot Op Exp LFE",'Source Data 1'!$3:$3,0),FALSE)</f>
        <v>244750</v>
      </c>
      <c r="J89" s="29">
        <f t="shared" si="22"/>
        <v>18.726090283091047</v>
      </c>
      <c r="K89" s="31">
        <f>VLOOKUP($A89,'Source Data 1'!$4:$480,MATCH("Tot Circ",'Source Data 1'!$3:$3,0),FALSE)</f>
        <v>75303</v>
      </c>
      <c r="L89" s="23">
        <f t="shared" si="23"/>
        <v>5.7615149196633508</v>
      </c>
      <c r="M89" s="31">
        <f>VLOOKUP($A89,'Source Data 1'!$4:$480,MATCH("Cat Itms End Curnt Rpt Per",'Source Data 1'!$3:$3,0),FALSE)</f>
        <v>50503</v>
      </c>
      <c r="N89" s="23">
        <f t="shared" si="24"/>
        <v>3.8640397857689366</v>
      </c>
      <c r="O89" s="23">
        <f t="shared" si="25"/>
        <v>1.4910599370334436</v>
      </c>
    </row>
    <row r="90" spans="1:15" outlineLevel="2" x14ac:dyDescent="0.2">
      <c r="A90">
        <v>923460694</v>
      </c>
      <c r="B90" t="s">
        <v>162</v>
      </c>
      <c r="C90" s="31" t="e">
        <f>VLOOKUP($A90,'Source Data 1'!$4:$480,MATCH("Dist 0me",'Source Data 1'!$3:$3,0),FALSE)</f>
        <v>#N/A</v>
      </c>
      <c r="D90">
        <v>346</v>
      </c>
      <c r="F90" s="81">
        <v>7</v>
      </c>
      <c r="G90" t="s">
        <v>784</v>
      </c>
      <c r="H90" s="31">
        <f>VLOOKUP($A90,'Source Data 1'!$4:$480,MATCH("Total Pop",'Source Data 1'!$3:$3,0),FALSE)</f>
        <v>12982</v>
      </c>
      <c r="I90" s="31">
        <f>VLOOKUP($A90,'Source Data 1'!$4:$480,MATCH("Tot Op Exp LFE",'Source Data 1'!$3:$3,0),FALSE)</f>
        <v>628866</v>
      </c>
      <c r="J90" s="29">
        <f t="shared" si="22"/>
        <v>48.441380372823907</v>
      </c>
      <c r="K90" s="31">
        <f>VLOOKUP($A90,'Source Data 1'!$4:$480,MATCH("Tot Circ",'Source Data 1'!$3:$3,0),FALSE)</f>
        <v>157176</v>
      </c>
      <c r="L90" s="23">
        <f t="shared" si="23"/>
        <v>12.107225389000154</v>
      </c>
      <c r="M90" s="31">
        <f>VLOOKUP($A90,'Source Data 1'!$4:$480,MATCH("Cat Itms End Curnt Rpt Per",'Source Data 1'!$3:$3,0),FALSE)</f>
        <v>72765</v>
      </c>
      <c r="N90" s="23">
        <f t="shared" si="24"/>
        <v>5.6050685564627942</v>
      </c>
      <c r="O90" s="23">
        <f t="shared" si="25"/>
        <v>2.1600494743351888</v>
      </c>
    </row>
    <row r="91" spans="1:15" outlineLevel="2" x14ac:dyDescent="0.2">
      <c r="A91">
        <v>921390513</v>
      </c>
      <c r="B91" t="s">
        <v>618</v>
      </c>
      <c r="C91" s="31" t="e">
        <f>VLOOKUP($A91,'Source Data 1'!$4:$480,MATCH("Dist 0me",'Source Data 1'!$3:$3,0),FALSE)</f>
        <v>#N/A</v>
      </c>
      <c r="D91">
        <v>296</v>
      </c>
      <c r="F91" s="81">
        <v>7</v>
      </c>
      <c r="G91" t="s">
        <v>772</v>
      </c>
      <c r="H91" s="31">
        <f>VLOOKUP($A91,'Source Data 1'!$4:$480,MATCH("Total Pop",'Source Data 1'!$3:$3,0),FALSE)</f>
        <v>12926</v>
      </c>
      <c r="I91" s="31">
        <f>VLOOKUP($A91,'Source Data 1'!$4:$480,MATCH("Tot Op Exp LFE",'Source Data 1'!$3:$3,0),FALSE)</f>
        <v>109375</v>
      </c>
      <c r="J91" s="29">
        <f t="shared" si="22"/>
        <v>8.4616277270617353</v>
      </c>
      <c r="K91" s="31">
        <f>VLOOKUP($A91,'Source Data 1'!$4:$480,MATCH("Tot Circ",'Source Data 1'!$3:$3,0),FALSE)</f>
        <v>14085</v>
      </c>
      <c r="L91" s="23">
        <f t="shared" si="23"/>
        <v>1.0896642426117902</v>
      </c>
      <c r="M91" s="31">
        <f>VLOOKUP($A91,'Source Data 1'!$4:$480,MATCH("Cat Itms End Curnt Rpt Per",'Source Data 1'!$3:$3,0),FALSE)</f>
        <v>34309</v>
      </c>
      <c r="N91" s="23">
        <f t="shared" si="24"/>
        <v>2.6542627262881013</v>
      </c>
      <c r="O91" s="23">
        <f t="shared" si="25"/>
        <v>0.41053367920953687</v>
      </c>
    </row>
    <row r="92" spans="1:15" outlineLevel="2" x14ac:dyDescent="0.2">
      <c r="A92">
        <v>916490483</v>
      </c>
      <c r="B92" t="s">
        <v>898</v>
      </c>
      <c r="C92" s="31" t="e">
        <f>VLOOKUP($A92,'Source Data 1'!$4:$480,MATCH("Dist 0me",'Source Data 1'!$3:$3,0),FALSE)</f>
        <v>#N/A</v>
      </c>
      <c r="D92">
        <v>370</v>
      </c>
      <c r="F92" s="81">
        <v>7</v>
      </c>
      <c r="G92" t="s">
        <v>901</v>
      </c>
      <c r="H92" s="31">
        <f>VLOOKUP($A92,'Source Data 1'!$4:$480,MATCH("Total Pop",'Source Data 1'!$3:$3,0),FALSE)</f>
        <v>12577</v>
      </c>
      <c r="I92" s="31">
        <f>VLOOKUP($A92,'Source Data 1'!$4:$480,MATCH("Tot Op Exp LFE",'Source Data 1'!$3:$3,0),FALSE)</f>
        <v>164720</v>
      </c>
      <c r="J92" s="29">
        <f t="shared" si="22"/>
        <v>13.096922954599666</v>
      </c>
      <c r="K92" s="31">
        <f>VLOOKUP($A92,'Source Data 1'!$4:$480,MATCH("Tot Circ",'Source Data 1'!$3:$3,0),FALSE)</f>
        <v>65766</v>
      </c>
      <c r="L92" s="23">
        <f t="shared" si="23"/>
        <v>5.2290689353581934</v>
      </c>
      <c r="M92" s="31">
        <f>VLOOKUP($A92,'Source Data 1'!$4:$480,MATCH("Cat Itms End Curnt Rpt Per",'Source Data 1'!$3:$3,0),FALSE)</f>
        <v>60219</v>
      </c>
      <c r="N92" s="23">
        <f t="shared" si="24"/>
        <v>4.7880257613103288</v>
      </c>
      <c r="O92" s="23">
        <f t="shared" si="25"/>
        <v>1.0921137846858964</v>
      </c>
    </row>
    <row r="93" spans="1:15" outlineLevel="2" x14ac:dyDescent="0.2">
      <c r="A93">
        <v>916490453</v>
      </c>
      <c r="B93" t="s">
        <v>898</v>
      </c>
      <c r="C93" s="31" t="e">
        <f>VLOOKUP($A93,'Source Data 1'!$4:$480,MATCH("Dist 0me",'Source Data 1'!$3:$3,0),FALSE)</f>
        <v>#N/A</v>
      </c>
      <c r="D93">
        <v>368</v>
      </c>
      <c r="F93" s="81">
        <v>7</v>
      </c>
      <c r="G93" t="s">
        <v>899</v>
      </c>
      <c r="H93" s="31">
        <f>VLOOKUP($A93,'Source Data 1'!$4:$480,MATCH("Total Pop",'Source Data 1'!$3:$3,0),FALSE)</f>
        <v>12143</v>
      </c>
      <c r="I93" s="31">
        <f>VLOOKUP($A93,'Source Data 1'!$4:$480,MATCH("Tot Op Exp LFE",'Source Data 1'!$3:$3,0),FALSE)</f>
        <v>180144</v>
      </c>
      <c r="J93" s="29">
        <f t="shared" si="22"/>
        <v>14.835213703368195</v>
      </c>
      <c r="K93" s="31">
        <f>VLOOKUP($A93,'Source Data 1'!$4:$480,MATCH("Tot Circ",'Source Data 1'!$3:$3,0),FALSE)</f>
        <v>38252</v>
      </c>
      <c r="L93" s="23">
        <f t="shared" si="23"/>
        <v>3.1501276455571112</v>
      </c>
      <c r="M93" s="31">
        <f>VLOOKUP($A93,'Source Data 1'!$4:$480,MATCH("Cat Itms End Curnt Rpt Per",'Source Data 1'!$3:$3,0),FALSE)</f>
        <v>17137</v>
      </c>
      <c r="N93" s="23">
        <f t="shared" si="24"/>
        <v>1.4112657498147081</v>
      </c>
      <c r="O93" s="23">
        <f t="shared" si="25"/>
        <v>2.2321293108478728</v>
      </c>
    </row>
    <row r="94" spans="1:15" outlineLevel="2" x14ac:dyDescent="0.2">
      <c r="A94">
        <v>905250152</v>
      </c>
      <c r="B94" t="s">
        <v>177</v>
      </c>
      <c r="C94" s="31" t="e">
        <f>VLOOKUP($A94,'Source Data 1'!$4:$480,MATCH("Dist 0me",'Source Data 1'!$3:$3,0),FALSE)</f>
        <v>#N/A</v>
      </c>
      <c r="D94">
        <v>225</v>
      </c>
      <c r="F94" s="81">
        <v>7</v>
      </c>
      <c r="G94" t="s">
        <v>179</v>
      </c>
      <c r="H94" s="31">
        <f>VLOOKUP($A94,'Source Data 1'!$4:$480,MATCH("Total Pop",'Source Data 1'!$3:$3,0),FALSE)</f>
        <v>11963</v>
      </c>
      <c r="I94" s="31">
        <f>VLOOKUP($A94,'Source Data 1'!$4:$480,MATCH("Tot Op Exp LFE",'Source Data 1'!$3:$3,0),FALSE)</f>
        <v>317846</v>
      </c>
      <c r="J94" s="29">
        <f t="shared" si="22"/>
        <v>26.569088021399313</v>
      </c>
      <c r="K94" s="31">
        <f>VLOOKUP($A94,'Source Data 1'!$4:$480,MATCH("Tot Circ",'Source Data 1'!$3:$3,0),FALSE)</f>
        <v>75847</v>
      </c>
      <c r="L94" s="23">
        <f t="shared" si="23"/>
        <v>6.3401320738945079</v>
      </c>
      <c r="M94" s="31">
        <f>VLOOKUP($A94,'Source Data 1'!$4:$480,MATCH("Cat Itms End Curnt Rpt Per",'Source Data 1'!$3:$3,0),FALSE)</f>
        <v>74303</v>
      </c>
      <c r="N94" s="23">
        <f t="shared" si="24"/>
        <v>6.2110674579954859</v>
      </c>
      <c r="O94" s="23">
        <f t="shared" si="25"/>
        <v>1.020779780089633</v>
      </c>
    </row>
    <row r="95" spans="1:15" outlineLevel="2" x14ac:dyDescent="0.2">
      <c r="A95">
        <v>929540783</v>
      </c>
      <c r="B95" t="s">
        <v>630</v>
      </c>
      <c r="C95" s="31" t="e">
        <f>VLOOKUP($A95,'Source Data 1'!$4:$480,MATCH("Dist 0me",'Source Data 1'!$3:$3,0),FALSE)</f>
        <v>#N/A</v>
      </c>
      <c r="D95">
        <v>396</v>
      </c>
      <c r="F95" s="81">
        <v>7</v>
      </c>
      <c r="G95" t="s">
        <v>418</v>
      </c>
      <c r="H95" s="31">
        <f>VLOOKUP($A95,'Source Data 1'!$4:$480,MATCH("Total Pop",'Source Data 1'!$3:$3,0),FALSE)</f>
        <v>10987</v>
      </c>
      <c r="I95" s="31">
        <f>VLOOKUP($A95,'Source Data 1'!$4:$480,MATCH("Tot Op Exp LFE",'Source Data 1'!$3:$3,0),FALSE)</f>
        <v>71449</v>
      </c>
      <c r="J95" s="29">
        <f t="shared" si="22"/>
        <v>6.5030490579776101</v>
      </c>
      <c r="K95" s="31">
        <f>VLOOKUP($A95,'Source Data 1'!$4:$480,MATCH("Tot Circ",'Source Data 1'!$3:$3,0),FALSE)</f>
        <v>5416</v>
      </c>
      <c r="L95" s="23">
        <f t="shared" si="23"/>
        <v>0.49294620915627557</v>
      </c>
      <c r="M95" s="31">
        <f>VLOOKUP($A95,'Source Data 1'!$4:$480,MATCH("Cat Itms End Curnt Rpt Per",'Source Data 1'!$3:$3,0),FALSE)</f>
        <v>20202</v>
      </c>
      <c r="N95" s="23">
        <f t="shared" si="24"/>
        <v>1.8387184854828433</v>
      </c>
      <c r="O95" s="23">
        <f t="shared" si="25"/>
        <v>0.2680922680922681</v>
      </c>
    </row>
    <row r="96" spans="1:15" outlineLevel="2" x14ac:dyDescent="0.2">
      <c r="A96">
        <v>921390093</v>
      </c>
      <c r="B96" t="s">
        <v>618</v>
      </c>
      <c r="C96" s="31" t="e">
        <f>VLOOKUP($A96,'Source Data 1'!$4:$480,MATCH("Dist 0me",'Source Data 1'!$3:$3,0),FALSE)</f>
        <v>#N/A</v>
      </c>
      <c r="D96">
        <v>295</v>
      </c>
      <c r="F96" s="81">
        <v>7</v>
      </c>
      <c r="G96" t="s">
        <v>771</v>
      </c>
      <c r="H96" s="31">
        <f>VLOOKUP($A96,'Source Data 1'!$4:$480,MATCH("Total Pop",'Source Data 1'!$3:$3,0),FALSE)</f>
        <v>10856</v>
      </c>
      <c r="I96" s="31">
        <f>VLOOKUP($A96,'Source Data 1'!$4:$480,MATCH("Tot Op Exp LFE",'Source Data 1'!$3:$3,0),FALSE)</f>
        <v>105183</v>
      </c>
      <c r="J96" s="29">
        <f t="shared" si="22"/>
        <v>9.6889277818717758</v>
      </c>
      <c r="K96" s="31">
        <f>VLOOKUP($A96,'Source Data 1'!$4:$480,MATCH("Tot Circ",'Source Data 1'!$3:$3,0),FALSE)</f>
        <v>5469</v>
      </c>
      <c r="L96" s="23">
        <f t="shared" si="23"/>
        <v>0.50377671333824614</v>
      </c>
      <c r="M96" s="31">
        <f>VLOOKUP($A96,'Source Data 1'!$4:$480,MATCH("Cat Itms End Curnt Rpt Per",'Source Data 1'!$3:$3,0),FALSE)</f>
        <v>21875</v>
      </c>
      <c r="N96" s="23">
        <f t="shared" si="24"/>
        <v>2.0150147383935151</v>
      </c>
      <c r="O96" s="23">
        <f t="shared" si="25"/>
        <v>0.25001142857142855</v>
      </c>
    </row>
    <row r="97" spans="1:15" outlineLevel="2" x14ac:dyDescent="0.2">
      <c r="A97">
        <v>904430693</v>
      </c>
      <c r="B97" t="s">
        <v>680</v>
      </c>
      <c r="C97" s="31" t="e">
        <f>VLOOKUP($A97,'Source Data 1'!$4:$480,MATCH("Dist 0me",'Source Data 1'!$3:$3,0),FALSE)</f>
        <v>#N/A</v>
      </c>
      <c r="D97">
        <v>323</v>
      </c>
      <c r="F97" s="81">
        <v>7</v>
      </c>
      <c r="G97" t="s">
        <v>683</v>
      </c>
      <c r="H97" s="31">
        <f>VLOOKUP($A97,'Source Data 1'!$4:$480,MATCH("Total Pop",'Source Data 1'!$3:$3,0),FALSE)</f>
        <v>10752</v>
      </c>
      <c r="I97" s="31">
        <f>VLOOKUP($A97,'Source Data 1'!$4:$480,MATCH("Tot Op Exp LFE",'Source Data 1'!$3:$3,0),FALSE)</f>
        <v>121355</v>
      </c>
      <c r="J97" s="29">
        <f t="shared" si="22"/>
        <v>11.286737351190476</v>
      </c>
      <c r="K97" s="31">
        <f>VLOOKUP($A97,'Source Data 1'!$4:$480,MATCH("Tot Circ",'Source Data 1'!$3:$3,0),FALSE)</f>
        <v>34763</v>
      </c>
      <c r="L97" s="23">
        <f t="shared" si="23"/>
        <v>3.2331659226190474</v>
      </c>
      <c r="M97" s="31">
        <f>VLOOKUP($A97,'Source Data 1'!$4:$480,MATCH("Cat Itms End Curnt Rpt Per",'Source Data 1'!$3:$3,0),FALSE)</f>
        <v>29559</v>
      </c>
      <c r="N97" s="23">
        <f t="shared" si="24"/>
        <v>2.7491629464285716</v>
      </c>
      <c r="O97" s="23">
        <f t="shared" si="25"/>
        <v>1.1760546703203762</v>
      </c>
    </row>
    <row r="98" spans="1:15" outlineLevel="2" x14ac:dyDescent="0.2">
      <c r="A98">
        <v>904430363</v>
      </c>
      <c r="B98" t="s">
        <v>680</v>
      </c>
      <c r="C98" s="31" t="e">
        <f>VLOOKUP($A98,'Source Data 1'!$4:$480,MATCH("Dist 0me",'Source Data 1'!$3:$3,0),FALSE)</f>
        <v>#N/A</v>
      </c>
      <c r="D98">
        <v>321</v>
      </c>
      <c r="F98" s="81">
        <v>7</v>
      </c>
      <c r="G98" t="s">
        <v>681</v>
      </c>
      <c r="H98" s="31">
        <f>VLOOKUP($A98,'Source Data 1'!$4:$480,MATCH("Total Pop",'Source Data 1'!$3:$3,0),FALSE)</f>
        <v>10631</v>
      </c>
      <c r="I98" s="31">
        <f>VLOOKUP($A98,'Source Data 1'!$4:$480,MATCH("Tot Op Exp LFE",'Source Data 1'!$3:$3,0),FALSE)</f>
        <v>330779</v>
      </c>
      <c r="J98" s="29">
        <f t="shared" si="22"/>
        <v>31.114570595428464</v>
      </c>
      <c r="K98" s="31">
        <f>VLOOKUP($A98,'Source Data 1'!$4:$480,MATCH("Tot Circ",'Source Data 1'!$3:$3,0),FALSE)</f>
        <v>49317</v>
      </c>
      <c r="L98" s="23">
        <f t="shared" si="23"/>
        <v>4.6389803405135925</v>
      </c>
      <c r="M98" s="31">
        <f>VLOOKUP($A98,'Source Data 1'!$4:$480,MATCH("Cat Itms End Curnt Rpt Per",'Source Data 1'!$3:$3,0),FALSE)</f>
        <v>48849</v>
      </c>
      <c r="N98" s="23">
        <f t="shared" si="24"/>
        <v>4.5949581412849216</v>
      </c>
      <c r="O98" s="23">
        <f t="shared" si="25"/>
        <v>1.0095805441257752</v>
      </c>
    </row>
    <row r="99" spans="1:15" outlineLevel="2" x14ac:dyDescent="0.2">
      <c r="A99">
        <v>905250845</v>
      </c>
      <c r="B99" t="s">
        <v>177</v>
      </c>
      <c r="C99" s="31" t="e">
        <f>VLOOKUP($A99,'Source Data 1'!$4:$480,MATCH("Dist 0me",'Source Data 1'!$3:$3,0),FALSE)</f>
        <v>#N/A</v>
      </c>
      <c r="D99">
        <v>227</v>
      </c>
      <c r="F99" s="81">
        <v>7</v>
      </c>
      <c r="G99" t="s">
        <v>403</v>
      </c>
      <c r="H99" s="31">
        <f>VLOOKUP($A99,'Source Data 1'!$4:$480,MATCH("Total Pop",'Source Data 1'!$3:$3,0),FALSE)</f>
        <v>10609</v>
      </c>
      <c r="I99" s="31">
        <f>VLOOKUP($A99,'Source Data 1'!$4:$480,MATCH("Tot Op Exp LFE",'Source Data 1'!$3:$3,0),FALSE)</f>
        <v>234796</v>
      </c>
      <c r="J99" s="29">
        <f t="shared" si="22"/>
        <v>22.131774908096897</v>
      </c>
      <c r="K99" s="31">
        <f>VLOOKUP($A99,'Source Data 1'!$4:$480,MATCH("Tot Circ",'Source Data 1'!$3:$3,0),FALSE)</f>
        <v>67528</v>
      </c>
      <c r="L99" s="23">
        <f t="shared" si="23"/>
        <v>6.365161655198416</v>
      </c>
      <c r="M99" s="31">
        <f>VLOOKUP($A99,'Source Data 1'!$4:$480,MATCH("Cat Itms End Curnt Rpt Per",'Source Data 1'!$3:$3,0),FALSE)</f>
        <v>40291</v>
      </c>
      <c r="N99" s="23">
        <f t="shared" si="24"/>
        <v>3.7978131774908097</v>
      </c>
      <c r="O99" s="23">
        <f t="shared" si="25"/>
        <v>1.6760070487205578</v>
      </c>
    </row>
    <row r="100" spans="1:15" outlineLevel="2" x14ac:dyDescent="0.2">
      <c r="A100">
        <v>914062223</v>
      </c>
      <c r="B100" t="s">
        <v>11</v>
      </c>
      <c r="C100" s="31" t="e">
        <f>VLOOKUP($A100,'Source Data 1'!$4:$480,MATCH("Dist 0me",'Source Data 1'!$3:$3,0),FALSE)</f>
        <v>#N/A</v>
      </c>
      <c r="D100">
        <v>86</v>
      </c>
      <c r="F100" s="81">
        <v>7</v>
      </c>
      <c r="G100" t="s">
        <v>274</v>
      </c>
      <c r="H100" s="31">
        <f>VLOOKUP($A100,'Source Data 1'!$4:$480,MATCH("Total Pop",'Source Data 1'!$3:$3,0),FALSE)</f>
        <v>10461</v>
      </c>
      <c r="I100" s="31">
        <f>VLOOKUP($A100,'Source Data 1'!$4:$480,MATCH("Tot Op Exp LFE",'Source Data 1'!$3:$3,0),FALSE)</f>
        <v>455743</v>
      </c>
      <c r="J100" s="29">
        <f t="shared" si="22"/>
        <v>43.565911480737981</v>
      </c>
      <c r="K100" s="31">
        <f>VLOOKUP($A100,'Source Data 1'!$4:$480,MATCH("Tot Circ",'Source Data 1'!$3:$3,0),FALSE)</f>
        <v>75672</v>
      </c>
      <c r="L100" s="23">
        <f t="shared" si="23"/>
        <v>7.2337252652710067</v>
      </c>
      <c r="M100" s="31">
        <f>VLOOKUP($A100,'Source Data 1'!$4:$480,MATCH("Cat Itms End Curnt Rpt Per",'Source Data 1'!$3:$3,0),FALSE)</f>
        <v>36185</v>
      </c>
      <c r="N100" s="23">
        <f t="shared" si="24"/>
        <v>3.4590383328553678</v>
      </c>
      <c r="O100" s="23">
        <f t="shared" si="25"/>
        <v>2.0912532817465799</v>
      </c>
    </row>
    <row r="101" spans="1:15" outlineLevel="2" x14ac:dyDescent="0.2">
      <c r="A101">
        <v>901261142</v>
      </c>
      <c r="B101" t="s">
        <v>373</v>
      </c>
      <c r="C101" s="31" t="e">
        <f>VLOOKUP($A101,'Source Data 1'!$4:$480,MATCH("Dist 0me",'Source Data 1'!$3:$3,0),FALSE)</f>
        <v>#N/A</v>
      </c>
      <c r="D101">
        <v>234</v>
      </c>
      <c r="F101" s="81">
        <v>7</v>
      </c>
      <c r="G101" t="s">
        <v>603</v>
      </c>
      <c r="H101" s="31">
        <f>VLOOKUP($A101,'Source Data 1'!$4:$480,MATCH("Total Pop",'Source Data 1'!$3:$3,0),FALSE)</f>
        <v>10372</v>
      </c>
      <c r="I101" s="31">
        <f>VLOOKUP($A101,'Source Data 1'!$4:$480,MATCH("Tot Op Exp LFE",'Source Data 1'!$3:$3,0),FALSE)</f>
        <v>423470</v>
      </c>
      <c r="J101" s="29">
        <f t="shared" si="22"/>
        <v>40.828191284226762</v>
      </c>
      <c r="K101" s="31">
        <f>VLOOKUP($A101,'Source Data 1'!$4:$480,MATCH("Tot Circ",'Source Data 1'!$3:$3,0),FALSE)</f>
        <v>59020</v>
      </c>
      <c r="L101" s="23">
        <f t="shared" si="23"/>
        <v>5.6903200925568838</v>
      </c>
      <c r="M101" s="31">
        <f>VLOOKUP($A101,'Source Data 1'!$4:$480,MATCH("Cat Itms End Curnt Rpt Per",'Source Data 1'!$3:$3,0),FALSE)</f>
        <v>93143</v>
      </c>
      <c r="N101" s="23">
        <f t="shared" si="24"/>
        <v>8.9802352487466255</v>
      </c>
      <c r="O101" s="23">
        <f t="shared" si="25"/>
        <v>0.63364933489365816</v>
      </c>
    </row>
    <row r="102" spans="1:15" outlineLevel="2" x14ac:dyDescent="0.2">
      <c r="A102">
        <v>901260633</v>
      </c>
      <c r="B102" t="s">
        <v>373</v>
      </c>
      <c r="C102" s="31" t="e">
        <f>VLOOKUP($A102,'Source Data 1'!$4:$480,MATCH("Dist 0me",'Source Data 1'!$3:$3,0),FALSE)</f>
        <v>#N/A</v>
      </c>
      <c r="D102">
        <v>233</v>
      </c>
      <c r="F102" s="81">
        <v>7</v>
      </c>
      <c r="G102" t="s">
        <v>602</v>
      </c>
      <c r="H102" s="31">
        <f>VLOOKUP($A102,'Source Data 1'!$4:$480,MATCH("Total Pop",'Source Data 1'!$3:$3,0),FALSE)</f>
        <v>10352</v>
      </c>
      <c r="I102" s="31">
        <f>VLOOKUP($A102,'Source Data 1'!$4:$480,MATCH("Tot Op Exp LFE",'Source Data 1'!$3:$3,0),FALSE)</f>
        <v>107928</v>
      </c>
      <c r="J102" s="29">
        <f t="shared" si="22"/>
        <v>10.4258114374034</v>
      </c>
      <c r="K102" s="31">
        <f>VLOOKUP($A102,'Source Data 1'!$4:$480,MATCH("Tot Circ",'Source Data 1'!$3:$3,0),FALSE)</f>
        <v>12916</v>
      </c>
      <c r="L102" s="23">
        <f t="shared" si="23"/>
        <v>1.2476816074188564</v>
      </c>
      <c r="M102" s="31">
        <f>VLOOKUP($A102,'Source Data 1'!$4:$480,MATCH("Cat Itms End Curnt Rpt Per",'Source Data 1'!$3:$3,0),FALSE)</f>
        <v>30247</v>
      </c>
      <c r="N102" s="23">
        <f t="shared" si="24"/>
        <v>2.9218508500772797</v>
      </c>
      <c r="O102" s="23">
        <f t="shared" si="25"/>
        <v>0.42701755546004561</v>
      </c>
    </row>
    <row r="103" spans="1:15" outlineLevel="2" x14ac:dyDescent="0.2">
      <c r="C103" s="31"/>
      <c r="E103" s="81"/>
      <c r="F103" s="81"/>
      <c r="H103" s="31"/>
      <c r="I103" s="31"/>
      <c r="K103" s="31"/>
      <c r="L103" s="82"/>
      <c r="M103" s="31"/>
      <c r="N103" s="82"/>
      <c r="O103" s="82"/>
    </row>
    <row r="104" spans="1:15" outlineLevel="1" x14ac:dyDescent="0.2">
      <c r="C104" s="31"/>
      <c r="E104" s="81"/>
      <c r="F104" s="83" t="s">
        <v>944</v>
      </c>
      <c r="G104" s="12" t="s">
        <v>763</v>
      </c>
      <c r="H104" s="31">
        <f t="shared" ref="H104:O104" si="26">SUBTOTAL(1,H85:H102)</f>
        <v>12098.5</v>
      </c>
      <c r="I104" s="31">
        <f t="shared" si="26"/>
        <v>266028.88888888888</v>
      </c>
      <c r="J104" s="29">
        <f t="shared" si="26"/>
        <v>22.019203268882293</v>
      </c>
      <c r="K104" s="31">
        <f t="shared" si="26"/>
        <v>56998.055555555555</v>
      </c>
      <c r="L104" s="82">
        <f t="shared" si="26"/>
        <v>4.6306415412942492</v>
      </c>
      <c r="M104" s="31">
        <f t="shared" si="26"/>
        <v>50583.611111111109</v>
      </c>
      <c r="N104" s="82">
        <f t="shared" si="26"/>
        <v>4.1450873146174141</v>
      </c>
      <c r="O104" s="82">
        <f t="shared" si="26"/>
        <v>1.1576011149737788</v>
      </c>
    </row>
    <row r="105" spans="1:15" outlineLevel="1" x14ac:dyDescent="0.2">
      <c r="C105" s="31"/>
      <c r="E105" s="81"/>
      <c r="F105" s="83"/>
      <c r="H105" s="31"/>
      <c r="I105" s="31"/>
      <c r="K105" s="31"/>
      <c r="L105" s="82"/>
      <c r="M105" s="31"/>
      <c r="N105" s="82"/>
      <c r="O105" s="82"/>
    </row>
    <row r="106" spans="1:15" outlineLevel="2" x14ac:dyDescent="0.2">
      <c r="A106">
        <v>916490423</v>
      </c>
      <c r="B106" t="s">
        <v>898</v>
      </c>
      <c r="C106" s="31" t="e">
        <f>VLOOKUP($A106,'Source Data 1'!$4:$480,MATCH("Dist 0me",'Source Data 1'!$3:$3,0),FALSE)</f>
        <v>#N/A</v>
      </c>
      <c r="D106">
        <v>369</v>
      </c>
      <c r="F106" s="1">
        <v>8</v>
      </c>
      <c r="G106" s="73" t="s">
        <v>900</v>
      </c>
      <c r="H106" s="31">
        <f>VLOOKUP($A106,'Source Data 1'!$4:$480,MATCH("Total Pop",'Source Data 1'!$3:$3,0),FALSE)</f>
        <v>9739</v>
      </c>
      <c r="I106" s="31">
        <f>VLOOKUP($A106,'Source Data 1'!$4:$480,MATCH("Tot Op Exp LFE",'Source Data 1'!$3:$3,0),FALSE)</f>
        <v>141274</v>
      </c>
      <c r="J106" s="29">
        <f t="shared" ref="J106:J116" si="27">I106/H106</f>
        <v>14.506006776876475</v>
      </c>
      <c r="K106" s="31">
        <f>VLOOKUP($A106,'Source Data 1'!$4:$480,MATCH("Tot Circ",'Source Data 1'!$3:$3,0),FALSE)</f>
        <v>27455</v>
      </c>
      <c r="L106" s="23">
        <f t="shared" ref="L106:L116" si="28">K106/H106</f>
        <v>2.8190779340794743</v>
      </c>
      <c r="M106" s="31">
        <f>VLOOKUP($A106,'Source Data 1'!$4:$480,MATCH("Cat Itms End Curnt Rpt Per",'Source Data 1'!$3:$3,0),FALSE)</f>
        <v>21770</v>
      </c>
      <c r="N106" s="23">
        <f t="shared" ref="N106:N116" si="29">M106/H106</f>
        <v>2.2353424376219326</v>
      </c>
      <c r="O106" s="23">
        <f t="shared" ref="O106:O116" si="30">K106/M106</f>
        <v>1.2611391823610474</v>
      </c>
    </row>
    <row r="107" spans="1:15" outlineLevel="2" x14ac:dyDescent="0.2">
      <c r="A107">
        <v>915500543</v>
      </c>
      <c r="B107" t="s">
        <v>905</v>
      </c>
      <c r="C107" s="31" t="e">
        <f>VLOOKUP($A107,'Source Data 1'!$4:$480,MATCH("Dist 0me",'Source Data 1'!$3:$3,0),FALSE)</f>
        <v>#N/A</v>
      </c>
      <c r="D107">
        <v>377</v>
      </c>
      <c r="F107" s="81">
        <v>8</v>
      </c>
      <c r="G107" s="73" t="s">
        <v>909</v>
      </c>
      <c r="H107" s="31">
        <f>VLOOKUP($A107,'Source Data 1'!$4:$480,MATCH("Total Pop",'Source Data 1'!$3:$3,0),FALSE)</f>
        <v>9298</v>
      </c>
      <c r="I107" s="31">
        <f>VLOOKUP($A107,'Source Data 1'!$4:$480,MATCH("Tot Op Exp LFE",'Source Data 1'!$3:$3,0),FALSE)</f>
        <v>173730</v>
      </c>
      <c r="J107" s="29">
        <f t="shared" si="27"/>
        <v>18.684663368466335</v>
      </c>
      <c r="K107" s="31">
        <f>VLOOKUP($A107,'Source Data 1'!$4:$480,MATCH("Tot Circ",'Source Data 1'!$3:$3,0),FALSE)</f>
        <v>48437</v>
      </c>
      <c r="L107" s="23">
        <f t="shared" si="28"/>
        <v>5.2093998709399871</v>
      </c>
      <c r="M107" s="31">
        <f>VLOOKUP($A107,'Source Data 1'!$4:$480,MATCH("Cat Itms End Curnt Rpt Per",'Source Data 1'!$3:$3,0),FALSE)</f>
        <v>70359</v>
      </c>
      <c r="N107" s="23">
        <f t="shared" si="29"/>
        <v>7.5671112067111208</v>
      </c>
      <c r="O107" s="23">
        <f t="shared" si="30"/>
        <v>0.68842649838684467</v>
      </c>
    </row>
    <row r="108" spans="1:15" outlineLevel="2" x14ac:dyDescent="0.2">
      <c r="A108">
        <v>929540545</v>
      </c>
      <c r="B108" t="s">
        <v>630</v>
      </c>
      <c r="C108" s="31" t="e">
        <f>VLOOKUP($A108,'Source Data 1'!$4:$480,MATCH("Dist 0me",'Source Data 1'!$3:$3,0),FALSE)</f>
        <v>#N/A</v>
      </c>
      <c r="D108">
        <v>395</v>
      </c>
      <c r="F108" s="81">
        <v>8</v>
      </c>
      <c r="G108" s="73" t="s">
        <v>417</v>
      </c>
      <c r="H108" s="31">
        <f>VLOOKUP($A108,'Source Data 1'!$4:$480,MATCH("Total Pop",'Source Data 1'!$3:$3,0),FALSE)</f>
        <v>9029</v>
      </c>
      <c r="I108" s="31">
        <f>VLOOKUP($A108,'Source Data 1'!$4:$480,MATCH("Tot Op Exp LFE",'Source Data 1'!$3:$3,0),FALSE)</f>
        <v>94774</v>
      </c>
      <c r="J108" s="29">
        <f t="shared" si="27"/>
        <v>10.496621995791338</v>
      </c>
      <c r="K108" s="31">
        <f>VLOOKUP($A108,'Source Data 1'!$4:$480,MATCH("Tot Circ",'Source Data 1'!$3:$3,0),FALSE)</f>
        <v>10363</v>
      </c>
      <c r="L108" s="23">
        <f t="shared" si="28"/>
        <v>1.1477461512902869</v>
      </c>
      <c r="M108" s="31">
        <f>VLOOKUP($A108,'Source Data 1'!$4:$480,MATCH("Cat Itms End Curnt Rpt Per",'Source Data 1'!$3:$3,0),FALSE)</f>
        <v>19557</v>
      </c>
      <c r="N108" s="23">
        <f t="shared" si="29"/>
        <v>2.1660206002879612</v>
      </c>
      <c r="O108" s="23">
        <f t="shared" si="30"/>
        <v>0.52988699698317743</v>
      </c>
    </row>
    <row r="109" spans="1:15" outlineLevel="2" x14ac:dyDescent="0.2">
      <c r="A109">
        <v>915220633</v>
      </c>
      <c r="B109" t="s">
        <v>866</v>
      </c>
      <c r="C109" s="31" t="e">
        <f>VLOOKUP($A109,'Source Data 1'!$4:$480,MATCH("Dist 0me",'Source Data 1'!$3:$3,0),FALSE)</f>
        <v>#N/A</v>
      </c>
      <c r="D109">
        <v>192</v>
      </c>
      <c r="F109" s="81">
        <v>8</v>
      </c>
      <c r="G109" s="73" t="s">
        <v>869</v>
      </c>
      <c r="H109" s="31">
        <f>VLOOKUP($A109,'Source Data 1'!$4:$480,MATCH("Total Pop",'Source Data 1'!$3:$3,0),FALSE)</f>
        <v>8901</v>
      </c>
      <c r="I109" s="31">
        <f>VLOOKUP($A109,'Source Data 1'!$4:$480,MATCH("Tot Op Exp LFE",'Source Data 1'!$3:$3,0),FALSE)</f>
        <v>177648</v>
      </c>
      <c r="J109" s="29">
        <f t="shared" si="27"/>
        <v>19.958206943040107</v>
      </c>
      <c r="K109" s="31">
        <f>VLOOKUP($A109,'Source Data 1'!$4:$480,MATCH("Tot Circ",'Source Data 1'!$3:$3,0),FALSE)</f>
        <v>41263</v>
      </c>
      <c r="L109" s="23">
        <f t="shared" si="28"/>
        <v>4.6357712616559938</v>
      </c>
      <c r="M109" s="31">
        <f>VLOOKUP($A109,'Source Data 1'!$4:$480,MATCH("Cat Itms End Curnt Rpt Per",'Source Data 1'!$3:$3,0),FALSE)</f>
        <v>55527</v>
      </c>
      <c r="N109" s="23">
        <f t="shared" si="29"/>
        <v>6.2382878328277718</v>
      </c>
      <c r="O109" s="23">
        <f t="shared" si="30"/>
        <v>0.74311596160426463</v>
      </c>
    </row>
    <row r="110" spans="1:15" outlineLevel="2" x14ac:dyDescent="0.2">
      <c r="A110">
        <v>922090723</v>
      </c>
      <c r="B110" t="s">
        <v>78</v>
      </c>
      <c r="C110" s="31" t="e">
        <f>VLOOKUP($A110,'Source Data 1'!$4:$480,MATCH("Dist 0me",'Source Data 1'!$3:$3,0),FALSE)</f>
        <v>#N/A</v>
      </c>
      <c r="D110">
        <v>111</v>
      </c>
      <c r="F110" s="81">
        <v>8</v>
      </c>
      <c r="G110" t="s">
        <v>600</v>
      </c>
      <c r="H110" s="31">
        <f>VLOOKUP($A110,'Source Data 1'!$4:$480,MATCH("Total Pop",'Source Data 1'!$3:$3,0),FALSE)</f>
        <v>8728</v>
      </c>
      <c r="I110" s="31">
        <f>VLOOKUP($A110,'Source Data 1'!$4:$480,MATCH("Tot Op Exp LFE",'Source Data 1'!$3:$3,0),FALSE)</f>
        <v>212623</v>
      </c>
      <c r="J110" s="29">
        <f t="shared" si="27"/>
        <v>24.361021998166819</v>
      </c>
      <c r="K110" s="31">
        <f>VLOOKUP($A110,'Source Data 1'!$4:$480,MATCH("Tot Circ",'Source Data 1'!$3:$3,0),FALSE)</f>
        <v>35209</v>
      </c>
      <c r="L110" s="23">
        <f t="shared" si="28"/>
        <v>4.0340284142988088</v>
      </c>
      <c r="M110" s="31">
        <f>VLOOKUP($A110,'Source Data 1'!$4:$480,MATCH("Cat Itms End Curnt Rpt Per",'Source Data 1'!$3:$3,0),FALSE)</f>
        <v>20862</v>
      </c>
      <c r="N110" s="23">
        <f t="shared" si="29"/>
        <v>2.3902383134738772</v>
      </c>
      <c r="O110" s="23">
        <f t="shared" si="30"/>
        <v>1.6877097114370625</v>
      </c>
    </row>
    <row r="111" spans="1:15" outlineLevel="2" x14ac:dyDescent="0.2">
      <c r="A111">
        <v>909420573</v>
      </c>
      <c r="B111" t="s">
        <v>790</v>
      </c>
      <c r="C111" s="31" t="e">
        <f>VLOOKUP($A111,'Source Data 1'!$4:$480,MATCH("Dist 0me",'Source Data 1'!$3:$3,0),FALSE)</f>
        <v>#N/A</v>
      </c>
      <c r="D111">
        <v>320</v>
      </c>
      <c r="F111" s="81">
        <v>8</v>
      </c>
      <c r="G111" s="73" t="s">
        <v>679</v>
      </c>
      <c r="H111" s="31">
        <f>VLOOKUP($A111,'Source Data 1'!$4:$480,MATCH("Total Pop",'Source Data 1'!$3:$3,0),FALSE)</f>
        <v>8436</v>
      </c>
      <c r="I111" s="31">
        <f>VLOOKUP($A111,'Source Data 1'!$4:$480,MATCH("Tot Op Exp LFE",'Source Data 1'!$3:$3,0),FALSE)</f>
        <v>127695</v>
      </c>
      <c r="J111" s="29">
        <f t="shared" si="27"/>
        <v>15.136913229018493</v>
      </c>
      <c r="K111" s="31">
        <f>VLOOKUP($A111,'Source Data 1'!$4:$480,MATCH("Tot Circ",'Source Data 1'!$3:$3,0),FALSE)</f>
        <v>22542</v>
      </c>
      <c r="L111" s="23">
        <f t="shared" si="28"/>
        <v>2.6721194879089616</v>
      </c>
      <c r="M111" s="31">
        <f>VLOOKUP($A111,'Source Data 1'!$4:$480,MATCH("Cat Itms End Curnt Rpt Per",'Source Data 1'!$3:$3,0),FALSE)</f>
        <v>34696</v>
      </c>
      <c r="N111" s="23">
        <f t="shared" si="29"/>
        <v>4.1128496917970603</v>
      </c>
      <c r="O111" s="23">
        <f t="shared" si="30"/>
        <v>0.64970025363154249</v>
      </c>
    </row>
    <row r="112" spans="1:15" outlineLevel="2" x14ac:dyDescent="0.2">
      <c r="A112">
        <v>929541563</v>
      </c>
      <c r="B112" t="s">
        <v>630</v>
      </c>
      <c r="C112" s="31" t="e">
        <f>VLOOKUP($A112,'Source Data 1'!$4:$480,MATCH("Dist 0me",'Source Data 1'!$3:$3,0),FALSE)</f>
        <v>#N/A</v>
      </c>
      <c r="D112">
        <v>398</v>
      </c>
      <c r="F112" s="81">
        <v>8</v>
      </c>
      <c r="G112" s="73" t="s">
        <v>419</v>
      </c>
      <c r="H112" s="31">
        <f>VLOOKUP($A112,'Source Data 1'!$4:$480,MATCH("Total Pop",'Source Data 1'!$3:$3,0),FALSE)</f>
        <v>8429</v>
      </c>
      <c r="I112" s="31">
        <f>VLOOKUP($A112,'Source Data 1'!$4:$480,MATCH("Tot Op Exp LFE",'Source Data 1'!$3:$3,0),FALSE)</f>
        <v>133945</v>
      </c>
      <c r="J112" s="29">
        <f t="shared" si="27"/>
        <v>15.89097164550955</v>
      </c>
      <c r="K112" s="31">
        <f>VLOOKUP($A112,'Source Data 1'!$4:$480,MATCH("Tot Circ",'Source Data 1'!$3:$3,0),FALSE)</f>
        <v>28305</v>
      </c>
      <c r="L112" s="23">
        <f t="shared" si="28"/>
        <v>3.3580495906987782</v>
      </c>
      <c r="M112" s="31">
        <f>VLOOKUP($A112,'Source Data 1'!$4:$480,MATCH("Cat Itms End Curnt Rpt Per",'Source Data 1'!$3:$3,0),FALSE)</f>
        <v>36827</v>
      </c>
      <c r="N112" s="23">
        <f t="shared" si="29"/>
        <v>4.3690829279867129</v>
      </c>
      <c r="O112" s="23">
        <f t="shared" si="30"/>
        <v>0.7685936948434573</v>
      </c>
    </row>
    <row r="113" spans="1:15" outlineLevel="2" x14ac:dyDescent="0.2">
      <c r="A113">
        <v>909240303</v>
      </c>
      <c r="B113" t="s">
        <v>172</v>
      </c>
      <c r="C113" s="31" t="e">
        <f>VLOOKUP($A113,'Source Data 1'!$4:$480,MATCH("Dist 0me",'Source Data 1'!$3:$3,0),FALSE)</f>
        <v>#N/A</v>
      </c>
      <c r="D113">
        <v>221</v>
      </c>
      <c r="F113" s="81">
        <v>8</v>
      </c>
      <c r="G113" s="73" t="s">
        <v>174</v>
      </c>
      <c r="H113" s="31">
        <f>VLOOKUP($A113,'Source Data 1'!$4:$480,MATCH("Total Pop",'Source Data 1'!$3:$3,0),FALSE)</f>
        <v>8286</v>
      </c>
      <c r="I113" s="31">
        <f>VLOOKUP($A113,'Source Data 1'!$4:$480,MATCH("Tot Op Exp LFE",'Source Data 1'!$3:$3,0),FALSE)</f>
        <v>102096</v>
      </c>
      <c r="J113" s="29">
        <f t="shared" si="27"/>
        <v>12.321506154960174</v>
      </c>
      <c r="K113" s="31">
        <f>VLOOKUP($A113,'Source Data 1'!$4:$480,MATCH("Tot Circ",'Source Data 1'!$3:$3,0),FALSE)</f>
        <v>23422</v>
      </c>
      <c r="L113" s="23">
        <f t="shared" si="28"/>
        <v>2.8266956311851317</v>
      </c>
      <c r="M113" s="31">
        <f>VLOOKUP($A113,'Source Data 1'!$4:$480,MATCH("Cat Itms End Curnt Rpt Per",'Source Data 1'!$3:$3,0),FALSE)</f>
        <v>25872</v>
      </c>
      <c r="N113" s="23">
        <f t="shared" si="29"/>
        <v>3.1223750905141201</v>
      </c>
      <c r="O113" s="23">
        <f t="shared" si="30"/>
        <v>0.90530303030303028</v>
      </c>
    </row>
    <row r="114" spans="1:15" outlineLevel="2" x14ac:dyDescent="0.2">
      <c r="A114">
        <v>916490543</v>
      </c>
      <c r="B114" t="s">
        <v>898</v>
      </c>
      <c r="C114" s="31" t="e">
        <f>VLOOKUP($A114,'Source Data 1'!$4:$480,MATCH("Dist 0me",'Source Data 1'!$3:$3,0),FALSE)</f>
        <v>#N/A</v>
      </c>
      <c r="D114">
        <v>371</v>
      </c>
      <c r="F114" s="81">
        <v>8</v>
      </c>
      <c r="G114" s="73" t="s">
        <v>902</v>
      </c>
      <c r="H114" s="31">
        <f>VLOOKUP($A114,'Source Data 1'!$4:$480,MATCH("Total Pop",'Source Data 1'!$3:$3,0),FALSE)</f>
        <v>7489</v>
      </c>
      <c r="I114" s="31">
        <f>VLOOKUP($A114,'Source Data 1'!$4:$480,MATCH("Tot Op Exp LFE",'Source Data 1'!$3:$3,0),FALSE)</f>
        <v>227938</v>
      </c>
      <c r="J114" s="29">
        <f t="shared" si="27"/>
        <v>30.436373347576446</v>
      </c>
      <c r="K114" s="31">
        <f>VLOOKUP($A114,'Source Data 1'!$4:$480,MATCH("Tot Circ",'Source Data 1'!$3:$3,0),FALSE)</f>
        <v>35291</v>
      </c>
      <c r="L114" s="23">
        <f t="shared" si="28"/>
        <v>4.7123781546267862</v>
      </c>
      <c r="M114" s="31">
        <f>VLOOKUP($A114,'Source Data 1'!$4:$480,MATCH("Cat Itms End Curnt Rpt Per",'Source Data 1'!$3:$3,0),FALSE)</f>
        <v>25474</v>
      </c>
      <c r="N114" s="23">
        <f t="shared" si="29"/>
        <v>3.4015222326078249</v>
      </c>
      <c r="O114" s="23">
        <f t="shared" si="30"/>
        <v>1.3853733218183246</v>
      </c>
    </row>
    <row r="115" spans="1:15" outlineLevel="2" x14ac:dyDescent="0.2">
      <c r="A115">
        <v>920450035</v>
      </c>
      <c r="B115" t="s">
        <v>685</v>
      </c>
      <c r="C115" s="31" t="e">
        <f>VLOOKUP($A115,'Source Data 1'!$4:$480,MATCH("Dist 0me",'Source Data 1'!$3:$3,0),FALSE)</f>
        <v>#N/A</v>
      </c>
      <c r="D115">
        <v>327</v>
      </c>
      <c r="F115" s="81">
        <v>8</v>
      </c>
      <c r="G115" t="s">
        <v>686</v>
      </c>
      <c r="H115" s="31">
        <f>VLOOKUP($A115,'Source Data 1'!$4:$480,MATCH("Total Pop",'Source Data 1'!$3:$3,0),FALSE)</f>
        <v>7411</v>
      </c>
      <c r="I115" s="31">
        <f>VLOOKUP($A115,'Source Data 1'!$4:$480,MATCH("Tot Op Exp LFE",'Source Data 1'!$3:$3,0),FALSE)</f>
        <v>344278</v>
      </c>
      <c r="J115" s="29">
        <f t="shared" si="27"/>
        <v>46.454999325327215</v>
      </c>
      <c r="K115" s="31">
        <f>VLOOKUP($A115,'Source Data 1'!$4:$480,MATCH("Tot Circ",'Source Data 1'!$3:$3,0),FALSE)</f>
        <v>45386</v>
      </c>
      <c r="L115" s="23">
        <f t="shared" si="28"/>
        <v>6.1241397922007828</v>
      </c>
      <c r="M115" s="31">
        <f>VLOOKUP($A115,'Source Data 1'!$4:$480,MATCH("Cat Itms End Curnt Rpt Per",'Source Data 1'!$3:$3,0),FALSE)</f>
        <v>26467</v>
      </c>
      <c r="N115" s="23">
        <f t="shared" si="29"/>
        <v>3.57131291323708</v>
      </c>
      <c r="O115" s="23">
        <f t="shared" si="30"/>
        <v>1.7148146748781501</v>
      </c>
    </row>
    <row r="116" spans="1:15" outlineLevel="2" x14ac:dyDescent="0.2">
      <c r="A116">
        <v>923460393</v>
      </c>
      <c r="B116" t="s">
        <v>162</v>
      </c>
      <c r="C116" s="31" t="e">
        <f>VLOOKUP($A116,'Source Data 1'!$4:$480,MATCH("Dist 0me",'Source Data 1'!$3:$3,0),FALSE)</f>
        <v>#N/A</v>
      </c>
      <c r="D116">
        <v>353</v>
      </c>
      <c r="F116" s="81">
        <v>8</v>
      </c>
      <c r="G116" s="73" t="s">
        <v>925</v>
      </c>
      <c r="H116" s="31">
        <f>VLOOKUP($A116,'Source Data 1'!$4:$480,MATCH("Total Pop",'Source Data 1'!$3:$3,0),FALSE)</f>
        <v>7360</v>
      </c>
      <c r="I116" s="31">
        <f>VLOOKUP($A116,'Source Data 1'!$4:$480,MATCH("Tot Op Exp LFE",'Source Data 1'!$3:$3,0),FALSE)</f>
        <v>208919</v>
      </c>
      <c r="J116" s="29">
        <f t="shared" si="27"/>
        <v>28.385733695652174</v>
      </c>
      <c r="K116" s="31">
        <f>VLOOKUP($A116,'Source Data 1'!$4:$480,MATCH("Tot Circ",'Source Data 1'!$3:$3,0),FALSE)</f>
        <v>25998</v>
      </c>
      <c r="L116" s="23">
        <f t="shared" si="28"/>
        <v>3.5323369565217391</v>
      </c>
      <c r="M116" s="31">
        <f>VLOOKUP($A116,'Source Data 1'!$4:$480,MATCH("Cat Itms End Curnt Rpt Per",'Source Data 1'!$3:$3,0),FALSE)</f>
        <v>23519</v>
      </c>
      <c r="N116" s="23">
        <f t="shared" si="29"/>
        <v>3.1955163043478261</v>
      </c>
      <c r="O116" s="23">
        <f t="shared" si="30"/>
        <v>1.1054041413325397</v>
      </c>
    </row>
    <row r="117" spans="1:15" outlineLevel="2" x14ac:dyDescent="0.2">
      <c r="C117" s="31"/>
      <c r="E117" s="81"/>
      <c r="F117" s="81"/>
      <c r="G117" s="73"/>
      <c r="H117" s="31"/>
      <c r="I117" s="31"/>
      <c r="K117" s="31"/>
      <c r="L117" s="82"/>
      <c r="M117" s="31"/>
      <c r="N117" s="82"/>
      <c r="O117" s="82"/>
    </row>
    <row r="118" spans="1:15" outlineLevel="1" x14ac:dyDescent="0.2">
      <c r="C118" s="31"/>
      <c r="E118" s="81"/>
      <c r="F118" s="83" t="s">
        <v>945</v>
      </c>
      <c r="G118" s="12" t="s">
        <v>763</v>
      </c>
      <c r="H118" s="31">
        <f t="shared" ref="H118:O118" si="31">SUBTOTAL(1,H106:H116)</f>
        <v>8464.181818181818</v>
      </c>
      <c r="I118" s="31">
        <f t="shared" si="31"/>
        <v>176810.90909090909</v>
      </c>
      <c r="J118" s="29">
        <f t="shared" si="31"/>
        <v>21.512092589125917</v>
      </c>
      <c r="K118" s="31">
        <f t="shared" si="31"/>
        <v>31242.81818181818</v>
      </c>
      <c r="L118" s="82">
        <f t="shared" si="31"/>
        <v>3.7337948404915209</v>
      </c>
      <c r="M118" s="31">
        <f t="shared" si="31"/>
        <v>32811.818181818184</v>
      </c>
      <c r="N118" s="82">
        <f t="shared" si="31"/>
        <v>3.8517872319466622</v>
      </c>
      <c r="O118" s="82">
        <f t="shared" si="31"/>
        <v>1.0399515879617676</v>
      </c>
    </row>
    <row r="119" spans="1:15" outlineLevel="1" x14ac:dyDescent="0.2">
      <c r="C119" s="31"/>
      <c r="E119" s="81"/>
      <c r="F119" s="83"/>
      <c r="G119" s="73"/>
      <c r="H119" s="31"/>
      <c r="I119" s="31"/>
      <c r="K119" s="31"/>
      <c r="L119" s="82"/>
      <c r="M119" s="31"/>
      <c r="N119" s="82"/>
      <c r="O119" s="82"/>
    </row>
    <row r="120" spans="1:15" outlineLevel="2" x14ac:dyDescent="0.2">
      <c r="A120">
        <v>905250963</v>
      </c>
      <c r="B120" t="s">
        <v>177</v>
      </c>
      <c r="C120" s="31" t="e">
        <f>VLOOKUP($A120,'Source Data 1'!$4:$480,MATCH("Dist 0me",'Source Data 1'!$3:$3,0),FALSE)</f>
        <v>#N/A</v>
      </c>
      <c r="D120">
        <v>229</v>
      </c>
      <c r="F120" s="1">
        <v>9</v>
      </c>
      <c r="G120" s="73" t="s">
        <v>371</v>
      </c>
      <c r="H120" s="31">
        <f>VLOOKUP($A120,'Source Data 1'!$4:$480,MATCH("Total Pop",'Source Data 1'!$3:$3,0),FALSE)</f>
        <v>6894</v>
      </c>
      <c r="I120" s="31">
        <f>VLOOKUP($A120,'Source Data 1'!$4:$480,MATCH("Tot Op Exp LFE",'Source Data 1'!$3:$3,0),FALSE)</f>
        <v>88339</v>
      </c>
      <c r="J120" s="29">
        <f t="shared" ref="J120:J130" si="32">I120/H120</f>
        <v>12.813896141572382</v>
      </c>
      <c r="K120" s="31">
        <f>VLOOKUP($A120,'Source Data 1'!$4:$480,MATCH("Tot Circ",'Source Data 1'!$3:$3,0),FALSE)</f>
        <v>15242</v>
      </c>
      <c r="L120" s="23">
        <f t="shared" ref="L120:L130" si="33">K120/H120</f>
        <v>2.21090803597331</v>
      </c>
      <c r="M120" s="31">
        <f>VLOOKUP($A120,'Source Data 1'!$4:$480,MATCH("Cat Itms End Curnt Rpt Per",'Source Data 1'!$3:$3,0),FALSE)</f>
        <v>26900</v>
      </c>
      <c r="N120" s="23">
        <f t="shared" ref="N120:N130" si="34">M120/H120</f>
        <v>3.9019437191760953</v>
      </c>
      <c r="O120" s="23">
        <f t="shared" ref="O120:O130" si="35">K120/M120</f>
        <v>0.56661710037174717</v>
      </c>
    </row>
    <row r="121" spans="1:15" outlineLevel="2" x14ac:dyDescent="0.2">
      <c r="A121">
        <v>917570123</v>
      </c>
      <c r="B121" t="s">
        <v>781</v>
      </c>
      <c r="C121" s="31" t="e">
        <f>VLOOKUP($A121,'Source Data 1'!$4:$480,MATCH("Dist 0me",'Source Data 1'!$3:$3,0),FALSE)</f>
        <v>#N/A</v>
      </c>
      <c r="D121">
        <v>406</v>
      </c>
      <c r="F121" s="81">
        <v>9</v>
      </c>
      <c r="G121" t="s">
        <v>819</v>
      </c>
      <c r="H121" s="31">
        <f>VLOOKUP($A121,'Source Data 1'!$4:$480,MATCH("Total Pop",'Source Data 1'!$3:$3,0),FALSE)</f>
        <v>6428</v>
      </c>
      <c r="I121" s="31">
        <f>VLOOKUP($A121,'Source Data 1'!$4:$480,MATCH("Tot Op Exp LFE",'Source Data 1'!$3:$3,0),FALSE)</f>
        <v>124772</v>
      </c>
      <c r="J121" s="29">
        <f t="shared" si="32"/>
        <v>19.410703173615431</v>
      </c>
      <c r="K121" s="31">
        <f>VLOOKUP($A121,'Source Data 1'!$4:$480,MATCH("Tot Circ",'Source Data 1'!$3:$3,0),FALSE)</f>
        <v>17872</v>
      </c>
      <c r="L121" s="23">
        <f t="shared" si="33"/>
        <v>2.7803360298693218</v>
      </c>
      <c r="M121" s="31">
        <f>VLOOKUP($A121,'Source Data 1'!$4:$480,MATCH("Cat Itms End Curnt Rpt Per",'Source Data 1'!$3:$3,0),FALSE)</f>
        <v>17581</v>
      </c>
      <c r="N121" s="23">
        <f t="shared" si="34"/>
        <v>2.7350653391412569</v>
      </c>
      <c r="O121" s="23">
        <f t="shared" si="35"/>
        <v>1.0165519595017349</v>
      </c>
    </row>
    <row r="122" spans="1:15" outlineLevel="2" x14ac:dyDescent="0.2">
      <c r="A122">
        <v>908561265</v>
      </c>
      <c r="B122" t="s">
        <v>874</v>
      </c>
      <c r="C122" s="31" t="e">
        <f>VLOOKUP($A122,'Source Data 1'!$4:$480,MATCH("Dist 0me",'Source Data 1'!$3:$3,0),FALSE)</f>
        <v>#N/A</v>
      </c>
      <c r="D122">
        <v>405</v>
      </c>
      <c r="E122" s="81"/>
      <c r="F122" s="81">
        <v>9</v>
      </c>
      <c r="G122" t="s">
        <v>780</v>
      </c>
      <c r="H122" s="31">
        <f>VLOOKUP($A122,'Source Data 1'!$4:$480,MATCH("Total Pop",'Source Data 1'!$3:$3,0),FALSE)</f>
        <v>6277</v>
      </c>
      <c r="I122" s="31">
        <f>VLOOKUP($A122,'Source Data 1'!$4:$480,MATCH("Tot Op Exp LFE",'Source Data 1'!$3:$3,0),FALSE)</f>
        <v>157909</v>
      </c>
      <c r="J122" s="29">
        <f t="shared" si="32"/>
        <v>25.156762784769793</v>
      </c>
      <c r="K122" s="31">
        <f>VLOOKUP($A122,'Source Data 1'!$4:$480,MATCH("Tot Circ",'Source Data 1'!$3:$3,0),FALSE)</f>
        <v>28641</v>
      </c>
      <c r="L122" s="23">
        <f t="shared" si="33"/>
        <v>4.5628484945037435</v>
      </c>
      <c r="M122" s="31">
        <f>VLOOKUP($A122,'Source Data 1'!$4:$480,MATCH("Cat Itms End Curnt Rpt Per",'Source Data 1'!$3:$3,0),FALSE)</f>
        <v>31142</v>
      </c>
      <c r="N122" s="23">
        <f t="shared" si="34"/>
        <v>4.9612872391269711</v>
      </c>
      <c r="O122" s="23">
        <f t="shared" si="35"/>
        <v>0.91969045019587692</v>
      </c>
    </row>
    <row r="123" spans="1:15" outlineLevel="2" x14ac:dyDescent="0.2">
      <c r="A123">
        <v>905250473</v>
      </c>
      <c r="B123" t="s">
        <v>177</v>
      </c>
      <c r="C123" s="31" t="e">
        <f>VLOOKUP($A123,'Source Data 1'!$4:$480,MATCH("Dist 0me",'Source Data 1'!$3:$3,0),FALSE)</f>
        <v>#N/A</v>
      </c>
      <c r="D123">
        <v>228</v>
      </c>
      <c r="F123" s="81">
        <v>9</v>
      </c>
      <c r="G123" t="s">
        <v>404</v>
      </c>
      <c r="H123" s="31">
        <f>VLOOKUP($A123,'Source Data 1'!$4:$480,MATCH("Total Pop",'Source Data 1'!$3:$3,0),FALSE)</f>
        <v>6135</v>
      </c>
      <c r="I123" s="31">
        <f>VLOOKUP($A123,'Source Data 1'!$4:$480,MATCH("Tot Op Exp LFE",'Source Data 1'!$3:$3,0),FALSE)</f>
        <v>52370</v>
      </c>
      <c r="J123" s="29">
        <f t="shared" si="32"/>
        <v>8.5362673186634073</v>
      </c>
      <c r="K123" s="31">
        <f>VLOOKUP($A123,'Source Data 1'!$4:$480,MATCH("Tot Circ",'Source Data 1'!$3:$3,0),FALSE)</f>
        <v>25029</v>
      </c>
      <c r="L123" s="23">
        <f t="shared" si="33"/>
        <v>4.0797066014669925</v>
      </c>
      <c r="M123" s="31">
        <f>VLOOKUP($A123,'Source Data 1'!$4:$480,MATCH("Cat Itms End Curnt Rpt Per",'Source Data 1'!$3:$3,0),FALSE)</f>
        <v>18036</v>
      </c>
      <c r="N123" s="23">
        <f t="shared" si="34"/>
        <v>2.9398533007334962</v>
      </c>
      <c r="O123" s="23">
        <f t="shared" si="35"/>
        <v>1.3877245508982037</v>
      </c>
    </row>
    <row r="124" spans="1:15" outlineLevel="2" x14ac:dyDescent="0.2">
      <c r="A124">
        <v>929540033</v>
      </c>
      <c r="B124" t="s">
        <v>630</v>
      </c>
      <c r="C124" s="31" t="e">
        <f>VLOOKUP($A124,'Source Data 1'!$4:$480,MATCH("Dist 0me",'Source Data 1'!$3:$3,0),FALSE)</f>
        <v>#N/A</v>
      </c>
      <c r="D124">
        <v>394</v>
      </c>
      <c r="F124" s="81">
        <v>9</v>
      </c>
      <c r="G124" t="s">
        <v>416</v>
      </c>
      <c r="H124" s="31">
        <f>VLOOKUP($A124,'Source Data 1'!$4:$480,MATCH("Total Pop",'Source Data 1'!$3:$3,0),FALSE)</f>
        <v>5857</v>
      </c>
      <c r="I124" s="31">
        <f>VLOOKUP($A124,'Source Data 1'!$4:$480,MATCH("Tot Op Exp LFE",'Source Data 1'!$3:$3,0),FALSE)</f>
        <v>97027</v>
      </c>
      <c r="J124" s="29">
        <f t="shared" si="32"/>
        <v>16.565989414375959</v>
      </c>
      <c r="K124" s="31">
        <f>VLOOKUP($A124,'Source Data 1'!$4:$480,MATCH("Tot Circ",'Source Data 1'!$3:$3,0),FALSE)</f>
        <v>5320</v>
      </c>
      <c r="L124" s="23">
        <f t="shared" si="33"/>
        <v>0.90831483694724258</v>
      </c>
      <c r="M124" s="31">
        <f>VLOOKUP($A124,'Source Data 1'!$4:$480,MATCH("Cat Itms End Curnt Rpt Per",'Source Data 1'!$3:$3,0),FALSE)</f>
        <v>16310</v>
      </c>
      <c r="N124" s="23">
        <f t="shared" si="34"/>
        <v>2.7847020659040465</v>
      </c>
      <c r="O124" s="23">
        <f t="shared" si="35"/>
        <v>0.3261802575107296</v>
      </c>
    </row>
    <row r="125" spans="1:15" outlineLevel="2" x14ac:dyDescent="0.2">
      <c r="A125">
        <v>928030573</v>
      </c>
      <c r="B125" t="s">
        <v>594</v>
      </c>
      <c r="C125" s="31" t="e">
        <f>VLOOKUP($A125,'Source Data 1'!$4:$480,MATCH("Dist 0me",'Source Data 1'!$3:$3,0),FALSE)</f>
        <v>#N/A</v>
      </c>
      <c r="D125">
        <v>50</v>
      </c>
      <c r="F125" s="81">
        <v>9</v>
      </c>
      <c r="G125" t="s">
        <v>597</v>
      </c>
      <c r="H125" s="31">
        <f>VLOOKUP($A125,'Source Data 1'!$4:$480,MATCH("Total Pop",'Source Data 1'!$3:$3,0),FALSE)</f>
        <v>5529</v>
      </c>
      <c r="I125" s="31">
        <f>VLOOKUP($A125,'Source Data 1'!$4:$480,MATCH("Tot Op Exp LFE",'Source Data 1'!$3:$3,0),FALSE)</f>
        <v>123401</v>
      </c>
      <c r="J125" s="29">
        <f t="shared" si="32"/>
        <v>22.31886417073612</v>
      </c>
      <c r="K125" s="31">
        <f>VLOOKUP($A125,'Source Data 1'!$4:$480,MATCH("Tot Circ",'Source Data 1'!$3:$3,0),FALSE)</f>
        <v>21985</v>
      </c>
      <c r="L125" s="23">
        <f t="shared" si="33"/>
        <v>3.9763067462470612</v>
      </c>
      <c r="M125" s="31">
        <f>VLOOKUP($A125,'Source Data 1'!$4:$480,MATCH("Cat Itms End Curnt Rpt Per",'Source Data 1'!$3:$3,0),FALSE)</f>
        <v>29663</v>
      </c>
      <c r="N125" s="23">
        <f t="shared" si="34"/>
        <v>5.3649846265147403</v>
      </c>
      <c r="O125" s="23">
        <f t="shared" si="35"/>
        <v>0.74115901965411457</v>
      </c>
    </row>
    <row r="126" spans="1:15" outlineLevel="2" x14ac:dyDescent="0.2">
      <c r="A126">
        <v>909420633</v>
      </c>
      <c r="B126" t="s">
        <v>790</v>
      </c>
      <c r="C126" s="31" t="e">
        <f>VLOOKUP($A126,'Source Data 1'!$4:$480,MATCH("Dist 0me",'Source Data 1'!$3:$3,0),FALSE)</f>
        <v>#N/A</v>
      </c>
      <c r="D126">
        <v>318</v>
      </c>
      <c r="F126" s="81">
        <v>9</v>
      </c>
      <c r="G126" t="s">
        <v>677</v>
      </c>
      <c r="H126" s="31">
        <f>VLOOKUP($A126,'Source Data 1'!$4:$480,MATCH("Total Pop",'Source Data 1'!$3:$3,0),FALSE)</f>
        <v>5400</v>
      </c>
      <c r="I126" s="31">
        <f>VLOOKUP($A126,'Source Data 1'!$4:$480,MATCH("Tot Op Exp LFE",'Source Data 1'!$3:$3,0),FALSE)</f>
        <v>75210</v>
      </c>
      <c r="J126" s="29">
        <f t="shared" si="32"/>
        <v>13.927777777777777</v>
      </c>
      <c r="K126" s="31">
        <f>VLOOKUP($A126,'Source Data 1'!$4:$480,MATCH("Tot Circ",'Source Data 1'!$3:$3,0),FALSE)</f>
        <v>20454</v>
      </c>
      <c r="L126" s="23">
        <f t="shared" si="33"/>
        <v>3.7877777777777779</v>
      </c>
      <c r="M126" s="31">
        <f>VLOOKUP($A126,'Source Data 1'!$4:$480,MATCH("Cat Itms End Curnt Rpt Per",'Source Data 1'!$3:$3,0),FALSE)</f>
        <v>30961</v>
      </c>
      <c r="N126" s="23">
        <f t="shared" si="34"/>
        <v>5.7335185185185189</v>
      </c>
      <c r="O126" s="23">
        <f t="shared" si="35"/>
        <v>0.66063757630567488</v>
      </c>
    </row>
    <row r="127" spans="1:15" outlineLevel="2" x14ac:dyDescent="0.2">
      <c r="A127">
        <v>909420344</v>
      </c>
      <c r="B127" t="s">
        <v>790</v>
      </c>
      <c r="C127" s="31" t="e">
        <f>VLOOKUP($A127,'Source Data 1'!$4:$480,MATCH("Dist 0me",'Source Data 1'!$3:$3,0),FALSE)</f>
        <v>#N/A</v>
      </c>
      <c r="D127">
        <v>317</v>
      </c>
      <c r="F127" s="81">
        <v>9</v>
      </c>
      <c r="G127" t="s">
        <v>676</v>
      </c>
      <c r="H127" s="31">
        <f>VLOOKUP($A127,'Source Data 1'!$4:$480,MATCH("Total Pop",'Source Data 1'!$3:$3,0),FALSE)</f>
        <v>5380</v>
      </c>
      <c r="I127" s="31">
        <f>VLOOKUP($A127,'Source Data 1'!$4:$480,MATCH("Tot Op Exp LFE",'Source Data 1'!$3:$3,0),FALSE)</f>
        <v>75638</v>
      </c>
      <c r="J127" s="29">
        <f t="shared" si="32"/>
        <v>14.059107806691451</v>
      </c>
      <c r="K127" s="31">
        <f>VLOOKUP($A127,'Source Data 1'!$4:$480,MATCH("Tot Circ",'Source Data 1'!$3:$3,0),FALSE)</f>
        <v>10138</v>
      </c>
      <c r="L127" s="23">
        <f t="shared" si="33"/>
        <v>1.8843866171003718</v>
      </c>
      <c r="M127" s="31">
        <f>VLOOKUP($A127,'Source Data 1'!$4:$480,MATCH("Cat Itms End Curnt Rpt Per",'Source Data 1'!$3:$3,0),FALSE)</f>
        <v>14771</v>
      </c>
      <c r="N127" s="23">
        <f t="shared" si="34"/>
        <v>2.7455390334572489</v>
      </c>
      <c r="O127" s="23">
        <f t="shared" si="35"/>
        <v>0.68634486493805424</v>
      </c>
    </row>
    <row r="128" spans="1:15" outlineLevel="2" x14ac:dyDescent="0.2">
      <c r="A128">
        <v>905620633</v>
      </c>
      <c r="B128" t="s">
        <v>731</v>
      </c>
      <c r="C128" s="31" t="e">
        <f>VLOOKUP($A128,'Source Data 1'!$4:$480,MATCH("Dist 0me",'Source Data 1'!$3:$3,0),FALSE)</f>
        <v>#N/A</v>
      </c>
      <c r="D128">
        <v>423</v>
      </c>
      <c r="F128" s="81">
        <v>9</v>
      </c>
      <c r="G128" t="s">
        <v>733</v>
      </c>
      <c r="H128" s="31">
        <f>VLOOKUP($A128,'Source Data 1'!$4:$480,MATCH("Total Pop",'Source Data 1'!$3:$3,0),FALSE)</f>
        <v>5270</v>
      </c>
      <c r="I128" s="31">
        <f>VLOOKUP($A128,'Source Data 1'!$4:$480,MATCH("Tot Op Exp LFE",'Source Data 1'!$3:$3,0),FALSE)</f>
        <v>59293</v>
      </c>
      <c r="J128" s="29">
        <f t="shared" si="32"/>
        <v>11.251043643263758</v>
      </c>
      <c r="K128" s="31">
        <f>VLOOKUP($A128,'Source Data 1'!$4:$480,MATCH("Tot Circ",'Source Data 1'!$3:$3,0),FALSE)</f>
        <v>32152</v>
      </c>
      <c r="L128" s="23">
        <f t="shared" si="33"/>
        <v>6.1009487666034152</v>
      </c>
      <c r="M128" s="31">
        <f>VLOOKUP($A128,'Source Data 1'!$4:$480,MATCH("Cat Itms End Curnt Rpt Per",'Source Data 1'!$3:$3,0),FALSE)</f>
        <v>16305</v>
      </c>
      <c r="N128" s="23">
        <f t="shared" si="34"/>
        <v>3.0939278937381403</v>
      </c>
      <c r="O128" s="23">
        <f t="shared" si="35"/>
        <v>1.9719104569150567</v>
      </c>
    </row>
    <row r="129" spans="1:15" outlineLevel="2" x14ac:dyDescent="0.2">
      <c r="A129">
        <v>909120063</v>
      </c>
      <c r="B129" t="s">
        <v>668</v>
      </c>
      <c r="C129" s="31" t="e">
        <f>VLOOKUP($A129,'Source Data 1'!$4:$480,MATCH("Dist 0me",'Source Data 1'!$3:$3,0),FALSE)</f>
        <v>#N/A</v>
      </c>
      <c r="D129">
        <v>136</v>
      </c>
      <c r="F129" s="81">
        <v>9</v>
      </c>
      <c r="G129" t="s">
        <v>231</v>
      </c>
      <c r="H129" s="31">
        <f>VLOOKUP($A129,'Source Data 1'!$4:$480,MATCH("Total Pop",'Source Data 1'!$3:$3,0),FALSE)</f>
        <v>5085</v>
      </c>
      <c r="I129" s="31">
        <f>VLOOKUP($A129,'Source Data 1'!$4:$480,MATCH("Tot Op Exp LFE",'Source Data 1'!$3:$3,0),FALSE)</f>
        <v>151427</v>
      </c>
      <c r="J129" s="29">
        <f t="shared" si="32"/>
        <v>29.779154375614553</v>
      </c>
      <c r="K129" s="31">
        <f>VLOOKUP($A129,'Source Data 1'!$4:$480,MATCH("Tot Circ",'Source Data 1'!$3:$3,0),FALSE)</f>
        <v>20725</v>
      </c>
      <c r="L129" s="23">
        <f t="shared" si="33"/>
        <v>4.075712881022616</v>
      </c>
      <c r="M129" s="31">
        <f>VLOOKUP($A129,'Source Data 1'!$4:$480,MATCH("Cat Itms End Curnt Rpt Per",'Source Data 1'!$3:$3,0),FALSE)</f>
        <v>33840</v>
      </c>
      <c r="N129" s="23">
        <f t="shared" si="34"/>
        <v>6.6548672566371678</v>
      </c>
      <c r="O129" s="23">
        <f t="shared" si="35"/>
        <v>0.61244089834515369</v>
      </c>
    </row>
    <row r="130" spans="1:15" outlineLevel="2" x14ac:dyDescent="0.2">
      <c r="A130">
        <v>905620813</v>
      </c>
      <c r="B130" t="s">
        <v>731</v>
      </c>
      <c r="C130" s="31" t="e">
        <f>VLOOKUP($A130,'Source Data 1'!$4:$480,MATCH("Dist 0me",'Source Data 1'!$3:$3,0),FALSE)</f>
        <v>#N/A</v>
      </c>
      <c r="D130">
        <v>426</v>
      </c>
      <c r="F130" s="81">
        <v>9</v>
      </c>
      <c r="G130" t="s">
        <v>736</v>
      </c>
      <c r="H130" s="31">
        <f>VLOOKUP($A130,'Source Data 1'!$4:$480,MATCH("Total Pop",'Source Data 1'!$3:$3,0),FALSE)</f>
        <v>5018</v>
      </c>
      <c r="I130" s="31">
        <f>VLOOKUP($A130,'Source Data 1'!$4:$480,MATCH("Tot Op Exp LFE",'Source Data 1'!$3:$3,0),FALSE)</f>
        <v>62417</v>
      </c>
      <c r="J130" s="29">
        <f t="shared" si="32"/>
        <v>12.438620964527701</v>
      </c>
      <c r="K130" s="31">
        <f>VLOOKUP($A130,'Source Data 1'!$4:$480,MATCH("Tot Circ",'Source Data 1'!$3:$3,0),FALSE)</f>
        <v>24904</v>
      </c>
      <c r="L130" s="23">
        <f t="shared" si="33"/>
        <v>4.9629334396173777</v>
      </c>
      <c r="M130" s="31">
        <f>VLOOKUP($A130,'Source Data 1'!$4:$480,MATCH("Cat Itms End Curnt Rpt Per",'Source Data 1'!$3:$3,0),FALSE)</f>
        <v>22024</v>
      </c>
      <c r="N130" s="23">
        <f t="shared" si="34"/>
        <v>4.3889996014348345</v>
      </c>
      <c r="O130" s="23">
        <f t="shared" si="35"/>
        <v>1.1307664366146022</v>
      </c>
    </row>
    <row r="131" spans="1:15" outlineLevel="2" x14ac:dyDescent="0.2">
      <c r="C131" s="31"/>
      <c r="E131" s="81"/>
      <c r="F131" s="81"/>
      <c r="H131" s="31"/>
      <c r="I131" s="31"/>
      <c r="K131" s="31"/>
      <c r="L131" s="82"/>
      <c r="M131" s="31"/>
      <c r="N131" s="82"/>
      <c r="O131" s="82"/>
    </row>
    <row r="132" spans="1:15" outlineLevel="1" x14ac:dyDescent="0.2">
      <c r="C132" s="31"/>
      <c r="E132" s="81"/>
      <c r="F132" s="83" t="s">
        <v>758</v>
      </c>
      <c r="G132" s="12" t="s">
        <v>763</v>
      </c>
      <c r="H132" s="31">
        <f t="shared" ref="H132:O132" si="36">SUBTOTAL(1,H120:H130)</f>
        <v>5752.090909090909</v>
      </c>
      <c r="I132" s="31">
        <f t="shared" si="36"/>
        <v>97073</v>
      </c>
      <c r="J132" s="29">
        <f t="shared" si="36"/>
        <v>16.93256250650985</v>
      </c>
      <c r="K132" s="31">
        <f t="shared" si="36"/>
        <v>20223.81818181818</v>
      </c>
      <c r="L132" s="82">
        <f t="shared" si="36"/>
        <v>3.575470929739021</v>
      </c>
      <c r="M132" s="31">
        <f t="shared" si="36"/>
        <v>23412.090909090908</v>
      </c>
      <c r="N132" s="82">
        <f t="shared" si="36"/>
        <v>4.118608054034774</v>
      </c>
      <c r="O132" s="82">
        <f t="shared" si="36"/>
        <v>0.91091123375008631</v>
      </c>
    </row>
    <row r="133" spans="1:15" outlineLevel="1" x14ac:dyDescent="0.2">
      <c r="C133" s="31"/>
      <c r="E133" s="81"/>
      <c r="F133" s="83"/>
      <c r="H133" s="31"/>
      <c r="I133" s="31"/>
      <c r="K133" s="31"/>
      <c r="L133" s="82"/>
      <c r="M133" s="31"/>
      <c r="N133" s="82"/>
      <c r="O133" s="82"/>
    </row>
    <row r="134" spans="1:15" outlineLevel="2" x14ac:dyDescent="0.2">
      <c r="A134">
        <v>915500423</v>
      </c>
      <c r="B134" t="s">
        <v>905</v>
      </c>
      <c r="C134" s="31" t="e">
        <f>VLOOKUP($A134,'Source Data 1'!$4:$480,MATCH("Dist 0me",'Source Data 1'!$3:$3,0),FALSE)</f>
        <v>#N/A</v>
      </c>
      <c r="D134">
        <v>376</v>
      </c>
      <c r="E134" s="81"/>
      <c r="F134" s="81">
        <v>10</v>
      </c>
      <c r="G134" t="s">
        <v>908</v>
      </c>
      <c r="H134" s="31">
        <f>VLOOKUP($A134,'Source Data 1'!$4:$480,MATCH("Total Pop",'Source Data 1'!$3:$3,0),FALSE)</f>
        <v>4898</v>
      </c>
      <c r="I134" s="31">
        <f>VLOOKUP($A134,'Source Data 1'!$4:$480,MATCH("Tot Op Exp LFE",'Source Data 1'!$3:$3,0),FALSE)</f>
        <v>84030</v>
      </c>
      <c r="J134" s="29">
        <f t="shared" ref="J134:J157" si="37">I134/H134</f>
        <v>17.155982033483053</v>
      </c>
      <c r="K134" s="31">
        <f>VLOOKUP($A134,'Source Data 1'!$4:$480,MATCH("Tot Circ",'Source Data 1'!$3:$3,0),FALSE)</f>
        <v>6056</v>
      </c>
      <c r="L134" s="23">
        <f t="shared" ref="L134:L157" si="38">K134/H134</f>
        <v>1.2364230298080849</v>
      </c>
      <c r="M134" s="31">
        <f>VLOOKUP($A134,'Source Data 1'!$4:$480,MATCH("Cat Itms End Curnt Rpt Per",'Source Data 1'!$3:$3,0),FALSE)</f>
        <v>34153</v>
      </c>
      <c r="N134" s="23">
        <f t="shared" ref="N134:N157" si="39">M134/H134</f>
        <v>6.9728460596161694</v>
      </c>
      <c r="O134" s="23">
        <f t="shared" ref="O134:O157" si="40">K134/M134</f>
        <v>0.17731970837115335</v>
      </c>
    </row>
    <row r="135" spans="1:15" outlineLevel="2" x14ac:dyDescent="0.2">
      <c r="A135">
        <v>923460513</v>
      </c>
      <c r="B135" t="s">
        <v>162</v>
      </c>
      <c r="C135" s="31" t="e">
        <f>VLOOKUP($A135,'Source Data 1'!$4:$480,MATCH("Dist 0me",'Source Data 1'!$3:$3,0),FALSE)</f>
        <v>#N/A</v>
      </c>
      <c r="D135">
        <v>348</v>
      </c>
      <c r="F135" s="81">
        <v>10</v>
      </c>
      <c r="G135" t="s">
        <v>920</v>
      </c>
      <c r="H135" s="31">
        <f>VLOOKUP($A135,'Source Data 1'!$4:$480,MATCH("Total Pop",'Source Data 1'!$3:$3,0),FALSE)</f>
        <v>4422</v>
      </c>
      <c r="I135" s="31">
        <f>VLOOKUP($A135,'Source Data 1'!$4:$480,MATCH("Tot Op Exp LFE",'Source Data 1'!$3:$3,0),FALSE)</f>
        <v>354781</v>
      </c>
      <c r="J135" s="29">
        <f t="shared" si="37"/>
        <v>80.230890999547711</v>
      </c>
      <c r="K135" s="31">
        <f>VLOOKUP($A135,'Source Data 1'!$4:$480,MATCH("Tot Circ",'Source Data 1'!$3:$3,0),FALSE)</f>
        <v>51002</v>
      </c>
      <c r="L135" s="23">
        <f t="shared" si="38"/>
        <v>11.533695160560832</v>
      </c>
      <c r="M135" s="31">
        <f>VLOOKUP($A135,'Source Data 1'!$4:$480,MATCH("Cat Itms End Curnt Rpt Per",'Source Data 1'!$3:$3,0),FALSE)</f>
        <v>37139</v>
      </c>
      <c r="N135" s="23">
        <f t="shared" si="39"/>
        <v>8.3986883763003171</v>
      </c>
      <c r="O135" s="23">
        <f t="shared" si="40"/>
        <v>1.3732733783892943</v>
      </c>
    </row>
    <row r="136" spans="1:15" outlineLevel="2" x14ac:dyDescent="0.2">
      <c r="A136">
        <v>906270243</v>
      </c>
      <c r="B136" t="s">
        <v>604</v>
      </c>
      <c r="C136" s="31" t="e">
        <f>VLOOKUP($A136,'Source Data 1'!$4:$480,MATCH("Dist 0me",'Source Data 1'!$3:$3,0),FALSE)</f>
        <v>#N/A</v>
      </c>
      <c r="D136">
        <v>235</v>
      </c>
      <c r="F136" s="81">
        <v>10</v>
      </c>
      <c r="G136" t="s">
        <v>605</v>
      </c>
      <c r="H136" s="31">
        <f>VLOOKUP($A136,'Source Data 1'!$4:$480,MATCH("Total Pop",'Source Data 1'!$3:$3,0),FALSE)</f>
        <v>4395</v>
      </c>
      <c r="I136" s="31">
        <f>VLOOKUP($A136,'Source Data 1'!$4:$480,MATCH("Tot Op Exp LFE",'Source Data 1'!$3:$3,0),FALSE)</f>
        <v>46644</v>
      </c>
      <c r="J136" s="29">
        <f t="shared" si="37"/>
        <v>10.612969283276451</v>
      </c>
      <c r="K136" s="31">
        <f>VLOOKUP($A136,'Source Data 1'!$4:$480,MATCH("Tot Circ",'Source Data 1'!$3:$3,0),FALSE)</f>
        <v>8589</v>
      </c>
      <c r="L136" s="23">
        <f t="shared" si="38"/>
        <v>1.9542662116040956</v>
      </c>
      <c r="M136" s="31">
        <f>VLOOKUP($A136,'Source Data 1'!$4:$480,MATCH("Cat Itms End Curnt Rpt Per",'Source Data 1'!$3:$3,0),FALSE)</f>
        <v>20722</v>
      </c>
      <c r="N136" s="23">
        <f t="shared" si="39"/>
        <v>4.7149032992036402</v>
      </c>
      <c r="O136" s="23">
        <f t="shared" si="40"/>
        <v>0.41448701862754561</v>
      </c>
    </row>
    <row r="137" spans="1:15" outlineLevel="2" x14ac:dyDescent="0.2">
      <c r="A137">
        <v>928320125</v>
      </c>
      <c r="B137" t="s">
        <v>503</v>
      </c>
      <c r="C137" s="31" t="e">
        <f>VLOOKUP($A137,'Source Data 1'!$4:$480,MATCH("Dist 0me",'Source Data 1'!$3:$3,0),FALSE)</f>
        <v>#N/A</v>
      </c>
      <c r="D137">
        <v>246</v>
      </c>
      <c r="F137" s="81">
        <v>10</v>
      </c>
      <c r="G137" t="s">
        <v>505</v>
      </c>
      <c r="H137" s="31">
        <f>VLOOKUP($A137,'Source Data 1'!$4:$480,MATCH("Total Pop",'Source Data 1'!$3:$3,0),FALSE)</f>
        <v>4393</v>
      </c>
      <c r="I137" s="31">
        <f>VLOOKUP($A137,'Source Data 1'!$4:$480,MATCH("Tot Op Exp LFE",'Source Data 1'!$3:$3,0),FALSE)</f>
        <v>44484</v>
      </c>
      <c r="J137" s="29">
        <f t="shared" si="37"/>
        <v>10.126109720009106</v>
      </c>
      <c r="K137" s="31">
        <f>VLOOKUP($A137,'Source Data 1'!$4:$480,MATCH("Tot Circ",'Source Data 1'!$3:$3,0),FALSE)</f>
        <v>6223</v>
      </c>
      <c r="L137" s="23">
        <f t="shared" si="38"/>
        <v>1.4165718188026406</v>
      </c>
      <c r="M137" s="31">
        <f>VLOOKUP($A137,'Source Data 1'!$4:$480,MATCH("Cat Itms End Curnt Rpt Per",'Source Data 1'!$3:$3,0),FALSE)</f>
        <v>16802</v>
      </c>
      <c r="N137" s="23">
        <f t="shared" si="39"/>
        <v>3.8247211472797633</v>
      </c>
      <c r="O137" s="23">
        <f t="shared" si="40"/>
        <v>0.37037257469348889</v>
      </c>
    </row>
    <row r="138" spans="1:15" outlineLevel="2" x14ac:dyDescent="0.2">
      <c r="A138">
        <v>916490605</v>
      </c>
      <c r="B138" t="s">
        <v>898</v>
      </c>
      <c r="C138" s="31" t="e">
        <f>VLOOKUP($A138,'Source Data 1'!$4:$480,MATCH("Dist 0me",'Source Data 1'!$3:$3,0),FALSE)</f>
        <v>#N/A</v>
      </c>
      <c r="D138">
        <v>372</v>
      </c>
      <c r="F138" s="81">
        <v>10</v>
      </c>
      <c r="G138" t="s">
        <v>903</v>
      </c>
      <c r="H138" s="31">
        <f>VLOOKUP($A138,'Source Data 1'!$4:$480,MATCH("Total Pop",'Source Data 1'!$3:$3,0),FALSE)</f>
        <v>4321</v>
      </c>
      <c r="I138" s="31">
        <f>VLOOKUP($A138,'Source Data 1'!$4:$480,MATCH("Tot Op Exp LFE",'Source Data 1'!$3:$3,0),FALSE)</f>
        <v>58814</v>
      </c>
      <c r="J138" s="29">
        <f t="shared" si="37"/>
        <v>13.611201110853969</v>
      </c>
      <c r="K138" s="31">
        <f>VLOOKUP($A138,'Source Data 1'!$4:$480,MATCH("Tot Circ",'Source Data 1'!$3:$3,0),FALSE)</f>
        <v>4391</v>
      </c>
      <c r="L138" s="23">
        <f t="shared" si="38"/>
        <v>1.016199953714418</v>
      </c>
      <c r="M138" s="31">
        <f>VLOOKUP($A138,'Source Data 1'!$4:$480,MATCH("Cat Itms End Curnt Rpt Per",'Source Data 1'!$3:$3,0),FALSE)</f>
        <v>23132</v>
      </c>
      <c r="N138" s="23">
        <f t="shared" si="39"/>
        <v>5.3533904188845174</v>
      </c>
      <c r="O138" s="23">
        <f t="shared" si="40"/>
        <v>0.18982362095798028</v>
      </c>
    </row>
    <row r="139" spans="1:15" outlineLevel="2" x14ac:dyDescent="0.2">
      <c r="A139">
        <v>923460873</v>
      </c>
      <c r="B139" t="s">
        <v>162</v>
      </c>
      <c r="C139" s="31" t="e">
        <f>VLOOKUP($A139,'Source Data 1'!$4:$480,MATCH("Dist 0me",'Source Data 1'!$3:$3,0),FALSE)</f>
        <v>#N/A</v>
      </c>
      <c r="D139">
        <v>351</v>
      </c>
      <c r="F139" s="81">
        <v>10</v>
      </c>
      <c r="G139" t="s">
        <v>923</v>
      </c>
      <c r="H139" s="31">
        <f>VLOOKUP($A139,'Source Data 1'!$4:$480,MATCH("Total Pop",'Source Data 1'!$3:$3,0),FALSE)</f>
        <v>4282</v>
      </c>
      <c r="I139" s="31">
        <f>VLOOKUP($A139,'Source Data 1'!$4:$480,MATCH("Tot Op Exp LFE",'Source Data 1'!$3:$3,0),FALSE)</f>
        <v>265681</v>
      </c>
      <c r="J139" s="29">
        <f t="shared" si="37"/>
        <v>62.046006539000466</v>
      </c>
      <c r="K139" s="31">
        <f>VLOOKUP($A139,'Source Data 1'!$4:$480,MATCH("Tot Circ",'Source Data 1'!$3:$3,0),FALSE)</f>
        <v>79042</v>
      </c>
      <c r="L139" s="23">
        <f t="shared" si="38"/>
        <v>18.459131247080805</v>
      </c>
      <c r="M139" s="31">
        <f>VLOOKUP($A139,'Source Data 1'!$4:$480,MATCH("Cat Itms End Curnt Rpt Per",'Source Data 1'!$3:$3,0),FALSE)</f>
        <v>36820</v>
      </c>
      <c r="N139" s="23">
        <f t="shared" si="39"/>
        <v>8.598785614198972</v>
      </c>
      <c r="O139" s="23">
        <f t="shared" si="40"/>
        <v>2.146713742531233</v>
      </c>
    </row>
    <row r="140" spans="1:15" outlineLevel="2" x14ac:dyDescent="0.2">
      <c r="A140">
        <v>906610213</v>
      </c>
      <c r="B140" t="s">
        <v>456</v>
      </c>
      <c r="C140" s="31" t="e">
        <f>VLOOKUP($A140,'Source Data 1'!$4:$480,MATCH("Dist 0me",'Source Data 1'!$3:$3,0),FALSE)</f>
        <v>#N/A</v>
      </c>
      <c r="D140">
        <v>419</v>
      </c>
      <c r="F140" s="81">
        <v>10</v>
      </c>
      <c r="G140" t="s">
        <v>728</v>
      </c>
      <c r="H140" s="31">
        <f>VLOOKUP($A140,'Source Data 1'!$4:$480,MATCH("Total Pop",'Source Data 1'!$3:$3,0),FALSE)</f>
        <v>4167</v>
      </c>
      <c r="I140" s="31">
        <f>VLOOKUP($A140,'Source Data 1'!$4:$480,MATCH("Tot Op Exp LFE",'Source Data 1'!$3:$3,0),FALSE)</f>
        <v>35632</v>
      </c>
      <c r="J140" s="29">
        <f t="shared" si="37"/>
        <v>8.5509959203263737</v>
      </c>
      <c r="K140" s="31">
        <f>VLOOKUP($A140,'Source Data 1'!$4:$480,MATCH("Tot Circ",'Source Data 1'!$3:$3,0),FALSE)</f>
        <v>5410</v>
      </c>
      <c r="L140" s="23">
        <f t="shared" si="38"/>
        <v>1.2982961363090952</v>
      </c>
      <c r="M140" s="31">
        <f>VLOOKUP($A140,'Source Data 1'!$4:$480,MATCH("Cat Itms End Curnt Rpt Per",'Source Data 1'!$3:$3,0),FALSE)</f>
        <v>14027</v>
      </c>
      <c r="N140" s="23">
        <f t="shared" si="39"/>
        <v>3.3662107031437487</v>
      </c>
      <c r="O140" s="23">
        <f t="shared" si="40"/>
        <v>0.38568475083767023</v>
      </c>
    </row>
    <row r="141" spans="1:15" outlineLevel="2" x14ac:dyDescent="0.2">
      <c r="A141">
        <v>915500063</v>
      </c>
      <c r="B141" t="s">
        <v>905</v>
      </c>
      <c r="C141" s="31" t="e">
        <f>VLOOKUP($A141,'Source Data 1'!$4:$480,MATCH("Dist 0me",'Source Data 1'!$3:$3,0),FALSE)</f>
        <v>#N/A</v>
      </c>
      <c r="D141">
        <v>374</v>
      </c>
      <c r="E141" s="81"/>
      <c r="F141" s="81">
        <v>10</v>
      </c>
      <c r="G141" t="s">
        <v>906</v>
      </c>
      <c r="H141" s="31">
        <f>VLOOKUP($A141,'Source Data 1'!$4:$480,MATCH("Total Pop",'Source Data 1'!$3:$3,0),FALSE)</f>
        <v>3738</v>
      </c>
      <c r="I141" s="31">
        <f>VLOOKUP($A141,'Source Data 1'!$4:$480,MATCH("Tot Op Exp LFE",'Source Data 1'!$3:$3,0),FALSE)</f>
        <v>34072</v>
      </c>
      <c r="J141" s="29">
        <f t="shared" si="37"/>
        <v>9.1150347779561258</v>
      </c>
      <c r="K141" s="31">
        <f>VLOOKUP($A141,'Source Data 1'!$4:$480,MATCH("Tot Circ",'Source Data 1'!$3:$3,0),FALSE)</f>
        <v>15169</v>
      </c>
      <c r="L141" s="23">
        <f t="shared" si="38"/>
        <v>4.0580524344569291</v>
      </c>
      <c r="M141" s="31">
        <f>VLOOKUP($A141,'Source Data 1'!$4:$480,MATCH("Cat Itms End Curnt Rpt Per",'Source Data 1'!$3:$3,0),FALSE)</f>
        <v>43747</v>
      </c>
      <c r="N141" s="23">
        <f t="shared" si="39"/>
        <v>11.703317281968967</v>
      </c>
      <c r="O141" s="23">
        <f t="shared" si="40"/>
        <v>0.34674377671611767</v>
      </c>
    </row>
    <row r="142" spans="1:15" outlineLevel="2" x14ac:dyDescent="0.2">
      <c r="A142">
        <v>928320153</v>
      </c>
      <c r="B142" t="s">
        <v>503</v>
      </c>
      <c r="C142" s="31" t="e">
        <f>VLOOKUP($A142,'Source Data 1'!$4:$480,MATCH("Dist 0me",'Source Data 1'!$3:$3,0),FALSE)</f>
        <v>#N/A</v>
      </c>
      <c r="D142">
        <v>245</v>
      </c>
      <c r="F142" s="81">
        <v>10</v>
      </c>
      <c r="G142" t="s">
        <v>504</v>
      </c>
      <c r="H142" s="31">
        <f>VLOOKUP($A142,'Source Data 1'!$4:$480,MATCH("Total Pop",'Source Data 1'!$3:$3,0),FALSE)</f>
        <v>3412</v>
      </c>
      <c r="I142" s="31">
        <f>VLOOKUP($A142,'Source Data 1'!$4:$480,MATCH("Tot Op Exp LFE",'Source Data 1'!$3:$3,0),FALSE)</f>
        <v>111856</v>
      </c>
      <c r="J142" s="29">
        <f t="shared" si="37"/>
        <v>32.783118405627199</v>
      </c>
      <c r="K142" s="31">
        <f>VLOOKUP($A142,'Source Data 1'!$4:$480,MATCH("Tot Circ",'Source Data 1'!$3:$3,0),FALSE)</f>
        <v>40390</v>
      </c>
      <c r="L142" s="23">
        <f t="shared" si="38"/>
        <v>11.837631887456038</v>
      </c>
      <c r="M142" s="31">
        <f>VLOOKUP($A142,'Source Data 1'!$4:$480,MATCH("Cat Itms End Curnt Rpt Per",'Source Data 1'!$3:$3,0),FALSE)</f>
        <v>38657</v>
      </c>
      <c r="N142" s="23">
        <f t="shared" si="39"/>
        <v>11.329718640093787</v>
      </c>
      <c r="O142" s="23">
        <f t="shared" si="40"/>
        <v>1.0448301730605065</v>
      </c>
    </row>
    <row r="143" spans="1:15" outlineLevel="2" x14ac:dyDescent="0.2">
      <c r="A143">
        <v>906270185</v>
      </c>
      <c r="B143" t="s">
        <v>604</v>
      </c>
      <c r="C143" s="31" t="e">
        <f>VLOOKUP($A143,'Source Data 1'!$4:$480,MATCH("Dist 0me",'Source Data 1'!$3:$3,0),FALSE)</f>
        <v>#N/A</v>
      </c>
      <c r="D143">
        <v>236</v>
      </c>
      <c r="F143" s="81">
        <v>10</v>
      </c>
      <c r="G143" t="s">
        <v>606</v>
      </c>
      <c r="H143" s="31">
        <f>VLOOKUP($A143,'Source Data 1'!$4:$480,MATCH("Total Pop",'Source Data 1'!$3:$3,0),FALSE)</f>
        <v>3321</v>
      </c>
      <c r="I143" s="31">
        <f>VLOOKUP($A143,'Source Data 1'!$4:$480,MATCH("Tot Op Exp LFE",'Source Data 1'!$3:$3,0),FALSE)</f>
        <v>73002</v>
      </c>
      <c r="J143" s="29">
        <f t="shared" si="37"/>
        <v>21.981933152664858</v>
      </c>
      <c r="K143" s="31">
        <f>VLOOKUP($A143,'Source Data 1'!$4:$480,MATCH("Tot Circ",'Source Data 1'!$3:$3,0),FALSE)</f>
        <v>18234</v>
      </c>
      <c r="L143" s="23">
        <f t="shared" si="38"/>
        <v>5.4905149051490518</v>
      </c>
      <c r="M143" s="31">
        <f>VLOOKUP($A143,'Source Data 1'!$4:$480,MATCH("Cat Itms End Curnt Rpt Per",'Source Data 1'!$3:$3,0),FALSE)</f>
        <v>23643</v>
      </c>
      <c r="N143" s="23">
        <f t="shared" si="39"/>
        <v>7.1192411924119243</v>
      </c>
      <c r="O143" s="23">
        <f t="shared" si="40"/>
        <v>0.77122192615150365</v>
      </c>
    </row>
    <row r="144" spans="1:15" outlineLevel="2" x14ac:dyDescent="0.2">
      <c r="A144">
        <v>921390153</v>
      </c>
      <c r="B144" t="s">
        <v>618</v>
      </c>
      <c r="C144" s="31" t="e">
        <f>VLOOKUP($A144,'Source Data 1'!$4:$480,MATCH("Dist 0me",'Source Data 1'!$3:$3,0),FALSE)</f>
        <v>#N/A</v>
      </c>
      <c r="D144">
        <v>291</v>
      </c>
      <c r="F144" s="81">
        <v>10</v>
      </c>
      <c r="G144" t="s">
        <v>233</v>
      </c>
      <c r="H144" s="31">
        <f>VLOOKUP($A144,'Source Data 1'!$4:$480,MATCH("Total Pop",'Source Data 1'!$3:$3,0),FALSE)</f>
        <v>3192</v>
      </c>
      <c r="I144" s="31">
        <f>VLOOKUP($A144,'Source Data 1'!$4:$480,MATCH("Tot Op Exp LFE",'Source Data 1'!$3:$3,0),FALSE)</f>
        <v>93684</v>
      </c>
      <c r="J144" s="29">
        <f t="shared" si="37"/>
        <v>29.349624060150376</v>
      </c>
      <c r="K144" s="31">
        <f>VLOOKUP($A144,'Source Data 1'!$4:$480,MATCH("Tot Circ",'Source Data 1'!$3:$3,0),FALSE)</f>
        <v>8825</v>
      </c>
      <c r="L144" s="23">
        <f t="shared" si="38"/>
        <v>2.7647243107769421</v>
      </c>
      <c r="M144" s="31">
        <f>VLOOKUP($A144,'Source Data 1'!$4:$480,MATCH("Cat Itms End Curnt Rpt Per",'Source Data 1'!$3:$3,0),FALSE)</f>
        <v>18040</v>
      </c>
      <c r="N144" s="23">
        <f t="shared" si="39"/>
        <v>5.651629072681704</v>
      </c>
      <c r="O144" s="23">
        <f t="shared" si="40"/>
        <v>0.48919068736141907</v>
      </c>
    </row>
    <row r="145" spans="1:15" outlineLevel="2" x14ac:dyDescent="0.2">
      <c r="A145">
        <v>915500033</v>
      </c>
      <c r="B145" t="s">
        <v>905</v>
      </c>
      <c r="C145" s="31" t="e">
        <f>VLOOKUP($A145,'Source Data 1'!$4:$480,MATCH("Dist 0me",'Source Data 1'!$3:$3,0),FALSE)</f>
        <v>#N/A</v>
      </c>
      <c r="D145">
        <v>375</v>
      </c>
      <c r="E145" s="81"/>
      <c r="F145" s="81">
        <v>10</v>
      </c>
      <c r="G145" t="s">
        <v>907</v>
      </c>
      <c r="H145" s="31">
        <f>VLOOKUP($A145,'Source Data 1'!$4:$480,MATCH("Total Pop",'Source Data 1'!$3:$3,0),FALSE)</f>
        <v>3038</v>
      </c>
      <c r="I145" s="31">
        <f>VLOOKUP($A145,'Source Data 1'!$4:$480,MATCH("Tot Op Exp LFE",'Source Data 1'!$3:$3,0),FALSE)</f>
        <v>30955</v>
      </c>
      <c r="J145" s="29">
        <f t="shared" si="37"/>
        <v>10.189269256089533</v>
      </c>
      <c r="K145" s="31">
        <f>VLOOKUP($A145,'Source Data 1'!$4:$480,MATCH("Tot Circ",'Source Data 1'!$3:$3,0),FALSE)</f>
        <v>10174</v>
      </c>
      <c r="L145" s="23">
        <f t="shared" si="38"/>
        <v>3.3489137590520079</v>
      </c>
      <c r="M145" s="31">
        <f>VLOOKUP($A145,'Source Data 1'!$4:$480,MATCH("Cat Itms End Curnt Rpt Per",'Source Data 1'!$3:$3,0),FALSE)</f>
        <v>11841</v>
      </c>
      <c r="N145" s="23">
        <f t="shared" si="39"/>
        <v>3.8976300197498355</v>
      </c>
      <c r="O145" s="23">
        <f t="shared" si="40"/>
        <v>0.85921797145511358</v>
      </c>
    </row>
    <row r="146" spans="1:15" outlineLevel="2" x14ac:dyDescent="0.2">
      <c r="A146">
        <v>928030393</v>
      </c>
      <c r="B146" t="s">
        <v>594</v>
      </c>
      <c r="C146" s="31" t="e">
        <f>VLOOKUP($A146,'Source Data 1'!$4:$480,MATCH("Dist 0me",'Source Data 1'!$3:$3,0),FALSE)</f>
        <v>#N/A</v>
      </c>
      <c r="D146">
        <v>49</v>
      </c>
      <c r="F146" s="81">
        <v>10</v>
      </c>
      <c r="G146" t="s">
        <v>596</v>
      </c>
      <c r="H146" s="31">
        <f>VLOOKUP($A146,'Source Data 1'!$4:$480,MATCH("Total Pop",'Source Data 1'!$3:$3,0),FALSE)</f>
        <v>2991</v>
      </c>
      <c r="I146" s="31">
        <f>VLOOKUP($A146,'Source Data 1'!$4:$480,MATCH("Tot Op Exp LFE",'Source Data 1'!$3:$3,0),FALSE)</f>
        <v>95397</v>
      </c>
      <c r="J146" s="29">
        <f t="shared" si="37"/>
        <v>31.894684052156471</v>
      </c>
      <c r="K146" s="31">
        <f>VLOOKUP($A146,'Source Data 1'!$4:$480,MATCH("Tot Circ",'Source Data 1'!$3:$3,0),FALSE)</f>
        <v>13357</v>
      </c>
      <c r="L146" s="23">
        <f t="shared" si="38"/>
        <v>4.4657305249080572</v>
      </c>
      <c r="M146" s="31">
        <f>VLOOKUP($A146,'Source Data 1'!$4:$480,MATCH("Cat Itms End Curnt Rpt Per",'Source Data 1'!$3:$3,0),FALSE)</f>
        <v>18737</v>
      </c>
      <c r="N146" s="23">
        <f t="shared" si="39"/>
        <v>6.2644600468070877</v>
      </c>
      <c r="O146" s="23">
        <f t="shared" si="40"/>
        <v>0.71286758819448148</v>
      </c>
    </row>
    <row r="147" spans="1:15" outlineLevel="2" x14ac:dyDescent="0.2">
      <c r="A147">
        <v>928030033</v>
      </c>
      <c r="B147" t="s">
        <v>594</v>
      </c>
      <c r="C147" s="31" t="e">
        <f>VLOOKUP($A147,'Source Data 1'!$4:$480,MATCH("Dist 0me",'Source Data 1'!$3:$3,0),FALSE)</f>
        <v>#N/A</v>
      </c>
      <c r="D147">
        <v>48</v>
      </c>
      <c r="F147" s="81">
        <v>10</v>
      </c>
      <c r="G147" t="s">
        <v>595</v>
      </c>
      <c r="H147" s="31">
        <f>VLOOKUP($A147,'Source Data 1'!$4:$480,MATCH("Total Pop",'Source Data 1'!$3:$3,0),FALSE)</f>
        <v>2944</v>
      </c>
      <c r="I147" s="31">
        <f>VLOOKUP($A147,'Source Data 1'!$4:$480,MATCH("Tot Op Exp LFE",'Source Data 1'!$3:$3,0),FALSE)</f>
        <v>91268</v>
      </c>
      <c r="J147" s="29">
        <f t="shared" si="37"/>
        <v>31.001358695652176</v>
      </c>
      <c r="K147" s="31">
        <f>VLOOKUP($A147,'Source Data 1'!$4:$480,MATCH("Tot Circ",'Source Data 1'!$3:$3,0),FALSE)</f>
        <v>13004</v>
      </c>
      <c r="L147" s="23">
        <f t="shared" si="38"/>
        <v>4.4171195652173916</v>
      </c>
      <c r="M147" s="31">
        <f>VLOOKUP($A147,'Source Data 1'!$4:$480,MATCH("Cat Itms End Curnt Rpt Per",'Source Data 1'!$3:$3,0),FALSE)</f>
        <v>29057</v>
      </c>
      <c r="N147" s="23">
        <f t="shared" si="39"/>
        <v>9.8699048913043477</v>
      </c>
      <c r="O147" s="23">
        <f t="shared" si="40"/>
        <v>0.4475341570017552</v>
      </c>
    </row>
    <row r="148" spans="1:15" outlineLevel="2" x14ac:dyDescent="0.2">
      <c r="A148">
        <v>928031353</v>
      </c>
      <c r="B148" t="s">
        <v>594</v>
      </c>
      <c r="C148" s="31" t="e">
        <f>VLOOKUP($A148,'Source Data 1'!$4:$480,MATCH("Dist 0me",'Source Data 1'!$3:$3,0),FALSE)</f>
        <v>#N/A</v>
      </c>
      <c r="D148">
        <v>51</v>
      </c>
      <c r="F148" s="81">
        <v>10</v>
      </c>
      <c r="G148" t="s">
        <v>598</v>
      </c>
      <c r="H148" s="31">
        <f>VLOOKUP($A148,'Source Data 1'!$4:$480,MATCH("Total Pop",'Source Data 1'!$3:$3,0),FALSE)</f>
        <v>2492</v>
      </c>
      <c r="I148" s="31">
        <f>VLOOKUP($A148,'Source Data 1'!$4:$480,MATCH("Tot Op Exp LFE",'Source Data 1'!$3:$3,0),FALSE)</f>
        <v>29506</v>
      </c>
      <c r="J148" s="29">
        <f t="shared" si="37"/>
        <v>11.840288924558587</v>
      </c>
      <c r="K148" s="31">
        <f>VLOOKUP($A148,'Source Data 1'!$4:$480,MATCH("Tot Circ",'Source Data 1'!$3:$3,0),FALSE)</f>
        <v>3218</v>
      </c>
      <c r="L148" s="23">
        <f t="shared" si="38"/>
        <v>1.2913322632423756</v>
      </c>
      <c r="M148" s="31">
        <f>VLOOKUP($A148,'Source Data 1'!$4:$480,MATCH("Cat Itms End Curnt Rpt Per",'Source Data 1'!$3:$3,0),FALSE)</f>
        <v>17616</v>
      </c>
      <c r="N148" s="23">
        <f t="shared" si="39"/>
        <v>7.069020866773676</v>
      </c>
      <c r="O148" s="23">
        <f t="shared" si="40"/>
        <v>0.18267484105358764</v>
      </c>
    </row>
    <row r="149" spans="1:15" outlineLevel="2" x14ac:dyDescent="0.2">
      <c r="A149">
        <v>909240213</v>
      </c>
      <c r="B149" t="s">
        <v>172</v>
      </c>
      <c r="C149" s="31" t="e">
        <f>VLOOKUP($A149,'Source Data 1'!$4:$480,MATCH("Dist 0me",'Source Data 1'!$3:$3,0),FALSE)</f>
        <v>#N/A</v>
      </c>
      <c r="D149">
        <v>220</v>
      </c>
      <c r="F149" s="81">
        <v>10</v>
      </c>
      <c r="G149" t="s">
        <v>173</v>
      </c>
      <c r="H149" s="31">
        <f>VLOOKUP($A149,'Source Data 1'!$4:$480,MATCH("Total Pop",'Source Data 1'!$3:$3,0),FALSE)</f>
        <v>2483</v>
      </c>
      <c r="I149" s="31">
        <f>VLOOKUP($A149,'Source Data 1'!$4:$480,MATCH("Tot Op Exp LFE",'Source Data 1'!$3:$3,0),FALSE)</f>
        <v>122360</v>
      </c>
      <c r="J149" s="29">
        <f t="shared" si="37"/>
        <v>49.279097865485298</v>
      </c>
      <c r="K149" s="31">
        <f>VLOOKUP($A149,'Source Data 1'!$4:$480,MATCH("Tot Circ",'Source Data 1'!$3:$3,0),FALSE)</f>
        <v>16172</v>
      </c>
      <c r="L149" s="23">
        <f t="shared" si="38"/>
        <v>6.5130890052356021</v>
      </c>
      <c r="M149" s="31">
        <f>VLOOKUP($A149,'Source Data 1'!$4:$480,MATCH("Cat Itms End Curnt Rpt Per",'Source Data 1'!$3:$3,0),FALSE)</f>
        <v>28907</v>
      </c>
      <c r="N149" s="23">
        <f t="shared" si="39"/>
        <v>11.641965364478454</v>
      </c>
      <c r="O149" s="23">
        <f t="shared" si="40"/>
        <v>0.55944926834330788</v>
      </c>
    </row>
    <row r="150" spans="1:15" outlineLevel="2" x14ac:dyDescent="0.2">
      <c r="A150">
        <v>905620545</v>
      </c>
      <c r="B150" t="s">
        <v>731</v>
      </c>
      <c r="C150" s="31" t="e">
        <f>VLOOKUP($A150,'Source Data 1'!$4:$480,MATCH("Dist 0me",'Source Data 1'!$3:$3,0),FALSE)</f>
        <v>#N/A</v>
      </c>
      <c r="D150">
        <v>422</v>
      </c>
      <c r="F150" s="81">
        <v>10</v>
      </c>
      <c r="G150" t="s">
        <v>732</v>
      </c>
      <c r="H150" s="31">
        <f>VLOOKUP($A150,'Source Data 1'!$4:$480,MATCH("Total Pop",'Source Data 1'!$3:$3,0),FALSE)</f>
        <v>2337</v>
      </c>
      <c r="I150" s="31">
        <f>VLOOKUP($A150,'Source Data 1'!$4:$480,MATCH("Tot Op Exp LFE",'Source Data 1'!$3:$3,0),FALSE)</f>
        <v>30812</v>
      </c>
      <c r="J150" s="29">
        <f t="shared" si="37"/>
        <v>13.184424475823706</v>
      </c>
      <c r="K150" s="31">
        <f>VLOOKUP($A150,'Source Data 1'!$4:$480,MATCH("Tot Circ",'Source Data 1'!$3:$3,0),FALSE)</f>
        <v>13486</v>
      </c>
      <c r="L150" s="23">
        <f t="shared" si="38"/>
        <v>5.7706461275139072</v>
      </c>
      <c r="M150" s="31">
        <f>VLOOKUP($A150,'Source Data 1'!$4:$480,MATCH("Cat Itms End Curnt Rpt Per",'Source Data 1'!$3:$3,0),FALSE)</f>
        <v>30270</v>
      </c>
      <c r="N150" s="23">
        <f t="shared" si="39"/>
        <v>12.952503209242618</v>
      </c>
      <c r="O150" s="23">
        <f t="shared" si="40"/>
        <v>0.44552362074661384</v>
      </c>
    </row>
    <row r="151" spans="1:15" outlineLevel="2" x14ac:dyDescent="0.2">
      <c r="A151">
        <v>929541473</v>
      </c>
      <c r="B151" t="s">
        <v>630</v>
      </c>
      <c r="C151" s="31" t="e">
        <f>VLOOKUP($A151,'Source Data 1'!$4:$480,MATCH("Dist 0me",'Source Data 1'!$3:$3,0),FALSE)</f>
        <v>#N/A</v>
      </c>
      <c r="D151">
        <v>397</v>
      </c>
      <c r="F151" s="81">
        <v>10</v>
      </c>
      <c r="G151" t="s">
        <v>230</v>
      </c>
      <c r="H151" s="31">
        <f>VLOOKUP($A151,'Source Data 1'!$4:$480,MATCH("Total Pop",'Source Data 1'!$3:$3,0),FALSE)</f>
        <v>2091</v>
      </c>
      <c r="I151" s="31">
        <f>VLOOKUP($A151,'Source Data 1'!$4:$480,MATCH("Tot Op Exp LFE",'Source Data 1'!$3:$3,0),FALSE)</f>
        <v>54672</v>
      </c>
      <c r="J151" s="29">
        <f t="shared" si="37"/>
        <v>26.146341463414632</v>
      </c>
      <c r="K151" s="31">
        <f>VLOOKUP($A151,'Source Data 1'!$4:$480,MATCH("Tot Circ",'Source Data 1'!$3:$3,0),FALSE)</f>
        <v>8958</v>
      </c>
      <c r="L151" s="23">
        <f t="shared" si="38"/>
        <v>4.284074605451937</v>
      </c>
      <c r="M151" s="31">
        <f>VLOOKUP($A151,'Source Data 1'!$4:$480,MATCH("Cat Itms End Curnt Rpt Per",'Source Data 1'!$3:$3,0),FALSE)</f>
        <v>14093</v>
      </c>
      <c r="N151" s="23">
        <f t="shared" si="39"/>
        <v>6.7398373983739841</v>
      </c>
      <c r="O151" s="23">
        <f t="shared" si="40"/>
        <v>0.6356347122685021</v>
      </c>
    </row>
    <row r="152" spans="1:15" outlineLevel="2" x14ac:dyDescent="0.2">
      <c r="A152">
        <v>922091143</v>
      </c>
      <c r="B152" t="s">
        <v>78</v>
      </c>
      <c r="C152" s="31" t="e">
        <f>VLOOKUP($A152,'Source Data 1'!$4:$480,MATCH("Dist 0me",'Source Data 1'!$3:$3,0),FALSE)</f>
        <v>#N/A</v>
      </c>
      <c r="D152">
        <v>112</v>
      </c>
      <c r="F152" s="81">
        <v>10</v>
      </c>
      <c r="G152" t="s">
        <v>286</v>
      </c>
      <c r="H152" s="31">
        <f>VLOOKUP($A152,'Source Data 1'!$4:$480,MATCH("Total Pop",'Source Data 1'!$3:$3,0),FALSE)</f>
        <v>2012</v>
      </c>
      <c r="I152" s="31">
        <f>VLOOKUP($A152,'Source Data 1'!$4:$480,MATCH("Tot Op Exp LFE",'Source Data 1'!$3:$3,0),FALSE)</f>
        <v>70148</v>
      </c>
      <c r="J152" s="29">
        <f t="shared" si="37"/>
        <v>34.864811133200796</v>
      </c>
      <c r="K152" s="31">
        <f>VLOOKUP($A152,'Source Data 1'!$4:$480,MATCH("Tot Circ",'Source Data 1'!$3:$3,0),FALSE)</f>
        <v>15679</v>
      </c>
      <c r="L152" s="23">
        <f t="shared" si="38"/>
        <v>7.7927435387673958</v>
      </c>
      <c r="M152" s="31">
        <f>VLOOKUP($A152,'Source Data 1'!$4:$480,MATCH("Cat Itms End Curnt Rpt Per",'Source Data 1'!$3:$3,0),FALSE)</f>
        <v>15749</v>
      </c>
      <c r="N152" s="23">
        <f t="shared" si="39"/>
        <v>7.8275347912524849</v>
      </c>
      <c r="O152" s="23">
        <f t="shared" si="40"/>
        <v>0.99555527335068894</v>
      </c>
    </row>
    <row r="153" spans="1:15" outlineLevel="2" x14ac:dyDescent="0.2">
      <c r="A153">
        <v>909420483</v>
      </c>
      <c r="B153" t="s">
        <v>790</v>
      </c>
      <c r="C153" s="31" t="e">
        <f>VLOOKUP($A153,'Source Data 1'!$4:$480,MATCH("Dist 0me",'Source Data 1'!$3:$3,0),FALSE)</f>
        <v>#N/A</v>
      </c>
      <c r="D153">
        <v>319</v>
      </c>
      <c r="F153" s="81">
        <v>10</v>
      </c>
      <c r="G153" t="s">
        <v>678</v>
      </c>
      <c r="H153" s="31">
        <f>VLOOKUP($A153,'Source Data 1'!$4:$480,MATCH("Total Pop",'Source Data 1'!$3:$3,0),FALSE)</f>
        <v>1653</v>
      </c>
      <c r="I153" s="31">
        <f>VLOOKUP($A153,'Source Data 1'!$4:$480,MATCH("Tot Op Exp LFE",'Source Data 1'!$3:$3,0),FALSE)</f>
        <v>24822</v>
      </c>
      <c r="J153" s="29">
        <f t="shared" si="37"/>
        <v>15.016333938294011</v>
      </c>
      <c r="K153" s="31">
        <f>VLOOKUP($A153,'Source Data 1'!$4:$480,MATCH("Tot Circ",'Source Data 1'!$3:$3,0),FALSE)</f>
        <v>3962</v>
      </c>
      <c r="L153" s="23">
        <f t="shared" si="38"/>
        <v>2.3968542044767092</v>
      </c>
      <c r="M153" s="31">
        <f>VLOOKUP($A153,'Source Data 1'!$4:$480,MATCH("Cat Itms End Curnt Rpt Per",'Source Data 1'!$3:$3,0),FALSE)</f>
        <v>19053</v>
      </c>
      <c r="N153" s="23">
        <f t="shared" si="39"/>
        <v>11.526315789473685</v>
      </c>
      <c r="O153" s="23">
        <f t="shared" si="40"/>
        <v>0.20794625518291082</v>
      </c>
    </row>
    <row r="154" spans="1:15" outlineLevel="2" x14ac:dyDescent="0.2">
      <c r="A154">
        <v>909240245</v>
      </c>
      <c r="B154" t="s">
        <v>172</v>
      </c>
      <c r="C154" s="31" t="e">
        <f>VLOOKUP($A154,'Source Data 1'!$4:$480,MATCH("Dist 0me",'Source Data 1'!$3:$3,0),FALSE)</f>
        <v>#N/A</v>
      </c>
      <c r="D154">
        <v>223</v>
      </c>
      <c r="F154" s="81">
        <v>10</v>
      </c>
      <c r="G154" t="s">
        <v>176</v>
      </c>
      <c r="H154" s="31">
        <f>VLOOKUP($A154,'Source Data 1'!$4:$480,MATCH("Total Pop",'Source Data 1'!$3:$3,0),FALSE)</f>
        <v>1624</v>
      </c>
      <c r="I154" s="31">
        <f>VLOOKUP($A154,'Source Data 1'!$4:$480,MATCH("Tot Op Exp LFE",'Source Data 1'!$3:$3,0),FALSE)</f>
        <v>32647</v>
      </c>
      <c r="J154" s="29">
        <f t="shared" si="37"/>
        <v>20.10283251231527</v>
      </c>
      <c r="K154" s="31">
        <f>VLOOKUP($A154,'Source Data 1'!$4:$480,MATCH("Tot Circ",'Source Data 1'!$3:$3,0),FALSE)</f>
        <v>2261</v>
      </c>
      <c r="L154" s="23">
        <f t="shared" si="38"/>
        <v>1.3922413793103448</v>
      </c>
      <c r="M154" s="31">
        <f>VLOOKUP($A154,'Source Data 1'!$4:$480,MATCH("Cat Itms End Curnt Rpt Per",'Source Data 1'!$3:$3,0),FALSE)</f>
        <v>18630</v>
      </c>
      <c r="N154" s="23">
        <f t="shared" si="39"/>
        <v>11.47167487684729</v>
      </c>
      <c r="O154" s="23">
        <f t="shared" si="40"/>
        <v>0.12136339237788513</v>
      </c>
    </row>
    <row r="155" spans="1:15" outlineLevel="2" x14ac:dyDescent="0.2">
      <c r="A155">
        <v>905251083</v>
      </c>
      <c r="B155" t="s">
        <v>177</v>
      </c>
      <c r="C155" s="31" t="e">
        <f>VLOOKUP($A155,'Source Data 1'!$4:$480,MATCH("Dist 0me",'Source Data 1'!$3:$3,0),FALSE)</f>
        <v>#N/A</v>
      </c>
      <c r="D155">
        <v>230</v>
      </c>
      <c r="F155" s="81">
        <v>10</v>
      </c>
      <c r="G155" t="s">
        <v>372</v>
      </c>
      <c r="H155" s="31">
        <f>VLOOKUP($A155,'Source Data 1'!$4:$480,MATCH("Total Pop",'Source Data 1'!$3:$3,0),FALSE)</f>
        <v>1517</v>
      </c>
      <c r="I155" s="31">
        <f>VLOOKUP($A155,'Source Data 1'!$4:$480,MATCH("Tot Op Exp LFE",'Source Data 1'!$3:$3,0),FALSE)</f>
        <v>33116</v>
      </c>
      <c r="J155" s="29">
        <f t="shared" si="37"/>
        <v>21.829927488464072</v>
      </c>
      <c r="K155" s="31">
        <f>VLOOKUP($A155,'Source Data 1'!$4:$480,MATCH("Tot Circ",'Source Data 1'!$3:$3,0),FALSE)</f>
        <v>11351</v>
      </c>
      <c r="L155" s="82">
        <f t="shared" si="38"/>
        <v>7.4825313117996046</v>
      </c>
      <c r="M155" s="31">
        <f>VLOOKUP($A155,'Source Data 1'!$4:$480,MATCH("Cat Itms End Curnt Rpt Per",'Source Data 1'!$3:$3,0),FALSE)</f>
        <v>16719</v>
      </c>
      <c r="N155" s="82">
        <f t="shared" si="39"/>
        <v>11.021094264996703</v>
      </c>
      <c r="O155" s="82">
        <f t="shared" si="40"/>
        <v>0.67892816556014113</v>
      </c>
    </row>
    <row r="156" spans="1:15" outlineLevel="2" x14ac:dyDescent="0.2">
      <c r="A156">
        <v>905250033</v>
      </c>
      <c r="B156" t="s">
        <v>177</v>
      </c>
      <c r="C156" s="31" t="e">
        <f>VLOOKUP($A156,'Source Data 1'!$4:$480,MATCH("Dist 0me",'Source Data 1'!$3:$3,0),FALSE)</f>
        <v>#N/A</v>
      </c>
      <c r="D156">
        <v>224</v>
      </c>
      <c r="F156" s="81">
        <v>10</v>
      </c>
      <c r="G156" t="s">
        <v>178</v>
      </c>
      <c r="H156" s="31">
        <f>VLOOKUP($A156,'Source Data 1'!$4:$480,MATCH("Total Pop",'Source Data 1'!$3:$3,0),FALSE)</f>
        <v>1516</v>
      </c>
      <c r="I156" s="31">
        <f>VLOOKUP($A156,'Source Data 1'!$4:$480,MATCH("Tot Op Exp LFE",'Source Data 1'!$3:$3,0),FALSE)</f>
        <v>43563</v>
      </c>
      <c r="J156" s="29">
        <f t="shared" si="37"/>
        <v>28.735488126649077</v>
      </c>
      <c r="K156" s="31">
        <f>VLOOKUP($A156,'Source Data 1'!$4:$480,MATCH("Tot Circ",'Source Data 1'!$3:$3,0),FALSE)</f>
        <v>14972</v>
      </c>
      <c r="L156" s="82">
        <f t="shared" si="38"/>
        <v>9.8759894459102906</v>
      </c>
      <c r="M156" s="31">
        <f>VLOOKUP($A156,'Source Data 1'!$4:$480,MATCH("Cat Itms End Curnt Rpt Per",'Source Data 1'!$3:$3,0),FALSE)</f>
        <v>17815</v>
      </c>
      <c r="N156" s="82">
        <f t="shared" si="39"/>
        <v>11.75131926121372</v>
      </c>
      <c r="O156" s="82">
        <f t="shared" si="40"/>
        <v>0.84041538029750207</v>
      </c>
    </row>
    <row r="157" spans="1:15" outlineLevel="2" x14ac:dyDescent="0.2">
      <c r="A157">
        <v>905620693</v>
      </c>
      <c r="B157" t="s">
        <v>731</v>
      </c>
      <c r="C157" s="31" t="e">
        <f>VLOOKUP($A157,'Source Data 1'!$4:$480,MATCH("Dist 0me",'Source Data 1'!$3:$3,0),FALSE)</f>
        <v>#N/A</v>
      </c>
      <c r="D157">
        <v>424</v>
      </c>
      <c r="F157" s="81">
        <v>10</v>
      </c>
      <c r="G157" t="s">
        <v>734</v>
      </c>
      <c r="H157" s="31">
        <f>VLOOKUP($A157,'Source Data 1'!$4:$480,MATCH("Total Pop",'Source Data 1'!$3:$3,0),FALSE)</f>
        <v>688</v>
      </c>
      <c r="I157" s="31">
        <f>VLOOKUP($A157,'Source Data 1'!$4:$480,MATCH("Tot Op Exp LFE",'Source Data 1'!$3:$3,0),FALSE)</f>
        <v>44207</v>
      </c>
      <c r="J157" s="29">
        <f t="shared" si="37"/>
        <v>64.254360465116278</v>
      </c>
      <c r="K157" s="31">
        <f>VLOOKUP($A157,'Source Data 1'!$4:$480,MATCH("Tot Circ",'Source Data 1'!$3:$3,0),FALSE)</f>
        <v>17221</v>
      </c>
      <c r="L157" s="82">
        <f t="shared" si="38"/>
        <v>25.030523255813954</v>
      </c>
      <c r="M157" s="31">
        <f>VLOOKUP($A157,'Source Data 1'!$4:$480,MATCH("Cat Itms End Curnt Rpt Per",'Source Data 1'!$3:$3,0),FALSE)</f>
        <v>21111</v>
      </c>
      <c r="N157" s="82">
        <f t="shared" si="39"/>
        <v>30.684593023255815</v>
      </c>
      <c r="O157" s="82">
        <f t="shared" si="40"/>
        <v>0.81573587229406475</v>
      </c>
    </row>
    <row r="158" spans="1:15" outlineLevel="2" x14ac:dyDescent="0.2">
      <c r="C158" s="31"/>
      <c r="E158" s="81"/>
      <c r="F158" s="81"/>
      <c r="H158" s="31"/>
      <c r="I158" s="31"/>
      <c r="K158" s="31"/>
      <c r="L158" s="82"/>
      <c r="M158" s="31"/>
      <c r="N158" s="82"/>
      <c r="O158" s="82"/>
    </row>
    <row r="159" spans="1:15" outlineLevel="1" x14ac:dyDescent="0.2">
      <c r="C159" s="31"/>
      <c r="E159" s="81"/>
      <c r="F159" s="83" t="s">
        <v>759</v>
      </c>
      <c r="G159" s="12" t="s">
        <v>763</v>
      </c>
      <c r="H159" s="31">
        <f t="shared" ref="H159:O159" si="41">SUBTOTAL(1,H134:H157)</f>
        <v>2996.9583333333335</v>
      </c>
      <c r="I159" s="31">
        <f t="shared" si="41"/>
        <v>79423.041666666672</v>
      </c>
      <c r="J159" s="29">
        <f t="shared" si="41"/>
        <v>27.245961850004818</v>
      </c>
      <c r="K159" s="31">
        <f t="shared" si="41"/>
        <v>16131.083333333334</v>
      </c>
      <c r="L159" s="82">
        <f t="shared" si="41"/>
        <v>6.0469706701007722</v>
      </c>
      <c r="M159" s="31">
        <f t="shared" si="41"/>
        <v>23603.333333333332</v>
      </c>
      <c r="N159" s="82">
        <f t="shared" si="41"/>
        <v>9.1563044003980494</v>
      </c>
      <c r="O159" s="82">
        <f t="shared" si="41"/>
        <v>0.63385449399268612</v>
      </c>
    </row>
    <row r="160" spans="1:15" outlineLevel="1" x14ac:dyDescent="0.2">
      <c r="C160" s="31"/>
      <c r="E160" s="81"/>
      <c r="F160" s="83"/>
      <c r="H160" s="31"/>
      <c r="I160" s="31"/>
      <c r="K160" s="31"/>
      <c r="L160" s="82"/>
      <c r="M160" s="31"/>
      <c r="N160" s="82"/>
      <c r="O160" s="82"/>
    </row>
    <row r="161" spans="3:19" x14ac:dyDescent="0.2">
      <c r="C161" s="31"/>
      <c r="E161" s="81"/>
      <c r="F161" s="83" t="s">
        <v>760</v>
      </c>
      <c r="G161" s="73" t="s">
        <v>764</v>
      </c>
      <c r="H161" s="31">
        <f t="shared" ref="H161:O161" si="42">SUBTOTAL(1,H3:H157)</f>
        <v>37544.960629921261</v>
      </c>
      <c r="I161" s="31">
        <f t="shared" si="42"/>
        <v>1373372.0708661417</v>
      </c>
      <c r="J161" s="29">
        <f t="shared" si="42"/>
        <v>23.519739149667942</v>
      </c>
      <c r="K161" s="31">
        <f t="shared" si="42"/>
        <v>157399.56692913387</v>
      </c>
      <c r="L161" s="82">
        <f t="shared" si="42"/>
        <v>4.7544652424511211</v>
      </c>
      <c r="M161" s="31">
        <f t="shared" si="42"/>
        <v>95511.866141732287</v>
      </c>
      <c r="N161" s="82">
        <f t="shared" si="42"/>
        <v>4.4342271255319217</v>
      </c>
      <c r="O161" s="82">
        <f t="shared" si="42"/>
        <v>1.317676113532261</v>
      </c>
    </row>
    <row r="162" spans="3:19" x14ac:dyDescent="0.2">
      <c r="C162" s="2"/>
    </row>
    <row r="163" spans="3:19" x14ac:dyDescent="0.2">
      <c r="C163" s="2"/>
      <c r="F163" s="28"/>
    </row>
    <row r="164" spans="3:19" x14ac:dyDescent="0.2">
      <c r="C164" s="2"/>
      <c r="E164" s="81"/>
      <c r="F164" s="81"/>
      <c r="P164" s="82"/>
      <c r="Q164" s="18"/>
      <c r="R164" s="82"/>
      <c r="S164" s="82"/>
    </row>
    <row r="165" spans="3:19" x14ac:dyDescent="0.2">
      <c r="C165" s="2"/>
      <c r="F165" s="28"/>
      <c r="G165" s="12"/>
    </row>
    <row r="166" spans="3:19" x14ac:dyDescent="0.2">
      <c r="C166" s="2"/>
    </row>
    <row r="167" spans="3:19" x14ac:dyDescent="0.2">
      <c r="C167" s="2"/>
      <c r="F167" s="28"/>
      <c r="G167" s="35"/>
      <c r="H167" s="35"/>
      <c r="I167" s="31"/>
      <c r="J167" s="35"/>
      <c r="K167" s="80"/>
      <c r="L167" s="35"/>
      <c r="M167" s="31"/>
    </row>
    <row r="168" spans="3:19" x14ac:dyDescent="0.2">
      <c r="C168" s="2"/>
    </row>
    <row r="169" spans="3:19" x14ac:dyDescent="0.2">
      <c r="C169" s="2"/>
      <c r="F169" s="28"/>
      <c r="G169" s="12"/>
    </row>
    <row r="170" spans="3:19" x14ac:dyDescent="0.2">
      <c r="C170" s="2"/>
    </row>
    <row r="171" spans="3:19" x14ac:dyDescent="0.2">
      <c r="C171" s="2"/>
      <c r="F171" s="28"/>
      <c r="G171" s="12"/>
    </row>
    <row r="172" spans="3:19" x14ac:dyDescent="0.2">
      <c r="C172" s="2"/>
    </row>
    <row r="173" spans="3:19" x14ac:dyDescent="0.2">
      <c r="C173" s="2"/>
      <c r="F173" s="28"/>
      <c r="G173" s="12"/>
    </row>
    <row r="174" spans="3:19" x14ac:dyDescent="0.2">
      <c r="C174" s="2"/>
    </row>
    <row r="175" spans="3:19" x14ac:dyDescent="0.2">
      <c r="C175" s="2"/>
      <c r="F175" s="28"/>
      <c r="G175" s="12"/>
    </row>
    <row r="176" spans="3:19" x14ac:dyDescent="0.2">
      <c r="C176" s="2"/>
    </row>
    <row r="177" spans="3:15" x14ac:dyDescent="0.2">
      <c r="C177" s="2"/>
      <c r="F177" s="28"/>
      <c r="G177" s="12"/>
    </row>
    <row r="178" spans="3:15" x14ac:dyDescent="0.2">
      <c r="C178" s="2"/>
    </row>
    <row r="179" spans="3:15" x14ac:dyDescent="0.2">
      <c r="C179" s="2"/>
      <c r="F179" s="28"/>
      <c r="G179" s="12"/>
    </row>
    <row r="180" spans="3:15" x14ac:dyDescent="0.2">
      <c r="C180" s="2"/>
    </row>
    <row r="181" spans="3:15" x14ac:dyDescent="0.2">
      <c r="C181" s="2"/>
      <c r="F181" s="28"/>
      <c r="G181" s="12"/>
    </row>
    <row r="182" spans="3:15" x14ac:dyDescent="0.2">
      <c r="G182" s="12"/>
    </row>
    <row r="183" spans="3:15" x14ac:dyDescent="0.2">
      <c r="L183" s="24"/>
      <c r="N183" s="24"/>
      <c r="O183" s="24"/>
    </row>
  </sheetData>
  <sortState xmlns:xlrd2="http://schemas.microsoft.com/office/spreadsheetml/2017/richdata2" ref="A4:O148">
    <sortCondition descending="1" ref="H4:H148"/>
  </sortState>
  <phoneticPr fontId="0" type="noConversion"/>
  <printOptions gridLines="1"/>
  <pageMargins left="0.75" right="0.75" top="1.05" bottom="0.51" header="0.5" footer="0.5"/>
  <pageSetup scale="84" firstPageNumber="67" pageOrder="overThenDown" orientation="landscape" useFirstPageNumber="1" r:id="rId1"/>
  <headerFooter alignWithMargins="0">
    <oddHeader xml:space="preserve">&amp;C2017 PENNSYLVANIA PUBLIC LIBRARY STATISTCS
RESOURCES AND SERVICES 
INDEPENDENT STATE AIDED LIBRARIES
&amp;RPAGE &amp;P 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R47"/>
  <sheetViews>
    <sheetView view="pageLayout" topLeftCell="C1" zoomScaleNormal="100" zoomScaleSheetLayoutView="75" workbookViewId="0">
      <selection activeCell="R19" sqref="R19"/>
    </sheetView>
  </sheetViews>
  <sheetFormatPr defaultColWidth="9.140625" defaultRowHeight="12.75" outlineLevelRow="2" x14ac:dyDescent="0.2"/>
  <cols>
    <col min="1" max="1" width="4.28515625" style="58" hidden="1" customWidth="1"/>
    <col min="2" max="2" width="13.28515625" style="58" hidden="1" customWidth="1"/>
    <col min="3" max="3" width="40.7109375" style="58" customWidth="1"/>
    <col min="4" max="4" width="13" style="63" customWidth="1"/>
    <col min="5" max="5" width="2.42578125" style="63" customWidth="1"/>
    <col min="6" max="6" width="15.5703125" style="63" customWidth="1"/>
    <col min="7" max="7" width="2.42578125" style="63" customWidth="1"/>
    <col min="8" max="8" width="8" style="64" customWidth="1"/>
    <col min="9" max="9" width="1.28515625" style="64" customWidth="1"/>
    <col min="10" max="10" width="12.5703125" style="63" customWidth="1"/>
    <col min="11" max="11" width="1.28515625" style="63" customWidth="1"/>
    <col min="12" max="12" width="7.42578125" style="65" customWidth="1"/>
    <col min="13" max="13" width="1.7109375" style="65" customWidth="1"/>
    <col min="14" max="14" width="11.5703125" style="63" customWidth="1"/>
    <col min="15" max="15" width="1.85546875" style="63" customWidth="1"/>
    <col min="16" max="16" width="8" style="65" customWidth="1"/>
    <col min="17" max="17" width="1.28515625" style="65" customWidth="1"/>
    <col min="18" max="18" width="11.140625" style="65" customWidth="1"/>
    <col min="19" max="16384" width="9.140625" style="58"/>
  </cols>
  <sheetData>
    <row r="1" spans="1:18" x14ac:dyDescent="0.2">
      <c r="C1" s="84" t="s">
        <v>52</v>
      </c>
      <c r="D1" s="60" t="s">
        <v>358</v>
      </c>
      <c r="E1" s="60"/>
      <c r="F1" s="60" t="s">
        <v>761</v>
      </c>
      <c r="G1" s="60"/>
      <c r="H1" s="61" t="s">
        <v>931</v>
      </c>
      <c r="I1" s="61"/>
      <c r="J1" s="60" t="s">
        <v>358</v>
      </c>
      <c r="K1" s="60"/>
      <c r="L1" s="62" t="s">
        <v>202</v>
      </c>
      <c r="M1" s="62"/>
      <c r="N1" s="60" t="s">
        <v>932</v>
      </c>
      <c r="O1" s="60"/>
      <c r="P1" s="62" t="s">
        <v>933</v>
      </c>
      <c r="Q1" s="62"/>
      <c r="R1" s="62" t="s">
        <v>934</v>
      </c>
    </row>
    <row r="2" spans="1:18" x14ac:dyDescent="0.2">
      <c r="C2" s="59"/>
      <c r="D2" s="60" t="s">
        <v>929</v>
      </c>
      <c r="E2" s="60"/>
      <c r="F2" s="60" t="s">
        <v>930</v>
      </c>
      <c r="G2" s="60"/>
      <c r="H2" s="61" t="s">
        <v>136</v>
      </c>
      <c r="I2" s="61"/>
      <c r="J2" s="60" t="s">
        <v>762</v>
      </c>
      <c r="K2" s="60"/>
      <c r="L2" s="62" t="s">
        <v>136</v>
      </c>
      <c r="M2" s="62"/>
      <c r="N2" s="60" t="s">
        <v>935</v>
      </c>
      <c r="O2" s="60"/>
      <c r="P2" s="62" t="s">
        <v>136</v>
      </c>
      <c r="Q2" s="62"/>
      <c r="R2" s="62" t="s">
        <v>936</v>
      </c>
    </row>
    <row r="4" spans="1:18" hidden="1" outlineLevel="2" x14ac:dyDescent="0.2">
      <c r="A4" s="58" t="s">
        <v>188</v>
      </c>
      <c r="B4" s="58">
        <v>1</v>
      </c>
      <c r="C4" s="58" t="s">
        <v>333</v>
      </c>
      <c r="D4" s="63">
        <f>VLOOKUP($A4,'Sys Summary'!$A$7:$AU$387,5,FALSE)</f>
        <v>1222904</v>
      </c>
      <c r="F4" s="63">
        <f>VLOOKUP($A4,'Sys Summary'!$A$7:$AU$387,42,FALSE)</f>
        <v>60842249</v>
      </c>
      <c r="H4" s="64">
        <f t="shared" ref="H4:H15" si="0">F4/D4</f>
        <v>49.752269188750709</v>
      </c>
      <c r="J4" s="63">
        <f>VLOOKUP($A4,'Sys Summary'!$A$7:$AU$387,18,FALSE)</f>
        <v>11251799</v>
      </c>
      <c r="L4" s="65">
        <f t="shared" ref="L4:L15" si="1">J4/D4</f>
        <v>9.2008849427264945</v>
      </c>
      <c r="N4" s="63">
        <f>VLOOKUP($A4,'Sys Summary'!$A$7:$AU$387,14,FALSE)</f>
        <v>4758282</v>
      </c>
      <c r="P4" s="65">
        <f t="shared" ref="P4:P15" si="2">N4/D4</f>
        <v>3.8909693647252768</v>
      </c>
      <c r="R4" s="65">
        <f t="shared" ref="R4:R15" si="3">J4/N4</f>
        <v>2.364676788807389</v>
      </c>
    </row>
    <row r="5" spans="1:18" hidden="1" outlineLevel="2" x14ac:dyDescent="0.2">
      <c r="A5" s="58" t="s">
        <v>194</v>
      </c>
      <c r="B5" s="58">
        <v>1</v>
      </c>
      <c r="C5" s="58" t="s">
        <v>79</v>
      </c>
      <c r="D5" s="63">
        <f>VLOOKUP($A5,'Sys Summary'!$A$7:$AU$387,5,FALSE)</f>
        <v>597150</v>
      </c>
      <c r="F5" s="63">
        <f>VLOOKUP($A5,'Sys Summary'!$A$7:$AU$387,42,FALSE)</f>
        <v>12856825</v>
      </c>
      <c r="H5" s="64">
        <f t="shared" si="0"/>
        <v>21.530310642217199</v>
      </c>
      <c r="J5" s="63">
        <f>VLOOKUP($A5,'Sys Summary'!$A$7:$AU$387,18,FALSE)</f>
        <v>3474656</v>
      </c>
      <c r="L5" s="65">
        <f t="shared" si="1"/>
        <v>5.8187323118144523</v>
      </c>
      <c r="N5" s="63">
        <f>VLOOKUP($A5,'Sys Summary'!$A$7:$AU$387,16,FALSE)</f>
        <v>855</v>
      </c>
      <c r="P5" s="65">
        <f t="shared" si="2"/>
        <v>1.4318010550113038E-3</v>
      </c>
      <c r="R5" s="65">
        <f t="shared" si="3"/>
        <v>4063.9251461988306</v>
      </c>
    </row>
    <row r="6" spans="1:18" hidden="1" outlineLevel="2" x14ac:dyDescent="0.2">
      <c r="A6" s="58" t="s">
        <v>182</v>
      </c>
      <c r="B6" s="58">
        <v>1</v>
      </c>
      <c r="C6" s="58" t="s">
        <v>871</v>
      </c>
      <c r="D6" s="63">
        <f>VLOOKUP($A6,'Sys Summary'!$A$7:$AU$387,5,FALSE)</f>
        <v>558972</v>
      </c>
      <c r="F6" s="63">
        <f>VLOOKUP($A6,'Sys Summary'!$A$7:$AU$387,42,FALSE)</f>
        <v>14674112</v>
      </c>
      <c r="H6" s="64">
        <f t="shared" si="0"/>
        <v>26.251962531218023</v>
      </c>
      <c r="J6" s="63">
        <f>VLOOKUP($A6,'Sys Summary'!$A$7:$AU$387,18,FALSE)</f>
        <v>2416241</v>
      </c>
      <c r="L6" s="65">
        <f t="shared" si="1"/>
        <v>4.3226512240326889</v>
      </c>
      <c r="N6" s="63">
        <f>VLOOKUP($A6,'Sys Summary'!$A$7:$AU$387,16,FALSE)</f>
        <v>1380</v>
      </c>
      <c r="P6" s="65">
        <f t="shared" si="2"/>
        <v>2.4688177583134753E-3</v>
      </c>
      <c r="R6" s="65">
        <f t="shared" si="3"/>
        <v>1750.8992753623188</v>
      </c>
    </row>
    <row r="7" spans="1:18" hidden="1" outlineLevel="2" x14ac:dyDescent="0.2">
      <c r="A7" s="58" t="s">
        <v>432</v>
      </c>
      <c r="B7" s="58">
        <v>1</v>
      </c>
      <c r="C7" s="58" t="s">
        <v>646</v>
      </c>
      <c r="D7" s="63">
        <f>VLOOKUP($A7,'Sys Summary'!$A$7:$AU$387,5,FALSE)</f>
        <v>519462</v>
      </c>
      <c r="F7" s="63">
        <f>VLOOKUP($A7,'Sys Summary'!$A$7:$AU$387,42,FALSE)</f>
        <v>10291196</v>
      </c>
      <c r="H7" s="64">
        <f t="shared" si="0"/>
        <v>19.811258571368068</v>
      </c>
      <c r="J7" s="63">
        <f>VLOOKUP($A7,'Sys Summary'!$A$7:$AU$387,18,FALSE)</f>
        <v>3783302</v>
      </c>
      <c r="L7" s="65">
        <f t="shared" si="1"/>
        <v>7.2831159930851532</v>
      </c>
      <c r="N7" s="63">
        <f>VLOOKUP($A7,'Sys Summary'!$A$7:$AU$387,16,FALSE)</f>
        <v>756</v>
      </c>
      <c r="P7" s="65">
        <f t="shared" si="2"/>
        <v>1.4553518832946394E-3</v>
      </c>
      <c r="R7" s="65">
        <f t="shared" si="3"/>
        <v>5004.367724867725</v>
      </c>
    </row>
    <row r="8" spans="1:18" hidden="1" outlineLevel="2" x14ac:dyDescent="0.2">
      <c r="A8" s="58" t="s">
        <v>252</v>
      </c>
      <c r="B8" s="58">
        <v>1</v>
      </c>
      <c r="C8" s="58" t="s">
        <v>952</v>
      </c>
      <c r="D8" s="63">
        <f>VLOOKUP($A8,'Sys Summary'!$A$7:$AU$387,5,FALSE)</f>
        <v>498886</v>
      </c>
      <c r="F8" s="63">
        <f>VLOOKUP($A8,'Sys Summary'!$A$7:$AU$387,42,FALSE)</f>
        <v>14934255</v>
      </c>
      <c r="H8" s="64">
        <f t="shared" si="0"/>
        <v>29.935205638161825</v>
      </c>
      <c r="J8" s="63">
        <f>VLOOKUP($A8,'Sys Summary'!$A$7:$AU$387,18,FALSE)</f>
        <v>3688436</v>
      </c>
      <c r="L8" s="65">
        <f t="shared" si="1"/>
        <v>7.3933443712591655</v>
      </c>
      <c r="N8" s="63">
        <f>VLOOKUP($A8,'Sys Summary'!$A$7:$AU$387,16,FALSE)</f>
        <v>1258</v>
      </c>
      <c r="P8" s="65">
        <f t="shared" si="2"/>
        <v>2.5216181652722267E-3</v>
      </c>
      <c r="R8" s="65">
        <f t="shared" si="3"/>
        <v>2931.9841017488075</v>
      </c>
    </row>
    <row r="9" spans="1:18" hidden="1" outlineLevel="2" x14ac:dyDescent="0.2">
      <c r="A9" s="58" t="s">
        <v>445</v>
      </c>
      <c r="B9" s="58">
        <v>1</v>
      </c>
      <c r="C9" s="58" t="s">
        <v>480</v>
      </c>
      <c r="D9" s="63">
        <f>VLOOKUP($A9,'Sys Summary'!$A$7:$AU$387,5,FALSE)</f>
        <v>434972</v>
      </c>
      <c r="F9" s="63">
        <f>VLOOKUP($A9,'Sys Summary'!$A$7:$AU$387,42,FALSE)</f>
        <v>8667248</v>
      </c>
      <c r="H9" s="64">
        <f t="shared" si="0"/>
        <v>19.925990638477877</v>
      </c>
      <c r="J9" s="63">
        <f>VLOOKUP($A9,'Sys Summary'!$A$7:$AU$387,18,FALSE)</f>
        <v>1963200</v>
      </c>
      <c r="L9" s="65">
        <f t="shared" si="1"/>
        <v>4.5133939655885893</v>
      </c>
      <c r="N9" s="63">
        <f>VLOOKUP($A9,'Sys Summary'!$A$7:$AU$387,16,FALSE)</f>
        <v>652</v>
      </c>
      <c r="P9" s="65">
        <f t="shared" si="2"/>
        <v>1.4989470586612471E-3</v>
      </c>
      <c r="R9" s="65">
        <f t="shared" si="3"/>
        <v>3011.0429447852762</v>
      </c>
    </row>
    <row r="10" spans="1:18" hidden="1" outlineLevel="2" x14ac:dyDescent="0.2">
      <c r="A10" s="58" t="s">
        <v>191</v>
      </c>
      <c r="B10" s="58">
        <v>1</v>
      </c>
      <c r="C10" s="58" t="s">
        <v>238</v>
      </c>
      <c r="D10" s="63">
        <f>VLOOKUP($A10,'Sys Summary'!$A$7:$AU$387,5,FALSE)</f>
        <v>400981</v>
      </c>
      <c r="F10" s="63">
        <f>VLOOKUP($A10,'Sys Summary'!$A$7:$AU$387,42,FALSE)</f>
        <v>8095752</v>
      </c>
      <c r="H10" s="64">
        <f t="shared" si="0"/>
        <v>20.189864357662831</v>
      </c>
      <c r="J10" s="63">
        <f>VLOOKUP($A10,'Sys Summary'!$A$7:$AU$387,18,FALSE)</f>
        <v>1820898</v>
      </c>
      <c r="L10" s="65">
        <f t="shared" si="1"/>
        <v>4.5411079327948203</v>
      </c>
      <c r="N10" s="63">
        <f>VLOOKUP($A10,'Sys Summary'!$A$7:$AU$387,16,FALSE)</f>
        <v>1222</v>
      </c>
      <c r="P10" s="65">
        <f t="shared" si="2"/>
        <v>3.0475259426257103E-3</v>
      </c>
      <c r="R10" s="65">
        <f t="shared" si="3"/>
        <v>1490.0965630114567</v>
      </c>
    </row>
    <row r="11" spans="1:18" hidden="1" outlineLevel="2" x14ac:dyDescent="0.2">
      <c r="A11" s="58" t="s">
        <v>444</v>
      </c>
      <c r="B11" s="58">
        <v>1</v>
      </c>
      <c r="C11" s="58" t="s">
        <v>699</v>
      </c>
      <c r="D11" s="63">
        <f>VLOOKUP($A11,'Sys Summary'!$A$7:$AU$387,5,FALSE)</f>
        <v>373673</v>
      </c>
      <c r="F11" s="63">
        <f>VLOOKUP($A11,'Sys Summary'!$A$7:$AU$387,42,FALSE)</f>
        <v>5836040</v>
      </c>
      <c r="H11" s="64">
        <f t="shared" si="0"/>
        <v>15.618040372197081</v>
      </c>
      <c r="J11" s="63">
        <f>VLOOKUP($A11,'Sys Summary'!$A$7:$AU$387,18,FALSE)</f>
        <v>1119653</v>
      </c>
      <c r="L11" s="65">
        <f t="shared" si="1"/>
        <v>2.9963443973741746</v>
      </c>
      <c r="N11" s="63">
        <f>VLOOKUP($A11,'Sys Summary'!$A$7:$AU$387,16,FALSE)</f>
        <v>732</v>
      </c>
      <c r="P11" s="65">
        <f t="shared" si="2"/>
        <v>1.9589320073968414E-3</v>
      </c>
      <c r="R11" s="65">
        <f t="shared" si="3"/>
        <v>1529.5806010928961</v>
      </c>
    </row>
    <row r="12" spans="1:18" hidden="1" outlineLevel="2" x14ac:dyDescent="0.2">
      <c r="A12" s="58" t="s">
        <v>435</v>
      </c>
      <c r="B12" s="58">
        <v>1</v>
      </c>
      <c r="C12" s="58" t="s">
        <v>776</v>
      </c>
      <c r="D12" s="63">
        <f>VLOOKUP($A12,'Sys Summary'!$A$7:$AU$387,5,FALSE)</f>
        <v>329868</v>
      </c>
      <c r="F12" s="63">
        <f>VLOOKUP($A12,'Sys Summary'!$A$7:$AU$387,42,FALSE)</f>
        <v>5398338</v>
      </c>
      <c r="H12" s="64">
        <f t="shared" si="0"/>
        <v>16.36514605842337</v>
      </c>
      <c r="J12" s="63">
        <f>VLOOKUP($A12,'Sys Summary'!$A$7:$AU$387,18,FALSE)</f>
        <v>715801</v>
      </c>
      <c r="L12" s="65">
        <f t="shared" si="1"/>
        <v>2.169961924163605</v>
      </c>
      <c r="N12" s="63">
        <f>VLOOKUP($A12,'Sys Summary'!$A$7:$AU$387,16,FALSE)</f>
        <v>786</v>
      </c>
      <c r="P12" s="65">
        <f t="shared" si="2"/>
        <v>2.3827712903343157E-3</v>
      </c>
      <c r="R12" s="65">
        <f t="shared" si="3"/>
        <v>910.68829516539438</v>
      </c>
    </row>
    <row r="13" spans="1:18" hidden="1" outlineLevel="2" x14ac:dyDescent="0.2">
      <c r="A13" s="58" t="s">
        <v>255</v>
      </c>
      <c r="B13" s="58">
        <v>1</v>
      </c>
      <c r="C13" s="58" t="s">
        <v>859</v>
      </c>
      <c r="D13" s="63">
        <f>VLOOKUP($A13,'Sys Summary'!$A$7:$AU$387,5,FALSE)</f>
        <v>244731</v>
      </c>
      <c r="F13" s="63">
        <f>VLOOKUP($A13,'Sys Summary'!$A$7:$AU$387,42,FALSE)</f>
        <v>6741449</v>
      </c>
      <c r="H13" s="64">
        <f t="shared" si="0"/>
        <v>27.546363149744003</v>
      </c>
      <c r="J13" s="63">
        <f>VLOOKUP($A13,'Sys Summary'!$A$7:$AU$387,18,FALSE)</f>
        <v>2339722</v>
      </c>
      <c r="L13" s="65">
        <f t="shared" si="1"/>
        <v>9.5603826241873726</v>
      </c>
      <c r="N13" s="63">
        <f>VLOOKUP($A13,'Sys Summary'!$A$7:$AU$387,16,FALSE)</f>
        <v>788</v>
      </c>
      <c r="P13" s="65">
        <f t="shared" si="2"/>
        <v>3.2198618074538985E-3</v>
      </c>
      <c r="R13" s="65">
        <f t="shared" si="3"/>
        <v>2969.1903553299494</v>
      </c>
    </row>
    <row r="14" spans="1:18" hidden="1" outlineLevel="2" x14ac:dyDescent="0.2">
      <c r="A14" s="58" t="s">
        <v>431</v>
      </c>
      <c r="B14" s="58">
        <v>1</v>
      </c>
      <c r="C14" s="58" t="s">
        <v>555</v>
      </c>
      <c r="D14" s="63">
        <f>VLOOKUP($A14,'Sys Summary'!$A$7:$AU$387,5,FALSE)</f>
        <v>214437</v>
      </c>
      <c r="F14" s="63">
        <f>VLOOKUP($A14,'Sys Summary'!$A$7:$AU$387,42,FALSE)</f>
        <v>6807421</v>
      </c>
      <c r="H14" s="64">
        <f t="shared" si="0"/>
        <v>31.745552306738109</v>
      </c>
      <c r="J14" s="63">
        <f>VLOOKUP($A14,'Sys Summary'!$A$7:$AU$387,18,FALSE)</f>
        <v>1005946</v>
      </c>
      <c r="L14" s="65">
        <f t="shared" si="1"/>
        <v>4.6911027481264895</v>
      </c>
      <c r="N14" s="63">
        <f>VLOOKUP($A14,'Sys Summary'!$A$7:$AU$387,16,FALSE)</f>
        <v>561</v>
      </c>
      <c r="P14" s="65">
        <f t="shared" si="2"/>
        <v>2.6161529959848346E-3</v>
      </c>
      <c r="R14" s="65">
        <f t="shared" si="3"/>
        <v>1793.1301247771837</v>
      </c>
    </row>
    <row r="15" spans="1:18" hidden="1" outlineLevel="2" x14ac:dyDescent="0.2">
      <c r="A15" s="58" t="s">
        <v>442</v>
      </c>
      <c r="B15" s="58">
        <v>1</v>
      </c>
      <c r="C15" s="58" t="s">
        <v>738</v>
      </c>
      <c r="D15" s="63">
        <f>VLOOKUP($A15,'Sys Summary'!$A$7:$AU$387,5,FALSE)</f>
        <v>207211</v>
      </c>
      <c r="F15" s="63">
        <f>VLOOKUP($A15,'Sys Summary'!$A$7:$AU$387,42,FALSE)</f>
        <v>3278410</v>
      </c>
      <c r="H15" s="64">
        <f t="shared" si="0"/>
        <v>15.82160213502179</v>
      </c>
      <c r="J15" s="63">
        <f>VLOOKUP($A15,'Sys Summary'!$A$7:$AU$387,18,FALSE)</f>
        <v>709575</v>
      </c>
      <c r="L15" s="65">
        <f t="shared" si="1"/>
        <v>3.4244079706193205</v>
      </c>
      <c r="N15" s="63">
        <f>VLOOKUP($A15,'Sys Summary'!$A$7:$AU$387,16,FALSE)</f>
        <v>677</v>
      </c>
      <c r="P15" s="65">
        <f t="shared" si="2"/>
        <v>3.2672010655804954E-3</v>
      </c>
      <c r="R15" s="65">
        <f t="shared" si="3"/>
        <v>1048.1166912850813</v>
      </c>
    </row>
    <row r="16" spans="1:18" hidden="1" outlineLevel="2" x14ac:dyDescent="0.2"/>
    <row r="17" spans="1:18" outlineLevel="1" collapsed="1" x14ac:dyDescent="0.2">
      <c r="B17" s="15" t="s">
        <v>938</v>
      </c>
      <c r="C17" s="12" t="s">
        <v>763</v>
      </c>
      <c r="D17" s="63">
        <f>SUBTOTAL(1,D4:D15)</f>
        <v>466937.25</v>
      </c>
      <c r="F17" s="63">
        <f>SUBTOTAL(1,F4:F15)</f>
        <v>13201941.25</v>
      </c>
      <c r="H17" s="64">
        <f>SUBTOTAL(1,H4:H15)</f>
        <v>24.541130465831742</v>
      </c>
      <c r="J17" s="63">
        <f>SUBTOTAL(1,J4:J15)</f>
        <v>2857435.75</v>
      </c>
      <c r="L17" s="65">
        <f>SUBTOTAL(1,L4:L15)</f>
        <v>5.4929525338143605</v>
      </c>
      <c r="N17" s="63">
        <f>SUBTOTAL(1,N4:N15)</f>
        <v>397329.08333333331</v>
      </c>
      <c r="P17" s="65">
        <f>SUBTOTAL(1,P4:P15)</f>
        <v>0.32640319547960045</v>
      </c>
      <c r="R17" s="65">
        <f>SUBTOTAL(1,R4:R15)</f>
        <v>2208.7822083678107</v>
      </c>
    </row>
    <row r="18" spans="1:18" outlineLevel="1" x14ac:dyDescent="0.2">
      <c r="B18" s="15"/>
    </row>
    <row r="19" spans="1:18" outlineLevel="2" x14ac:dyDescent="0.2">
      <c r="A19" s="58" t="s">
        <v>249</v>
      </c>
      <c r="B19" s="58">
        <v>2</v>
      </c>
      <c r="C19" s="58" t="s">
        <v>289</v>
      </c>
      <c r="D19" s="63">
        <f>VLOOKUP($A19,'Sys Summary'!$A$7:$AU$387,5,FALSE)</f>
        <v>183862</v>
      </c>
      <c r="F19" s="63">
        <f>VLOOKUP($A19,'Sys Summary'!$A$7:$AU$387,42,FALSE)</f>
        <v>2444895</v>
      </c>
      <c r="H19" s="64">
        <f t="shared" ref="H19:H33" si="4">F19/D19</f>
        <v>13.297445910519846</v>
      </c>
      <c r="J19" s="63">
        <f>VLOOKUP($A19,'Sys Summary'!$A$7:$AU$387,18,FALSE)</f>
        <v>766904</v>
      </c>
      <c r="L19" s="65">
        <f t="shared" ref="L19:L33" si="5">J19/D19</f>
        <v>4.1710848353656544</v>
      </c>
      <c r="N19" s="63">
        <f>VLOOKUP($A19,'Sys Summary'!$A$7:$AU$387,16,FALSE)</f>
        <v>346</v>
      </c>
      <c r="P19" s="65">
        <f t="shared" ref="P19:P33" si="6">N19/D19</f>
        <v>1.8818461672341213E-3</v>
      </c>
      <c r="R19" s="65">
        <f t="shared" ref="R19:R33" si="7">J19/N19</f>
        <v>2216.4855491329481</v>
      </c>
    </row>
    <row r="20" spans="1:18" outlineLevel="2" x14ac:dyDescent="0.2">
      <c r="A20" s="58" t="s">
        <v>189</v>
      </c>
      <c r="B20" s="58">
        <v>2</v>
      </c>
      <c r="C20" s="58" t="s">
        <v>396</v>
      </c>
      <c r="D20" s="63">
        <f>VLOOKUP($A20,'Sys Summary'!$A$7:$AU$387,5,FALSE)</f>
        <v>169907</v>
      </c>
      <c r="F20" s="63">
        <f>VLOOKUP($A20,'Sys Summary'!$A$7:$AU$387,42,FALSE)</f>
        <v>2591644</v>
      </c>
      <c r="H20" s="64">
        <f t="shared" si="4"/>
        <v>15.253309163248129</v>
      </c>
      <c r="J20" s="63">
        <f>VLOOKUP($A20,'Sys Summary'!$A$7:$AU$387,18,FALSE)</f>
        <v>624900</v>
      </c>
      <c r="L20" s="65">
        <f t="shared" si="5"/>
        <v>3.6778943775124038</v>
      </c>
      <c r="N20" s="63">
        <f>VLOOKUP($A20,'Sys Summary'!$A$7:$AU$387,16,FALSE)</f>
        <v>407</v>
      </c>
      <c r="P20" s="65">
        <f t="shared" si="6"/>
        <v>2.3954280871300183E-3</v>
      </c>
      <c r="R20" s="65">
        <f t="shared" si="7"/>
        <v>1535.3808353808354</v>
      </c>
    </row>
    <row r="21" spans="1:18" outlineLevel="2" x14ac:dyDescent="0.2">
      <c r="A21" s="58" t="s">
        <v>251</v>
      </c>
      <c r="B21" s="58">
        <v>2</v>
      </c>
      <c r="C21" s="58" t="s">
        <v>674</v>
      </c>
      <c r="D21" s="63">
        <f>VLOOKUP($A21,'Sys Summary'!$A$7:$AU$387,5,FALSE)</f>
        <v>153990</v>
      </c>
      <c r="F21" s="63">
        <f>VLOOKUP($A21,'Sys Summary'!$A$7:$AU$387,42,FALSE)</f>
        <v>3527464</v>
      </c>
      <c r="H21" s="64">
        <f t="shared" si="4"/>
        <v>22.907097863497629</v>
      </c>
      <c r="J21" s="63">
        <f>VLOOKUP($A21,'Sys Summary'!$A$7:$AU$387,18,FALSE)</f>
        <v>998058</v>
      </c>
      <c r="L21" s="65">
        <f t="shared" si="5"/>
        <v>6.481316968634327</v>
      </c>
      <c r="N21" s="63">
        <f>VLOOKUP($A21,'Sys Summary'!$A$7:$AU$387,16,FALSE)</f>
        <v>220</v>
      </c>
      <c r="P21" s="65">
        <f t="shared" si="6"/>
        <v>1.4286641989739593E-3</v>
      </c>
      <c r="R21" s="65">
        <f t="shared" si="7"/>
        <v>4536.6272727272726</v>
      </c>
    </row>
    <row r="22" spans="1:18" outlineLevel="2" x14ac:dyDescent="0.2">
      <c r="A22" s="58" t="s">
        <v>250</v>
      </c>
      <c r="B22" s="58">
        <v>2</v>
      </c>
      <c r="C22" s="58" t="s">
        <v>537</v>
      </c>
      <c r="D22" s="63">
        <f>VLOOKUP($A22,'Sys Summary'!$A$7:$AU$387,5,FALSE)</f>
        <v>143797</v>
      </c>
      <c r="F22" s="63">
        <f>VLOOKUP($A22,'Sys Summary'!$A$7:$AU$387,42,FALSE)</f>
        <v>2190937</v>
      </c>
      <c r="H22" s="64">
        <f t="shared" si="4"/>
        <v>15.236319255617294</v>
      </c>
      <c r="J22" s="63">
        <f>VLOOKUP($A22,'Sys Summary'!$A$7:$AU$387,18,FALSE)</f>
        <v>356758</v>
      </c>
      <c r="L22" s="65">
        <f t="shared" si="5"/>
        <v>2.4809836088374584</v>
      </c>
      <c r="N22" s="63">
        <f>VLOOKUP($A22,'Sys Summary'!$A$7:$AU$387,16,FALSE)</f>
        <v>558</v>
      </c>
      <c r="P22" s="65">
        <f t="shared" si="6"/>
        <v>3.8804703853348816E-3</v>
      </c>
      <c r="R22" s="65">
        <f t="shared" si="7"/>
        <v>639.35125448028668</v>
      </c>
    </row>
    <row r="23" spans="1:18" outlineLevel="2" x14ac:dyDescent="0.2">
      <c r="A23" s="58" t="s">
        <v>183</v>
      </c>
      <c r="B23" s="58">
        <v>2</v>
      </c>
      <c r="C23" s="58" t="s">
        <v>608</v>
      </c>
      <c r="D23" s="63">
        <f>VLOOKUP($A23,'Sys Summary'!$A$7:$AU$387,5,FALSE)</f>
        <v>140293</v>
      </c>
      <c r="F23" s="63">
        <f>VLOOKUP($A23,'Sys Summary'!$A$7:$AU$387,42,FALSE)</f>
        <v>3204258</v>
      </c>
      <c r="H23" s="64">
        <f t="shared" si="4"/>
        <v>22.839756794708219</v>
      </c>
      <c r="J23" s="63">
        <f>VLOOKUP($A23,'Sys Summary'!$A$7:$AU$387,18,FALSE)</f>
        <v>433075</v>
      </c>
      <c r="L23" s="65">
        <f t="shared" si="5"/>
        <v>3.0869323487273066</v>
      </c>
      <c r="N23" s="63">
        <f>VLOOKUP($A23,'Sys Summary'!$A$7:$AU$387,16,FALSE)</f>
        <v>227</v>
      </c>
      <c r="P23" s="65">
        <f t="shared" si="6"/>
        <v>1.6180422401687897E-3</v>
      </c>
      <c r="R23" s="65">
        <f t="shared" si="7"/>
        <v>1907.819383259912</v>
      </c>
    </row>
    <row r="24" spans="1:18" outlineLevel="2" x14ac:dyDescent="0.2">
      <c r="A24" s="58" t="s">
        <v>434</v>
      </c>
      <c r="B24" s="58">
        <v>2</v>
      </c>
      <c r="C24" s="58" t="s">
        <v>460</v>
      </c>
      <c r="D24" s="63">
        <f>VLOOKUP($A24,'Sys Summary'!$A$7:$AU$387,5,FALSE)</f>
        <v>133568</v>
      </c>
      <c r="F24" s="63">
        <f>VLOOKUP($A24,'Sys Summary'!$A$7:$AU$387,42,FALSE)</f>
        <v>1958286</v>
      </c>
      <c r="H24" s="64">
        <f t="shared" si="4"/>
        <v>14.661341039770004</v>
      </c>
      <c r="J24" s="63">
        <f>VLOOKUP($A24,'Sys Summary'!$A$7:$AU$387,18,FALSE)</f>
        <v>630172</v>
      </c>
      <c r="L24" s="65">
        <f t="shared" si="5"/>
        <v>4.7179863440344993</v>
      </c>
      <c r="N24" s="63">
        <f>VLOOKUP($A24,'Sys Summary'!$A$7:$AU$387,16,FALSE)</f>
        <v>286</v>
      </c>
      <c r="P24" s="65">
        <f t="shared" si="6"/>
        <v>2.1412314326784859E-3</v>
      </c>
      <c r="R24" s="65">
        <f t="shared" si="7"/>
        <v>2203.3986013986014</v>
      </c>
    </row>
    <row r="25" spans="1:18" outlineLevel="2" x14ac:dyDescent="0.2">
      <c r="A25" s="58" t="s">
        <v>192</v>
      </c>
      <c r="B25" s="58">
        <v>2</v>
      </c>
      <c r="C25" s="58" t="s">
        <v>276</v>
      </c>
      <c r="D25" s="63">
        <f>VLOOKUP($A25,'Sys Summary'!$A$7:$AU$387,5,FALSE)</f>
        <v>126971</v>
      </c>
      <c r="F25" s="63">
        <f>VLOOKUP($A25,'Sys Summary'!$A$7:$AU$387,42,FALSE)</f>
        <v>2088334</v>
      </c>
      <c r="H25" s="64">
        <f t="shared" si="4"/>
        <v>16.447330492789693</v>
      </c>
      <c r="J25" s="63">
        <f>VLOOKUP($A25,'Sys Summary'!$A$7:$AU$387,18,FALSE)</f>
        <v>265194</v>
      </c>
      <c r="L25" s="65">
        <f t="shared" si="5"/>
        <v>2.0886186609540762</v>
      </c>
      <c r="N25" s="63">
        <f>VLOOKUP($A25,'Sys Summary'!$A$7:$AU$387,16,FALSE)</f>
        <v>428</v>
      </c>
      <c r="P25" s="65">
        <f t="shared" si="6"/>
        <v>3.3708484614597034E-3</v>
      </c>
      <c r="R25" s="65">
        <f t="shared" si="7"/>
        <v>619.6121495327103</v>
      </c>
    </row>
    <row r="26" spans="1:18" outlineLevel="2" x14ac:dyDescent="0.2">
      <c r="A26" s="58" t="s">
        <v>436</v>
      </c>
      <c r="B26" s="58">
        <v>2</v>
      </c>
      <c r="C26" s="58" t="s">
        <v>533</v>
      </c>
      <c r="D26" s="63">
        <f>VLOOKUP($A26,'Sys Summary'!$A$7:$AU$387,5,FALSE)</f>
        <v>116111</v>
      </c>
      <c r="F26" s="63">
        <f>VLOOKUP($A26,'Sys Summary'!$A$7:$AU$387,42,FALSE)</f>
        <v>3000130</v>
      </c>
      <c r="H26" s="64">
        <f t="shared" si="4"/>
        <v>25.83846491719131</v>
      </c>
      <c r="J26" s="63">
        <f>VLOOKUP($A26,'Sys Summary'!$A$7:$AU$387,18,FALSE)</f>
        <v>564355</v>
      </c>
      <c r="L26" s="65">
        <f t="shared" si="5"/>
        <v>4.8604783353859666</v>
      </c>
      <c r="N26" s="63">
        <f>VLOOKUP($A26,'Sys Summary'!$A$7:$AU$387,16,FALSE)</f>
        <v>313</v>
      </c>
      <c r="P26" s="65">
        <f t="shared" si="6"/>
        <v>2.6956963595180473E-3</v>
      </c>
      <c r="R26" s="65">
        <f t="shared" si="7"/>
        <v>1803.0511182108626</v>
      </c>
    </row>
    <row r="27" spans="1:18" outlineLevel="2" x14ac:dyDescent="0.2">
      <c r="A27" s="58" t="s">
        <v>187</v>
      </c>
      <c r="B27" s="58">
        <v>2</v>
      </c>
      <c r="C27" s="58" t="s">
        <v>329</v>
      </c>
      <c r="D27" s="63">
        <f>VLOOKUP($A27,'Sys Summary'!$A$7:$AU$387,5,FALSE)</f>
        <v>101407</v>
      </c>
      <c r="F27" s="63">
        <f>VLOOKUP($A27,'Sys Summary'!$A$7:$AU$387,42,FALSE)</f>
        <v>2645805</v>
      </c>
      <c r="H27" s="64">
        <f t="shared" si="4"/>
        <v>26.090950328872761</v>
      </c>
      <c r="J27" s="63">
        <f>VLOOKUP($A27,'Sys Summary'!$A$7:$AU$387,18,FALSE)</f>
        <v>633646</v>
      </c>
      <c r="L27" s="65">
        <f t="shared" si="5"/>
        <v>6.2485429999901392</v>
      </c>
      <c r="N27" s="63">
        <f>VLOOKUP($A27,'Sys Summary'!$A$7:$AU$387,16,FALSE)</f>
        <v>181</v>
      </c>
      <c r="P27" s="65">
        <f t="shared" si="6"/>
        <v>1.7848866449061702E-3</v>
      </c>
      <c r="R27" s="65">
        <f t="shared" si="7"/>
        <v>3500.8066298342542</v>
      </c>
    </row>
    <row r="28" spans="1:18" outlineLevel="2" x14ac:dyDescent="0.2">
      <c r="A28" s="58" t="s">
        <v>433</v>
      </c>
      <c r="B28" s="58">
        <v>2</v>
      </c>
      <c r="C28" s="58" t="s">
        <v>453</v>
      </c>
      <c r="D28" s="63">
        <f>VLOOKUP($A28,'Sys Summary'!$A$7:$AU$387,5,FALSE)</f>
        <v>91740</v>
      </c>
      <c r="F28" s="63">
        <f>VLOOKUP($A28,'Sys Summary'!$A$7:$AU$387,42,FALSE)</f>
        <v>1461013</v>
      </c>
      <c r="H28" s="64">
        <f t="shared" si="4"/>
        <v>15.925583169827775</v>
      </c>
      <c r="J28" s="63">
        <f>VLOOKUP($A28,'Sys Summary'!$A$7:$AU$387,18,FALSE)</f>
        <v>296741</v>
      </c>
      <c r="L28" s="65">
        <f t="shared" si="5"/>
        <v>3.2345868759537826</v>
      </c>
      <c r="N28" s="63">
        <f>VLOOKUP($A28,'Sys Summary'!$A$7:$AU$387,16,FALSE)</f>
        <v>237</v>
      </c>
      <c r="P28" s="65">
        <f t="shared" si="6"/>
        <v>2.5833878351863965E-3</v>
      </c>
      <c r="R28" s="65">
        <f t="shared" si="7"/>
        <v>1252.0717299578059</v>
      </c>
    </row>
    <row r="29" spans="1:18" outlineLevel="2" x14ac:dyDescent="0.2">
      <c r="A29" s="58" t="s">
        <v>438</v>
      </c>
      <c r="B29" s="58">
        <v>2</v>
      </c>
      <c r="C29" s="58" t="s">
        <v>631</v>
      </c>
      <c r="D29" s="63">
        <f>VLOOKUP($A29,'Sys Summary'!$A$7:$AU$387,5,FALSE)</f>
        <v>88691</v>
      </c>
      <c r="F29" s="63">
        <f>VLOOKUP($A29,'Sys Summary'!$A$7:$AU$387,42,FALSE)</f>
        <v>1314142</v>
      </c>
      <c r="H29" s="64">
        <f t="shared" si="4"/>
        <v>14.817084033329198</v>
      </c>
      <c r="J29" s="63">
        <f>VLOOKUP($A29,'Sys Summary'!$A$7:$AU$387,18,FALSE)</f>
        <v>136155</v>
      </c>
      <c r="L29" s="65">
        <f t="shared" si="5"/>
        <v>1.5351614030735925</v>
      </c>
      <c r="N29" s="63">
        <f>VLOOKUP($A29,'Sys Summary'!$A$7:$AU$387,16,FALSE)</f>
        <v>288</v>
      </c>
      <c r="P29" s="65">
        <f t="shared" si="6"/>
        <v>3.2472291438815663E-3</v>
      </c>
      <c r="R29" s="65">
        <f t="shared" si="7"/>
        <v>472.76041666666669</v>
      </c>
    </row>
    <row r="30" spans="1:18" outlineLevel="2" x14ac:dyDescent="0.2">
      <c r="A30" s="58" t="s">
        <v>254</v>
      </c>
      <c r="B30" s="58">
        <v>2</v>
      </c>
      <c r="C30" s="58" t="s">
        <v>808</v>
      </c>
      <c r="D30" s="63">
        <f>VLOOKUP($A30,'Sys Summary'!$A$7:$AU$387,5,FALSE)</f>
        <v>86372</v>
      </c>
      <c r="F30" s="63">
        <f>VLOOKUP($A30,'Sys Summary'!$A$7:$AU$387,42,FALSE)</f>
        <v>1807764</v>
      </c>
      <c r="H30" s="64">
        <f t="shared" si="4"/>
        <v>20.929977307460753</v>
      </c>
      <c r="J30" s="63">
        <f>VLOOKUP($A30,'Sys Summary'!$A$7:$AU$387,18,FALSE)</f>
        <v>391333</v>
      </c>
      <c r="L30" s="65">
        <f t="shared" si="5"/>
        <v>4.5307854397258369</v>
      </c>
      <c r="N30" s="63">
        <f>VLOOKUP($A30,'Sys Summary'!$A$7:$AU$387,16,FALSE)</f>
        <v>624</v>
      </c>
      <c r="P30" s="65">
        <f t="shared" si="6"/>
        <v>7.2245635159542444E-3</v>
      </c>
      <c r="R30" s="65">
        <f t="shared" si="7"/>
        <v>627.1362179487179</v>
      </c>
    </row>
    <row r="31" spans="1:18" outlineLevel="2" x14ac:dyDescent="0.2">
      <c r="A31" s="58" t="s">
        <v>439</v>
      </c>
      <c r="B31" s="58">
        <v>2</v>
      </c>
      <c r="C31" s="58" t="s">
        <v>875</v>
      </c>
      <c r="D31" s="63">
        <f>VLOOKUP($A31,'Sys Summary'!$A$7:$AU$387,5,FALSE)</f>
        <v>71465</v>
      </c>
      <c r="F31" s="63">
        <f>VLOOKUP($A31,'Sys Summary'!$A$7:$AU$387,42,FALSE)</f>
        <v>638310</v>
      </c>
      <c r="H31" s="64">
        <f t="shared" si="4"/>
        <v>8.9317847897572236</v>
      </c>
      <c r="J31" s="63">
        <f>VLOOKUP($A31,'Sys Summary'!$A$7:$AU$387,18,FALSE)</f>
        <v>94711</v>
      </c>
      <c r="L31" s="65">
        <f t="shared" si="5"/>
        <v>1.3252781081648359</v>
      </c>
      <c r="N31" s="63">
        <f>VLOOKUP($A31,'Sys Summary'!$A$7:$AU$387,16,FALSE)</f>
        <v>217</v>
      </c>
      <c r="P31" s="65">
        <f t="shared" si="6"/>
        <v>3.0364514097810115E-3</v>
      </c>
      <c r="R31" s="65">
        <f t="shared" si="7"/>
        <v>436.4562211981567</v>
      </c>
    </row>
    <row r="32" spans="1:18" outlineLevel="2" x14ac:dyDescent="0.2">
      <c r="A32" s="58" t="s">
        <v>193</v>
      </c>
      <c r="B32" s="58">
        <v>2</v>
      </c>
      <c r="C32" s="58" t="s">
        <v>69</v>
      </c>
      <c r="D32" s="63">
        <f>VLOOKUP($A32,'Sys Summary'!$A$7:$AU$387,5,FALSE)</f>
        <v>62622</v>
      </c>
      <c r="F32" s="63">
        <f>VLOOKUP($A32,'Sys Summary'!$A$7:$AU$387,42,FALSE)</f>
        <v>1205607</v>
      </c>
      <c r="H32" s="64">
        <f t="shared" si="4"/>
        <v>19.252131838650953</v>
      </c>
      <c r="J32" s="63">
        <f>VLOOKUP($A32,'Sys Summary'!$A$7:$AU$387,18,FALSE)</f>
        <v>221270</v>
      </c>
      <c r="L32" s="65">
        <f t="shared" si="5"/>
        <v>3.5334227587748717</v>
      </c>
      <c r="N32" s="63">
        <f>VLOOKUP($A32,'Sys Summary'!$A$7:$AU$387,16,FALSE)</f>
        <v>376</v>
      </c>
      <c r="P32" s="65">
        <f t="shared" si="6"/>
        <v>6.0042796461307526E-3</v>
      </c>
      <c r="R32" s="65">
        <f t="shared" si="7"/>
        <v>588.48404255319144</v>
      </c>
    </row>
    <row r="33" spans="1:18" outlineLevel="2" x14ac:dyDescent="0.2">
      <c r="A33" s="58" t="s">
        <v>443</v>
      </c>
      <c r="B33" s="58">
        <v>2</v>
      </c>
      <c r="C33" s="58" t="s">
        <v>103</v>
      </c>
      <c r="D33" s="63">
        <f>VLOOKUP($A33,'Sys Summary'!$A$7:$AU$387,5,FALSE)</f>
        <v>52822</v>
      </c>
      <c r="F33" s="63">
        <f>VLOOKUP($A33,'Sys Summary'!$A$7:$AU$387,42,FALSE)</f>
        <v>967531</v>
      </c>
      <c r="H33" s="64">
        <f t="shared" si="4"/>
        <v>18.316818749763357</v>
      </c>
      <c r="J33" s="63">
        <f>VLOOKUP($A33,'Sys Summary'!$A$7:$AU$387,18,FALSE)</f>
        <v>162658</v>
      </c>
      <c r="L33" s="65">
        <f t="shared" si="5"/>
        <v>3.0793608723637877</v>
      </c>
      <c r="N33" s="63">
        <f>VLOOKUP($A33,'Sys Summary'!$A$7:$AU$387,16,FALSE)</f>
        <v>221</v>
      </c>
      <c r="P33" s="65">
        <f t="shared" si="6"/>
        <v>4.1838627844458746E-3</v>
      </c>
      <c r="R33" s="65">
        <f t="shared" si="7"/>
        <v>736.00904977375569</v>
      </c>
    </row>
    <row r="34" spans="1:18" outlineLevel="2" x14ac:dyDescent="0.2"/>
    <row r="35" spans="1:18" outlineLevel="1" x14ac:dyDescent="0.2">
      <c r="B35" s="15" t="s">
        <v>939</v>
      </c>
      <c r="C35" s="12" t="s">
        <v>763</v>
      </c>
      <c r="D35" s="63">
        <f>SUBTOTAL(1,D19:D33)</f>
        <v>114907.86666666667</v>
      </c>
      <c r="F35" s="63">
        <f>SUBTOTAL(1,F19:F33)</f>
        <v>2069741.3333333333</v>
      </c>
      <c r="H35" s="64">
        <f>SUBTOTAL(1,H19:H33)</f>
        <v>18.049693043666942</v>
      </c>
      <c r="J35" s="63">
        <f>SUBTOTAL(1,J19:J33)</f>
        <v>438395.33333333331</v>
      </c>
      <c r="L35" s="65">
        <f>SUBTOTAL(1,L19:L33)</f>
        <v>3.6701622624999022</v>
      </c>
      <c r="N35" s="63">
        <f>SUBTOTAL(1,N19:N33)</f>
        <v>328.6</v>
      </c>
      <c r="P35" s="65">
        <f>SUBTOTAL(1,P19:P33)</f>
        <v>3.1651258875189342E-3</v>
      </c>
      <c r="R35" s="65">
        <f>SUBTOTAL(1,R19:R33)</f>
        <v>1538.3633648037319</v>
      </c>
    </row>
    <row r="36" spans="1:18" outlineLevel="1" x14ac:dyDescent="0.2">
      <c r="B36" s="15"/>
    </row>
    <row r="37" spans="1:18" outlineLevel="2" x14ac:dyDescent="0.2">
      <c r="A37" s="58" t="s">
        <v>190</v>
      </c>
      <c r="B37" s="58">
        <v>3</v>
      </c>
      <c r="C37" s="58" t="s">
        <v>393</v>
      </c>
      <c r="D37" s="63">
        <f>VLOOKUP($A37,'Sys Summary'!$A$7:$AU$387,5,FALSE)</f>
        <v>49762</v>
      </c>
      <c r="F37" s="63">
        <f>VLOOKUP($A37,'Sys Summary'!$A$7:$AU$387,42,FALSE)</f>
        <v>565448</v>
      </c>
      <c r="H37" s="64">
        <f t="shared" ref="H37:H43" si="8">F37/D37</f>
        <v>11.363048108998834</v>
      </c>
      <c r="J37" s="63">
        <f>VLOOKUP($A37,'Sys Summary'!$A$7:$AU$387,18,FALSE)</f>
        <v>73280</v>
      </c>
      <c r="L37" s="65">
        <f t="shared" ref="L37:L43" si="9">J37/D37</f>
        <v>1.4726096217997668</v>
      </c>
      <c r="N37" s="63">
        <f>VLOOKUP($A37,'Sys Summary'!$A$7:$AU$387,16,FALSE)</f>
        <v>102</v>
      </c>
      <c r="P37" s="65">
        <f t="shared" ref="P37:P43" si="10">N37/D37</f>
        <v>2.0497568425706363E-3</v>
      </c>
      <c r="R37" s="65">
        <f t="shared" ref="R37:R43" si="11">J37/N37</f>
        <v>718.43137254901956</v>
      </c>
    </row>
    <row r="38" spans="1:18" outlineLevel="2" x14ac:dyDescent="0.2">
      <c r="A38" s="58" t="s">
        <v>253</v>
      </c>
      <c r="B38" s="58">
        <v>3</v>
      </c>
      <c r="C38" s="58" t="s">
        <v>509</v>
      </c>
      <c r="D38" s="63">
        <f>VLOOKUP($A38,'Sys Summary'!$A$7:$AU$387,5,FALSE)</f>
        <v>46860</v>
      </c>
      <c r="F38" s="63">
        <f>VLOOKUP($A38,'Sys Summary'!$A$7:$AU$387,42,FALSE)</f>
        <v>694866</v>
      </c>
      <c r="H38" s="64">
        <f t="shared" si="8"/>
        <v>14.828553137003841</v>
      </c>
      <c r="J38" s="63">
        <f>VLOOKUP($A38,'Sys Summary'!$A$7:$AU$387,18,FALSE)</f>
        <v>178223</v>
      </c>
      <c r="L38" s="65">
        <f t="shared" si="9"/>
        <v>3.8033077251387111</v>
      </c>
      <c r="N38" s="63">
        <f>VLOOKUP($A38,'Sys Summary'!$A$7:$AU$387,16,FALSE)</f>
        <v>200</v>
      </c>
      <c r="P38" s="65">
        <f t="shared" si="10"/>
        <v>4.268032437046522E-3</v>
      </c>
      <c r="R38" s="65">
        <f t="shared" si="11"/>
        <v>891.11500000000001</v>
      </c>
    </row>
    <row r="39" spans="1:18" outlineLevel="2" x14ac:dyDescent="0.2">
      <c r="A39" s="58" t="s">
        <v>185</v>
      </c>
      <c r="B39" s="58">
        <v>3</v>
      </c>
      <c r="C39" s="58" t="s">
        <v>106</v>
      </c>
      <c r="D39" s="63">
        <f>VLOOKUP($A39,'Sys Summary'!$A$7:$AU$387,5,FALSE)</f>
        <v>45200</v>
      </c>
      <c r="F39" s="63">
        <f>VLOOKUP($A39,'Sys Summary'!$A$7:$AU$387,42,FALSE)</f>
        <v>754241</v>
      </c>
      <c r="H39" s="64">
        <f t="shared" si="8"/>
        <v>16.686747787610621</v>
      </c>
      <c r="J39" s="63">
        <f>VLOOKUP($A39,'Sys Summary'!$A$7:$AU$387,18,FALSE)</f>
        <v>99842</v>
      </c>
      <c r="L39" s="65">
        <f t="shared" si="9"/>
        <v>2.2088938053097347</v>
      </c>
      <c r="N39" s="63">
        <f>VLOOKUP($A39,'Sys Summary'!$A$7:$AU$387,16,FALSE)</f>
        <v>259</v>
      </c>
      <c r="P39" s="65">
        <f t="shared" si="10"/>
        <v>5.730088495575221E-3</v>
      </c>
      <c r="R39" s="65">
        <f t="shared" si="11"/>
        <v>385.49034749034752</v>
      </c>
    </row>
    <row r="40" spans="1:18" outlineLevel="2" x14ac:dyDescent="0.2">
      <c r="A40" s="58" t="s">
        <v>441</v>
      </c>
      <c r="B40" s="58">
        <v>3</v>
      </c>
      <c r="C40" s="58" t="s">
        <v>601</v>
      </c>
      <c r="D40" s="63">
        <f>VLOOKUP($A40,'Sys Summary'!$A$7:$AU$387,5,FALSE)</f>
        <v>44947</v>
      </c>
      <c r="F40" s="63">
        <f>VLOOKUP($A40,'Sys Summary'!$A$7:$AU$387,42,FALSE)</f>
        <v>1085455</v>
      </c>
      <c r="H40" s="64">
        <f t="shared" si="8"/>
        <v>24.149665161189844</v>
      </c>
      <c r="J40" s="63">
        <f>VLOOKUP($A40,'Sys Summary'!$A$7:$AU$387,18,FALSE)</f>
        <v>305269</v>
      </c>
      <c r="L40" s="65">
        <f t="shared" si="9"/>
        <v>6.7917547333526151</v>
      </c>
      <c r="N40" s="63">
        <f>VLOOKUP($A40,'Sys Summary'!$A$7:$AU$387,16,FALSE)</f>
        <v>146</v>
      </c>
      <c r="P40" s="65">
        <f t="shared" si="10"/>
        <v>3.2482701848844196E-3</v>
      </c>
      <c r="R40" s="65">
        <f t="shared" si="11"/>
        <v>2090.8835616438355</v>
      </c>
    </row>
    <row r="41" spans="1:18" outlineLevel="2" x14ac:dyDescent="0.2">
      <c r="A41" s="58" t="s">
        <v>440</v>
      </c>
      <c r="B41" s="58">
        <v>3</v>
      </c>
      <c r="C41" s="58" t="s">
        <v>949</v>
      </c>
      <c r="D41" s="63">
        <f>VLOOKUP($A41,'Sys Summary'!$A$7:$AU$387,5,FALSE)</f>
        <v>41981</v>
      </c>
      <c r="F41" s="63">
        <f>VLOOKUP($A41,'Sys Summary'!$A$7:$AU$387,42,FALSE)</f>
        <v>768397</v>
      </c>
      <c r="H41" s="64">
        <f t="shared" si="8"/>
        <v>18.30344679736071</v>
      </c>
      <c r="J41" s="63">
        <f>VLOOKUP($A41,'Sys Summary'!$A$7:$AU$387,18,FALSE)</f>
        <v>124015</v>
      </c>
      <c r="L41" s="65">
        <f t="shared" si="9"/>
        <v>2.954074462256735</v>
      </c>
      <c r="N41" s="63">
        <f>VLOOKUP($A41,'Sys Summary'!$A$7:$AU$387,16,FALSE)</f>
        <v>195</v>
      </c>
      <c r="P41" s="65">
        <f t="shared" si="10"/>
        <v>4.6449584335770946E-3</v>
      </c>
      <c r="R41" s="65">
        <f t="shared" si="11"/>
        <v>635.97435897435901</v>
      </c>
    </row>
    <row r="42" spans="1:18" outlineLevel="2" x14ac:dyDescent="0.2">
      <c r="A42" s="58" t="s">
        <v>184</v>
      </c>
      <c r="B42" s="58">
        <v>3</v>
      </c>
      <c r="C42" s="58" t="s">
        <v>569</v>
      </c>
      <c r="D42" s="63">
        <f>VLOOKUP($A42,'Sys Summary'!$A$7:$AU$387,5,FALSE)</f>
        <v>38686</v>
      </c>
      <c r="F42" s="63">
        <f>VLOOKUP($A42,'Sys Summary'!$A$7:$AU$387,42,FALSE)</f>
        <v>697506</v>
      </c>
      <c r="H42" s="64">
        <f t="shared" si="8"/>
        <v>18.029933309207465</v>
      </c>
      <c r="J42" s="63">
        <f>VLOOKUP($A42,'Sys Summary'!$A$7:$AU$387,18,FALSE)</f>
        <v>90579</v>
      </c>
      <c r="L42" s="65">
        <f t="shared" si="9"/>
        <v>2.341389650002585</v>
      </c>
      <c r="N42" s="63">
        <f>VLOOKUP($A42,'Sys Summary'!$A$7:$AU$387,16,FALSE)</f>
        <v>119</v>
      </c>
      <c r="P42" s="65">
        <f t="shared" si="10"/>
        <v>3.0760481828051491E-3</v>
      </c>
      <c r="R42" s="65">
        <f t="shared" si="11"/>
        <v>761.1680672268908</v>
      </c>
    </row>
    <row r="43" spans="1:18" outlineLevel="2" x14ac:dyDescent="0.2">
      <c r="A43" s="58" t="s">
        <v>437</v>
      </c>
      <c r="B43" s="58">
        <v>3</v>
      </c>
      <c r="C43" s="58" t="s">
        <v>948</v>
      </c>
      <c r="D43" s="63">
        <f>VLOOKUP($A43,'Sys Summary'!$A$7:$AU$387,5,FALSE)</f>
        <v>18362</v>
      </c>
      <c r="F43" s="63">
        <f>VLOOKUP($A43,'Sys Summary'!$A$7:$AU$387,42,FALSE)</f>
        <v>444077</v>
      </c>
      <c r="H43" s="64">
        <f t="shared" si="8"/>
        <v>24.184565951421416</v>
      </c>
      <c r="J43" s="63">
        <f>VLOOKUP($A43,'Sys Summary'!$A$7:$AU$387,18,FALSE)</f>
        <v>73850</v>
      </c>
      <c r="L43" s="65">
        <f t="shared" si="9"/>
        <v>4.0218930399738593</v>
      </c>
      <c r="N43" s="63">
        <f>VLOOKUP($A43,'Sys Summary'!$A$7:$AU$387,16,FALSE)</f>
        <v>256</v>
      </c>
      <c r="P43" s="65">
        <f t="shared" si="10"/>
        <v>1.3941836401263478E-2</v>
      </c>
      <c r="R43" s="65">
        <f t="shared" si="11"/>
        <v>288.4765625</v>
      </c>
    </row>
    <row r="44" spans="1:18" outlineLevel="2" x14ac:dyDescent="0.2"/>
    <row r="45" spans="1:18" outlineLevel="1" x14ac:dyDescent="0.2">
      <c r="B45" s="15" t="s">
        <v>940</v>
      </c>
      <c r="C45" s="12" t="s">
        <v>763</v>
      </c>
      <c r="D45" s="63">
        <f>SUBTOTAL(1,D37:D43)</f>
        <v>40828.285714285717</v>
      </c>
      <c r="F45" s="63">
        <f>SUBTOTAL(1,F37:F43)</f>
        <v>715712.85714285716</v>
      </c>
      <c r="H45" s="64">
        <f>SUBTOTAL(1,H37:H43)</f>
        <v>18.220851464684678</v>
      </c>
      <c r="J45" s="63">
        <f>SUBTOTAL(1,J37:J43)</f>
        <v>135008.28571428571</v>
      </c>
      <c r="L45" s="65">
        <f>SUBTOTAL(1,L37:L43)</f>
        <v>3.3705604339762871</v>
      </c>
      <c r="N45" s="63">
        <f>SUBTOTAL(1,N37:N43)</f>
        <v>182.42857142857142</v>
      </c>
      <c r="P45" s="65">
        <f>SUBTOTAL(1,P37:P43)</f>
        <v>5.2798558539603607E-3</v>
      </c>
      <c r="R45" s="65">
        <f>SUBTOTAL(1,R37:R43)</f>
        <v>824.5056100549217</v>
      </c>
    </row>
    <row r="46" spans="1:18" outlineLevel="1" x14ac:dyDescent="0.2">
      <c r="B46" s="15"/>
    </row>
    <row r="47" spans="1:18" x14ac:dyDescent="0.2">
      <c r="B47" s="15" t="s">
        <v>760</v>
      </c>
      <c r="C47" s="73" t="s">
        <v>764</v>
      </c>
      <c r="D47" s="63">
        <f>SUBTOTAL(1,D4:D43)</f>
        <v>223901.85294117648</v>
      </c>
      <c r="F47" s="63">
        <f>SUBTOTAL(1,F4:F43)</f>
        <v>5719982.5</v>
      </c>
      <c r="H47" s="64">
        <f>SUBTOTAL(1,H4:H43)</f>
        <v>20.376027102875813</v>
      </c>
      <c r="J47" s="63">
        <f>SUBTOTAL(1,J4:J43)</f>
        <v>1229712.2647058824</v>
      </c>
      <c r="L47" s="65">
        <f>SUBTOTAL(1,L4:L43)</f>
        <v>4.2518172759148491</v>
      </c>
      <c r="N47" s="63">
        <f>SUBTOTAL(1,N4:N43)</f>
        <v>140416.32352941178</v>
      </c>
      <c r="P47" s="65">
        <f>SUBTOTAL(1,P4:P43)</f>
        <v>0.11768453603075622</v>
      </c>
      <c r="R47" s="65">
        <f>SUBTOTAL(1,R4:R43)</f>
        <v>1628.0110659662985</v>
      </c>
    </row>
  </sheetData>
  <sortState xmlns:xlrd2="http://schemas.microsoft.com/office/spreadsheetml/2017/richdata2" ref="A4:R41">
    <sortCondition descending="1" ref="D4:D41"/>
  </sortState>
  <phoneticPr fontId="0" type="noConversion"/>
  <pageMargins left="0.75" right="0.75" top="1.01" bottom="0.51" header="0.5" footer="0.5"/>
  <pageSetup scale="84" firstPageNumber="71" orientation="landscape" useFirstPageNumber="1" r:id="rId1"/>
  <headerFooter alignWithMargins="0">
    <oddHeader>&amp;C2017 PENNSYLVANIA PUBLIC LIBRARY STATISTICS
ANALYSIS OF RESOURCES 
SERVICES OF STATE-AIDED SYSTEMS
&amp;RPAGE 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T458"/>
  <sheetViews>
    <sheetView view="pageLayout" topLeftCell="D1" zoomScaleNormal="100" workbookViewId="0">
      <selection activeCell="D1" sqref="D1"/>
    </sheetView>
  </sheetViews>
  <sheetFormatPr defaultRowHeight="12.75" x14ac:dyDescent="0.2"/>
  <cols>
    <col min="1" max="1" width="17.140625" hidden="1" customWidth="1"/>
    <col min="2" max="2" width="37.28515625" hidden="1" customWidth="1"/>
    <col min="3" max="3" width="38.7109375" hidden="1" customWidth="1"/>
    <col min="4" max="4" width="46.42578125" customWidth="1"/>
    <col min="5" max="5" width="16.85546875" customWidth="1"/>
    <col min="6" max="6" width="9.5703125" customWidth="1"/>
    <col min="7" max="7" width="10" customWidth="1"/>
    <col min="8" max="8" width="13.140625" customWidth="1"/>
    <col min="9" max="9" width="11.140625" customWidth="1"/>
    <col min="10" max="10" width="12" customWidth="1"/>
    <col min="12" max="12" width="7.85546875" customWidth="1"/>
    <col min="15" max="15" width="37.28515625" bestFit="1" customWidth="1"/>
  </cols>
  <sheetData>
    <row r="1" spans="1:18" s="45" customFormat="1" ht="16.5" customHeight="1" x14ac:dyDescent="0.2">
      <c r="A1" s="45" t="s">
        <v>491</v>
      </c>
      <c r="C1" s="45" t="s">
        <v>873</v>
      </c>
      <c r="D1" s="12" t="s">
        <v>1037</v>
      </c>
      <c r="E1" s="25" t="s">
        <v>969</v>
      </c>
      <c r="F1" s="55" t="s">
        <v>1033</v>
      </c>
      <c r="G1" s="55" t="s">
        <v>244</v>
      </c>
      <c r="H1" s="55" t="s">
        <v>246</v>
      </c>
      <c r="I1" s="55" t="s">
        <v>248</v>
      </c>
      <c r="J1" s="55" t="s">
        <v>246</v>
      </c>
    </row>
    <row r="2" spans="1:18" s="45" customFormat="1" ht="13.5" customHeight="1" x14ac:dyDescent="0.2">
      <c r="A2" s="45" t="s">
        <v>16</v>
      </c>
      <c r="C2" s="45" t="s">
        <v>15</v>
      </c>
      <c r="D2" s="12"/>
      <c r="F2" s="55" t="s">
        <v>1034</v>
      </c>
      <c r="G2" s="55" t="s">
        <v>245</v>
      </c>
      <c r="H2" s="55" t="s">
        <v>247</v>
      </c>
      <c r="I2" s="55" t="s">
        <v>1035</v>
      </c>
      <c r="J2" s="55" t="s">
        <v>1036</v>
      </c>
    </row>
    <row r="3" spans="1:18" ht="16.5" customHeight="1" x14ac:dyDescent="0.2">
      <c r="E3" s="55"/>
      <c r="F3" s="55"/>
      <c r="G3" s="55"/>
      <c r="H3" s="55"/>
      <c r="I3" s="55"/>
      <c r="J3" s="55"/>
      <c r="K3" s="55"/>
      <c r="L3" s="55"/>
      <c r="M3" s="55"/>
      <c r="N3" s="15"/>
      <c r="O3" s="15"/>
      <c r="P3" s="15"/>
      <c r="Q3" s="15"/>
      <c r="R3" s="15"/>
    </row>
    <row r="4" spans="1:18" ht="16.5" customHeight="1" x14ac:dyDescent="0.2">
      <c r="A4" t="s">
        <v>332</v>
      </c>
      <c r="B4" t="s">
        <v>333</v>
      </c>
      <c r="C4" t="s">
        <v>203</v>
      </c>
      <c r="D4" s="252" t="s">
        <v>222</v>
      </c>
      <c r="E4" s="252" t="s">
        <v>392</v>
      </c>
      <c r="F4" s="237">
        <v>2500</v>
      </c>
      <c r="G4" s="237">
        <v>20</v>
      </c>
      <c r="H4" s="237">
        <v>2547</v>
      </c>
      <c r="I4" s="237">
        <v>4512</v>
      </c>
      <c r="J4" s="237">
        <v>1132</v>
      </c>
      <c r="K4" s="4"/>
    </row>
    <row r="5" spans="1:18" ht="16.5" customHeight="1" x14ac:dyDescent="0.2">
      <c r="A5" t="s">
        <v>395</v>
      </c>
      <c r="B5" t="s">
        <v>649</v>
      </c>
      <c r="C5" t="s">
        <v>366</v>
      </c>
      <c r="D5" s="130" t="s">
        <v>1043</v>
      </c>
      <c r="E5" s="252" t="s">
        <v>673</v>
      </c>
      <c r="F5" s="237">
        <v>2500</v>
      </c>
      <c r="G5" s="237">
        <v>20</v>
      </c>
      <c r="H5" s="237">
        <v>7142</v>
      </c>
      <c r="I5" s="237">
        <v>20815</v>
      </c>
      <c r="J5" s="237">
        <v>5547</v>
      </c>
      <c r="K5" s="4"/>
    </row>
    <row r="6" spans="1:18" ht="16.5" customHeight="1" x14ac:dyDescent="0.2">
      <c r="A6" t="s">
        <v>392</v>
      </c>
      <c r="B6" t="s">
        <v>650</v>
      </c>
      <c r="C6" t="s">
        <v>222</v>
      </c>
      <c r="D6" s="130" t="s">
        <v>1045</v>
      </c>
      <c r="E6" s="252" t="s">
        <v>515</v>
      </c>
      <c r="F6" s="237">
        <v>2000</v>
      </c>
      <c r="G6" s="237">
        <v>24</v>
      </c>
      <c r="H6" s="237">
        <v>27028</v>
      </c>
      <c r="I6" s="237">
        <v>603</v>
      </c>
      <c r="J6" s="237">
        <v>119</v>
      </c>
      <c r="K6" s="4"/>
    </row>
    <row r="7" spans="1:18" ht="16.5" customHeight="1" x14ac:dyDescent="0.2">
      <c r="A7" t="s">
        <v>11</v>
      </c>
      <c r="B7" t="s">
        <v>782</v>
      </c>
      <c r="C7" t="s">
        <v>638</v>
      </c>
      <c r="D7" s="130" t="s">
        <v>1046</v>
      </c>
      <c r="E7" s="252" t="s">
        <v>607</v>
      </c>
      <c r="F7" s="237">
        <v>5500</v>
      </c>
      <c r="G7" s="237">
        <v>21</v>
      </c>
      <c r="H7" s="237">
        <v>22898</v>
      </c>
      <c r="I7" s="237">
        <v>43147</v>
      </c>
      <c r="J7" s="237">
        <v>9229</v>
      </c>
      <c r="K7" s="4"/>
    </row>
    <row r="8" spans="1:18" ht="16.5" customHeight="1" x14ac:dyDescent="0.2">
      <c r="A8" t="s">
        <v>68</v>
      </c>
      <c r="B8" t="s">
        <v>69</v>
      </c>
      <c r="C8" t="s">
        <v>911</v>
      </c>
      <c r="D8" s="130" t="s">
        <v>1048</v>
      </c>
      <c r="E8" s="252" t="s">
        <v>685</v>
      </c>
      <c r="F8" s="237">
        <v>4000</v>
      </c>
      <c r="G8" s="237">
        <v>12</v>
      </c>
      <c r="H8" s="237">
        <v>4070</v>
      </c>
      <c r="I8" s="237">
        <v>16490</v>
      </c>
      <c r="J8" s="252" t="s">
        <v>1032</v>
      </c>
      <c r="K8" s="4"/>
    </row>
    <row r="9" spans="1:18" ht="16.5" customHeight="1" x14ac:dyDescent="0.2">
      <c r="A9" t="s">
        <v>177</v>
      </c>
      <c r="B9" t="s">
        <v>795</v>
      </c>
      <c r="C9" t="s">
        <v>224</v>
      </c>
      <c r="D9" s="130" t="s">
        <v>224</v>
      </c>
      <c r="E9" s="252" t="s">
        <v>177</v>
      </c>
      <c r="F9" s="237">
        <v>4000</v>
      </c>
      <c r="G9" s="237">
        <v>15</v>
      </c>
      <c r="H9" s="237">
        <v>3951</v>
      </c>
      <c r="I9" s="237">
        <v>23540</v>
      </c>
      <c r="J9" s="4"/>
      <c r="K9" s="4"/>
    </row>
    <row r="10" spans="1:18" ht="16.5" customHeight="1" x14ac:dyDescent="0.2">
      <c r="A10" t="s">
        <v>568</v>
      </c>
      <c r="B10" t="s">
        <v>857</v>
      </c>
      <c r="C10" t="s">
        <v>161</v>
      </c>
      <c r="D10" s="130" t="s">
        <v>1049</v>
      </c>
      <c r="E10" s="252" t="s">
        <v>874</v>
      </c>
      <c r="F10" s="237">
        <v>3000</v>
      </c>
      <c r="G10" s="237">
        <v>20</v>
      </c>
      <c r="H10" s="237">
        <v>6623</v>
      </c>
      <c r="I10" s="237">
        <v>19344</v>
      </c>
      <c r="J10" s="237">
        <v>7417</v>
      </c>
      <c r="K10" s="73"/>
    </row>
    <row r="11" spans="1:18" ht="16.5" customHeight="1" x14ac:dyDescent="0.2">
      <c r="A11" t="s">
        <v>554</v>
      </c>
      <c r="B11" t="s">
        <v>852</v>
      </c>
      <c r="C11" t="s">
        <v>639</v>
      </c>
      <c r="D11" s="130" t="s">
        <v>226</v>
      </c>
      <c r="E11" s="252" t="s">
        <v>645</v>
      </c>
      <c r="F11" s="237">
        <v>2500</v>
      </c>
      <c r="G11" s="237">
        <v>20</v>
      </c>
      <c r="H11" s="237">
        <v>20695</v>
      </c>
      <c r="I11" s="237">
        <v>31078</v>
      </c>
      <c r="J11" s="237">
        <v>11269</v>
      </c>
      <c r="K11" s="14"/>
    </row>
    <row r="12" spans="1:18" ht="16.5" customHeight="1" x14ac:dyDescent="0.2">
      <c r="A12" t="s">
        <v>645</v>
      </c>
      <c r="B12" t="s">
        <v>750</v>
      </c>
      <c r="C12" t="s">
        <v>226</v>
      </c>
      <c r="D12" s="130" t="s">
        <v>1050</v>
      </c>
      <c r="E12" s="252" t="s">
        <v>162</v>
      </c>
      <c r="F12" s="237">
        <v>3500</v>
      </c>
      <c r="G12" s="237">
        <v>27</v>
      </c>
      <c r="H12" s="237">
        <v>5934</v>
      </c>
      <c r="I12" s="237">
        <v>19363</v>
      </c>
      <c r="J12" s="237">
        <v>5638</v>
      </c>
      <c r="K12" s="4"/>
    </row>
    <row r="13" spans="1:18" ht="16.5" customHeight="1" x14ac:dyDescent="0.2">
      <c r="A13" t="s">
        <v>532</v>
      </c>
      <c r="B13" t="s">
        <v>0</v>
      </c>
      <c r="C13" t="s">
        <v>958</v>
      </c>
      <c r="D13" s="130" t="s">
        <v>1051</v>
      </c>
      <c r="E13" s="252" t="s">
        <v>162</v>
      </c>
      <c r="F13" s="237">
        <v>3500</v>
      </c>
      <c r="G13" s="237">
        <v>27</v>
      </c>
      <c r="H13" s="237">
        <v>5934</v>
      </c>
      <c r="I13" s="237">
        <v>19363</v>
      </c>
      <c r="J13" s="237">
        <v>5638</v>
      </c>
      <c r="K13" s="4"/>
    </row>
    <row r="14" spans="1:18" ht="16.5" customHeight="1" x14ac:dyDescent="0.2">
      <c r="A14" t="s">
        <v>856</v>
      </c>
      <c r="B14" t="s">
        <v>679</v>
      </c>
      <c r="C14" t="s">
        <v>648</v>
      </c>
      <c r="D14" s="130" t="s">
        <v>1052</v>
      </c>
      <c r="E14" s="252" t="s">
        <v>162</v>
      </c>
      <c r="F14" s="237">
        <v>2500</v>
      </c>
      <c r="G14" s="237">
        <v>22</v>
      </c>
      <c r="H14" s="237">
        <v>7963</v>
      </c>
      <c r="I14" s="237">
        <v>24408</v>
      </c>
      <c r="J14" s="237">
        <v>2003</v>
      </c>
      <c r="K14" s="4"/>
    </row>
    <row r="15" spans="1:18" ht="16.5" customHeight="1" x14ac:dyDescent="0.2">
      <c r="A15" t="s">
        <v>162</v>
      </c>
      <c r="B15" t="s">
        <v>227</v>
      </c>
      <c r="C15" t="s">
        <v>635</v>
      </c>
      <c r="D15" s="130" t="s">
        <v>1054</v>
      </c>
      <c r="E15" s="252" t="s">
        <v>162</v>
      </c>
      <c r="F15" s="237">
        <v>2400</v>
      </c>
      <c r="G15" s="237">
        <v>21</v>
      </c>
      <c r="H15" s="237">
        <v>2059</v>
      </c>
      <c r="I15" s="237">
        <v>28584</v>
      </c>
      <c r="J15" s="237">
        <v>7219</v>
      </c>
      <c r="K15" s="4"/>
    </row>
    <row r="16" spans="1:18" ht="16.5" customHeight="1" x14ac:dyDescent="0.2">
      <c r="A16" t="s">
        <v>162</v>
      </c>
      <c r="B16" t="s">
        <v>227</v>
      </c>
      <c r="C16" t="s">
        <v>637</v>
      </c>
      <c r="D16" s="130" t="s">
        <v>1481</v>
      </c>
      <c r="E16" s="252" t="s">
        <v>452</v>
      </c>
      <c r="F16" s="237">
        <v>3000</v>
      </c>
      <c r="G16" s="237">
        <v>14</v>
      </c>
      <c r="H16" s="237">
        <v>5084</v>
      </c>
      <c r="I16" s="237">
        <v>10242</v>
      </c>
      <c r="J16" s="237">
        <v>11271</v>
      </c>
      <c r="K16" s="4"/>
    </row>
    <row r="17" spans="1:46" ht="16.5" customHeight="1" x14ac:dyDescent="0.2">
      <c r="A17" t="s">
        <v>890</v>
      </c>
      <c r="B17" t="s">
        <v>186</v>
      </c>
      <c r="C17" t="s">
        <v>223</v>
      </c>
      <c r="D17" s="130" t="s">
        <v>1056</v>
      </c>
      <c r="E17" s="252" t="s">
        <v>521</v>
      </c>
      <c r="F17" s="237">
        <v>2500</v>
      </c>
      <c r="G17" s="237">
        <v>21</v>
      </c>
      <c r="H17" s="237">
        <v>28138</v>
      </c>
      <c r="I17" s="237">
        <v>42171</v>
      </c>
      <c r="J17" s="237">
        <v>35992</v>
      </c>
      <c r="K17" s="4"/>
    </row>
    <row r="18" spans="1:46" ht="16.5" customHeight="1" x14ac:dyDescent="0.2">
      <c r="D18" s="130" t="s">
        <v>1482</v>
      </c>
      <c r="E18" s="252" t="s">
        <v>532</v>
      </c>
      <c r="F18" s="237">
        <v>4000</v>
      </c>
      <c r="G18" s="237">
        <v>20</v>
      </c>
      <c r="H18" s="237">
        <v>6698</v>
      </c>
      <c r="I18" s="237">
        <v>67523</v>
      </c>
      <c r="J18" s="237">
        <v>5878</v>
      </c>
      <c r="K18" s="4"/>
    </row>
    <row r="19" spans="1:46" ht="16.5" customHeight="1" x14ac:dyDescent="0.2">
      <c r="A19" t="s">
        <v>737</v>
      </c>
      <c r="B19" t="s">
        <v>213</v>
      </c>
      <c r="C19" t="s">
        <v>225</v>
      </c>
      <c r="D19" s="130" t="s">
        <v>1483</v>
      </c>
      <c r="E19" s="252" t="s">
        <v>532</v>
      </c>
      <c r="F19" s="237">
        <v>5500</v>
      </c>
      <c r="G19" s="237">
        <v>20</v>
      </c>
      <c r="H19" s="252" t="s">
        <v>1032</v>
      </c>
      <c r="I19" s="237">
        <v>24082</v>
      </c>
      <c r="J19" s="237">
        <v>8603</v>
      </c>
      <c r="K19" s="4"/>
    </row>
    <row r="20" spans="1:46" ht="16.5" customHeight="1" x14ac:dyDescent="0.2">
      <c r="B20" s="14"/>
      <c r="D20" s="130" t="s">
        <v>1059</v>
      </c>
      <c r="E20" s="252" t="s">
        <v>554</v>
      </c>
      <c r="F20" s="237">
        <v>5000</v>
      </c>
      <c r="G20" s="237">
        <v>29</v>
      </c>
      <c r="H20" s="237">
        <v>17550</v>
      </c>
      <c r="I20" s="237">
        <v>36236</v>
      </c>
      <c r="J20" s="237">
        <v>2432</v>
      </c>
      <c r="S20" s="14"/>
    </row>
    <row r="21" spans="1:46" ht="16.5" customHeight="1" x14ac:dyDescent="0.2">
      <c r="B21" s="14"/>
      <c r="C21" s="14"/>
      <c r="D21" s="130" t="s">
        <v>1067</v>
      </c>
      <c r="E21" s="252" t="s">
        <v>806</v>
      </c>
      <c r="F21" s="237">
        <v>3800</v>
      </c>
      <c r="G21" s="237">
        <v>30</v>
      </c>
      <c r="H21" s="237">
        <v>6123</v>
      </c>
      <c r="I21" s="237">
        <v>26717</v>
      </c>
      <c r="J21" s="237">
        <v>4148</v>
      </c>
      <c r="AO21" s="14"/>
      <c r="AT21" s="14"/>
    </row>
    <row r="22" spans="1:46" x14ac:dyDescent="0.2">
      <c r="B22" s="14"/>
      <c r="D22" s="130" t="s">
        <v>223</v>
      </c>
      <c r="E22" s="252" t="s">
        <v>890</v>
      </c>
      <c r="F22" s="237">
        <v>2500</v>
      </c>
      <c r="G22" s="237">
        <v>36</v>
      </c>
      <c r="H22" s="237">
        <v>2500</v>
      </c>
      <c r="I22" s="237">
        <v>4904</v>
      </c>
      <c r="J22" s="237">
        <v>2000</v>
      </c>
      <c r="AO22" s="14"/>
      <c r="AT22" s="14"/>
    </row>
    <row r="23" spans="1:46" x14ac:dyDescent="0.2">
      <c r="B23" s="14"/>
      <c r="AO23" s="14"/>
      <c r="AQ23" s="14"/>
      <c r="AT23" s="14"/>
    </row>
    <row r="24" spans="1:46" x14ac:dyDescent="0.2">
      <c r="B24" s="14"/>
      <c r="AO24" s="14"/>
      <c r="AT24" s="14"/>
    </row>
    <row r="25" spans="1:46" x14ac:dyDescent="0.2">
      <c r="B25" s="14"/>
      <c r="AO25" s="14"/>
      <c r="AQ25" s="14"/>
      <c r="AT25" s="14"/>
    </row>
    <row r="26" spans="1:46" x14ac:dyDescent="0.2">
      <c r="B26" s="14"/>
      <c r="AO26" s="14"/>
      <c r="AT26" s="14"/>
    </row>
    <row r="27" spans="1:46" x14ac:dyDescent="0.2">
      <c r="B27" s="14"/>
      <c r="AO27" s="14"/>
      <c r="AT27" s="14"/>
    </row>
    <row r="28" spans="1:46" x14ac:dyDescent="0.2">
      <c r="B28" s="14"/>
      <c r="AO28" s="14"/>
      <c r="AT28" s="14"/>
    </row>
    <row r="29" spans="1:46" x14ac:dyDescent="0.2">
      <c r="B29" s="14"/>
      <c r="AO29" s="14"/>
      <c r="AP29" s="14"/>
      <c r="AQ29" s="14"/>
      <c r="AR29" s="14"/>
    </row>
    <row r="30" spans="1:46" x14ac:dyDescent="0.2">
      <c r="B30" s="14"/>
      <c r="AT30" s="14"/>
    </row>
    <row r="31" spans="1:46" x14ac:dyDescent="0.2">
      <c r="B31" s="14"/>
      <c r="AT31" s="14"/>
    </row>
    <row r="32" spans="1:46" x14ac:dyDescent="0.2">
      <c r="B32" s="14"/>
      <c r="AO32" s="14"/>
      <c r="AT32" s="14"/>
    </row>
    <row r="33" spans="2:46" x14ac:dyDescent="0.2">
      <c r="B33" s="14"/>
      <c r="AO33" s="14"/>
      <c r="AT33" s="14"/>
    </row>
    <row r="34" spans="2:46" x14ac:dyDescent="0.2">
      <c r="AO34" s="14"/>
      <c r="AQ34" s="14"/>
      <c r="AT34" s="14"/>
    </row>
    <row r="35" spans="2:46" x14ac:dyDescent="0.2">
      <c r="B35" s="14"/>
      <c r="AO35" s="14"/>
      <c r="AP35" s="14"/>
      <c r="AQ35" s="14"/>
      <c r="AR35" s="14"/>
    </row>
    <row r="36" spans="2:46" x14ac:dyDescent="0.2">
      <c r="B36" s="14"/>
      <c r="AO36" s="14"/>
      <c r="AQ36" s="14"/>
      <c r="AT36" s="14"/>
    </row>
    <row r="37" spans="2:46" x14ac:dyDescent="0.2">
      <c r="B37" s="14"/>
      <c r="AO37" s="14"/>
      <c r="AQ37" s="14"/>
      <c r="AT37" s="14"/>
    </row>
    <row r="38" spans="2:46" x14ac:dyDescent="0.2">
      <c r="B38" s="14"/>
      <c r="AO38" s="14"/>
      <c r="AQ38" s="14"/>
      <c r="AT38" s="14"/>
    </row>
    <row r="39" spans="2:46" x14ac:dyDescent="0.2">
      <c r="B39" s="14"/>
      <c r="AO39" s="14"/>
      <c r="AQ39" s="14"/>
      <c r="AT39" s="14"/>
    </row>
    <row r="40" spans="2:46" x14ac:dyDescent="0.2">
      <c r="B40" s="14"/>
      <c r="AO40" s="14"/>
      <c r="AQ40" s="14"/>
      <c r="AT40" s="14"/>
    </row>
    <row r="41" spans="2:46" x14ac:dyDescent="0.2">
      <c r="B41" s="14"/>
      <c r="AO41" s="14"/>
      <c r="AP41" s="14"/>
      <c r="AQ41" s="14"/>
      <c r="AR41" s="14"/>
    </row>
    <row r="42" spans="2:46" x14ac:dyDescent="0.2">
      <c r="B42" s="14"/>
      <c r="AO42" s="14"/>
      <c r="AT42" s="14"/>
    </row>
    <row r="43" spans="2:46" x14ac:dyDescent="0.2">
      <c r="B43" s="14"/>
      <c r="AO43" s="14"/>
      <c r="AT43" s="14"/>
    </row>
    <row r="44" spans="2:46" x14ac:dyDescent="0.2">
      <c r="B44" s="14"/>
      <c r="AO44" s="14"/>
      <c r="AP44" s="14"/>
      <c r="AQ44" s="14"/>
      <c r="AR44" s="14"/>
    </row>
    <row r="45" spans="2:46" x14ac:dyDescent="0.2">
      <c r="B45" s="14"/>
      <c r="AO45" s="14"/>
      <c r="AT45" s="14"/>
    </row>
    <row r="46" spans="2:46" x14ac:dyDescent="0.2">
      <c r="B46" s="14"/>
      <c r="E46" s="14"/>
      <c r="F46" s="14"/>
      <c r="G46" s="14"/>
      <c r="H46" s="14"/>
      <c r="J46" s="14"/>
      <c r="K46" s="14"/>
      <c r="L46" s="14"/>
      <c r="M46" s="14"/>
      <c r="N46" s="14"/>
      <c r="O46" s="14"/>
      <c r="P46" s="14"/>
      <c r="AO46" s="14"/>
      <c r="AT46" s="14"/>
    </row>
    <row r="47" spans="2:46" x14ac:dyDescent="0.2">
      <c r="B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4"/>
      <c r="AG47" s="14"/>
      <c r="AH47" s="14"/>
      <c r="AI47" s="4"/>
      <c r="AK47" s="14"/>
      <c r="AL47" s="4"/>
      <c r="AM47" s="14"/>
      <c r="AN47" s="14"/>
      <c r="AO47" s="14"/>
      <c r="AP47" s="14"/>
      <c r="AQ47" s="14"/>
      <c r="AR47" s="14"/>
      <c r="AS47" s="14"/>
      <c r="AT47" s="14"/>
    </row>
    <row r="56" spans="4:4" x14ac:dyDescent="0.2">
      <c r="D56" s="14"/>
    </row>
    <row r="57" spans="4:4" x14ac:dyDescent="0.2">
      <c r="D57" s="14"/>
    </row>
    <row r="58" spans="4:4" x14ac:dyDescent="0.2">
      <c r="D58" s="14"/>
    </row>
    <row r="59" spans="4:4" x14ac:dyDescent="0.2">
      <c r="D59" s="14"/>
    </row>
    <row r="60" spans="4:4" x14ac:dyDescent="0.2">
      <c r="D60" s="14"/>
    </row>
    <row r="61" spans="4:4" x14ac:dyDescent="0.2">
      <c r="D61" s="14"/>
    </row>
    <row r="62" spans="4:4" x14ac:dyDescent="0.2">
      <c r="D62" s="14"/>
    </row>
    <row r="63" spans="4:4" x14ac:dyDescent="0.2">
      <c r="D63" s="14"/>
    </row>
    <row r="64" spans="4:4" x14ac:dyDescent="0.2">
      <c r="D64" s="14"/>
    </row>
    <row r="65" spans="4:4" x14ac:dyDescent="0.2">
      <c r="D65" s="14"/>
    </row>
    <row r="66" spans="4:4" x14ac:dyDescent="0.2">
      <c r="D66" s="14"/>
    </row>
    <row r="67" spans="4:4" x14ac:dyDescent="0.2">
      <c r="D67" s="14"/>
    </row>
    <row r="68" spans="4:4" x14ac:dyDescent="0.2">
      <c r="D68" s="14"/>
    </row>
    <row r="69" spans="4:4" x14ac:dyDescent="0.2">
      <c r="D69" s="14"/>
    </row>
    <row r="70" spans="4:4" x14ac:dyDescent="0.2">
      <c r="D70" s="14"/>
    </row>
    <row r="71" spans="4:4" x14ac:dyDescent="0.2">
      <c r="D71" s="14"/>
    </row>
    <row r="72" spans="4:4" x14ac:dyDescent="0.2">
      <c r="D72" s="14"/>
    </row>
    <row r="73" spans="4:4" x14ac:dyDescent="0.2">
      <c r="D73" s="14"/>
    </row>
    <row r="74" spans="4:4" x14ac:dyDescent="0.2">
      <c r="D74" s="14"/>
    </row>
    <row r="75" spans="4:4" x14ac:dyDescent="0.2">
      <c r="D75" s="14"/>
    </row>
    <row r="76" spans="4:4" x14ac:dyDescent="0.2">
      <c r="D76" s="14"/>
    </row>
    <row r="77" spans="4:4" x14ac:dyDescent="0.2">
      <c r="D77" s="14"/>
    </row>
    <row r="78" spans="4:4" x14ac:dyDescent="0.2">
      <c r="D78" s="14"/>
    </row>
    <row r="79" spans="4:4" x14ac:dyDescent="0.2">
      <c r="D79" s="14"/>
    </row>
    <row r="80" spans="4:4" x14ac:dyDescent="0.2">
      <c r="D80" s="14"/>
    </row>
    <row r="81" spans="4:4" x14ac:dyDescent="0.2">
      <c r="D81" s="14"/>
    </row>
    <row r="82" spans="4:4" x14ac:dyDescent="0.2">
      <c r="D82" s="14"/>
    </row>
    <row r="83" spans="4:4" x14ac:dyDescent="0.2">
      <c r="D83" s="14"/>
    </row>
    <row r="84" spans="4:4" x14ac:dyDescent="0.2">
      <c r="D84" s="14"/>
    </row>
    <row r="85" spans="4:4" x14ac:dyDescent="0.2">
      <c r="D85" s="14"/>
    </row>
    <row r="86" spans="4:4" x14ac:dyDescent="0.2">
      <c r="D86" s="14"/>
    </row>
    <row r="87" spans="4:4" x14ac:dyDescent="0.2">
      <c r="D87" s="14"/>
    </row>
    <row r="88" spans="4:4" x14ac:dyDescent="0.2">
      <c r="D88" s="14"/>
    </row>
    <row r="89" spans="4:4" x14ac:dyDescent="0.2">
      <c r="D89" s="14"/>
    </row>
    <row r="90" spans="4:4" x14ac:dyDescent="0.2">
      <c r="D90" s="14"/>
    </row>
    <row r="91" spans="4:4" x14ac:dyDescent="0.2">
      <c r="D91" s="14"/>
    </row>
    <row r="92" spans="4:4" x14ac:dyDescent="0.2">
      <c r="D92" s="14"/>
    </row>
    <row r="93" spans="4:4" x14ac:dyDescent="0.2">
      <c r="D93" s="14"/>
    </row>
    <row r="94" spans="4:4" x14ac:dyDescent="0.2">
      <c r="D94" s="14"/>
    </row>
    <row r="95" spans="4:4" x14ac:dyDescent="0.2">
      <c r="D95" s="14"/>
    </row>
    <row r="96" spans="4:4" x14ac:dyDescent="0.2">
      <c r="D96" s="14"/>
    </row>
    <row r="97" spans="4:4" x14ac:dyDescent="0.2">
      <c r="D97" s="14"/>
    </row>
    <row r="98" spans="4:4" x14ac:dyDescent="0.2">
      <c r="D98" s="14"/>
    </row>
    <row r="99" spans="4:4" x14ac:dyDescent="0.2">
      <c r="D99" s="14"/>
    </row>
    <row r="100" spans="4:4" x14ac:dyDescent="0.2">
      <c r="D100" s="14"/>
    </row>
    <row r="101" spans="4:4" x14ac:dyDescent="0.2">
      <c r="D101" s="14"/>
    </row>
    <row r="102" spans="4:4" x14ac:dyDescent="0.2">
      <c r="D102" s="14"/>
    </row>
    <row r="103" spans="4:4" x14ac:dyDescent="0.2">
      <c r="D103" s="14"/>
    </row>
    <row r="104" spans="4:4" x14ac:dyDescent="0.2">
      <c r="D104" s="14"/>
    </row>
    <row r="105" spans="4:4" x14ac:dyDescent="0.2">
      <c r="D105" s="14"/>
    </row>
    <row r="106" spans="4:4" x14ac:dyDescent="0.2">
      <c r="D106" s="14"/>
    </row>
    <row r="107" spans="4:4" x14ac:dyDescent="0.2">
      <c r="D107" s="14"/>
    </row>
    <row r="108" spans="4:4" x14ac:dyDescent="0.2">
      <c r="D108" s="14"/>
    </row>
    <row r="109" spans="4:4" x14ac:dyDescent="0.2">
      <c r="D109" s="14"/>
    </row>
    <row r="110" spans="4:4" x14ac:dyDescent="0.2">
      <c r="D110" s="14"/>
    </row>
    <row r="111" spans="4:4" x14ac:dyDescent="0.2">
      <c r="D111" s="14"/>
    </row>
    <row r="112" spans="4:4" x14ac:dyDescent="0.2">
      <c r="D112" s="14"/>
    </row>
    <row r="113" spans="4:4" x14ac:dyDescent="0.2">
      <c r="D113" s="14"/>
    </row>
    <row r="114" spans="4:4" x14ac:dyDescent="0.2">
      <c r="D114" s="14"/>
    </row>
    <row r="115" spans="4:4" x14ac:dyDescent="0.2">
      <c r="D115" s="14"/>
    </row>
    <row r="116" spans="4:4" x14ac:dyDescent="0.2">
      <c r="D116" s="14"/>
    </row>
    <row r="117" spans="4:4" x14ac:dyDescent="0.2">
      <c r="D117" s="14"/>
    </row>
    <row r="118" spans="4:4" x14ac:dyDescent="0.2">
      <c r="D118" s="14"/>
    </row>
    <row r="119" spans="4:4" x14ac:dyDescent="0.2">
      <c r="D119" s="14"/>
    </row>
    <row r="120" spans="4:4" x14ac:dyDescent="0.2">
      <c r="D120" s="14"/>
    </row>
    <row r="121" spans="4:4" x14ac:dyDescent="0.2">
      <c r="D121" s="14"/>
    </row>
    <row r="122" spans="4:4" x14ac:dyDescent="0.2">
      <c r="D122" s="14"/>
    </row>
    <row r="123" spans="4:4" x14ac:dyDescent="0.2">
      <c r="D123" s="14"/>
    </row>
    <row r="124" spans="4:4" x14ac:dyDescent="0.2">
      <c r="D124" s="14"/>
    </row>
    <row r="125" spans="4:4" x14ac:dyDescent="0.2">
      <c r="D125" s="14"/>
    </row>
    <row r="126" spans="4:4" x14ac:dyDescent="0.2">
      <c r="D126" s="14"/>
    </row>
    <row r="127" spans="4:4" x14ac:dyDescent="0.2">
      <c r="D127" s="14"/>
    </row>
    <row r="128" spans="4:4" x14ac:dyDescent="0.2">
      <c r="D128" s="14"/>
    </row>
    <row r="129" spans="4:4" x14ac:dyDescent="0.2">
      <c r="D129" s="14"/>
    </row>
    <row r="130" spans="4:4" x14ac:dyDescent="0.2">
      <c r="D130" s="14"/>
    </row>
    <row r="131" spans="4:4" x14ac:dyDescent="0.2">
      <c r="D131" s="14"/>
    </row>
    <row r="132" spans="4:4" x14ac:dyDescent="0.2">
      <c r="D132" s="14"/>
    </row>
    <row r="133" spans="4:4" x14ac:dyDescent="0.2">
      <c r="D133" s="14"/>
    </row>
    <row r="134" spans="4:4" x14ac:dyDescent="0.2">
      <c r="D134" s="14"/>
    </row>
    <row r="135" spans="4:4" x14ac:dyDescent="0.2">
      <c r="D135" s="14"/>
    </row>
    <row r="136" spans="4:4" x14ac:dyDescent="0.2">
      <c r="D136" s="14"/>
    </row>
    <row r="137" spans="4:4" x14ac:dyDescent="0.2">
      <c r="D137" s="14"/>
    </row>
    <row r="138" spans="4:4" x14ac:dyDescent="0.2">
      <c r="D138" s="14"/>
    </row>
    <row r="139" spans="4:4" x14ac:dyDescent="0.2">
      <c r="D139" s="14"/>
    </row>
    <row r="140" spans="4:4" x14ac:dyDescent="0.2">
      <c r="D140" s="14"/>
    </row>
    <row r="141" spans="4:4" x14ac:dyDescent="0.2">
      <c r="D141" s="14"/>
    </row>
    <row r="142" spans="4:4" x14ac:dyDescent="0.2">
      <c r="D142" s="14"/>
    </row>
    <row r="143" spans="4:4" x14ac:dyDescent="0.2">
      <c r="D143" s="14"/>
    </row>
    <row r="144" spans="4:4" x14ac:dyDescent="0.2">
      <c r="D144" s="14"/>
    </row>
    <row r="145" spans="4:4" x14ac:dyDescent="0.2">
      <c r="D145" s="14"/>
    </row>
    <row r="146" spans="4:4" x14ac:dyDescent="0.2">
      <c r="D146" s="14"/>
    </row>
    <row r="147" spans="4:4" x14ac:dyDescent="0.2">
      <c r="D147" s="14"/>
    </row>
    <row r="148" spans="4:4" x14ac:dyDescent="0.2">
      <c r="D148" s="14"/>
    </row>
    <row r="149" spans="4:4" x14ac:dyDescent="0.2">
      <c r="D149" s="14"/>
    </row>
    <row r="150" spans="4:4" x14ac:dyDescent="0.2">
      <c r="D150" s="14"/>
    </row>
    <row r="151" spans="4:4" x14ac:dyDescent="0.2">
      <c r="D151" s="14"/>
    </row>
    <row r="152" spans="4:4" x14ac:dyDescent="0.2">
      <c r="D152" s="14"/>
    </row>
    <row r="153" spans="4:4" x14ac:dyDescent="0.2">
      <c r="D153" s="14"/>
    </row>
    <row r="154" spans="4:4" x14ac:dyDescent="0.2">
      <c r="D154" s="14"/>
    </row>
    <row r="155" spans="4:4" x14ac:dyDescent="0.2">
      <c r="D155" s="14"/>
    </row>
    <row r="156" spans="4:4" x14ac:dyDescent="0.2">
      <c r="D156" s="14"/>
    </row>
    <row r="157" spans="4:4" x14ac:dyDescent="0.2">
      <c r="D157" s="14"/>
    </row>
    <row r="158" spans="4:4" x14ac:dyDescent="0.2">
      <c r="D158" s="14"/>
    </row>
    <row r="159" spans="4:4" x14ac:dyDescent="0.2">
      <c r="D159" s="14"/>
    </row>
    <row r="160" spans="4:4" x14ac:dyDescent="0.2">
      <c r="D160" s="14"/>
    </row>
    <row r="161" spans="4:4" x14ac:dyDescent="0.2">
      <c r="D161" s="14"/>
    </row>
    <row r="162" spans="4:4" x14ac:dyDescent="0.2">
      <c r="D162" s="14"/>
    </row>
    <row r="163" spans="4:4" x14ac:dyDescent="0.2">
      <c r="D163" s="14"/>
    </row>
    <row r="164" spans="4:4" x14ac:dyDescent="0.2">
      <c r="D164" s="14"/>
    </row>
    <row r="165" spans="4:4" x14ac:dyDescent="0.2">
      <c r="D165" s="14"/>
    </row>
    <row r="166" spans="4:4" x14ac:dyDescent="0.2">
      <c r="D166" s="14"/>
    </row>
    <row r="167" spans="4:4" x14ac:dyDescent="0.2">
      <c r="D167" s="14"/>
    </row>
    <row r="168" spans="4:4" x14ac:dyDescent="0.2">
      <c r="D168" s="14"/>
    </row>
    <row r="169" spans="4:4" x14ac:dyDescent="0.2">
      <c r="D169" s="14"/>
    </row>
    <row r="170" spans="4:4" x14ac:dyDescent="0.2">
      <c r="D170" s="14"/>
    </row>
    <row r="171" spans="4:4" x14ac:dyDescent="0.2">
      <c r="D171" s="14"/>
    </row>
    <row r="172" spans="4:4" x14ac:dyDescent="0.2">
      <c r="D172" s="14"/>
    </row>
    <row r="173" spans="4:4" x14ac:dyDescent="0.2">
      <c r="D173" s="14"/>
    </row>
    <row r="174" spans="4:4" x14ac:dyDescent="0.2">
      <c r="D174" s="14"/>
    </row>
    <row r="175" spans="4:4" x14ac:dyDescent="0.2">
      <c r="D175" s="14"/>
    </row>
    <row r="176" spans="4:4" x14ac:dyDescent="0.2">
      <c r="D176" s="14"/>
    </row>
    <row r="177" spans="4:4" x14ac:dyDescent="0.2">
      <c r="D177" s="14"/>
    </row>
    <row r="178" spans="4:4" x14ac:dyDescent="0.2">
      <c r="D178" s="14"/>
    </row>
    <row r="179" spans="4:4" x14ac:dyDescent="0.2">
      <c r="D179" s="14"/>
    </row>
    <row r="180" spans="4:4" x14ac:dyDescent="0.2">
      <c r="D180" s="14"/>
    </row>
    <row r="181" spans="4:4" x14ac:dyDescent="0.2">
      <c r="D181" s="14"/>
    </row>
    <row r="182" spans="4:4" x14ac:dyDescent="0.2">
      <c r="D182" s="14"/>
    </row>
    <row r="183" spans="4:4" x14ac:dyDescent="0.2">
      <c r="D183" s="14"/>
    </row>
    <row r="184" spans="4:4" x14ac:dyDescent="0.2">
      <c r="D184" s="14"/>
    </row>
    <row r="185" spans="4:4" x14ac:dyDescent="0.2">
      <c r="D185" s="14"/>
    </row>
    <row r="186" spans="4:4" x14ac:dyDescent="0.2">
      <c r="D186" s="14"/>
    </row>
    <row r="187" spans="4:4" x14ac:dyDescent="0.2">
      <c r="D187" s="14"/>
    </row>
    <row r="188" spans="4:4" x14ac:dyDescent="0.2">
      <c r="D188" s="14"/>
    </row>
    <row r="189" spans="4:4" x14ac:dyDescent="0.2">
      <c r="D189" s="14"/>
    </row>
    <row r="190" spans="4:4" x14ac:dyDescent="0.2">
      <c r="D190" s="14"/>
    </row>
    <row r="191" spans="4:4" x14ac:dyDescent="0.2">
      <c r="D191" s="14"/>
    </row>
    <row r="192" spans="4:4" x14ac:dyDescent="0.2">
      <c r="D192" s="14"/>
    </row>
    <row r="193" spans="4:4" x14ac:dyDescent="0.2">
      <c r="D193" s="14"/>
    </row>
    <row r="194" spans="4:4" x14ac:dyDescent="0.2">
      <c r="D194" s="14"/>
    </row>
    <row r="195" spans="4:4" x14ac:dyDescent="0.2">
      <c r="D195" s="14"/>
    </row>
    <row r="196" spans="4:4" x14ac:dyDescent="0.2">
      <c r="D196" s="14"/>
    </row>
    <row r="197" spans="4:4" x14ac:dyDescent="0.2">
      <c r="D197" s="14"/>
    </row>
    <row r="198" spans="4:4" x14ac:dyDescent="0.2">
      <c r="D198" s="14"/>
    </row>
    <row r="199" spans="4:4" x14ac:dyDescent="0.2">
      <c r="D199" s="14"/>
    </row>
    <row r="200" spans="4:4" x14ac:dyDescent="0.2">
      <c r="D200" s="14"/>
    </row>
    <row r="201" spans="4:4" x14ac:dyDescent="0.2">
      <c r="D201" s="14"/>
    </row>
    <row r="202" spans="4:4" x14ac:dyDescent="0.2">
      <c r="D202" s="14"/>
    </row>
    <row r="203" spans="4:4" x14ac:dyDescent="0.2">
      <c r="D203" s="14"/>
    </row>
    <row r="204" spans="4:4" x14ac:dyDescent="0.2">
      <c r="D204" s="14"/>
    </row>
    <row r="205" spans="4:4" x14ac:dyDescent="0.2">
      <c r="D205" s="14"/>
    </row>
    <row r="206" spans="4:4" x14ac:dyDescent="0.2">
      <c r="D206" s="14"/>
    </row>
    <row r="207" spans="4:4" x14ac:dyDescent="0.2">
      <c r="D207" s="14"/>
    </row>
    <row r="208" spans="4:4" x14ac:dyDescent="0.2">
      <c r="D208" s="14"/>
    </row>
    <row r="209" spans="4:4" x14ac:dyDescent="0.2">
      <c r="D209" s="14"/>
    </row>
    <row r="210" spans="4:4" x14ac:dyDescent="0.2">
      <c r="D210" s="14"/>
    </row>
    <row r="211" spans="4:4" x14ac:dyDescent="0.2">
      <c r="D211" s="14"/>
    </row>
    <row r="212" spans="4:4" x14ac:dyDescent="0.2">
      <c r="D212" s="14"/>
    </row>
    <row r="213" spans="4:4" x14ac:dyDescent="0.2">
      <c r="D213" s="14"/>
    </row>
    <row r="214" spans="4:4" x14ac:dyDescent="0.2">
      <c r="D214" s="14"/>
    </row>
    <row r="215" spans="4:4" x14ac:dyDescent="0.2">
      <c r="D215" s="14"/>
    </row>
    <row r="216" spans="4:4" x14ac:dyDescent="0.2">
      <c r="D216" s="14"/>
    </row>
    <row r="217" spans="4:4" x14ac:dyDescent="0.2">
      <c r="D217" s="14"/>
    </row>
    <row r="218" spans="4:4" x14ac:dyDescent="0.2">
      <c r="D218" s="14"/>
    </row>
    <row r="219" spans="4:4" x14ac:dyDescent="0.2">
      <c r="D219" s="14"/>
    </row>
    <row r="220" spans="4:4" x14ac:dyDescent="0.2">
      <c r="D220" s="14"/>
    </row>
    <row r="221" spans="4:4" x14ac:dyDescent="0.2">
      <c r="D221" s="14"/>
    </row>
    <row r="222" spans="4:4" x14ac:dyDescent="0.2">
      <c r="D222" s="14"/>
    </row>
    <row r="223" spans="4:4" x14ac:dyDescent="0.2">
      <c r="D223" s="14"/>
    </row>
    <row r="224" spans="4:4" x14ac:dyDescent="0.2">
      <c r="D224" s="14"/>
    </row>
    <row r="225" spans="4:4" x14ac:dyDescent="0.2">
      <c r="D225" s="14"/>
    </row>
    <row r="226" spans="4:4" x14ac:dyDescent="0.2">
      <c r="D226" s="14"/>
    </row>
    <row r="227" spans="4:4" x14ac:dyDescent="0.2">
      <c r="D227" s="14"/>
    </row>
    <row r="228" spans="4:4" x14ac:dyDescent="0.2">
      <c r="D228" s="14"/>
    </row>
    <row r="229" spans="4:4" x14ac:dyDescent="0.2">
      <c r="D229" s="14"/>
    </row>
    <row r="230" spans="4:4" x14ac:dyDescent="0.2">
      <c r="D230" s="14"/>
    </row>
    <row r="231" spans="4:4" x14ac:dyDescent="0.2">
      <c r="D231" s="14"/>
    </row>
    <row r="232" spans="4:4" x14ac:dyDescent="0.2">
      <c r="D232" s="14"/>
    </row>
    <row r="233" spans="4:4" x14ac:dyDescent="0.2">
      <c r="D233" s="14"/>
    </row>
    <row r="234" spans="4:4" x14ac:dyDescent="0.2">
      <c r="D234" s="14"/>
    </row>
    <row r="235" spans="4:4" x14ac:dyDescent="0.2">
      <c r="D235" s="14"/>
    </row>
    <row r="236" spans="4:4" x14ac:dyDescent="0.2">
      <c r="D236" s="14"/>
    </row>
    <row r="237" spans="4:4" x14ac:dyDescent="0.2">
      <c r="D237" s="14"/>
    </row>
    <row r="238" spans="4:4" x14ac:dyDescent="0.2">
      <c r="D238" s="14"/>
    </row>
    <row r="239" spans="4:4" x14ac:dyDescent="0.2">
      <c r="D239" s="14"/>
    </row>
    <row r="240" spans="4:4" x14ac:dyDescent="0.2">
      <c r="D240" s="14"/>
    </row>
    <row r="241" spans="4:4" x14ac:dyDescent="0.2">
      <c r="D241" s="14"/>
    </row>
    <row r="242" spans="4:4" x14ac:dyDescent="0.2">
      <c r="D242" s="14"/>
    </row>
    <row r="243" spans="4:4" x14ac:dyDescent="0.2">
      <c r="D243" s="14"/>
    </row>
    <row r="244" spans="4:4" x14ac:dyDescent="0.2">
      <c r="D244" s="14"/>
    </row>
    <row r="245" spans="4:4" x14ac:dyDescent="0.2">
      <c r="D245" s="14"/>
    </row>
    <row r="246" spans="4:4" x14ac:dyDescent="0.2">
      <c r="D246" s="14"/>
    </row>
    <row r="247" spans="4:4" x14ac:dyDescent="0.2">
      <c r="D247" s="14"/>
    </row>
    <row r="248" spans="4:4" x14ac:dyDescent="0.2">
      <c r="D248" s="14"/>
    </row>
    <row r="249" spans="4:4" x14ac:dyDescent="0.2">
      <c r="D249" s="14"/>
    </row>
    <row r="250" spans="4:4" x14ac:dyDescent="0.2">
      <c r="D250" s="14"/>
    </row>
    <row r="251" spans="4:4" x14ac:dyDescent="0.2">
      <c r="D251" s="14"/>
    </row>
    <row r="252" spans="4:4" x14ac:dyDescent="0.2">
      <c r="D252" s="14"/>
    </row>
    <row r="253" spans="4:4" x14ac:dyDescent="0.2">
      <c r="D253" s="14"/>
    </row>
    <row r="254" spans="4:4" x14ac:dyDescent="0.2">
      <c r="D254" s="14"/>
    </row>
    <row r="255" spans="4:4" x14ac:dyDescent="0.2">
      <c r="D255" s="14"/>
    </row>
    <row r="256" spans="4:4" x14ac:dyDescent="0.2">
      <c r="D256" s="14"/>
    </row>
    <row r="257" spans="4:4" x14ac:dyDescent="0.2">
      <c r="D257" s="14"/>
    </row>
    <row r="258" spans="4:4" x14ac:dyDescent="0.2">
      <c r="D258" s="14"/>
    </row>
    <row r="259" spans="4:4" x14ac:dyDescent="0.2">
      <c r="D259" s="14"/>
    </row>
    <row r="260" spans="4:4" x14ac:dyDescent="0.2">
      <c r="D260" s="14"/>
    </row>
    <row r="261" spans="4:4" x14ac:dyDescent="0.2">
      <c r="D261" s="14"/>
    </row>
    <row r="262" spans="4:4" x14ac:dyDescent="0.2">
      <c r="D262" s="14"/>
    </row>
    <row r="263" spans="4:4" x14ac:dyDescent="0.2">
      <c r="D263" s="14"/>
    </row>
    <row r="264" spans="4:4" x14ac:dyDescent="0.2">
      <c r="D264" s="14"/>
    </row>
    <row r="265" spans="4:4" x14ac:dyDescent="0.2">
      <c r="D265" s="14"/>
    </row>
    <row r="266" spans="4:4" x14ac:dyDescent="0.2">
      <c r="D266" s="14"/>
    </row>
    <row r="267" spans="4:4" x14ac:dyDescent="0.2">
      <c r="D267" s="14"/>
    </row>
    <row r="268" spans="4:4" x14ac:dyDescent="0.2">
      <c r="D268" s="14"/>
    </row>
    <row r="269" spans="4:4" x14ac:dyDescent="0.2">
      <c r="D269" s="14"/>
    </row>
    <row r="270" spans="4:4" x14ac:dyDescent="0.2">
      <c r="D270" s="14"/>
    </row>
    <row r="271" spans="4:4" x14ac:dyDescent="0.2">
      <c r="D271" s="14"/>
    </row>
    <row r="272" spans="4:4" x14ac:dyDescent="0.2">
      <c r="D272" s="14"/>
    </row>
    <row r="273" spans="4:4" x14ac:dyDescent="0.2">
      <c r="D273" s="14"/>
    </row>
    <row r="274" spans="4:4" x14ac:dyDescent="0.2">
      <c r="D274" s="14"/>
    </row>
    <row r="275" spans="4:4" x14ac:dyDescent="0.2">
      <c r="D275" s="14"/>
    </row>
    <row r="276" spans="4:4" x14ac:dyDescent="0.2">
      <c r="D276" s="14"/>
    </row>
    <row r="277" spans="4:4" x14ac:dyDescent="0.2">
      <c r="D277" s="14"/>
    </row>
    <row r="278" spans="4:4" x14ac:dyDescent="0.2">
      <c r="D278" s="14"/>
    </row>
    <row r="279" spans="4:4" x14ac:dyDescent="0.2">
      <c r="D279" s="14"/>
    </row>
    <row r="280" spans="4:4" x14ac:dyDescent="0.2">
      <c r="D280" s="14"/>
    </row>
    <row r="281" spans="4:4" x14ac:dyDescent="0.2">
      <c r="D281" s="14"/>
    </row>
    <row r="282" spans="4:4" x14ac:dyDescent="0.2">
      <c r="D282" s="14"/>
    </row>
    <row r="283" spans="4:4" x14ac:dyDescent="0.2">
      <c r="D283" s="14"/>
    </row>
    <row r="284" spans="4:4" x14ac:dyDescent="0.2">
      <c r="D284" s="14"/>
    </row>
    <row r="285" spans="4:4" x14ac:dyDescent="0.2">
      <c r="D285" s="14"/>
    </row>
    <row r="286" spans="4:4" x14ac:dyDescent="0.2">
      <c r="D286" s="14"/>
    </row>
    <row r="287" spans="4:4" x14ac:dyDescent="0.2">
      <c r="D287" s="14"/>
    </row>
    <row r="288" spans="4:4" x14ac:dyDescent="0.2">
      <c r="D288" s="14"/>
    </row>
    <row r="289" spans="4:4" x14ac:dyDescent="0.2">
      <c r="D289" s="14"/>
    </row>
    <row r="290" spans="4:4" x14ac:dyDescent="0.2">
      <c r="D290" s="14"/>
    </row>
    <row r="291" spans="4:4" x14ac:dyDescent="0.2">
      <c r="D291" s="14"/>
    </row>
    <row r="292" spans="4:4" x14ac:dyDescent="0.2">
      <c r="D292" s="14"/>
    </row>
    <row r="293" spans="4:4" x14ac:dyDescent="0.2">
      <c r="D293" s="14"/>
    </row>
    <row r="294" spans="4:4" x14ac:dyDescent="0.2">
      <c r="D294" s="14"/>
    </row>
    <row r="295" spans="4:4" x14ac:dyDescent="0.2">
      <c r="D295" s="14"/>
    </row>
    <row r="296" spans="4:4" x14ac:dyDescent="0.2">
      <c r="D296" s="14"/>
    </row>
    <row r="297" spans="4:4" x14ac:dyDescent="0.2">
      <c r="D297" s="14"/>
    </row>
    <row r="298" spans="4:4" x14ac:dyDescent="0.2">
      <c r="D298" s="14"/>
    </row>
    <row r="299" spans="4:4" x14ac:dyDescent="0.2">
      <c r="D299" s="14"/>
    </row>
    <row r="300" spans="4:4" x14ac:dyDescent="0.2">
      <c r="D300" s="14"/>
    </row>
    <row r="301" spans="4:4" x14ac:dyDescent="0.2">
      <c r="D301" s="14"/>
    </row>
    <row r="302" spans="4:4" x14ac:dyDescent="0.2">
      <c r="D302" s="14"/>
    </row>
    <row r="303" spans="4:4" x14ac:dyDescent="0.2">
      <c r="D303" s="14"/>
    </row>
    <row r="304" spans="4:4" x14ac:dyDescent="0.2">
      <c r="D304" s="14"/>
    </row>
    <row r="305" spans="4:4" x14ac:dyDescent="0.2">
      <c r="D305" s="14"/>
    </row>
    <row r="306" spans="4:4" x14ac:dyDescent="0.2">
      <c r="D306" s="14"/>
    </row>
    <row r="307" spans="4:4" x14ac:dyDescent="0.2">
      <c r="D307" s="14"/>
    </row>
    <row r="308" spans="4:4" x14ac:dyDescent="0.2">
      <c r="D308" s="14"/>
    </row>
    <row r="309" spans="4:4" x14ac:dyDescent="0.2">
      <c r="D309" s="14"/>
    </row>
    <row r="310" spans="4:4" x14ac:dyDescent="0.2">
      <c r="D310" s="14"/>
    </row>
    <row r="311" spans="4:4" x14ac:dyDescent="0.2">
      <c r="D311" s="14"/>
    </row>
    <row r="312" spans="4:4" x14ac:dyDescent="0.2">
      <c r="D312" s="14"/>
    </row>
    <row r="313" spans="4:4" x14ac:dyDescent="0.2">
      <c r="D313" s="14"/>
    </row>
    <row r="314" spans="4:4" x14ac:dyDescent="0.2">
      <c r="D314" s="14"/>
    </row>
    <row r="315" spans="4:4" x14ac:dyDescent="0.2">
      <c r="D315" s="14"/>
    </row>
    <row r="316" spans="4:4" x14ac:dyDescent="0.2">
      <c r="D316" s="14"/>
    </row>
    <row r="317" spans="4:4" x14ac:dyDescent="0.2">
      <c r="D317" s="14"/>
    </row>
    <row r="318" spans="4:4" x14ac:dyDescent="0.2">
      <c r="D318" s="14"/>
    </row>
    <row r="319" spans="4:4" x14ac:dyDescent="0.2">
      <c r="D319" s="14"/>
    </row>
    <row r="320" spans="4:4" x14ac:dyDescent="0.2">
      <c r="D320" s="14"/>
    </row>
    <row r="321" spans="4:4" x14ac:dyDescent="0.2">
      <c r="D321" s="14"/>
    </row>
    <row r="322" spans="4:4" x14ac:dyDescent="0.2">
      <c r="D322" s="14"/>
    </row>
    <row r="323" spans="4:4" x14ac:dyDescent="0.2">
      <c r="D323" s="14"/>
    </row>
    <row r="324" spans="4:4" x14ac:dyDescent="0.2">
      <c r="D324" s="14"/>
    </row>
    <row r="325" spans="4:4" x14ac:dyDescent="0.2">
      <c r="D325" s="14"/>
    </row>
    <row r="326" spans="4:4" x14ac:dyDescent="0.2">
      <c r="D326" s="14"/>
    </row>
    <row r="327" spans="4:4" x14ac:dyDescent="0.2">
      <c r="D327" s="14"/>
    </row>
    <row r="328" spans="4:4" x14ac:dyDescent="0.2">
      <c r="D328" s="14"/>
    </row>
    <row r="329" spans="4:4" x14ac:dyDescent="0.2">
      <c r="D329" s="14"/>
    </row>
    <row r="330" spans="4:4" x14ac:dyDescent="0.2">
      <c r="D330" s="14"/>
    </row>
    <row r="331" spans="4:4" x14ac:dyDescent="0.2">
      <c r="D331" s="14"/>
    </row>
    <row r="332" spans="4:4" x14ac:dyDescent="0.2">
      <c r="D332" s="14"/>
    </row>
    <row r="333" spans="4:4" x14ac:dyDescent="0.2">
      <c r="D333" s="14"/>
    </row>
    <row r="334" spans="4:4" x14ac:dyDescent="0.2">
      <c r="D334" s="14"/>
    </row>
    <row r="335" spans="4:4" x14ac:dyDescent="0.2">
      <c r="D335" s="14"/>
    </row>
    <row r="336" spans="4:4" x14ac:dyDescent="0.2">
      <c r="D336" s="14"/>
    </row>
    <row r="337" spans="4:4" x14ac:dyDescent="0.2">
      <c r="D337" s="14"/>
    </row>
    <row r="338" spans="4:4" x14ac:dyDescent="0.2">
      <c r="D338" s="14"/>
    </row>
    <row r="339" spans="4:4" x14ac:dyDescent="0.2">
      <c r="D339" s="14"/>
    </row>
    <row r="340" spans="4:4" x14ac:dyDescent="0.2">
      <c r="D340" s="14"/>
    </row>
    <row r="341" spans="4:4" x14ac:dyDescent="0.2">
      <c r="D341" s="14"/>
    </row>
    <row r="342" spans="4:4" x14ac:dyDescent="0.2">
      <c r="D342" s="14"/>
    </row>
    <row r="343" spans="4:4" x14ac:dyDescent="0.2">
      <c r="D343" s="14"/>
    </row>
    <row r="344" spans="4:4" x14ac:dyDescent="0.2">
      <c r="D344" s="14"/>
    </row>
    <row r="345" spans="4:4" x14ac:dyDescent="0.2">
      <c r="D345" s="14"/>
    </row>
    <row r="346" spans="4:4" x14ac:dyDescent="0.2">
      <c r="D346" s="14"/>
    </row>
    <row r="347" spans="4:4" x14ac:dyDescent="0.2">
      <c r="D347" s="14"/>
    </row>
    <row r="348" spans="4:4" x14ac:dyDescent="0.2">
      <c r="D348" s="14"/>
    </row>
    <row r="349" spans="4:4" x14ac:dyDescent="0.2">
      <c r="D349" s="14"/>
    </row>
    <row r="350" spans="4:4" x14ac:dyDescent="0.2">
      <c r="D350" s="14"/>
    </row>
    <row r="351" spans="4:4" x14ac:dyDescent="0.2">
      <c r="D351" s="14"/>
    </row>
    <row r="352" spans="4:4" x14ac:dyDescent="0.2">
      <c r="D352" s="14"/>
    </row>
    <row r="353" spans="4:4" x14ac:dyDescent="0.2">
      <c r="D353" s="14"/>
    </row>
    <row r="354" spans="4:4" x14ac:dyDescent="0.2">
      <c r="D354" s="14"/>
    </row>
    <row r="355" spans="4:4" x14ac:dyDescent="0.2">
      <c r="D355" s="14"/>
    </row>
    <row r="356" spans="4:4" x14ac:dyDescent="0.2">
      <c r="D356" s="14"/>
    </row>
    <row r="357" spans="4:4" x14ac:dyDescent="0.2">
      <c r="D357" s="14"/>
    </row>
    <row r="358" spans="4:4" x14ac:dyDescent="0.2">
      <c r="D358" s="14"/>
    </row>
    <row r="359" spans="4:4" x14ac:dyDescent="0.2">
      <c r="D359" s="14"/>
    </row>
    <row r="360" spans="4:4" x14ac:dyDescent="0.2">
      <c r="D360" s="14"/>
    </row>
    <row r="361" spans="4:4" x14ac:dyDescent="0.2">
      <c r="D361" s="14"/>
    </row>
    <row r="362" spans="4:4" x14ac:dyDescent="0.2">
      <c r="D362" s="14"/>
    </row>
    <row r="363" spans="4:4" x14ac:dyDescent="0.2">
      <c r="D363" s="14"/>
    </row>
    <row r="364" spans="4:4" x14ac:dyDescent="0.2">
      <c r="D364" s="14"/>
    </row>
    <row r="365" spans="4:4" x14ac:dyDescent="0.2">
      <c r="D365" s="14"/>
    </row>
    <row r="366" spans="4:4" x14ac:dyDescent="0.2">
      <c r="D366" s="14"/>
    </row>
    <row r="367" spans="4:4" x14ac:dyDescent="0.2">
      <c r="D367" s="14"/>
    </row>
    <row r="368" spans="4:4" x14ac:dyDescent="0.2">
      <c r="D368" s="14"/>
    </row>
    <row r="369" spans="4:4" x14ac:dyDescent="0.2">
      <c r="D369" s="14"/>
    </row>
    <row r="370" spans="4:4" x14ac:dyDescent="0.2">
      <c r="D370" s="14"/>
    </row>
    <row r="371" spans="4:4" x14ac:dyDescent="0.2">
      <c r="D371" s="14"/>
    </row>
    <row r="372" spans="4:4" x14ac:dyDescent="0.2">
      <c r="D372" s="14"/>
    </row>
    <row r="373" spans="4:4" x14ac:dyDescent="0.2">
      <c r="D373" s="14"/>
    </row>
    <row r="374" spans="4:4" x14ac:dyDescent="0.2">
      <c r="D374" s="14"/>
    </row>
    <row r="375" spans="4:4" x14ac:dyDescent="0.2">
      <c r="D375" s="14"/>
    </row>
    <row r="376" spans="4:4" x14ac:dyDescent="0.2">
      <c r="D376" s="14"/>
    </row>
    <row r="377" spans="4:4" x14ac:dyDescent="0.2">
      <c r="D377" s="14"/>
    </row>
    <row r="378" spans="4:4" x14ac:dyDescent="0.2">
      <c r="D378" s="14"/>
    </row>
    <row r="379" spans="4:4" x14ac:dyDescent="0.2">
      <c r="D379" s="14"/>
    </row>
    <row r="380" spans="4:4" x14ac:dyDescent="0.2">
      <c r="D380" s="14"/>
    </row>
    <row r="381" spans="4:4" x14ac:dyDescent="0.2">
      <c r="D381" s="14"/>
    </row>
    <row r="382" spans="4:4" x14ac:dyDescent="0.2">
      <c r="D382" s="14"/>
    </row>
    <row r="383" spans="4:4" x14ac:dyDescent="0.2">
      <c r="D383" s="14"/>
    </row>
    <row r="384" spans="4:4" x14ac:dyDescent="0.2">
      <c r="D384" s="14"/>
    </row>
    <row r="385" spans="4:4" x14ac:dyDescent="0.2">
      <c r="D385" s="14"/>
    </row>
    <row r="386" spans="4:4" x14ac:dyDescent="0.2">
      <c r="D386" s="14"/>
    </row>
    <row r="387" spans="4:4" x14ac:dyDescent="0.2">
      <c r="D387" s="14"/>
    </row>
    <row r="388" spans="4:4" x14ac:dyDescent="0.2">
      <c r="D388" s="14"/>
    </row>
    <row r="389" spans="4:4" x14ac:dyDescent="0.2">
      <c r="D389" s="14"/>
    </row>
    <row r="390" spans="4:4" x14ac:dyDescent="0.2">
      <c r="D390" s="14"/>
    </row>
    <row r="391" spans="4:4" x14ac:dyDescent="0.2">
      <c r="D391" s="14"/>
    </row>
    <row r="392" spans="4:4" x14ac:dyDescent="0.2">
      <c r="D392" s="14"/>
    </row>
    <row r="393" spans="4:4" x14ac:dyDescent="0.2">
      <c r="D393" s="14"/>
    </row>
    <row r="394" spans="4:4" x14ac:dyDescent="0.2">
      <c r="D394" s="14"/>
    </row>
    <row r="395" spans="4:4" x14ac:dyDescent="0.2">
      <c r="D395" s="14"/>
    </row>
    <row r="396" spans="4:4" x14ac:dyDescent="0.2">
      <c r="D396" s="14"/>
    </row>
    <row r="397" spans="4:4" x14ac:dyDescent="0.2">
      <c r="D397" s="14"/>
    </row>
    <row r="398" spans="4:4" x14ac:dyDescent="0.2">
      <c r="D398" s="14"/>
    </row>
    <row r="399" spans="4:4" x14ac:dyDescent="0.2">
      <c r="D399" s="14"/>
    </row>
    <row r="400" spans="4:4" x14ac:dyDescent="0.2">
      <c r="D400" s="14"/>
    </row>
    <row r="401" spans="4:4" x14ac:dyDescent="0.2">
      <c r="D401" s="14"/>
    </row>
    <row r="402" spans="4:4" x14ac:dyDescent="0.2">
      <c r="D402" s="14"/>
    </row>
    <row r="403" spans="4:4" x14ac:dyDescent="0.2">
      <c r="D403" s="14"/>
    </row>
    <row r="404" spans="4:4" x14ac:dyDescent="0.2">
      <c r="D404" s="14"/>
    </row>
    <row r="405" spans="4:4" x14ac:dyDescent="0.2">
      <c r="D405" s="14"/>
    </row>
    <row r="406" spans="4:4" x14ac:dyDescent="0.2">
      <c r="D406" s="14"/>
    </row>
    <row r="407" spans="4:4" x14ac:dyDescent="0.2">
      <c r="D407" s="14"/>
    </row>
    <row r="408" spans="4:4" x14ac:dyDescent="0.2">
      <c r="D408" s="14"/>
    </row>
    <row r="409" spans="4:4" x14ac:dyDescent="0.2">
      <c r="D409" s="14"/>
    </row>
    <row r="410" spans="4:4" x14ac:dyDescent="0.2">
      <c r="D410" s="14"/>
    </row>
    <row r="411" spans="4:4" x14ac:dyDescent="0.2">
      <c r="D411" s="14"/>
    </row>
    <row r="412" spans="4:4" x14ac:dyDescent="0.2">
      <c r="D412" s="14"/>
    </row>
    <row r="413" spans="4:4" x14ac:dyDescent="0.2">
      <c r="D413" s="14"/>
    </row>
    <row r="414" spans="4:4" x14ac:dyDescent="0.2">
      <c r="D414" s="14"/>
    </row>
    <row r="415" spans="4:4" x14ac:dyDescent="0.2">
      <c r="D415" s="14"/>
    </row>
    <row r="416" spans="4:4" x14ac:dyDescent="0.2">
      <c r="D416" s="14"/>
    </row>
    <row r="417" spans="4:4" x14ac:dyDescent="0.2">
      <c r="D417" s="14"/>
    </row>
    <row r="418" spans="4:4" x14ac:dyDescent="0.2">
      <c r="D418" s="14"/>
    </row>
    <row r="419" spans="4:4" x14ac:dyDescent="0.2">
      <c r="D419" s="14"/>
    </row>
    <row r="420" spans="4:4" x14ac:dyDescent="0.2">
      <c r="D420" s="14"/>
    </row>
    <row r="421" spans="4:4" x14ac:dyDescent="0.2">
      <c r="D421" s="14"/>
    </row>
    <row r="422" spans="4:4" x14ac:dyDescent="0.2">
      <c r="D422" s="14"/>
    </row>
    <row r="423" spans="4:4" x14ac:dyDescent="0.2">
      <c r="D423" s="14"/>
    </row>
    <row r="424" spans="4:4" x14ac:dyDescent="0.2">
      <c r="D424" s="14"/>
    </row>
    <row r="425" spans="4:4" x14ac:dyDescent="0.2">
      <c r="D425" s="14"/>
    </row>
    <row r="426" spans="4:4" x14ac:dyDescent="0.2">
      <c r="D426" s="14"/>
    </row>
    <row r="427" spans="4:4" x14ac:dyDescent="0.2">
      <c r="D427" s="14"/>
    </row>
    <row r="428" spans="4:4" x14ac:dyDescent="0.2">
      <c r="D428" s="14"/>
    </row>
    <row r="429" spans="4:4" x14ac:dyDescent="0.2">
      <c r="D429" s="14"/>
    </row>
    <row r="430" spans="4:4" x14ac:dyDescent="0.2">
      <c r="D430" s="14"/>
    </row>
    <row r="431" spans="4:4" x14ac:dyDescent="0.2">
      <c r="D431" s="14"/>
    </row>
    <row r="432" spans="4:4" x14ac:dyDescent="0.2">
      <c r="D432" s="14"/>
    </row>
    <row r="433" spans="4:4" x14ac:dyDescent="0.2">
      <c r="D433" s="14"/>
    </row>
    <row r="434" spans="4:4" x14ac:dyDescent="0.2">
      <c r="D434" s="14"/>
    </row>
    <row r="435" spans="4:4" x14ac:dyDescent="0.2">
      <c r="D435" s="14"/>
    </row>
    <row r="436" spans="4:4" x14ac:dyDescent="0.2">
      <c r="D436" s="14"/>
    </row>
    <row r="437" spans="4:4" x14ac:dyDescent="0.2">
      <c r="D437" s="14"/>
    </row>
    <row r="438" spans="4:4" x14ac:dyDescent="0.2">
      <c r="D438" s="14"/>
    </row>
    <row r="439" spans="4:4" x14ac:dyDescent="0.2">
      <c r="D439" s="14"/>
    </row>
    <row r="440" spans="4:4" x14ac:dyDescent="0.2">
      <c r="D440" s="14"/>
    </row>
    <row r="441" spans="4:4" x14ac:dyDescent="0.2">
      <c r="D441" s="14"/>
    </row>
    <row r="442" spans="4:4" x14ac:dyDescent="0.2">
      <c r="D442" s="14"/>
    </row>
    <row r="443" spans="4:4" x14ac:dyDescent="0.2">
      <c r="D443" s="14"/>
    </row>
    <row r="444" spans="4:4" x14ac:dyDescent="0.2">
      <c r="D444" s="14"/>
    </row>
    <row r="445" spans="4:4" x14ac:dyDescent="0.2">
      <c r="D445" s="14"/>
    </row>
    <row r="446" spans="4:4" x14ac:dyDescent="0.2">
      <c r="D446" s="14"/>
    </row>
    <row r="447" spans="4:4" x14ac:dyDescent="0.2">
      <c r="D447" s="14"/>
    </row>
    <row r="448" spans="4:4" x14ac:dyDescent="0.2">
      <c r="D448" s="14"/>
    </row>
    <row r="449" spans="4:4" x14ac:dyDescent="0.2">
      <c r="D449" s="14"/>
    </row>
    <row r="450" spans="4:4" x14ac:dyDescent="0.2">
      <c r="D450" s="14"/>
    </row>
    <row r="451" spans="4:4" x14ac:dyDescent="0.2">
      <c r="D451" s="14"/>
    </row>
    <row r="452" spans="4:4" x14ac:dyDescent="0.2">
      <c r="D452" s="14"/>
    </row>
    <row r="453" spans="4:4" x14ac:dyDescent="0.2">
      <c r="D453" s="14"/>
    </row>
    <row r="454" spans="4:4" x14ac:dyDescent="0.2">
      <c r="D454" s="14"/>
    </row>
    <row r="455" spans="4:4" x14ac:dyDescent="0.2">
      <c r="D455" s="14"/>
    </row>
    <row r="456" spans="4:4" x14ac:dyDescent="0.2">
      <c r="D456" s="14"/>
    </row>
    <row r="457" spans="4:4" x14ac:dyDescent="0.2">
      <c r="D457" s="14"/>
    </row>
    <row r="458" spans="4:4" x14ac:dyDescent="0.2">
      <c r="D458" s="14"/>
    </row>
  </sheetData>
  <phoneticPr fontId="0" type="noConversion"/>
  <printOptions gridLines="1"/>
  <pageMargins left="0.75" right="0.73" top="0.87" bottom="0.31" header="0.5" footer="0.31"/>
  <pageSetup firstPageNumber="72" orientation="landscape" useFirstPageNumber="1" r:id="rId1"/>
  <headerFooter alignWithMargins="0">
    <oddHeader>&amp;C2017 BOOKMOBILE SERVICE ANNUAL REPORT&amp;RPAGE 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V486"/>
  <sheetViews>
    <sheetView workbookViewId="0">
      <pane ySplit="1" topLeftCell="A2" activePane="bottomLeft" state="frozen"/>
      <selection activeCell="C1" sqref="C1"/>
      <selection pane="bottomLeft" activeCell="C21" sqref="C21"/>
    </sheetView>
  </sheetViews>
  <sheetFormatPr defaultRowHeight="12.75" x14ac:dyDescent="0.2"/>
  <cols>
    <col min="1" max="1" width="69.28515625" bestFit="1" customWidth="1"/>
    <col min="2" max="2" width="13.7109375" style="4" customWidth="1"/>
    <col min="3" max="3" width="19" style="4" customWidth="1"/>
    <col min="4" max="4" width="15" style="68" customWidth="1"/>
    <col min="5" max="5" width="10.28515625" style="17" customWidth="1"/>
    <col min="6" max="7" width="7.28515625" style="57" customWidth="1"/>
    <col min="8" max="8" width="4.28515625" customWidth="1"/>
    <col min="9" max="9" width="4.85546875" customWidth="1"/>
    <col min="10" max="10" width="13.7109375" style="4" customWidth="1"/>
    <col min="11" max="11" width="11.42578125" style="4" bestFit="1" customWidth="1"/>
    <col min="12" max="12" width="11.42578125" style="124" customWidth="1"/>
    <col min="13" max="13" width="12.85546875" style="4" customWidth="1"/>
    <col min="14" max="15" width="9.140625" style="4"/>
  </cols>
  <sheetData>
    <row r="1" spans="1:16" ht="13.5" thickBot="1" x14ac:dyDescent="0.25">
      <c r="A1" t="s">
        <v>489</v>
      </c>
      <c r="B1" s="11" t="s">
        <v>496</v>
      </c>
      <c r="C1" s="105" t="s">
        <v>307</v>
      </c>
      <c r="D1" s="107" t="s">
        <v>237</v>
      </c>
      <c r="E1" s="17" t="s">
        <v>767</v>
      </c>
      <c r="H1" s="15" t="s">
        <v>798</v>
      </c>
      <c r="I1" s="15" t="s">
        <v>799</v>
      </c>
      <c r="J1" s="105" t="s">
        <v>496</v>
      </c>
      <c r="K1" s="105" t="s">
        <v>307</v>
      </c>
      <c r="L1" s="137" t="s">
        <v>824</v>
      </c>
      <c r="M1" s="11" t="s">
        <v>256</v>
      </c>
    </row>
    <row r="2" spans="1:16" s="16" customFormat="1" ht="13.5" customHeight="1" thickBot="1" x14ac:dyDescent="0.25">
      <c r="A2" s="16" t="s">
        <v>59</v>
      </c>
      <c r="B2" s="184" t="s">
        <v>566</v>
      </c>
      <c r="C2" s="13" t="s">
        <v>884</v>
      </c>
      <c r="D2" s="69" t="s">
        <v>746</v>
      </c>
      <c r="E2" s="185"/>
      <c r="F2" s="186"/>
      <c r="G2" s="186"/>
      <c r="J2" s="13" t="s">
        <v>566</v>
      </c>
      <c r="K2" s="13" t="s">
        <v>884</v>
      </c>
      <c r="L2" s="187" t="s">
        <v>881</v>
      </c>
      <c r="M2" s="13"/>
      <c r="N2" s="13"/>
      <c r="O2" s="13"/>
      <c r="P2" s="186"/>
    </row>
    <row r="3" spans="1:16" s="16" customFormat="1" ht="64.5" thickBot="1" x14ac:dyDescent="0.25">
      <c r="A3" s="16" t="s">
        <v>966</v>
      </c>
      <c r="B3" s="160" t="s">
        <v>1478</v>
      </c>
      <c r="C3" s="13" t="s">
        <v>1005</v>
      </c>
      <c r="D3" s="69" t="s">
        <v>997</v>
      </c>
      <c r="E3" s="185"/>
      <c r="F3" s="188"/>
      <c r="G3" s="188"/>
      <c r="J3" s="189" t="s">
        <v>1478</v>
      </c>
      <c r="K3" s="13" t="s">
        <v>1005</v>
      </c>
      <c r="L3" s="187"/>
      <c r="M3" s="13"/>
      <c r="N3" s="13"/>
      <c r="O3" s="13"/>
    </row>
    <row r="4" spans="1:16" x14ac:dyDescent="0.2">
      <c r="A4" t="s">
        <v>1189</v>
      </c>
      <c r="B4" s="190">
        <v>1526006</v>
      </c>
      <c r="C4" s="191">
        <v>6859439</v>
      </c>
      <c r="D4" s="192">
        <v>95328387</v>
      </c>
      <c r="E4" s="193">
        <f t="shared" ref="E4:E67" si="0">D4/C4</f>
        <v>13.897402834255104</v>
      </c>
      <c r="F4" s="86"/>
      <c r="G4" s="86"/>
      <c r="H4">
        <v>1</v>
      </c>
      <c r="I4">
        <v>1</v>
      </c>
      <c r="J4" s="190">
        <v>1526006</v>
      </c>
      <c r="K4" s="191">
        <v>6859439</v>
      </c>
      <c r="L4" s="124">
        <v>556.79999999999995</v>
      </c>
      <c r="M4" s="4">
        <f t="shared" ref="M4:M36" si="1">K4/L4</f>
        <v>12319.394755747127</v>
      </c>
    </row>
    <row r="5" spans="1:16" x14ac:dyDescent="0.2">
      <c r="A5" t="s">
        <v>1115</v>
      </c>
      <c r="B5" s="190">
        <v>490577</v>
      </c>
      <c r="C5" s="191">
        <v>2824614</v>
      </c>
      <c r="D5" s="192">
        <v>10309846</v>
      </c>
      <c r="E5" s="193">
        <f t="shared" si="0"/>
        <v>3.6500017347503055</v>
      </c>
      <c r="F5" s="86"/>
      <c r="G5" s="86"/>
      <c r="H5">
        <v>2</v>
      </c>
      <c r="I5">
        <v>2</v>
      </c>
      <c r="J5" s="190">
        <v>490577</v>
      </c>
      <c r="K5" s="191">
        <v>2824614</v>
      </c>
      <c r="L5" s="124">
        <v>89.813339999999997</v>
      </c>
      <c r="M5" s="4">
        <f t="shared" si="1"/>
        <v>31449.826941075793</v>
      </c>
    </row>
    <row r="6" spans="1:16" x14ac:dyDescent="0.2">
      <c r="A6" t="s">
        <v>721</v>
      </c>
      <c r="B6" s="190">
        <v>402422</v>
      </c>
      <c r="C6" s="191">
        <v>3982765</v>
      </c>
      <c r="D6" s="192">
        <v>31864313</v>
      </c>
      <c r="E6" s="193">
        <f t="shared" si="0"/>
        <v>8.0005506224946732</v>
      </c>
      <c r="F6" s="86"/>
      <c r="G6" s="34"/>
      <c r="H6">
        <v>3</v>
      </c>
      <c r="I6">
        <v>3</v>
      </c>
      <c r="J6" s="190">
        <v>402422</v>
      </c>
      <c r="K6" s="191">
        <v>3982765</v>
      </c>
      <c r="L6" s="124">
        <v>404.66667000000001</v>
      </c>
      <c r="M6" s="4">
        <f t="shared" si="1"/>
        <v>9842.0880573139366</v>
      </c>
    </row>
    <row r="7" spans="1:16" x14ac:dyDescent="0.2">
      <c r="A7" t="s">
        <v>227</v>
      </c>
      <c r="B7" s="190">
        <v>313115</v>
      </c>
      <c r="C7" s="191">
        <v>695406</v>
      </c>
      <c r="D7" s="192">
        <v>4892552</v>
      </c>
      <c r="E7" s="193">
        <f t="shared" si="0"/>
        <v>7.0355331993109065</v>
      </c>
      <c r="F7" s="86"/>
      <c r="G7" s="86"/>
      <c r="H7">
        <v>4</v>
      </c>
      <c r="I7">
        <v>4</v>
      </c>
      <c r="J7" s="190">
        <v>313115</v>
      </c>
      <c r="K7" s="191">
        <v>695406</v>
      </c>
      <c r="L7" s="124">
        <v>82.864859999999993</v>
      </c>
      <c r="M7" s="4">
        <f t="shared" si="1"/>
        <v>8392.049416362981</v>
      </c>
    </row>
    <row r="8" spans="1:16" x14ac:dyDescent="0.2">
      <c r="A8" t="s">
        <v>795</v>
      </c>
      <c r="B8" s="190">
        <v>245988</v>
      </c>
      <c r="C8" s="191">
        <v>1323735</v>
      </c>
      <c r="D8" s="192">
        <v>6859850</v>
      </c>
      <c r="E8" s="193">
        <f t="shared" si="0"/>
        <v>5.1821928104945476</v>
      </c>
      <c r="F8" s="86"/>
      <c r="G8" s="86"/>
      <c r="H8">
        <v>5</v>
      </c>
      <c r="I8">
        <v>5</v>
      </c>
      <c r="J8" s="190">
        <v>245988</v>
      </c>
      <c r="K8" s="191">
        <v>1323735</v>
      </c>
      <c r="L8" s="124">
        <v>74.693330000000003</v>
      </c>
      <c r="M8" s="4">
        <f t="shared" si="1"/>
        <v>17722.265160757994</v>
      </c>
    </row>
    <row r="9" spans="1:16" x14ac:dyDescent="0.2">
      <c r="A9" t="s">
        <v>1156</v>
      </c>
      <c r="B9" s="190">
        <v>234520</v>
      </c>
      <c r="C9" s="191">
        <v>1139880</v>
      </c>
      <c r="D9" s="192">
        <v>6672338</v>
      </c>
      <c r="E9" s="193">
        <f t="shared" si="0"/>
        <v>5.8535442327262519</v>
      </c>
      <c r="F9" s="86"/>
      <c r="G9" s="86"/>
      <c r="H9">
        <v>6</v>
      </c>
      <c r="I9">
        <v>6</v>
      </c>
      <c r="J9" s="190">
        <v>234520</v>
      </c>
      <c r="K9" s="191">
        <v>1139880</v>
      </c>
      <c r="L9" s="124">
        <v>105.73333</v>
      </c>
      <c r="M9" s="4">
        <f t="shared" si="1"/>
        <v>10780.706518937784</v>
      </c>
    </row>
    <row r="10" spans="1:16" x14ac:dyDescent="0.2">
      <c r="A10" t="s">
        <v>1241</v>
      </c>
      <c r="B10" s="190">
        <v>206824</v>
      </c>
      <c r="C10" s="191">
        <v>715926</v>
      </c>
      <c r="D10" s="192">
        <v>2120541</v>
      </c>
      <c r="E10" s="193">
        <f t="shared" si="0"/>
        <v>2.9619555652399829</v>
      </c>
      <c r="F10" s="86"/>
      <c r="G10" s="34"/>
      <c r="H10">
        <v>7</v>
      </c>
      <c r="I10">
        <v>7</v>
      </c>
      <c r="J10" s="190">
        <v>206824</v>
      </c>
      <c r="K10" s="191">
        <v>715926</v>
      </c>
      <c r="L10" s="124">
        <v>31.049999999999997</v>
      </c>
      <c r="M10" s="4">
        <f t="shared" si="1"/>
        <v>23057.198067632853</v>
      </c>
    </row>
    <row r="11" spans="1:16" x14ac:dyDescent="0.2">
      <c r="A11" t="s">
        <v>1072</v>
      </c>
      <c r="B11" s="190">
        <v>131537</v>
      </c>
      <c r="C11" s="191">
        <v>348817</v>
      </c>
      <c r="D11" s="192">
        <v>2721203</v>
      </c>
      <c r="E11" s="193">
        <f t="shared" si="0"/>
        <v>7.8012338848163933</v>
      </c>
      <c r="F11" s="86"/>
      <c r="G11" s="86"/>
      <c r="H11">
        <v>8</v>
      </c>
      <c r="I11">
        <v>8</v>
      </c>
      <c r="J11" s="190">
        <v>131537</v>
      </c>
      <c r="K11" s="191">
        <v>348817</v>
      </c>
      <c r="L11" s="124">
        <v>33.799999999999997</v>
      </c>
      <c r="M11" s="4">
        <f t="shared" si="1"/>
        <v>10320.029585798817</v>
      </c>
      <c r="P11" s="57"/>
    </row>
    <row r="12" spans="1:16" x14ac:dyDescent="0.2">
      <c r="A12" t="s">
        <v>1185</v>
      </c>
      <c r="B12" s="190">
        <v>129725</v>
      </c>
      <c r="C12" s="191">
        <v>371888</v>
      </c>
      <c r="D12" s="192">
        <v>2222524</v>
      </c>
      <c r="E12" s="193">
        <f t="shared" si="0"/>
        <v>5.9763262057393627</v>
      </c>
      <c r="F12" s="86"/>
      <c r="G12" s="86"/>
      <c r="H12">
        <v>9</v>
      </c>
      <c r="I12">
        <v>9</v>
      </c>
      <c r="J12" s="190">
        <v>129725</v>
      </c>
      <c r="K12" s="191">
        <v>371888</v>
      </c>
      <c r="L12" s="124">
        <v>43.25714</v>
      </c>
      <c r="M12" s="4">
        <f t="shared" si="1"/>
        <v>8597.1471992831703</v>
      </c>
      <c r="P12" s="57"/>
    </row>
    <row r="13" spans="1:16" x14ac:dyDescent="0.2">
      <c r="A13" t="s">
        <v>1316</v>
      </c>
      <c r="B13" s="190">
        <v>119358</v>
      </c>
      <c r="C13" s="191">
        <v>142384</v>
      </c>
      <c r="D13" s="192">
        <v>1721201</v>
      </c>
      <c r="E13" s="193">
        <f t="shared" si="0"/>
        <v>12.088443926283853</v>
      </c>
      <c r="F13" s="86"/>
      <c r="G13" s="117"/>
      <c r="H13">
        <v>10</v>
      </c>
      <c r="I13">
        <v>10</v>
      </c>
      <c r="J13" s="190">
        <v>119358</v>
      </c>
      <c r="K13" s="191">
        <v>142384</v>
      </c>
      <c r="L13" s="124">
        <v>30.81081</v>
      </c>
      <c r="M13" s="4">
        <f t="shared" si="1"/>
        <v>4621.2352093307509</v>
      </c>
    </row>
    <row r="14" spans="1:16" x14ac:dyDescent="0.2">
      <c r="A14" t="s">
        <v>186</v>
      </c>
      <c r="B14" s="190">
        <v>114175</v>
      </c>
      <c r="C14" s="191">
        <v>563457</v>
      </c>
      <c r="D14" s="192">
        <v>2856330</v>
      </c>
      <c r="E14" s="193">
        <f t="shared" si="0"/>
        <v>5.0692954386936355</v>
      </c>
      <c r="F14" s="86"/>
      <c r="G14" s="86"/>
      <c r="H14">
        <v>11</v>
      </c>
      <c r="I14">
        <v>11</v>
      </c>
      <c r="J14" s="190">
        <v>114175</v>
      </c>
      <c r="K14" s="191">
        <v>563457</v>
      </c>
      <c r="L14" s="124">
        <v>33.236840000000001</v>
      </c>
      <c r="M14" s="4">
        <f t="shared" si="1"/>
        <v>16952.784921791601</v>
      </c>
    </row>
    <row r="15" spans="1:16" x14ac:dyDescent="0.2">
      <c r="A15" t="s">
        <v>1120</v>
      </c>
      <c r="B15" s="190">
        <v>104316</v>
      </c>
      <c r="C15" s="191">
        <v>175413</v>
      </c>
      <c r="D15" s="192">
        <v>1347106</v>
      </c>
      <c r="E15" s="193">
        <f t="shared" si="0"/>
        <v>7.6796246572374907</v>
      </c>
      <c r="F15" s="86"/>
      <c r="G15" s="117"/>
      <c r="H15">
        <v>12</v>
      </c>
      <c r="I15">
        <v>12</v>
      </c>
      <c r="J15" s="190">
        <v>104316</v>
      </c>
      <c r="K15" s="191">
        <v>175413</v>
      </c>
      <c r="L15" s="124">
        <v>21.173330000000004</v>
      </c>
      <c r="M15" s="4">
        <f t="shared" si="1"/>
        <v>8284.6203218860701</v>
      </c>
    </row>
    <row r="16" spans="1:16" x14ac:dyDescent="0.2">
      <c r="A16" t="s">
        <v>852</v>
      </c>
      <c r="B16" s="170">
        <v>95865</v>
      </c>
      <c r="C16" s="177">
        <v>487616</v>
      </c>
      <c r="D16" s="178">
        <v>3541725</v>
      </c>
      <c r="E16" s="195">
        <f t="shared" si="0"/>
        <v>7.2633486185851162</v>
      </c>
      <c r="F16" s="86"/>
      <c r="G16" s="86"/>
      <c r="H16">
        <v>13</v>
      </c>
      <c r="I16">
        <v>13</v>
      </c>
      <c r="J16" s="170">
        <v>95865</v>
      </c>
      <c r="K16" s="177">
        <v>487616</v>
      </c>
      <c r="L16" s="124">
        <v>47.285720000000005</v>
      </c>
      <c r="M16" s="4">
        <f t="shared" si="1"/>
        <v>10312.119599743854</v>
      </c>
    </row>
    <row r="17" spans="1:16" x14ac:dyDescent="0.2">
      <c r="A17" t="s">
        <v>1362</v>
      </c>
      <c r="B17" s="170">
        <v>92096</v>
      </c>
      <c r="C17" s="177">
        <v>860181</v>
      </c>
      <c r="D17" s="178">
        <v>2659193</v>
      </c>
      <c r="E17" s="195">
        <f t="shared" si="0"/>
        <v>3.0914342446531604</v>
      </c>
      <c r="F17" s="86"/>
      <c r="G17" s="86"/>
      <c r="H17">
        <v>14</v>
      </c>
      <c r="I17">
        <v>14</v>
      </c>
      <c r="J17" s="170">
        <v>92096</v>
      </c>
      <c r="K17" s="177">
        <v>860181</v>
      </c>
      <c r="L17" s="124">
        <v>31.925000000000001</v>
      </c>
      <c r="M17" s="4">
        <f t="shared" si="1"/>
        <v>26943.805794831635</v>
      </c>
    </row>
    <row r="18" spans="1:16" x14ac:dyDescent="0.2">
      <c r="A18" t="s">
        <v>1068</v>
      </c>
      <c r="B18" s="170">
        <v>91576</v>
      </c>
      <c r="C18" s="177">
        <v>566787</v>
      </c>
      <c r="D18" s="178">
        <v>2292922</v>
      </c>
      <c r="E18" s="195">
        <f t="shared" si="0"/>
        <v>4.0454738729011073</v>
      </c>
      <c r="F18" s="86"/>
      <c r="G18" s="86"/>
      <c r="H18">
        <v>15</v>
      </c>
      <c r="I18">
        <v>15</v>
      </c>
      <c r="J18" s="170">
        <v>91576</v>
      </c>
      <c r="K18" s="177">
        <v>566787</v>
      </c>
      <c r="L18" s="124">
        <v>38.299999999999997</v>
      </c>
      <c r="M18" s="4">
        <f t="shared" si="1"/>
        <v>14798.616187989557</v>
      </c>
    </row>
    <row r="19" spans="1:16" x14ac:dyDescent="0.2">
      <c r="A19" t="s">
        <v>1167</v>
      </c>
      <c r="B19" s="170">
        <v>89474</v>
      </c>
      <c r="C19" s="177">
        <v>378781</v>
      </c>
      <c r="D19" s="178">
        <v>2015296</v>
      </c>
      <c r="E19" s="195">
        <f t="shared" si="0"/>
        <v>5.3204780598815677</v>
      </c>
      <c r="F19" s="86"/>
      <c r="G19" s="86"/>
      <c r="H19">
        <v>16</v>
      </c>
      <c r="I19">
        <v>16</v>
      </c>
      <c r="J19" s="170">
        <v>89474</v>
      </c>
      <c r="K19" s="177">
        <v>378781</v>
      </c>
      <c r="L19" s="124">
        <v>35.14667</v>
      </c>
      <c r="M19" s="4">
        <f t="shared" si="1"/>
        <v>10777.15186104402</v>
      </c>
    </row>
    <row r="20" spans="1:16" x14ac:dyDescent="0.2">
      <c r="A20" t="s">
        <v>782</v>
      </c>
      <c r="B20" s="170">
        <v>88082</v>
      </c>
      <c r="C20" s="177">
        <v>340103</v>
      </c>
      <c r="D20" s="178">
        <v>3032625</v>
      </c>
      <c r="E20" s="195">
        <f t="shared" si="0"/>
        <v>8.916784033072334</v>
      </c>
      <c r="F20" s="86"/>
      <c r="G20" s="86"/>
      <c r="H20">
        <v>17</v>
      </c>
      <c r="I20">
        <v>17</v>
      </c>
      <c r="J20" s="170">
        <v>88082</v>
      </c>
      <c r="K20" s="177">
        <v>340103</v>
      </c>
      <c r="L20" s="124">
        <v>38.08</v>
      </c>
      <c r="M20" s="4">
        <f t="shared" si="1"/>
        <v>8931.2762605042026</v>
      </c>
      <c r="P20" s="57"/>
    </row>
    <row r="21" spans="1:16" x14ac:dyDescent="0.2">
      <c r="A21" t="s">
        <v>0</v>
      </c>
      <c r="B21" s="170">
        <v>84702</v>
      </c>
      <c r="C21" s="177">
        <v>423865</v>
      </c>
      <c r="D21" s="178">
        <v>2147195</v>
      </c>
      <c r="E21" s="195">
        <f t="shared" si="0"/>
        <v>5.0657520672855743</v>
      </c>
      <c r="F21" s="86"/>
      <c r="G21" s="86"/>
      <c r="H21">
        <v>18</v>
      </c>
      <c r="I21">
        <v>18</v>
      </c>
      <c r="J21" s="170">
        <v>84702</v>
      </c>
      <c r="K21" s="177">
        <v>423865</v>
      </c>
      <c r="L21" s="124">
        <v>35.573329999999991</v>
      </c>
      <c r="M21" s="4">
        <f t="shared" si="1"/>
        <v>11915.246618745001</v>
      </c>
      <c r="P21" s="57"/>
    </row>
    <row r="22" spans="1:16" x14ac:dyDescent="0.2">
      <c r="A22" t="s">
        <v>1408</v>
      </c>
      <c r="B22" s="170">
        <v>82795</v>
      </c>
      <c r="C22" s="177">
        <v>214813</v>
      </c>
      <c r="D22" s="178">
        <v>1740969</v>
      </c>
      <c r="E22" s="195">
        <f t="shared" si="0"/>
        <v>8.1045793317909069</v>
      </c>
      <c r="F22" s="86"/>
      <c r="G22" s="86"/>
      <c r="H22">
        <v>19</v>
      </c>
      <c r="I22">
        <v>19</v>
      </c>
      <c r="J22" s="170">
        <v>82795</v>
      </c>
      <c r="K22" s="177">
        <v>214813</v>
      </c>
      <c r="L22" s="124">
        <v>28.16216</v>
      </c>
      <c r="M22" s="4">
        <f t="shared" si="1"/>
        <v>7627.7174762163131</v>
      </c>
    </row>
    <row r="23" spans="1:16" x14ac:dyDescent="0.2">
      <c r="A23" t="s">
        <v>1138</v>
      </c>
      <c r="B23" s="170">
        <v>81763</v>
      </c>
      <c r="C23" s="177">
        <v>811676</v>
      </c>
      <c r="D23" s="178">
        <v>1351293</v>
      </c>
      <c r="E23" s="195">
        <f t="shared" si="0"/>
        <v>1.6648182279628818</v>
      </c>
      <c r="F23" s="86"/>
      <c r="G23" s="86"/>
      <c r="H23">
        <v>20</v>
      </c>
      <c r="I23">
        <v>20</v>
      </c>
      <c r="J23" s="170">
        <v>81763</v>
      </c>
      <c r="K23" s="177">
        <v>811676</v>
      </c>
      <c r="L23" s="124">
        <v>35.439990000000002</v>
      </c>
      <c r="M23" s="4">
        <f t="shared" si="1"/>
        <v>22902.828132852181</v>
      </c>
    </row>
    <row r="24" spans="1:16" x14ac:dyDescent="0.2">
      <c r="A24" t="s">
        <v>1311</v>
      </c>
      <c r="B24" s="170">
        <v>81118</v>
      </c>
      <c r="C24" s="177">
        <v>994544</v>
      </c>
      <c r="D24" s="178">
        <v>2679584</v>
      </c>
      <c r="E24" s="195">
        <f t="shared" si="0"/>
        <v>2.6942840135780819</v>
      </c>
      <c r="F24" s="86"/>
      <c r="G24" s="86"/>
      <c r="H24">
        <v>21</v>
      </c>
      <c r="I24">
        <v>21</v>
      </c>
      <c r="J24" s="170">
        <v>81118</v>
      </c>
      <c r="K24" s="177">
        <v>994544</v>
      </c>
      <c r="L24" s="124">
        <v>56.857140000000001</v>
      </c>
      <c r="M24" s="4">
        <f t="shared" si="1"/>
        <v>17491.980778491496</v>
      </c>
    </row>
    <row r="25" spans="1:16" x14ac:dyDescent="0.2">
      <c r="A25" t="s">
        <v>1133</v>
      </c>
      <c r="B25" s="170">
        <v>78350</v>
      </c>
      <c r="C25" s="177">
        <v>1686355</v>
      </c>
      <c r="D25" s="178">
        <v>7449427</v>
      </c>
      <c r="E25" s="195">
        <f t="shared" si="0"/>
        <v>4.4174725962208434</v>
      </c>
      <c r="F25" s="86"/>
      <c r="G25" s="86"/>
      <c r="H25">
        <v>22</v>
      </c>
      <c r="I25">
        <v>22</v>
      </c>
      <c r="J25" s="170">
        <v>78350</v>
      </c>
      <c r="K25" s="177">
        <v>1686355</v>
      </c>
      <c r="L25" s="124">
        <v>104.62857</v>
      </c>
      <c r="M25" s="4">
        <f t="shared" si="1"/>
        <v>16117.538450539849</v>
      </c>
    </row>
    <row r="26" spans="1:16" x14ac:dyDescent="0.2">
      <c r="A26" t="s">
        <v>1202</v>
      </c>
      <c r="B26" s="170">
        <v>75481</v>
      </c>
      <c r="C26" s="177">
        <v>165189</v>
      </c>
      <c r="D26" s="178">
        <v>635935</v>
      </c>
      <c r="E26" s="195">
        <f t="shared" si="0"/>
        <v>3.8497418108953987</v>
      </c>
      <c r="F26" s="86"/>
      <c r="G26" s="86"/>
      <c r="H26">
        <v>23</v>
      </c>
      <c r="I26">
        <v>23</v>
      </c>
      <c r="J26" s="170">
        <v>75481</v>
      </c>
      <c r="K26" s="177">
        <v>165189</v>
      </c>
      <c r="L26" s="124">
        <v>17.542860000000001</v>
      </c>
      <c r="M26" s="4">
        <f t="shared" si="1"/>
        <v>9416.3095413176634</v>
      </c>
    </row>
    <row r="27" spans="1:16" x14ac:dyDescent="0.2">
      <c r="A27" t="s">
        <v>1211</v>
      </c>
      <c r="B27" s="156">
        <v>72891</v>
      </c>
      <c r="C27" s="156">
        <v>100090</v>
      </c>
      <c r="D27" s="196">
        <v>1379722</v>
      </c>
      <c r="E27" s="197">
        <f t="shared" si="0"/>
        <v>13.784813667699071</v>
      </c>
      <c r="F27" s="86"/>
      <c r="G27" s="86"/>
      <c r="H27">
        <v>24</v>
      </c>
      <c r="I27">
        <v>24</v>
      </c>
      <c r="J27" s="156">
        <v>72891</v>
      </c>
      <c r="K27" s="156">
        <v>100090</v>
      </c>
      <c r="L27" s="124">
        <v>21.813330000000001</v>
      </c>
      <c r="M27" s="4">
        <f t="shared" si="1"/>
        <v>4588.4786962834196</v>
      </c>
      <c r="N27" s="52"/>
    </row>
    <row r="28" spans="1:16" x14ac:dyDescent="0.2">
      <c r="A28" t="s">
        <v>1237</v>
      </c>
      <c r="B28" s="198">
        <v>68578</v>
      </c>
      <c r="C28" s="199">
        <v>150357</v>
      </c>
      <c r="D28" s="200">
        <v>278967</v>
      </c>
      <c r="E28" s="201">
        <f t="shared" si="0"/>
        <v>1.8553642331251621</v>
      </c>
      <c r="F28" s="86"/>
      <c r="G28" s="86"/>
      <c r="H28">
        <v>25</v>
      </c>
      <c r="I28">
        <v>25</v>
      </c>
      <c r="J28" s="198">
        <v>68578</v>
      </c>
      <c r="K28" s="199">
        <v>150357</v>
      </c>
      <c r="L28" s="124">
        <v>8.8500000000000014</v>
      </c>
      <c r="M28" s="4">
        <f t="shared" si="1"/>
        <v>16989.491525423728</v>
      </c>
    </row>
    <row r="29" spans="1:16" x14ac:dyDescent="0.2">
      <c r="A29" t="s">
        <v>1301</v>
      </c>
      <c r="B29" s="198">
        <v>65825</v>
      </c>
      <c r="C29" s="199">
        <v>93873</v>
      </c>
      <c r="D29" s="200">
        <v>1009966</v>
      </c>
      <c r="E29" s="201">
        <f t="shared" si="0"/>
        <v>10.758855048842586</v>
      </c>
      <c r="F29" s="86"/>
      <c r="G29" s="86"/>
      <c r="H29">
        <v>26</v>
      </c>
      <c r="I29">
        <v>26</v>
      </c>
      <c r="J29" s="198">
        <v>65825</v>
      </c>
      <c r="K29" s="199">
        <v>93873</v>
      </c>
      <c r="L29" s="124">
        <v>19.439999999999998</v>
      </c>
      <c r="M29" s="4">
        <f t="shared" si="1"/>
        <v>4828.8580246913589</v>
      </c>
    </row>
    <row r="30" spans="1:16" x14ac:dyDescent="0.2">
      <c r="A30" t="s">
        <v>1168</v>
      </c>
      <c r="B30" s="198">
        <v>65313</v>
      </c>
      <c r="C30" s="199">
        <v>304124</v>
      </c>
      <c r="D30" s="200">
        <v>2127286</v>
      </c>
      <c r="E30" s="201">
        <f t="shared" si="0"/>
        <v>6.9947981744288512</v>
      </c>
      <c r="F30" s="86"/>
      <c r="G30" s="86"/>
      <c r="H30">
        <v>27</v>
      </c>
      <c r="I30">
        <v>27</v>
      </c>
      <c r="J30" s="198">
        <v>65313</v>
      </c>
      <c r="K30" s="199">
        <v>304124</v>
      </c>
      <c r="L30" s="124">
        <v>31.866669999999999</v>
      </c>
      <c r="M30" s="4">
        <f t="shared" si="1"/>
        <v>9543.6391690754008</v>
      </c>
    </row>
    <row r="31" spans="1:16" x14ac:dyDescent="0.2">
      <c r="A31" t="s">
        <v>631</v>
      </c>
      <c r="B31" s="198">
        <v>62118</v>
      </c>
      <c r="C31" s="199">
        <v>63418</v>
      </c>
      <c r="D31" s="200">
        <v>718999</v>
      </c>
      <c r="E31" s="201">
        <f t="shared" si="0"/>
        <v>11.337459396385885</v>
      </c>
      <c r="F31" s="86"/>
      <c r="G31" s="86"/>
      <c r="H31">
        <v>28</v>
      </c>
      <c r="I31">
        <v>28</v>
      </c>
      <c r="J31" s="198">
        <v>62118</v>
      </c>
      <c r="K31" s="199">
        <v>63418</v>
      </c>
      <c r="L31" s="124">
        <v>10.85333</v>
      </c>
      <c r="M31" s="4">
        <f t="shared" si="1"/>
        <v>5843.1836127713796</v>
      </c>
      <c r="O31" s="139"/>
    </row>
    <row r="32" spans="1:16" x14ac:dyDescent="0.2">
      <c r="A32" t="s">
        <v>1130</v>
      </c>
      <c r="B32" s="202">
        <v>61894</v>
      </c>
      <c r="C32" s="203">
        <v>237895</v>
      </c>
      <c r="D32" s="204">
        <v>854623</v>
      </c>
      <c r="E32" s="205">
        <f t="shared" si="0"/>
        <v>3.5924378402236279</v>
      </c>
      <c r="F32" s="86"/>
      <c r="G32" s="86"/>
      <c r="H32">
        <v>29</v>
      </c>
      <c r="I32">
        <v>29</v>
      </c>
      <c r="J32" s="202">
        <v>61894</v>
      </c>
      <c r="K32" s="203">
        <v>237895</v>
      </c>
      <c r="L32" s="124">
        <v>19.428570000000001</v>
      </c>
      <c r="M32" s="4">
        <f t="shared" si="1"/>
        <v>12244.59648857327</v>
      </c>
      <c r="O32" s="139"/>
    </row>
    <row r="33" spans="1:16" x14ac:dyDescent="0.2">
      <c r="A33" t="s">
        <v>1243</v>
      </c>
      <c r="B33" s="206">
        <v>60987</v>
      </c>
      <c r="C33" s="203">
        <v>252491</v>
      </c>
      <c r="D33" s="204">
        <v>719440</v>
      </c>
      <c r="E33" s="205">
        <f t="shared" si="0"/>
        <v>2.8493688883960222</v>
      </c>
      <c r="H33">
        <v>30</v>
      </c>
      <c r="I33">
        <v>30</v>
      </c>
      <c r="J33" s="206">
        <v>60987</v>
      </c>
      <c r="K33" s="203">
        <v>252491</v>
      </c>
      <c r="L33" s="124">
        <v>11.75</v>
      </c>
      <c r="M33" s="4">
        <f t="shared" si="1"/>
        <v>21488.59574468085</v>
      </c>
      <c r="O33" s="139"/>
    </row>
    <row r="34" spans="1:16" x14ac:dyDescent="0.2">
      <c r="A34" t="s">
        <v>1073</v>
      </c>
      <c r="B34" s="206">
        <v>59552</v>
      </c>
      <c r="C34" s="203">
        <v>107855</v>
      </c>
      <c r="D34" s="204">
        <v>1008516</v>
      </c>
      <c r="E34" s="205">
        <f t="shared" si="0"/>
        <v>9.3506652450048673</v>
      </c>
      <c r="H34">
        <v>31</v>
      </c>
      <c r="I34">
        <v>31</v>
      </c>
      <c r="J34" s="206">
        <v>59552</v>
      </c>
      <c r="K34" s="203">
        <v>107855</v>
      </c>
      <c r="L34" s="124">
        <v>20.948720000000002</v>
      </c>
      <c r="M34" s="4">
        <f t="shared" si="1"/>
        <v>5148.524587659771</v>
      </c>
      <c r="O34" s="139"/>
    </row>
    <row r="35" spans="1:16" x14ac:dyDescent="0.2">
      <c r="A35" t="s">
        <v>1066</v>
      </c>
      <c r="B35" s="206">
        <v>57853</v>
      </c>
      <c r="C35" s="203">
        <v>458109</v>
      </c>
      <c r="D35" s="204">
        <v>2754039</v>
      </c>
      <c r="E35" s="205">
        <f t="shared" si="0"/>
        <v>6.0117548443710991</v>
      </c>
      <c r="H35">
        <v>32</v>
      </c>
      <c r="I35">
        <v>32</v>
      </c>
      <c r="J35" s="206">
        <v>57853</v>
      </c>
      <c r="K35" s="203">
        <v>458109</v>
      </c>
      <c r="L35" s="124">
        <v>35.200000000000003</v>
      </c>
      <c r="M35" s="4">
        <f t="shared" si="1"/>
        <v>13014.460227272726</v>
      </c>
      <c r="O35" s="139"/>
    </row>
    <row r="36" spans="1:16" x14ac:dyDescent="0.2">
      <c r="A36" t="s">
        <v>1249</v>
      </c>
      <c r="B36" s="206">
        <v>57837</v>
      </c>
      <c r="C36" s="203">
        <v>982665</v>
      </c>
      <c r="D36" s="204">
        <v>6106636</v>
      </c>
      <c r="E36" s="205">
        <f t="shared" si="0"/>
        <v>6.2143619646573347</v>
      </c>
      <c r="H36">
        <v>33</v>
      </c>
      <c r="I36">
        <v>33</v>
      </c>
      <c r="J36" s="206">
        <v>57837</v>
      </c>
      <c r="K36" s="203">
        <v>982665</v>
      </c>
      <c r="L36" s="124">
        <v>63.813339999999997</v>
      </c>
      <c r="M36" s="4">
        <f t="shared" si="1"/>
        <v>15399.052925297439</v>
      </c>
      <c r="O36" s="139"/>
    </row>
    <row r="37" spans="1:16" x14ac:dyDescent="0.2">
      <c r="A37" t="s">
        <v>1421</v>
      </c>
      <c r="B37" s="206">
        <v>57388</v>
      </c>
      <c r="C37" s="203">
        <v>158339</v>
      </c>
      <c r="D37" s="204">
        <v>561750</v>
      </c>
      <c r="E37" s="205">
        <f t="shared" si="0"/>
        <v>3.5477677641010743</v>
      </c>
      <c r="F37" s="86"/>
      <c r="G37" s="86"/>
      <c r="H37">
        <v>34</v>
      </c>
      <c r="I37">
        <v>34</v>
      </c>
      <c r="J37" s="206">
        <v>57388</v>
      </c>
      <c r="K37" s="203">
        <v>158339</v>
      </c>
      <c r="L37" s="124">
        <v>9.2571399999999997</v>
      </c>
      <c r="O37" s="139"/>
    </row>
    <row r="38" spans="1:16" x14ac:dyDescent="0.2">
      <c r="A38" t="s">
        <v>1330</v>
      </c>
      <c r="B38" s="206">
        <v>57369</v>
      </c>
      <c r="C38" s="203">
        <v>125955</v>
      </c>
      <c r="D38" s="204">
        <v>531382</v>
      </c>
      <c r="E38" s="205">
        <f t="shared" si="0"/>
        <v>4.2188241832400459</v>
      </c>
      <c r="F38" s="86"/>
      <c r="G38" s="117"/>
      <c r="H38">
        <v>35</v>
      </c>
      <c r="I38">
        <v>35</v>
      </c>
      <c r="J38" s="206">
        <v>57369</v>
      </c>
      <c r="K38" s="203">
        <v>125955</v>
      </c>
      <c r="L38" s="124">
        <v>12.142849999999999</v>
      </c>
      <c r="M38" s="4">
        <f t="shared" ref="M38:M69" si="2">K38/L38</f>
        <v>10372.770807512241</v>
      </c>
      <c r="O38" s="139"/>
    </row>
    <row r="39" spans="1:16" x14ac:dyDescent="0.2">
      <c r="A39" t="s">
        <v>1128</v>
      </c>
      <c r="B39" s="206">
        <v>54956</v>
      </c>
      <c r="C39" s="203">
        <v>127028</v>
      </c>
      <c r="D39" s="204">
        <v>756119</v>
      </c>
      <c r="E39" s="205">
        <f t="shared" si="0"/>
        <v>5.9523805775104703</v>
      </c>
      <c r="F39" s="86"/>
      <c r="G39" s="86"/>
      <c r="H39">
        <v>36</v>
      </c>
      <c r="I39">
        <v>36</v>
      </c>
      <c r="J39" s="206">
        <v>54956</v>
      </c>
      <c r="K39" s="203">
        <v>127028</v>
      </c>
      <c r="L39" s="124">
        <v>15.97143</v>
      </c>
      <c r="M39" s="4">
        <f t="shared" si="2"/>
        <v>7953.4518825177211</v>
      </c>
      <c r="O39" s="139"/>
      <c r="P39" s="57"/>
    </row>
    <row r="40" spans="1:16" x14ac:dyDescent="0.2">
      <c r="A40" t="s">
        <v>1321</v>
      </c>
      <c r="B40" s="206">
        <v>54946</v>
      </c>
      <c r="C40" s="203">
        <v>256213</v>
      </c>
      <c r="D40" s="204">
        <v>1210409</v>
      </c>
      <c r="E40" s="205">
        <f t="shared" si="0"/>
        <v>4.7242294497156658</v>
      </c>
      <c r="F40" s="87" t="s">
        <v>1023</v>
      </c>
      <c r="G40" s="87">
        <f>AVERAGE(E4:E42)</f>
        <v>6.1894099258655029</v>
      </c>
      <c r="H40">
        <v>37</v>
      </c>
      <c r="I40">
        <v>37</v>
      </c>
      <c r="J40" s="206">
        <v>54946</v>
      </c>
      <c r="K40" s="203">
        <v>256213</v>
      </c>
      <c r="L40" s="124">
        <v>16.428570000000001</v>
      </c>
      <c r="M40" s="4">
        <f t="shared" si="2"/>
        <v>15595.575269180457</v>
      </c>
      <c r="N40" s="87" t="s">
        <v>1023</v>
      </c>
      <c r="O40" s="139">
        <f>AVERAGE(M4:M43)</f>
        <v>12814.080958327108</v>
      </c>
    </row>
    <row r="41" spans="1:16" x14ac:dyDescent="0.2">
      <c r="A41" t="s">
        <v>1135</v>
      </c>
      <c r="B41" s="206">
        <v>54719</v>
      </c>
      <c r="C41" s="203">
        <v>120260</v>
      </c>
      <c r="D41" s="204">
        <v>966907</v>
      </c>
      <c r="E41" s="205">
        <f t="shared" si="0"/>
        <v>8.0401380342591047</v>
      </c>
      <c r="F41" s="87" t="s">
        <v>1024</v>
      </c>
      <c r="G41" s="57">
        <f>MEDIAN(E4:E42)</f>
        <v>5.8535442327262519</v>
      </c>
      <c r="H41">
        <v>38</v>
      </c>
      <c r="I41">
        <v>38</v>
      </c>
      <c r="J41" s="206">
        <v>54719</v>
      </c>
      <c r="K41" s="203">
        <v>120260</v>
      </c>
      <c r="L41" s="124">
        <v>17.571429999999999</v>
      </c>
      <c r="M41" s="4">
        <f t="shared" si="2"/>
        <v>6844.0644842224001</v>
      </c>
      <c r="N41" s="87" t="s">
        <v>1024</v>
      </c>
      <c r="O41" s="4">
        <f>MEDIAN(M4:M43)</f>
        <v>10777.15186104402</v>
      </c>
    </row>
    <row r="42" spans="1:16" x14ac:dyDescent="0.2">
      <c r="A42" t="s">
        <v>1107</v>
      </c>
      <c r="B42" s="206">
        <v>53325</v>
      </c>
      <c r="C42" s="203">
        <v>440951</v>
      </c>
      <c r="D42" s="204">
        <v>1112738</v>
      </c>
      <c r="E42" s="205">
        <f t="shared" si="0"/>
        <v>2.5234958079242364</v>
      </c>
      <c r="F42" s="87" t="s">
        <v>1025</v>
      </c>
      <c r="G42" s="57">
        <f>MIN(E4:E42)</f>
        <v>1.6648182279628818</v>
      </c>
      <c r="H42">
        <v>39</v>
      </c>
      <c r="I42">
        <v>39</v>
      </c>
      <c r="J42" s="206">
        <v>53325</v>
      </c>
      <c r="K42" s="203">
        <v>440951</v>
      </c>
      <c r="L42" s="124">
        <v>22.293330000000001</v>
      </c>
      <c r="M42" s="4">
        <f t="shared" si="2"/>
        <v>19779.503555547781</v>
      </c>
      <c r="N42" s="87" t="s">
        <v>1025</v>
      </c>
      <c r="O42" s="4">
        <f>MIN(M4:M43)</f>
        <v>4588.4786962834196</v>
      </c>
    </row>
    <row r="43" spans="1:16" x14ac:dyDescent="0.2">
      <c r="A43" t="s">
        <v>1067</v>
      </c>
      <c r="B43" s="206">
        <v>51544</v>
      </c>
      <c r="C43" s="203">
        <v>181867</v>
      </c>
      <c r="D43" s="204">
        <v>711995</v>
      </c>
      <c r="E43" s="205">
        <f t="shared" si="0"/>
        <v>3.914921343619238</v>
      </c>
      <c r="F43" s="88" t="s">
        <v>1026</v>
      </c>
      <c r="G43" s="76">
        <f>MAX(E4:E42)</f>
        <v>13.897402834255104</v>
      </c>
      <c r="H43">
        <v>40</v>
      </c>
      <c r="I43">
        <v>40</v>
      </c>
      <c r="J43" s="206">
        <v>51544</v>
      </c>
      <c r="K43" s="203">
        <v>181867</v>
      </c>
      <c r="L43" s="124">
        <v>17.253340000000001</v>
      </c>
      <c r="M43" s="4">
        <f t="shared" si="2"/>
        <v>10540.973515852582</v>
      </c>
      <c r="N43" s="88" t="s">
        <v>1026</v>
      </c>
      <c r="O43" s="75">
        <f>MAX(M4:M43)</f>
        <v>31449.826941075793</v>
      </c>
    </row>
    <row r="44" spans="1:16" x14ac:dyDescent="0.2">
      <c r="A44" t="s">
        <v>1209</v>
      </c>
      <c r="B44" s="207">
        <v>48484</v>
      </c>
      <c r="C44" s="208">
        <v>344089</v>
      </c>
      <c r="D44" s="209">
        <v>1337423</v>
      </c>
      <c r="E44" s="210">
        <f t="shared" si="0"/>
        <v>3.8868519481878234</v>
      </c>
      <c r="F44" s="86"/>
      <c r="G44" s="86"/>
      <c r="H44">
        <v>41</v>
      </c>
      <c r="I44">
        <v>1</v>
      </c>
      <c r="J44" s="207">
        <v>48484</v>
      </c>
      <c r="K44" s="208">
        <v>344089</v>
      </c>
      <c r="L44" s="124">
        <v>20.342859999999998</v>
      </c>
      <c r="M44" s="4">
        <f t="shared" si="2"/>
        <v>16914.484983920651</v>
      </c>
    </row>
    <row r="45" spans="1:16" x14ac:dyDescent="0.2">
      <c r="A45" t="s">
        <v>1235</v>
      </c>
      <c r="B45" s="211">
        <v>48089</v>
      </c>
      <c r="C45" s="208">
        <v>527367</v>
      </c>
      <c r="D45" s="209">
        <v>848717</v>
      </c>
      <c r="E45" s="210">
        <f t="shared" si="0"/>
        <v>1.6093479493407816</v>
      </c>
      <c r="F45" s="86"/>
      <c r="G45" s="86"/>
      <c r="H45">
        <v>42</v>
      </c>
      <c r="I45">
        <v>2</v>
      </c>
      <c r="J45" s="211">
        <v>48089</v>
      </c>
      <c r="K45" s="208">
        <v>527367</v>
      </c>
      <c r="L45" s="124">
        <v>18.82667</v>
      </c>
      <c r="M45" s="4">
        <f t="shared" si="2"/>
        <v>28011.698298212057</v>
      </c>
      <c r="N45" s="52"/>
      <c r="O45" s="52"/>
    </row>
    <row r="46" spans="1:16" x14ac:dyDescent="0.2">
      <c r="A46" t="s">
        <v>1140</v>
      </c>
      <c r="B46" s="211">
        <v>47991</v>
      </c>
      <c r="C46" s="208">
        <v>58337</v>
      </c>
      <c r="D46" s="209">
        <v>297252</v>
      </c>
      <c r="E46" s="210">
        <f t="shared" si="0"/>
        <v>5.0954282873647943</v>
      </c>
      <c r="F46" s="86"/>
      <c r="G46" s="86"/>
      <c r="H46">
        <v>43</v>
      </c>
      <c r="I46">
        <v>3</v>
      </c>
      <c r="J46" s="211">
        <v>47991</v>
      </c>
      <c r="K46" s="208">
        <v>58337</v>
      </c>
      <c r="L46" s="124">
        <v>7.3714300000000001</v>
      </c>
      <c r="M46" s="4">
        <f t="shared" si="2"/>
        <v>7913.9325748192687</v>
      </c>
      <c r="P46" s="57"/>
    </row>
    <row r="47" spans="1:16" x14ac:dyDescent="0.2">
      <c r="A47" t="s">
        <v>1277</v>
      </c>
      <c r="B47" s="211">
        <v>46682</v>
      </c>
      <c r="C47" s="208">
        <v>138372</v>
      </c>
      <c r="D47" s="209">
        <v>465211</v>
      </c>
      <c r="E47" s="210">
        <f t="shared" si="0"/>
        <v>3.3620313358193856</v>
      </c>
      <c r="F47" s="86"/>
      <c r="G47" s="86"/>
      <c r="H47">
        <v>44</v>
      </c>
      <c r="I47">
        <v>4</v>
      </c>
      <c r="J47" s="211">
        <v>46682</v>
      </c>
      <c r="K47" s="208">
        <v>138372</v>
      </c>
      <c r="L47" s="124">
        <v>14.600000000000001</v>
      </c>
      <c r="M47" s="4">
        <f t="shared" si="2"/>
        <v>9477.534246575342</v>
      </c>
    </row>
    <row r="48" spans="1:16" x14ac:dyDescent="0.2">
      <c r="A48" t="s">
        <v>516</v>
      </c>
      <c r="B48" s="211">
        <v>46293</v>
      </c>
      <c r="C48" s="208">
        <v>76224</v>
      </c>
      <c r="D48" s="209">
        <v>236520</v>
      </c>
      <c r="E48" s="210">
        <f t="shared" si="0"/>
        <v>3.1029596977329974</v>
      </c>
      <c r="F48" s="138"/>
      <c r="G48" s="138"/>
      <c r="H48">
        <v>45</v>
      </c>
      <c r="I48">
        <v>5</v>
      </c>
      <c r="J48" s="211">
        <v>46293</v>
      </c>
      <c r="K48" s="208">
        <v>76224</v>
      </c>
      <c r="L48" s="124">
        <v>6.5428600000000001</v>
      </c>
      <c r="M48" s="4">
        <f t="shared" si="2"/>
        <v>11649.951244562775</v>
      </c>
    </row>
    <row r="49" spans="1:16" x14ac:dyDescent="0.2">
      <c r="A49" t="s">
        <v>1221</v>
      </c>
      <c r="B49" s="211">
        <v>45913</v>
      </c>
      <c r="C49" s="208">
        <v>63235</v>
      </c>
      <c r="D49" s="209">
        <v>332077</v>
      </c>
      <c r="E49" s="210">
        <f t="shared" si="0"/>
        <v>5.2514746580216656</v>
      </c>
      <c r="F49" s="86"/>
      <c r="G49" s="86"/>
      <c r="H49">
        <v>46</v>
      </c>
      <c r="I49">
        <v>6</v>
      </c>
      <c r="J49" s="211">
        <v>45913</v>
      </c>
      <c r="K49" s="208">
        <v>63235</v>
      </c>
      <c r="L49" s="124">
        <v>9.3866699999999987</v>
      </c>
      <c r="M49" s="4">
        <f t="shared" si="2"/>
        <v>6736.6808463491325</v>
      </c>
      <c r="N49" s="52"/>
    </row>
    <row r="50" spans="1:16" x14ac:dyDescent="0.2">
      <c r="A50" t="s">
        <v>1204</v>
      </c>
      <c r="B50" s="211">
        <v>45791</v>
      </c>
      <c r="C50" s="208">
        <v>236243</v>
      </c>
      <c r="D50" s="209">
        <v>899114</v>
      </c>
      <c r="E50" s="210">
        <f t="shared" si="0"/>
        <v>3.8058863119753812</v>
      </c>
      <c r="F50" s="86"/>
      <c r="G50" s="117"/>
      <c r="H50">
        <v>47</v>
      </c>
      <c r="I50">
        <v>7</v>
      </c>
      <c r="J50" s="211">
        <v>45791</v>
      </c>
      <c r="K50" s="208">
        <v>236243</v>
      </c>
      <c r="L50" s="124">
        <v>14</v>
      </c>
      <c r="M50" s="4">
        <f t="shared" si="2"/>
        <v>16874.5</v>
      </c>
      <c r="O50" s="140"/>
    </row>
    <row r="51" spans="1:16" x14ac:dyDescent="0.2">
      <c r="A51" t="s">
        <v>1338</v>
      </c>
      <c r="B51" s="190">
        <v>43625</v>
      </c>
      <c r="C51" s="191">
        <v>100950</v>
      </c>
      <c r="D51" s="192">
        <v>864216</v>
      </c>
      <c r="E51" s="193">
        <f t="shared" si="0"/>
        <v>8.5608320950965826</v>
      </c>
      <c r="F51" s="86"/>
      <c r="G51" s="86"/>
      <c r="H51">
        <v>48</v>
      </c>
      <c r="I51">
        <v>8</v>
      </c>
      <c r="J51" s="190">
        <v>43625</v>
      </c>
      <c r="K51" s="191">
        <v>100950</v>
      </c>
      <c r="L51" s="124">
        <v>13.973339999999999</v>
      </c>
      <c r="M51" s="4">
        <f t="shared" si="2"/>
        <v>7224.4717440497416</v>
      </c>
      <c r="P51" s="57"/>
    </row>
    <row r="52" spans="1:16" x14ac:dyDescent="0.2">
      <c r="A52" t="s">
        <v>1389</v>
      </c>
      <c r="B52" s="190">
        <v>43356</v>
      </c>
      <c r="C52" s="191">
        <v>149103</v>
      </c>
      <c r="D52" s="192">
        <v>746718</v>
      </c>
      <c r="E52" s="193">
        <f t="shared" si="0"/>
        <v>5.0080682481237799</v>
      </c>
      <c r="F52" s="86"/>
      <c r="G52" s="117"/>
      <c r="H52">
        <v>49</v>
      </c>
      <c r="I52">
        <v>9</v>
      </c>
      <c r="J52" s="190">
        <v>43356</v>
      </c>
      <c r="K52" s="191">
        <v>149103</v>
      </c>
      <c r="L52" s="124">
        <v>14.09375</v>
      </c>
      <c r="M52" s="4">
        <f t="shared" si="2"/>
        <v>10579.370288248338</v>
      </c>
    </row>
    <row r="53" spans="1:16" x14ac:dyDescent="0.2">
      <c r="A53" t="s">
        <v>1162</v>
      </c>
      <c r="B53" s="190">
        <v>43124</v>
      </c>
      <c r="C53" s="191">
        <v>130488</v>
      </c>
      <c r="D53" s="192">
        <v>356543</v>
      </c>
      <c r="E53" s="193">
        <f t="shared" si="0"/>
        <v>2.7323815216724912</v>
      </c>
      <c r="F53" s="86"/>
      <c r="G53" s="86"/>
      <c r="H53">
        <v>50</v>
      </c>
      <c r="I53">
        <v>10</v>
      </c>
      <c r="J53" s="190">
        <v>43124</v>
      </c>
      <c r="K53" s="191">
        <v>130488</v>
      </c>
      <c r="L53" s="124">
        <v>6.9142900000000003</v>
      </c>
      <c r="M53" s="4">
        <f t="shared" si="2"/>
        <v>18872.219707301832</v>
      </c>
    </row>
    <row r="54" spans="1:16" x14ac:dyDescent="0.2">
      <c r="A54" t="s">
        <v>1091</v>
      </c>
      <c r="B54" s="190">
        <v>42932</v>
      </c>
      <c r="C54" s="191">
        <v>181190</v>
      </c>
      <c r="D54" s="192">
        <v>829919</v>
      </c>
      <c r="E54" s="193">
        <f t="shared" si="0"/>
        <v>4.5803797119046301</v>
      </c>
      <c r="F54" s="86"/>
      <c r="G54" s="86"/>
      <c r="H54">
        <v>51</v>
      </c>
      <c r="I54">
        <v>11</v>
      </c>
      <c r="J54" s="190">
        <v>42932</v>
      </c>
      <c r="K54" s="191">
        <v>181190</v>
      </c>
      <c r="L54" s="124">
        <v>11.28572</v>
      </c>
      <c r="M54" s="4">
        <f t="shared" si="2"/>
        <v>16054.801997568609</v>
      </c>
      <c r="P54" s="57"/>
    </row>
    <row r="55" spans="1:16" x14ac:dyDescent="0.2">
      <c r="A55" t="s">
        <v>1325</v>
      </c>
      <c r="B55" s="190">
        <v>42329</v>
      </c>
      <c r="C55" s="191">
        <v>198007</v>
      </c>
      <c r="D55" s="192">
        <v>1027410</v>
      </c>
      <c r="E55" s="193">
        <f t="shared" si="0"/>
        <v>5.1887559530723664</v>
      </c>
      <c r="F55" s="86"/>
      <c r="G55" s="86"/>
      <c r="H55">
        <v>52</v>
      </c>
      <c r="I55">
        <v>12</v>
      </c>
      <c r="J55" s="190">
        <v>42329</v>
      </c>
      <c r="K55" s="191">
        <v>198007</v>
      </c>
      <c r="L55" s="124">
        <v>20.675000000000001</v>
      </c>
      <c r="M55" s="4">
        <f t="shared" si="2"/>
        <v>9577.1221281741236</v>
      </c>
    </row>
    <row r="56" spans="1:16" x14ac:dyDescent="0.2">
      <c r="A56" t="s">
        <v>1326</v>
      </c>
      <c r="B56" s="190">
        <v>42318</v>
      </c>
      <c r="C56" s="191">
        <v>54911</v>
      </c>
      <c r="D56" s="192">
        <v>314238</v>
      </c>
      <c r="E56" s="193">
        <f t="shared" si="0"/>
        <v>5.7226785161443061</v>
      </c>
      <c r="F56" s="86"/>
      <c r="G56" s="86"/>
      <c r="H56">
        <v>53</v>
      </c>
      <c r="I56">
        <v>13</v>
      </c>
      <c r="J56" s="190">
        <v>42318</v>
      </c>
      <c r="K56" s="191">
        <v>54911</v>
      </c>
      <c r="L56" s="124">
        <v>6.1351300000000002</v>
      </c>
      <c r="M56" s="4">
        <f t="shared" si="2"/>
        <v>8950.2585927274558</v>
      </c>
      <c r="P56" s="57"/>
    </row>
    <row r="57" spans="1:16" x14ac:dyDescent="0.2">
      <c r="A57" t="s">
        <v>1224</v>
      </c>
      <c r="B57" s="155">
        <v>45316</v>
      </c>
      <c r="C57" s="149">
        <v>371303</v>
      </c>
      <c r="D57" s="68">
        <v>1116697</v>
      </c>
      <c r="E57" s="194">
        <f t="shared" si="0"/>
        <v>3.007508692361764</v>
      </c>
      <c r="F57" s="86"/>
      <c r="G57" s="86"/>
      <c r="H57">
        <v>54</v>
      </c>
      <c r="I57">
        <v>14</v>
      </c>
      <c r="J57" s="155">
        <v>45316</v>
      </c>
      <c r="K57" s="149">
        <v>371303</v>
      </c>
      <c r="L57" s="124">
        <v>27.63158</v>
      </c>
      <c r="M57" s="4">
        <f t="shared" si="2"/>
        <v>13437.631869042596</v>
      </c>
    </row>
    <row r="58" spans="1:16" x14ac:dyDescent="0.2">
      <c r="A58" t="s">
        <v>1309</v>
      </c>
      <c r="B58" s="155">
        <v>41714</v>
      </c>
      <c r="C58" s="149">
        <v>87549</v>
      </c>
      <c r="D58" s="68">
        <v>414115</v>
      </c>
      <c r="E58" s="194">
        <f t="shared" si="0"/>
        <v>4.7300940045003372</v>
      </c>
      <c r="F58" s="86"/>
      <c r="G58" s="86"/>
      <c r="H58">
        <v>55</v>
      </c>
      <c r="I58">
        <v>15</v>
      </c>
      <c r="J58" s="155">
        <v>41714</v>
      </c>
      <c r="K58" s="149">
        <v>87549</v>
      </c>
      <c r="L58" s="124">
        <v>11.428570000000001</v>
      </c>
      <c r="M58" s="4">
        <f t="shared" si="2"/>
        <v>7660.538457567307</v>
      </c>
    </row>
    <row r="59" spans="1:16" x14ac:dyDescent="0.2">
      <c r="A59" t="s">
        <v>1187</v>
      </c>
      <c r="B59" s="212">
        <v>39726</v>
      </c>
      <c r="C59" s="213">
        <v>281651</v>
      </c>
      <c r="D59" s="214">
        <v>1108553</v>
      </c>
      <c r="E59" s="215">
        <f t="shared" si="0"/>
        <v>3.9359100447007114</v>
      </c>
      <c r="F59" s="86"/>
      <c r="G59" s="86"/>
      <c r="H59">
        <v>56</v>
      </c>
      <c r="I59">
        <v>16</v>
      </c>
      <c r="J59" s="212">
        <v>39726</v>
      </c>
      <c r="K59" s="213">
        <v>281651</v>
      </c>
      <c r="L59" s="124">
        <v>14.18666</v>
      </c>
      <c r="M59" s="4">
        <f t="shared" si="2"/>
        <v>19853.228314486991</v>
      </c>
    </row>
    <row r="60" spans="1:16" x14ac:dyDescent="0.2">
      <c r="A60" t="s">
        <v>1375</v>
      </c>
      <c r="B60" s="216">
        <v>39702</v>
      </c>
      <c r="C60" s="213">
        <v>82648</v>
      </c>
      <c r="D60" s="214">
        <v>554769</v>
      </c>
      <c r="E60" s="215">
        <f t="shared" si="0"/>
        <v>6.7124310328138614</v>
      </c>
      <c r="F60" s="86"/>
      <c r="G60" s="86"/>
      <c r="H60">
        <v>57</v>
      </c>
      <c r="I60">
        <v>17</v>
      </c>
      <c r="J60" s="216">
        <v>39702</v>
      </c>
      <c r="K60" s="213">
        <v>82648</v>
      </c>
      <c r="L60" s="124">
        <v>13.68571</v>
      </c>
      <c r="M60" s="4">
        <f t="shared" si="2"/>
        <v>6038.9998034446144</v>
      </c>
    </row>
    <row r="61" spans="1:16" x14ac:dyDescent="0.2">
      <c r="A61" t="s">
        <v>1342</v>
      </c>
      <c r="B61" s="216">
        <v>39587</v>
      </c>
      <c r="C61" s="213">
        <v>224652</v>
      </c>
      <c r="D61" s="214">
        <v>602417</v>
      </c>
      <c r="E61" s="215">
        <f t="shared" si="0"/>
        <v>2.681556362729911</v>
      </c>
      <c r="F61" s="86"/>
      <c r="G61" s="86"/>
      <c r="H61">
        <v>58</v>
      </c>
      <c r="I61">
        <v>18</v>
      </c>
      <c r="J61" s="216">
        <v>39587</v>
      </c>
      <c r="K61" s="213">
        <v>224652</v>
      </c>
      <c r="L61" s="124">
        <v>11.71429</v>
      </c>
      <c r="M61" s="4">
        <f t="shared" si="2"/>
        <v>19177.602739901435</v>
      </c>
    </row>
    <row r="62" spans="1:16" x14ac:dyDescent="0.2">
      <c r="A62" t="s">
        <v>1376</v>
      </c>
      <c r="B62" s="216">
        <v>39320</v>
      </c>
      <c r="C62" s="213">
        <v>51389</v>
      </c>
      <c r="D62" s="214">
        <v>182921</v>
      </c>
      <c r="E62" s="215">
        <f t="shared" si="0"/>
        <v>3.5595360874895405</v>
      </c>
      <c r="F62" s="86"/>
      <c r="G62" s="86"/>
      <c r="H62">
        <v>59</v>
      </c>
      <c r="I62">
        <v>19</v>
      </c>
      <c r="J62" s="216">
        <v>39320</v>
      </c>
      <c r="K62" s="213">
        <v>51389</v>
      </c>
      <c r="L62" s="124">
        <v>7.4857100000000001</v>
      </c>
      <c r="M62" s="4">
        <f t="shared" si="2"/>
        <v>6864.9466784045871</v>
      </c>
    </row>
    <row r="63" spans="1:16" x14ac:dyDescent="0.2">
      <c r="A63" t="s">
        <v>1077</v>
      </c>
      <c r="B63" s="216">
        <v>39238</v>
      </c>
      <c r="C63" s="213">
        <v>184538</v>
      </c>
      <c r="D63" s="214">
        <v>501816</v>
      </c>
      <c r="E63" s="215">
        <f t="shared" si="0"/>
        <v>2.7193098440429613</v>
      </c>
      <c r="F63" s="86"/>
      <c r="G63" s="86"/>
      <c r="H63">
        <v>60</v>
      </c>
      <c r="I63">
        <v>20</v>
      </c>
      <c r="J63" s="216">
        <v>39238</v>
      </c>
      <c r="K63" s="213">
        <v>184538</v>
      </c>
      <c r="L63" s="124">
        <v>10.8</v>
      </c>
      <c r="M63" s="4">
        <f t="shared" si="2"/>
        <v>17086.85185185185</v>
      </c>
    </row>
    <row r="64" spans="1:16" x14ac:dyDescent="0.2">
      <c r="A64" t="s">
        <v>1268</v>
      </c>
      <c r="B64" s="216">
        <v>38405</v>
      </c>
      <c r="C64" s="213">
        <v>201905</v>
      </c>
      <c r="D64" s="214">
        <v>961721</v>
      </c>
      <c r="E64" s="215">
        <f t="shared" si="0"/>
        <v>4.7632351848641692</v>
      </c>
      <c r="F64" s="86"/>
      <c r="G64" s="86"/>
      <c r="H64">
        <v>61</v>
      </c>
      <c r="I64">
        <v>21</v>
      </c>
      <c r="J64" s="216">
        <v>38405</v>
      </c>
      <c r="K64" s="213">
        <v>201905</v>
      </c>
      <c r="L64" s="124">
        <v>19.514289999999999</v>
      </c>
      <c r="M64" s="4">
        <f t="shared" si="2"/>
        <v>10346.520421701225</v>
      </c>
    </row>
    <row r="65" spans="1:16" x14ac:dyDescent="0.2">
      <c r="A65" t="s">
        <v>163</v>
      </c>
      <c r="B65" s="216">
        <v>38133</v>
      </c>
      <c r="C65" s="213">
        <v>535232</v>
      </c>
      <c r="D65" s="214">
        <v>1161345</v>
      </c>
      <c r="E65" s="215">
        <f t="shared" si="0"/>
        <v>2.1697973962692814</v>
      </c>
      <c r="F65" s="86"/>
      <c r="G65" s="117"/>
      <c r="H65">
        <v>62</v>
      </c>
      <c r="I65">
        <v>22</v>
      </c>
      <c r="J65" s="216">
        <v>38133</v>
      </c>
      <c r="K65" s="213">
        <v>535232</v>
      </c>
      <c r="L65" s="124">
        <v>17.25</v>
      </c>
      <c r="M65" s="4">
        <f t="shared" si="2"/>
        <v>31027.942028985508</v>
      </c>
      <c r="O65" s="139"/>
    </row>
    <row r="66" spans="1:16" x14ac:dyDescent="0.2">
      <c r="A66" t="s">
        <v>1329</v>
      </c>
      <c r="B66" s="216">
        <v>37706</v>
      </c>
      <c r="C66" s="213">
        <v>236630</v>
      </c>
      <c r="D66" s="214">
        <v>987694</v>
      </c>
      <c r="E66" s="215">
        <f t="shared" si="0"/>
        <v>4.1740016058826015</v>
      </c>
      <c r="F66" s="86"/>
      <c r="G66" s="86"/>
      <c r="H66">
        <v>63</v>
      </c>
      <c r="I66">
        <v>23</v>
      </c>
      <c r="J66" s="216">
        <v>37706</v>
      </c>
      <c r="K66" s="213">
        <v>236630</v>
      </c>
      <c r="L66" s="124">
        <v>15.25714</v>
      </c>
      <c r="M66" s="4">
        <f t="shared" si="2"/>
        <v>15509.459833232178</v>
      </c>
      <c r="P66" s="57"/>
    </row>
    <row r="67" spans="1:16" x14ac:dyDescent="0.2">
      <c r="A67" t="s">
        <v>1345</v>
      </c>
      <c r="B67" s="216">
        <v>37017</v>
      </c>
      <c r="C67" s="213">
        <v>197995</v>
      </c>
      <c r="D67" s="214">
        <v>269837</v>
      </c>
      <c r="E67" s="215">
        <f t="shared" si="0"/>
        <v>1.3628475466552186</v>
      </c>
      <c r="F67" s="86"/>
      <c r="G67" s="117"/>
      <c r="H67">
        <v>64</v>
      </c>
      <c r="I67">
        <v>24</v>
      </c>
      <c r="J67" s="216">
        <v>37017</v>
      </c>
      <c r="K67" s="213">
        <v>197995</v>
      </c>
      <c r="L67" s="124">
        <v>6.2750000000000004</v>
      </c>
      <c r="M67" s="4">
        <f t="shared" si="2"/>
        <v>31552.988047808762</v>
      </c>
    </row>
    <row r="68" spans="1:16" x14ac:dyDescent="0.2">
      <c r="A68" t="s">
        <v>1252</v>
      </c>
      <c r="B68" s="216">
        <v>36923</v>
      </c>
      <c r="C68" s="213">
        <v>104070</v>
      </c>
      <c r="D68" s="214">
        <v>256755</v>
      </c>
      <c r="E68" s="215">
        <f t="shared" ref="E68:E131" si="3">D68/C68</f>
        <v>2.4671375036033441</v>
      </c>
      <c r="F68" s="86"/>
      <c r="G68" s="86"/>
      <c r="H68">
        <v>65</v>
      </c>
      <c r="I68">
        <v>25</v>
      </c>
      <c r="J68" s="216">
        <v>36923</v>
      </c>
      <c r="K68" s="213">
        <v>104070</v>
      </c>
      <c r="L68" s="124">
        <v>5.1428599999999998</v>
      </c>
      <c r="M68" s="4">
        <f t="shared" si="2"/>
        <v>20235.82209120995</v>
      </c>
    </row>
    <row r="69" spans="1:16" x14ac:dyDescent="0.2">
      <c r="A69" t="s">
        <v>1132</v>
      </c>
      <c r="B69" s="216">
        <v>36793</v>
      </c>
      <c r="C69" s="213">
        <v>401525</v>
      </c>
      <c r="D69" s="214">
        <v>1978023</v>
      </c>
      <c r="E69" s="215">
        <f t="shared" si="3"/>
        <v>4.9262760724736943</v>
      </c>
      <c r="F69" s="86"/>
      <c r="G69" s="86"/>
      <c r="H69">
        <v>66</v>
      </c>
      <c r="I69">
        <v>26</v>
      </c>
      <c r="J69" s="216">
        <v>36793</v>
      </c>
      <c r="K69" s="213">
        <v>401525</v>
      </c>
      <c r="L69" s="124">
        <v>27.093339999999998</v>
      </c>
      <c r="M69" s="4">
        <f t="shared" si="2"/>
        <v>14820.062790338881</v>
      </c>
      <c r="P69" s="57"/>
    </row>
    <row r="70" spans="1:16" x14ac:dyDescent="0.2">
      <c r="A70" t="s">
        <v>887</v>
      </c>
      <c r="B70" s="216">
        <v>36697</v>
      </c>
      <c r="C70" s="213">
        <v>320934</v>
      </c>
      <c r="D70" s="214">
        <v>1247594</v>
      </c>
      <c r="E70" s="215">
        <f t="shared" si="3"/>
        <v>3.887384945191223</v>
      </c>
      <c r="F70" s="86"/>
      <c r="G70" s="86"/>
      <c r="H70">
        <v>67</v>
      </c>
      <c r="I70">
        <v>27</v>
      </c>
      <c r="J70" s="216">
        <v>36697</v>
      </c>
      <c r="K70" s="213">
        <v>320934</v>
      </c>
      <c r="L70" s="124">
        <v>21.28</v>
      </c>
      <c r="M70" s="123"/>
    </row>
    <row r="71" spans="1:16" x14ac:dyDescent="0.2">
      <c r="A71" t="s">
        <v>522</v>
      </c>
      <c r="B71" s="216">
        <v>36485</v>
      </c>
      <c r="C71" s="213">
        <v>101939</v>
      </c>
      <c r="D71" s="214">
        <v>510344</v>
      </c>
      <c r="E71" s="215">
        <f t="shared" si="3"/>
        <v>5.0063665525461305</v>
      </c>
      <c r="F71" s="86"/>
      <c r="G71" s="86"/>
      <c r="H71">
        <v>68</v>
      </c>
      <c r="I71">
        <v>28</v>
      </c>
      <c r="J71" s="216">
        <v>36485</v>
      </c>
      <c r="K71" s="213">
        <v>101939</v>
      </c>
      <c r="L71" s="124">
        <v>12.05714</v>
      </c>
      <c r="M71" s="4">
        <f>K71/L71</f>
        <v>8454.6584015778208</v>
      </c>
      <c r="P71" s="57"/>
    </row>
    <row r="72" spans="1:16" x14ac:dyDescent="0.2">
      <c r="A72" t="s">
        <v>1312</v>
      </c>
      <c r="B72" s="216">
        <v>35428</v>
      </c>
      <c r="C72" s="213">
        <v>165537</v>
      </c>
      <c r="D72" s="214">
        <v>732230</v>
      </c>
      <c r="E72" s="215">
        <f t="shared" si="3"/>
        <v>4.4233615445489525</v>
      </c>
      <c r="F72" s="86"/>
      <c r="G72" s="86"/>
      <c r="H72">
        <v>69</v>
      </c>
      <c r="I72">
        <v>29</v>
      </c>
      <c r="J72" s="216">
        <v>35428</v>
      </c>
      <c r="K72" s="213">
        <v>165537</v>
      </c>
      <c r="L72" s="124">
        <v>9.9</v>
      </c>
      <c r="M72" s="4">
        <f>K72/L72</f>
        <v>16720.909090909092</v>
      </c>
    </row>
    <row r="73" spans="1:16" x14ac:dyDescent="0.2">
      <c r="A73" t="s">
        <v>1399</v>
      </c>
      <c r="B73" s="217">
        <v>34580</v>
      </c>
      <c r="C73" s="218">
        <v>366040</v>
      </c>
      <c r="D73" s="219">
        <v>1430673</v>
      </c>
      <c r="E73" s="220">
        <f t="shared" si="3"/>
        <v>3.9085154627909517</v>
      </c>
      <c r="F73" s="86"/>
      <c r="G73" s="86"/>
      <c r="H73">
        <v>70</v>
      </c>
      <c r="I73">
        <v>30</v>
      </c>
      <c r="J73" s="217">
        <v>34580</v>
      </c>
      <c r="K73" s="218">
        <v>366040</v>
      </c>
      <c r="L73" s="124">
        <v>21.526310000000002</v>
      </c>
      <c r="M73" s="4">
        <f>K73/L73</f>
        <v>17004.307751769808</v>
      </c>
    </row>
    <row r="74" spans="1:16" x14ac:dyDescent="0.2">
      <c r="A74" t="s">
        <v>1124</v>
      </c>
      <c r="B74" s="217">
        <v>34479</v>
      </c>
      <c r="C74" s="218">
        <v>16782</v>
      </c>
      <c r="D74" s="219">
        <v>191602</v>
      </c>
      <c r="E74" s="220">
        <f t="shared" si="3"/>
        <v>11.417113574067454</v>
      </c>
      <c r="F74" s="86"/>
      <c r="G74" s="86"/>
      <c r="H74">
        <v>71</v>
      </c>
      <c r="I74">
        <v>31</v>
      </c>
      <c r="J74" s="217">
        <v>34479</v>
      </c>
      <c r="K74" s="218">
        <v>16782</v>
      </c>
      <c r="L74" s="124">
        <v>6.5714299999999994</v>
      </c>
      <c r="M74" s="4">
        <f>K74/L74</f>
        <v>2553.7820535256405</v>
      </c>
    </row>
    <row r="75" spans="1:16" x14ac:dyDescent="0.2">
      <c r="A75" t="s">
        <v>1226</v>
      </c>
      <c r="B75" s="217">
        <v>33972</v>
      </c>
      <c r="C75" s="218">
        <v>21815</v>
      </c>
      <c r="D75" s="219">
        <v>506580</v>
      </c>
      <c r="E75" s="220">
        <f t="shared" si="3"/>
        <v>23.221636488654596</v>
      </c>
      <c r="F75" s="86"/>
      <c r="G75" s="86"/>
      <c r="H75">
        <v>72</v>
      </c>
      <c r="I75">
        <v>32</v>
      </c>
      <c r="J75" s="217">
        <v>33972</v>
      </c>
      <c r="K75" s="218">
        <v>21815</v>
      </c>
      <c r="L75" s="124">
        <v>9</v>
      </c>
      <c r="M75" s="4">
        <f>K75/L75</f>
        <v>2423.8888888888887</v>
      </c>
    </row>
    <row r="76" spans="1:16" x14ac:dyDescent="0.2">
      <c r="A76" t="s">
        <v>1424</v>
      </c>
      <c r="B76" s="217">
        <v>33880</v>
      </c>
      <c r="C76" s="218">
        <v>126179</v>
      </c>
      <c r="D76" s="219">
        <v>721871</v>
      </c>
      <c r="E76" s="220">
        <f t="shared" si="3"/>
        <v>5.7210074576593568</v>
      </c>
      <c r="F76" s="86"/>
      <c r="G76" s="86"/>
      <c r="H76">
        <v>73</v>
      </c>
      <c r="I76">
        <v>33</v>
      </c>
      <c r="J76" s="217">
        <v>33880</v>
      </c>
      <c r="K76" s="218">
        <v>126179</v>
      </c>
      <c r="L76" s="124">
        <v>12.228570000000001</v>
      </c>
    </row>
    <row r="77" spans="1:16" x14ac:dyDescent="0.2">
      <c r="A77" t="s">
        <v>1416</v>
      </c>
      <c r="B77" s="217">
        <v>33723</v>
      </c>
      <c r="C77" s="218">
        <v>209292</v>
      </c>
      <c r="D77" s="219">
        <v>689093</v>
      </c>
      <c r="E77" s="220">
        <f t="shared" si="3"/>
        <v>3.2924956520077213</v>
      </c>
      <c r="F77" s="86"/>
      <c r="G77" s="34"/>
      <c r="H77">
        <v>74</v>
      </c>
      <c r="I77">
        <v>34</v>
      </c>
      <c r="J77" s="217">
        <v>33723</v>
      </c>
      <c r="K77" s="218">
        <v>209292</v>
      </c>
      <c r="L77" s="124">
        <v>10.96</v>
      </c>
    </row>
    <row r="78" spans="1:16" x14ac:dyDescent="0.2">
      <c r="A78" t="s">
        <v>961</v>
      </c>
      <c r="B78" s="217">
        <v>33671</v>
      </c>
      <c r="C78" s="218">
        <v>78549</v>
      </c>
      <c r="D78" s="219">
        <v>431725</v>
      </c>
      <c r="E78" s="220">
        <f t="shared" si="3"/>
        <v>5.4962507479407758</v>
      </c>
      <c r="F78" s="86"/>
      <c r="G78" s="34"/>
      <c r="H78">
        <v>75</v>
      </c>
      <c r="I78">
        <v>35</v>
      </c>
      <c r="J78" s="217">
        <v>33671</v>
      </c>
      <c r="K78" s="218">
        <v>78549</v>
      </c>
      <c r="L78" s="124">
        <v>12.25714</v>
      </c>
      <c r="M78" s="4">
        <f t="shared" ref="M78:M100" si="4">K78/L78</f>
        <v>6408.4280672326495</v>
      </c>
    </row>
    <row r="79" spans="1:16" x14ac:dyDescent="0.2">
      <c r="A79" t="s">
        <v>100</v>
      </c>
      <c r="B79" s="217">
        <v>33533</v>
      </c>
      <c r="C79" s="218">
        <v>98135</v>
      </c>
      <c r="D79" s="219">
        <v>518489</v>
      </c>
      <c r="E79" s="220">
        <f t="shared" si="3"/>
        <v>5.2834258929026339</v>
      </c>
      <c r="F79" s="86"/>
      <c r="G79" s="86"/>
      <c r="H79">
        <v>76</v>
      </c>
      <c r="I79">
        <v>36</v>
      </c>
      <c r="J79" s="217">
        <v>33533</v>
      </c>
      <c r="K79" s="218">
        <v>98135</v>
      </c>
      <c r="L79" s="124">
        <v>10.97143</v>
      </c>
      <c r="M79" s="4">
        <f t="shared" si="4"/>
        <v>8944.5951895058352</v>
      </c>
    </row>
    <row r="80" spans="1:16" x14ac:dyDescent="0.2">
      <c r="A80" t="s">
        <v>1292</v>
      </c>
      <c r="B80" s="217">
        <v>33137</v>
      </c>
      <c r="C80" s="218">
        <v>605343</v>
      </c>
      <c r="D80" s="219">
        <v>2187613</v>
      </c>
      <c r="E80" s="220">
        <f t="shared" si="3"/>
        <v>3.613840417746633</v>
      </c>
      <c r="F80" s="86"/>
      <c r="G80" s="86"/>
      <c r="H80">
        <v>77</v>
      </c>
      <c r="I80">
        <v>37</v>
      </c>
      <c r="J80" s="217">
        <v>33137</v>
      </c>
      <c r="K80" s="218">
        <v>605343</v>
      </c>
      <c r="L80" s="124">
        <v>22.6</v>
      </c>
      <c r="M80" s="4">
        <f t="shared" si="4"/>
        <v>26785.088495575219</v>
      </c>
    </row>
    <row r="81" spans="1:16" x14ac:dyDescent="0.2">
      <c r="A81" t="s">
        <v>744</v>
      </c>
      <c r="B81" s="217">
        <v>32994</v>
      </c>
      <c r="C81" s="218">
        <v>208012</v>
      </c>
      <c r="D81" s="219">
        <v>678236</v>
      </c>
      <c r="E81" s="220">
        <f t="shared" si="3"/>
        <v>3.2605618906601541</v>
      </c>
      <c r="F81" s="86"/>
      <c r="G81" s="86"/>
      <c r="H81">
        <v>78</v>
      </c>
      <c r="I81">
        <v>38</v>
      </c>
      <c r="J81" s="217">
        <v>32994</v>
      </c>
      <c r="K81" s="218">
        <v>208012</v>
      </c>
      <c r="L81" s="124">
        <v>9.7999999999999989</v>
      </c>
      <c r="M81" s="4">
        <f t="shared" si="4"/>
        <v>21225.714285714286</v>
      </c>
    </row>
    <row r="82" spans="1:16" x14ac:dyDescent="0.2">
      <c r="A82" t="s">
        <v>1173</v>
      </c>
      <c r="B82" s="217">
        <v>32978</v>
      </c>
      <c r="C82" s="218">
        <v>578457</v>
      </c>
      <c r="D82" s="219">
        <v>1207160</v>
      </c>
      <c r="E82" s="220">
        <f t="shared" si="3"/>
        <v>2.0868621176682103</v>
      </c>
      <c r="F82" s="86"/>
      <c r="G82" s="86"/>
      <c r="H82">
        <v>79</v>
      </c>
      <c r="I82">
        <v>39</v>
      </c>
      <c r="J82" s="217">
        <v>32978</v>
      </c>
      <c r="K82" s="218">
        <v>578457</v>
      </c>
      <c r="L82" s="124">
        <v>17.55</v>
      </c>
      <c r="M82" s="4">
        <f t="shared" si="4"/>
        <v>32960.51282051282</v>
      </c>
    </row>
    <row r="83" spans="1:16" x14ac:dyDescent="0.2">
      <c r="A83" t="s">
        <v>1225</v>
      </c>
      <c r="B83" s="217">
        <v>32924</v>
      </c>
      <c r="C83" s="218">
        <v>103362</v>
      </c>
      <c r="D83" s="219">
        <v>415137</v>
      </c>
      <c r="E83" s="220">
        <f t="shared" si="3"/>
        <v>4.0163406280838219</v>
      </c>
      <c r="F83" s="86"/>
      <c r="G83" s="117"/>
      <c r="H83">
        <v>80</v>
      </c>
      <c r="I83">
        <v>40</v>
      </c>
      <c r="J83" s="217">
        <v>32924</v>
      </c>
      <c r="K83" s="218">
        <v>103362</v>
      </c>
      <c r="L83" s="124">
        <v>9.7428499999999989</v>
      </c>
      <c r="M83" s="4">
        <f t="shared" si="4"/>
        <v>10609.01071041841</v>
      </c>
    </row>
    <row r="84" spans="1:16" x14ac:dyDescent="0.2">
      <c r="A84" t="s">
        <v>561</v>
      </c>
      <c r="B84" s="217">
        <v>32313</v>
      </c>
      <c r="C84" s="218">
        <v>313125</v>
      </c>
      <c r="D84" s="219">
        <v>1020363</v>
      </c>
      <c r="E84" s="220">
        <f t="shared" si="3"/>
        <v>3.2586443113772456</v>
      </c>
      <c r="F84" s="86"/>
      <c r="G84" s="34"/>
      <c r="H84">
        <v>81</v>
      </c>
      <c r="I84">
        <v>41</v>
      </c>
      <c r="J84" s="217">
        <v>32313</v>
      </c>
      <c r="K84" s="218">
        <v>313125</v>
      </c>
      <c r="L84" s="124">
        <v>20</v>
      </c>
      <c r="M84" s="4">
        <f t="shared" si="4"/>
        <v>15656.25</v>
      </c>
    </row>
    <row r="85" spans="1:16" x14ac:dyDescent="0.2">
      <c r="A85" t="s">
        <v>1219</v>
      </c>
      <c r="B85" s="217">
        <v>31830</v>
      </c>
      <c r="C85" s="218">
        <v>93955</v>
      </c>
      <c r="D85" s="219">
        <v>600396</v>
      </c>
      <c r="E85" s="220">
        <f t="shared" si="3"/>
        <v>6.3902506519078281</v>
      </c>
      <c r="F85" s="86"/>
      <c r="G85" s="86"/>
      <c r="H85">
        <v>82</v>
      </c>
      <c r="I85">
        <v>42</v>
      </c>
      <c r="J85" s="217">
        <v>31830</v>
      </c>
      <c r="K85" s="218">
        <v>93955</v>
      </c>
      <c r="L85" s="124">
        <v>17.2</v>
      </c>
      <c r="M85" s="4">
        <f t="shared" si="4"/>
        <v>5462.5</v>
      </c>
    </row>
    <row r="86" spans="1:16" x14ac:dyDescent="0.2">
      <c r="A86" t="s">
        <v>1286</v>
      </c>
      <c r="B86" s="217">
        <v>31680</v>
      </c>
      <c r="C86" s="218">
        <v>246179</v>
      </c>
      <c r="D86" s="219">
        <v>1436653</v>
      </c>
      <c r="E86" s="220">
        <f t="shared" si="3"/>
        <v>5.835806466026753</v>
      </c>
      <c r="F86" s="86"/>
      <c r="G86" s="86"/>
      <c r="H86">
        <v>83</v>
      </c>
      <c r="I86">
        <v>43</v>
      </c>
      <c r="J86" s="217">
        <v>31680</v>
      </c>
      <c r="K86" s="218">
        <v>246179</v>
      </c>
      <c r="L86" s="124">
        <v>16.799999999999997</v>
      </c>
      <c r="M86" s="4">
        <f t="shared" si="4"/>
        <v>14653.511904761906</v>
      </c>
      <c r="O86" s="139"/>
    </row>
    <row r="87" spans="1:16" x14ac:dyDescent="0.2">
      <c r="A87" t="s">
        <v>1270</v>
      </c>
      <c r="B87" s="217">
        <v>31531</v>
      </c>
      <c r="C87" s="218">
        <v>145127</v>
      </c>
      <c r="D87" s="219">
        <v>1154828</v>
      </c>
      <c r="E87" s="220">
        <f t="shared" si="3"/>
        <v>7.9573614833904101</v>
      </c>
      <c r="F87" s="86"/>
      <c r="G87" s="117"/>
      <c r="H87">
        <v>84</v>
      </c>
      <c r="I87">
        <v>44</v>
      </c>
      <c r="J87" s="217">
        <v>31531</v>
      </c>
      <c r="K87" s="218">
        <v>145127</v>
      </c>
      <c r="L87" s="124">
        <v>16.66667</v>
      </c>
      <c r="M87" s="4">
        <f t="shared" si="4"/>
        <v>8707.6182584763483</v>
      </c>
    </row>
    <row r="88" spans="1:16" x14ac:dyDescent="0.2">
      <c r="A88" t="s">
        <v>1248</v>
      </c>
      <c r="B88" s="217">
        <v>31038</v>
      </c>
      <c r="C88" s="218">
        <v>421783</v>
      </c>
      <c r="D88" s="219">
        <v>694969</v>
      </c>
      <c r="E88" s="220">
        <f t="shared" si="3"/>
        <v>1.6476932451047102</v>
      </c>
      <c r="F88" s="86"/>
      <c r="G88" s="86"/>
      <c r="H88">
        <v>85</v>
      </c>
      <c r="I88">
        <v>45</v>
      </c>
      <c r="J88" s="217">
        <v>31038</v>
      </c>
      <c r="K88" s="218">
        <v>421783</v>
      </c>
      <c r="L88" s="124">
        <v>12.475</v>
      </c>
      <c r="M88" s="4">
        <f t="shared" si="4"/>
        <v>33810.260521042088</v>
      </c>
    </row>
    <row r="89" spans="1:16" x14ac:dyDescent="0.2">
      <c r="A89" t="s">
        <v>1117</v>
      </c>
      <c r="B89" s="217">
        <v>31005</v>
      </c>
      <c r="C89" s="218">
        <v>288902</v>
      </c>
      <c r="D89" s="219">
        <v>678641</v>
      </c>
      <c r="E89" s="220">
        <f t="shared" si="3"/>
        <v>2.3490353130127173</v>
      </c>
      <c r="F89" s="86"/>
      <c r="G89" s="86"/>
      <c r="H89">
        <v>86</v>
      </c>
      <c r="I89">
        <v>46</v>
      </c>
      <c r="J89" s="217">
        <v>31005</v>
      </c>
      <c r="K89" s="218">
        <v>288902</v>
      </c>
      <c r="L89" s="124">
        <v>13.65333</v>
      </c>
      <c r="M89" s="4">
        <f t="shared" si="4"/>
        <v>21159.819619096586</v>
      </c>
    </row>
    <row r="90" spans="1:16" x14ac:dyDescent="0.2">
      <c r="A90" t="s">
        <v>1152</v>
      </c>
      <c r="B90" s="217">
        <v>30985</v>
      </c>
      <c r="C90" s="218">
        <v>278041</v>
      </c>
      <c r="D90" s="219">
        <v>610239</v>
      </c>
      <c r="E90" s="220">
        <f t="shared" si="3"/>
        <v>2.1947806258789173</v>
      </c>
      <c r="F90" s="86"/>
      <c r="G90" s="34"/>
      <c r="H90">
        <v>87</v>
      </c>
      <c r="I90">
        <v>47</v>
      </c>
      <c r="J90" s="217">
        <v>30985</v>
      </c>
      <c r="K90" s="218">
        <v>278041</v>
      </c>
      <c r="L90" s="124">
        <v>12.4</v>
      </c>
      <c r="M90" s="4">
        <f t="shared" si="4"/>
        <v>22422.66129032258</v>
      </c>
    </row>
    <row r="91" spans="1:16" x14ac:dyDescent="0.2">
      <c r="A91" t="s">
        <v>1372</v>
      </c>
      <c r="B91" s="217">
        <v>30881</v>
      </c>
      <c r="C91" s="218">
        <v>222757</v>
      </c>
      <c r="D91" s="219">
        <v>610514</v>
      </c>
      <c r="E91" s="220">
        <f t="shared" si="3"/>
        <v>2.7407174634242697</v>
      </c>
      <c r="F91" s="86"/>
      <c r="G91" s="117"/>
      <c r="H91">
        <v>88</v>
      </c>
      <c r="I91">
        <v>48</v>
      </c>
      <c r="J91" s="217">
        <v>30881</v>
      </c>
      <c r="K91" s="218">
        <v>222757</v>
      </c>
      <c r="L91" s="124">
        <v>11.11999</v>
      </c>
      <c r="M91" s="4">
        <f t="shared" si="4"/>
        <v>20032.122331045262</v>
      </c>
    </row>
    <row r="92" spans="1:16" x14ac:dyDescent="0.2">
      <c r="A92" t="s">
        <v>165</v>
      </c>
      <c r="B92" s="217">
        <v>30768</v>
      </c>
      <c r="C92" s="218">
        <v>122929</v>
      </c>
      <c r="D92" s="219">
        <v>603036</v>
      </c>
      <c r="E92" s="220">
        <f t="shared" si="3"/>
        <v>4.9055633739801019</v>
      </c>
      <c r="F92" s="86"/>
      <c r="G92" s="86"/>
      <c r="H92">
        <v>89</v>
      </c>
      <c r="I92">
        <v>49</v>
      </c>
      <c r="J92" s="217">
        <v>30768</v>
      </c>
      <c r="K92" s="218">
        <v>122929</v>
      </c>
      <c r="L92" s="124">
        <v>13.05714</v>
      </c>
      <c r="M92" s="4">
        <f t="shared" si="4"/>
        <v>9414.6957143754298</v>
      </c>
    </row>
    <row r="93" spans="1:16" x14ac:dyDescent="0.2">
      <c r="A93" t="s">
        <v>1065</v>
      </c>
      <c r="B93" s="217">
        <v>30686</v>
      </c>
      <c r="C93" s="218">
        <v>225177</v>
      </c>
      <c r="D93" s="219">
        <v>688934</v>
      </c>
      <c r="E93" s="220">
        <f t="shared" si="3"/>
        <v>3.0595220648645287</v>
      </c>
      <c r="F93" s="86"/>
      <c r="G93" s="86"/>
      <c r="H93">
        <v>90</v>
      </c>
      <c r="I93">
        <v>50</v>
      </c>
      <c r="J93" s="217">
        <v>30686</v>
      </c>
      <c r="K93" s="218">
        <v>225177</v>
      </c>
      <c r="L93" s="124">
        <v>10.97143</v>
      </c>
      <c r="M93" s="4">
        <f t="shared" si="4"/>
        <v>20523.942640111636</v>
      </c>
    </row>
    <row r="94" spans="1:16" x14ac:dyDescent="0.2">
      <c r="A94" t="s">
        <v>1069</v>
      </c>
      <c r="B94" s="217">
        <v>30439</v>
      </c>
      <c r="C94" s="218">
        <v>189483</v>
      </c>
      <c r="D94" s="219">
        <v>364421</v>
      </c>
      <c r="E94" s="220">
        <f t="shared" si="3"/>
        <v>1.923238496329486</v>
      </c>
      <c r="F94" s="86"/>
      <c r="G94" s="86"/>
      <c r="H94">
        <v>91</v>
      </c>
      <c r="I94">
        <v>51</v>
      </c>
      <c r="J94" s="217">
        <v>30439</v>
      </c>
      <c r="K94" s="218">
        <v>189483</v>
      </c>
      <c r="L94" s="124">
        <v>7.5749999999999993</v>
      </c>
      <c r="M94" s="4">
        <f t="shared" si="4"/>
        <v>25014.257425742577</v>
      </c>
      <c r="P94" s="57"/>
    </row>
    <row r="95" spans="1:16" x14ac:dyDescent="0.2">
      <c r="A95" t="s">
        <v>1170</v>
      </c>
      <c r="B95" s="217">
        <v>30404</v>
      </c>
      <c r="C95" s="218">
        <v>237089</v>
      </c>
      <c r="D95" s="219">
        <v>409387</v>
      </c>
      <c r="E95" s="220">
        <f t="shared" si="3"/>
        <v>1.7267228762194788</v>
      </c>
      <c r="F95" s="86"/>
      <c r="G95" s="86"/>
      <c r="H95">
        <v>92</v>
      </c>
      <c r="I95">
        <v>52</v>
      </c>
      <c r="J95" s="217">
        <v>30404</v>
      </c>
      <c r="K95" s="218">
        <v>237089</v>
      </c>
      <c r="L95" s="124">
        <v>12.700000000000001</v>
      </c>
      <c r="M95" s="4">
        <f t="shared" si="4"/>
        <v>18668.425196850392</v>
      </c>
      <c r="P95" s="57"/>
    </row>
    <row r="96" spans="1:16" x14ac:dyDescent="0.2">
      <c r="A96" s="152" t="s">
        <v>17</v>
      </c>
      <c r="B96" s="155">
        <v>35122</v>
      </c>
      <c r="C96" s="149">
        <v>78747</v>
      </c>
      <c r="D96" s="68">
        <v>583228</v>
      </c>
      <c r="E96" s="194">
        <f t="shared" si="3"/>
        <v>7.4063519880122417</v>
      </c>
      <c r="F96" s="86"/>
      <c r="G96" s="86"/>
      <c r="H96">
        <v>93</v>
      </c>
      <c r="I96">
        <v>53</v>
      </c>
      <c r="J96" s="155">
        <v>35122</v>
      </c>
      <c r="K96" s="149">
        <v>78747</v>
      </c>
      <c r="L96" s="124">
        <v>9.9749999999999996</v>
      </c>
      <c r="M96" s="4">
        <f t="shared" si="4"/>
        <v>7894.4360902255639</v>
      </c>
    </row>
    <row r="97" spans="1:16" x14ac:dyDescent="0.2">
      <c r="A97" t="s">
        <v>1085</v>
      </c>
      <c r="B97" s="221">
        <v>30080</v>
      </c>
      <c r="C97" s="222">
        <v>152422</v>
      </c>
      <c r="D97" s="223">
        <v>421171</v>
      </c>
      <c r="E97" s="224">
        <f t="shared" si="3"/>
        <v>2.7631903530986341</v>
      </c>
      <c r="F97" s="86"/>
      <c r="G97" s="86"/>
      <c r="H97">
        <v>94</v>
      </c>
      <c r="I97">
        <v>54</v>
      </c>
      <c r="J97" s="221">
        <v>30080</v>
      </c>
      <c r="K97" s="222">
        <v>152422</v>
      </c>
      <c r="L97" s="124">
        <v>9.9714299999999998</v>
      </c>
      <c r="M97" s="4">
        <f t="shared" si="4"/>
        <v>15285.871735548462</v>
      </c>
    </row>
    <row r="98" spans="1:16" x14ac:dyDescent="0.2">
      <c r="A98" t="s">
        <v>1019</v>
      </c>
      <c r="B98" s="221">
        <v>29455</v>
      </c>
      <c r="C98" s="222">
        <v>41093</v>
      </c>
      <c r="D98" s="223">
        <v>231764</v>
      </c>
      <c r="E98" s="224">
        <f t="shared" si="3"/>
        <v>5.6399873457766532</v>
      </c>
      <c r="F98" s="86"/>
      <c r="G98" s="86"/>
      <c r="H98">
        <v>95</v>
      </c>
      <c r="I98">
        <v>55</v>
      </c>
      <c r="J98" s="221">
        <v>29455</v>
      </c>
      <c r="K98" s="222">
        <v>41093</v>
      </c>
      <c r="L98" s="124">
        <v>4.6857100000000003</v>
      </c>
      <c r="M98" s="4">
        <f t="shared" si="4"/>
        <v>8769.8555821849841</v>
      </c>
      <c r="P98" s="57"/>
    </row>
    <row r="99" spans="1:16" x14ac:dyDescent="0.2">
      <c r="A99" t="s">
        <v>1368</v>
      </c>
      <c r="B99" s="221">
        <v>28757</v>
      </c>
      <c r="C99" s="222">
        <v>414236</v>
      </c>
      <c r="D99" s="223">
        <v>1183479</v>
      </c>
      <c r="E99" s="224">
        <f t="shared" si="3"/>
        <v>2.8570162902306899</v>
      </c>
      <c r="F99" s="86"/>
      <c r="G99" s="86"/>
      <c r="H99">
        <v>96</v>
      </c>
      <c r="I99">
        <v>56</v>
      </c>
      <c r="J99" s="221">
        <v>28757</v>
      </c>
      <c r="K99" s="222">
        <v>414236</v>
      </c>
      <c r="L99" s="124">
        <v>15.8</v>
      </c>
      <c r="M99" s="4">
        <f t="shared" si="4"/>
        <v>26217.468354430377</v>
      </c>
    </row>
    <row r="100" spans="1:16" x14ac:dyDescent="0.2">
      <c r="A100" t="s">
        <v>1145</v>
      </c>
      <c r="B100" s="221">
        <v>28727</v>
      </c>
      <c r="C100" s="222">
        <v>248522</v>
      </c>
      <c r="D100" s="223">
        <v>1000718</v>
      </c>
      <c r="E100" s="224">
        <f t="shared" si="3"/>
        <v>4.0266777186727936</v>
      </c>
      <c r="F100" s="86"/>
      <c r="G100" s="86"/>
      <c r="H100">
        <v>97</v>
      </c>
      <c r="I100">
        <v>57</v>
      </c>
      <c r="J100" s="221">
        <v>28727</v>
      </c>
      <c r="K100" s="222">
        <v>248522</v>
      </c>
      <c r="L100" s="124">
        <v>14.106669999999999</v>
      </c>
      <c r="M100" s="4">
        <f t="shared" si="4"/>
        <v>17617.339882481127</v>
      </c>
    </row>
    <row r="101" spans="1:16" x14ac:dyDescent="0.2">
      <c r="A101" t="s">
        <v>1417</v>
      </c>
      <c r="B101" s="221">
        <v>28502</v>
      </c>
      <c r="C101" s="222">
        <v>167959</v>
      </c>
      <c r="D101" s="223">
        <v>1229863</v>
      </c>
      <c r="E101" s="224">
        <f t="shared" si="3"/>
        <v>7.3224001095505447</v>
      </c>
      <c r="F101" s="86"/>
      <c r="G101" s="86"/>
      <c r="H101">
        <v>98</v>
      </c>
      <c r="I101">
        <v>58</v>
      </c>
      <c r="J101" s="221">
        <v>28502</v>
      </c>
      <c r="K101" s="222">
        <v>167959</v>
      </c>
      <c r="L101" s="124">
        <v>19.88889</v>
      </c>
    </row>
    <row r="102" spans="1:16" x14ac:dyDescent="0.2">
      <c r="A102" t="s">
        <v>1296</v>
      </c>
      <c r="B102" s="221">
        <v>28418</v>
      </c>
      <c r="C102" s="222">
        <v>143112</v>
      </c>
      <c r="D102" s="223">
        <v>415313</v>
      </c>
      <c r="E102" s="224">
        <f t="shared" si="3"/>
        <v>2.902013807367656</v>
      </c>
      <c r="F102" s="86"/>
      <c r="G102" s="86"/>
      <c r="H102">
        <v>99</v>
      </c>
      <c r="I102">
        <v>59</v>
      </c>
      <c r="J102" s="221">
        <v>28418</v>
      </c>
      <c r="K102" s="222">
        <v>143112</v>
      </c>
      <c r="L102" s="124">
        <v>9.2857099999999999</v>
      </c>
      <c r="M102" s="4">
        <f t="shared" ref="M102:M109" si="5">K102/L102</f>
        <v>15412.068651723994</v>
      </c>
    </row>
    <row r="103" spans="1:16" x14ac:dyDescent="0.2">
      <c r="A103" t="s">
        <v>1410</v>
      </c>
      <c r="B103" s="221">
        <v>28390</v>
      </c>
      <c r="C103" s="222">
        <v>198468</v>
      </c>
      <c r="D103" s="223">
        <v>2122341</v>
      </c>
      <c r="E103" s="224">
        <f t="shared" si="3"/>
        <v>10.693618114759055</v>
      </c>
      <c r="F103" s="86"/>
      <c r="G103" s="86"/>
      <c r="H103">
        <v>100</v>
      </c>
      <c r="I103">
        <v>60</v>
      </c>
      <c r="J103" s="221">
        <v>28390</v>
      </c>
      <c r="K103" s="222">
        <v>198468</v>
      </c>
      <c r="L103" s="124">
        <v>21.171419999999998</v>
      </c>
      <c r="M103" s="4">
        <f t="shared" si="5"/>
        <v>9374.3357790833124</v>
      </c>
    </row>
    <row r="104" spans="1:16" x14ac:dyDescent="0.2">
      <c r="A104" t="s">
        <v>1401</v>
      </c>
      <c r="B104" s="221">
        <v>28276</v>
      </c>
      <c r="C104" s="222">
        <v>129553</v>
      </c>
      <c r="D104" s="223">
        <v>316856</v>
      </c>
      <c r="E104" s="224">
        <f t="shared" si="3"/>
        <v>2.4457635099148609</v>
      </c>
      <c r="F104" s="86"/>
      <c r="G104" s="86"/>
      <c r="H104">
        <v>101</v>
      </c>
      <c r="I104">
        <v>61</v>
      </c>
      <c r="J104" s="221">
        <v>28276</v>
      </c>
      <c r="K104" s="222">
        <v>129553</v>
      </c>
      <c r="L104" s="124">
        <v>6.5714300000000003</v>
      </c>
      <c r="M104" s="4">
        <f t="shared" si="5"/>
        <v>19714.582670742897</v>
      </c>
    </row>
    <row r="105" spans="1:16" x14ac:dyDescent="0.2">
      <c r="A105" t="s">
        <v>1086</v>
      </c>
      <c r="B105" s="221">
        <v>27598</v>
      </c>
      <c r="C105" s="222">
        <v>53242</v>
      </c>
      <c r="D105" s="223">
        <v>783462</v>
      </c>
      <c r="E105" s="224">
        <f t="shared" si="3"/>
        <v>14.715112129521806</v>
      </c>
      <c r="F105" s="86"/>
      <c r="G105" s="86"/>
      <c r="H105">
        <v>102</v>
      </c>
      <c r="I105">
        <v>62</v>
      </c>
      <c r="J105" s="221">
        <v>27598</v>
      </c>
      <c r="K105" s="222">
        <v>53242</v>
      </c>
      <c r="L105" s="124">
        <v>8.4</v>
      </c>
      <c r="M105" s="4">
        <f t="shared" si="5"/>
        <v>6338.333333333333</v>
      </c>
    </row>
    <row r="106" spans="1:16" x14ac:dyDescent="0.2">
      <c r="A106" t="s">
        <v>1177</v>
      </c>
      <c r="B106" s="221">
        <v>27359</v>
      </c>
      <c r="C106" s="222">
        <v>258386</v>
      </c>
      <c r="D106" s="223">
        <v>537573</v>
      </c>
      <c r="E106" s="224">
        <f t="shared" si="3"/>
        <v>2.0805035876556781</v>
      </c>
      <c r="F106" s="86"/>
      <c r="G106" s="86"/>
      <c r="H106">
        <v>103</v>
      </c>
      <c r="I106">
        <v>63</v>
      </c>
      <c r="J106" s="221">
        <v>27359</v>
      </c>
      <c r="K106" s="222">
        <v>258386</v>
      </c>
      <c r="L106" s="124">
        <v>7.9749999999999996</v>
      </c>
      <c r="M106" s="4">
        <f t="shared" si="5"/>
        <v>32399.498432601882</v>
      </c>
    </row>
    <row r="107" spans="1:16" x14ac:dyDescent="0.2">
      <c r="A107" t="s">
        <v>1294</v>
      </c>
      <c r="B107" s="221">
        <v>27290</v>
      </c>
      <c r="C107" s="222">
        <v>80403</v>
      </c>
      <c r="D107" s="223">
        <v>236543</v>
      </c>
      <c r="E107" s="224">
        <f t="shared" si="3"/>
        <v>2.9419673395271322</v>
      </c>
      <c r="F107" s="86"/>
      <c r="G107" s="86"/>
      <c r="H107">
        <v>104</v>
      </c>
      <c r="I107">
        <v>64</v>
      </c>
      <c r="J107" s="221">
        <v>27290</v>
      </c>
      <c r="K107" s="222">
        <v>80403</v>
      </c>
      <c r="L107" s="124">
        <v>5.4749999999999996</v>
      </c>
      <c r="M107" s="4">
        <f t="shared" si="5"/>
        <v>14685.479452054795</v>
      </c>
    </row>
    <row r="108" spans="1:16" x14ac:dyDescent="0.2">
      <c r="A108" t="s">
        <v>1334</v>
      </c>
      <c r="B108" s="221">
        <v>27126</v>
      </c>
      <c r="C108" s="222">
        <v>123839</v>
      </c>
      <c r="D108" s="223">
        <v>291152</v>
      </c>
      <c r="E108" s="224">
        <f t="shared" si="3"/>
        <v>2.3510525763289434</v>
      </c>
      <c r="F108" s="86"/>
      <c r="G108" s="34"/>
      <c r="H108">
        <v>105</v>
      </c>
      <c r="I108">
        <v>65</v>
      </c>
      <c r="J108" s="221">
        <v>27126</v>
      </c>
      <c r="K108" s="222">
        <v>123839</v>
      </c>
      <c r="L108" s="124">
        <v>7.7894800000000002</v>
      </c>
      <c r="M108" s="4">
        <f t="shared" si="5"/>
        <v>15898.237109537478</v>
      </c>
    </row>
    <row r="109" spans="1:16" x14ac:dyDescent="0.2">
      <c r="A109" t="s">
        <v>766</v>
      </c>
      <c r="B109" s="221">
        <v>27119</v>
      </c>
      <c r="C109" s="222">
        <v>146460</v>
      </c>
      <c r="D109" s="223">
        <v>384020</v>
      </c>
      <c r="E109" s="224">
        <f t="shared" si="3"/>
        <v>2.6220128362692887</v>
      </c>
      <c r="F109" s="86"/>
      <c r="G109" s="86"/>
      <c r="H109">
        <v>106</v>
      </c>
      <c r="I109">
        <v>66</v>
      </c>
      <c r="J109" s="221">
        <v>27119</v>
      </c>
      <c r="K109" s="222">
        <v>146460</v>
      </c>
      <c r="L109" s="124">
        <v>8.8000000000000007</v>
      </c>
      <c r="M109" s="4">
        <f t="shared" si="5"/>
        <v>16643.181818181816</v>
      </c>
      <c r="P109" s="57"/>
    </row>
    <row r="110" spans="1:16" x14ac:dyDescent="0.2">
      <c r="A110" t="s">
        <v>1419</v>
      </c>
      <c r="B110" s="221">
        <v>26857</v>
      </c>
      <c r="C110" s="222">
        <v>34009</v>
      </c>
      <c r="D110" s="223">
        <v>393303</v>
      </c>
      <c r="E110" s="224">
        <f t="shared" si="3"/>
        <v>11.5646740568673</v>
      </c>
      <c r="F110" s="86"/>
      <c r="G110" s="86"/>
      <c r="H110">
        <v>107</v>
      </c>
      <c r="I110">
        <v>67</v>
      </c>
      <c r="J110" s="221">
        <v>26857</v>
      </c>
      <c r="K110" s="222">
        <v>34009</v>
      </c>
      <c r="L110" s="124">
        <v>9.9142899999999994</v>
      </c>
      <c r="P110" s="57"/>
    </row>
    <row r="111" spans="1:16" x14ac:dyDescent="0.2">
      <c r="A111" t="s">
        <v>774</v>
      </c>
      <c r="B111" s="221">
        <v>26738</v>
      </c>
      <c r="C111" s="222">
        <v>98858</v>
      </c>
      <c r="D111" s="223">
        <v>577175</v>
      </c>
      <c r="E111" s="224">
        <f t="shared" si="3"/>
        <v>5.8384248113455666</v>
      </c>
      <c r="F111" s="86"/>
      <c r="G111" s="86"/>
      <c r="H111">
        <v>108</v>
      </c>
      <c r="I111">
        <v>68</v>
      </c>
      <c r="J111" s="221">
        <v>26738</v>
      </c>
      <c r="K111" s="222">
        <v>98858</v>
      </c>
      <c r="L111" s="124">
        <v>10.3</v>
      </c>
      <c r="P111" s="57"/>
    </row>
    <row r="112" spans="1:16" x14ac:dyDescent="0.2">
      <c r="A112" t="s">
        <v>1174</v>
      </c>
      <c r="B112" s="221">
        <v>26468</v>
      </c>
      <c r="C112" s="222">
        <v>45320</v>
      </c>
      <c r="D112" s="223">
        <v>368255</v>
      </c>
      <c r="E112" s="224">
        <f t="shared" si="3"/>
        <v>8.1256619593998227</v>
      </c>
      <c r="F112" s="86"/>
      <c r="G112" s="86"/>
      <c r="H112">
        <v>109</v>
      </c>
      <c r="I112">
        <v>69</v>
      </c>
      <c r="J112" s="221">
        <v>26468</v>
      </c>
      <c r="K112" s="222">
        <v>45320</v>
      </c>
      <c r="L112" s="124">
        <v>12.68571</v>
      </c>
      <c r="M112" s="4">
        <f t="shared" ref="M112:M149" si="6">K112/L112</f>
        <v>3572.5237294562148</v>
      </c>
    </row>
    <row r="113" spans="1:16" x14ac:dyDescent="0.2">
      <c r="A113" t="s">
        <v>1276</v>
      </c>
      <c r="B113" s="221">
        <v>26340</v>
      </c>
      <c r="C113" s="222">
        <v>122392</v>
      </c>
      <c r="D113" s="223">
        <v>245150</v>
      </c>
      <c r="E113" s="224">
        <f t="shared" si="3"/>
        <v>2.0029903915288583</v>
      </c>
      <c r="F113" s="86"/>
      <c r="G113" s="86"/>
      <c r="H113">
        <v>110</v>
      </c>
      <c r="I113">
        <v>70</v>
      </c>
      <c r="J113" s="221">
        <v>26340</v>
      </c>
      <c r="K113" s="222">
        <v>122392</v>
      </c>
      <c r="L113" s="124">
        <v>6.5428600000000001</v>
      </c>
      <c r="M113" s="4">
        <f t="shared" si="6"/>
        <v>18706.192704719342</v>
      </c>
    </row>
    <row r="114" spans="1:16" x14ac:dyDescent="0.2">
      <c r="A114" t="s">
        <v>111</v>
      </c>
      <c r="B114" s="221">
        <v>26147</v>
      </c>
      <c r="C114" s="222">
        <v>301908</v>
      </c>
      <c r="D114" s="223">
        <v>1327798</v>
      </c>
      <c r="E114" s="224">
        <f t="shared" si="3"/>
        <v>4.3980219139605445</v>
      </c>
      <c r="F114" s="86"/>
      <c r="G114" s="86"/>
      <c r="H114">
        <v>111</v>
      </c>
      <c r="I114">
        <v>71</v>
      </c>
      <c r="J114" s="221">
        <v>26147</v>
      </c>
      <c r="K114" s="222">
        <v>301908</v>
      </c>
      <c r="L114" s="124">
        <v>11.375</v>
      </c>
      <c r="M114" s="4">
        <f t="shared" si="6"/>
        <v>26541.362637362636</v>
      </c>
      <c r="P114" s="57"/>
    </row>
    <row r="115" spans="1:16" x14ac:dyDescent="0.2">
      <c r="A115" t="s">
        <v>896</v>
      </c>
      <c r="B115" s="221">
        <v>25829</v>
      </c>
      <c r="C115" s="222">
        <v>108904</v>
      </c>
      <c r="D115" s="223">
        <v>491241</v>
      </c>
      <c r="E115" s="224">
        <f t="shared" si="3"/>
        <v>4.5107709542349221</v>
      </c>
      <c r="F115" s="86"/>
      <c r="G115" s="34"/>
      <c r="H115">
        <v>112</v>
      </c>
      <c r="I115">
        <v>72</v>
      </c>
      <c r="J115" s="221">
        <v>25829</v>
      </c>
      <c r="K115" s="222">
        <v>108904</v>
      </c>
      <c r="L115" s="124">
        <v>7.1999999999999993</v>
      </c>
      <c r="M115" s="4">
        <f t="shared" si="6"/>
        <v>15125.555555555557</v>
      </c>
    </row>
    <row r="116" spans="1:16" x14ac:dyDescent="0.2">
      <c r="A116" t="s">
        <v>1317</v>
      </c>
      <c r="B116" s="221">
        <v>25814</v>
      </c>
      <c r="C116" s="222">
        <v>123360</v>
      </c>
      <c r="D116" s="223">
        <v>419052</v>
      </c>
      <c r="E116" s="224">
        <f t="shared" si="3"/>
        <v>3.3969844357976653</v>
      </c>
      <c r="F116" s="86"/>
      <c r="G116" s="86"/>
      <c r="H116">
        <v>113</v>
      </c>
      <c r="I116">
        <v>73</v>
      </c>
      <c r="J116" s="221">
        <v>25814</v>
      </c>
      <c r="K116" s="222">
        <v>123360</v>
      </c>
      <c r="L116" s="124">
        <v>7.9142800000000006</v>
      </c>
      <c r="M116" s="4">
        <f t="shared" si="6"/>
        <v>15587.014864270659</v>
      </c>
      <c r="P116" s="57"/>
    </row>
    <row r="117" spans="1:16" x14ac:dyDescent="0.2">
      <c r="A117" t="s">
        <v>1409</v>
      </c>
      <c r="B117" s="221">
        <v>25569</v>
      </c>
      <c r="C117" s="222">
        <v>345447</v>
      </c>
      <c r="D117" s="223">
        <v>1208196</v>
      </c>
      <c r="E117" s="224">
        <f t="shared" si="3"/>
        <v>3.4974858661386552</v>
      </c>
      <c r="F117" s="86"/>
      <c r="G117" s="86"/>
      <c r="H117">
        <v>114</v>
      </c>
      <c r="I117">
        <v>74</v>
      </c>
      <c r="J117" s="221">
        <v>25569</v>
      </c>
      <c r="K117" s="222">
        <v>345447</v>
      </c>
      <c r="L117" s="124">
        <v>17.099999999999998</v>
      </c>
      <c r="M117" s="4">
        <f t="shared" si="6"/>
        <v>20201.578947368424</v>
      </c>
    </row>
    <row r="118" spans="1:16" x14ac:dyDescent="0.2">
      <c r="A118" t="s">
        <v>1278</v>
      </c>
      <c r="B118" s="221">
        <v>25442</v>
      </c>
      <c r="C118" s="222">
        <v>189576</v>
      </c>
      <c r="D118" s="223">
        <v>383289</v>
      </c>
      <c r="E118" s="224">
        <f t="shared" si="3"/>
        <v>2.0218223825800736</v>
      </c>
      <c r="F118" s="86"/>
      <c r="G118" s="86"/>
      <c r="H118">
        <v>115</v>
      </c>
      <c r="I118">
        <v>75</v>
      </c>
      <c r="J118" s="221">
        <v>25442</v>
      </c>
      <c r="K118" s="222">
        <v>189576</v>
      </c>
      <c r="L118" s="124">
        <v>7.4</v>
      </c>
      <c r="M118" s="4">
        <f t="shared" si="6"/>
        <v>25618.378378378377</v>
      </c>
    </row>
    <row r="119" spans="1:16" x14ac:dyDescent="0.2">
      <c r="A119" t="s">
        <v>1250</v>
      </c>
      <c r="B119" s="221">
        <v>25436</v>
      </c>
      <c r="C119" s="222">
        <v>222706</v>
      </c>
      <c r="D119" s="223">
        <v>873016</v>
      </c>
      <c r="E119" s="224">
        <f t="shared" si="3"/>
        <v>3.9200380771061401</v>
      </c>
      <c r="F119" s="86"/>
      <c r="G119" s="86"/>
      <c r="H119">
        <v>116</v>
      </c>
      <c r="I119">
        <v>76</v>
      </c>
      <c r="J119" s="221">
        <v>25436</v>
      </c>
      <c r="K119" s="222">
        <v>222706</v>
      </c>
      <c r="L119" s="124">
        <v>12.133330000000001</v>
      </c>
      <c r="M119" s="4">
        <f t="shared" si="6"/>
        <v>18354.895152443722</v>
      </c>
    </row>
    <row r="120" spans="1:16" x14ac:dyDescent="0.2">
      <c r="A120" t="s">
        <v>1166</v>
      </c>
      <c r="B120" s="221">
        <v>24952</v>
      </c>
      <c r="C120" s="222">
        <v>168137</v>
      </c>
      <c r="D120" s="223">
        <v>259097</v>
      </c>
      <c r="E120" s="224">
        <f t="shared" si="3"/>
        <v>1.5409874090771216</v>
      </c>
      <c r="F120" s="86"/>
      <c r="G120" s="86"/>
      <c r="H120">
        <v>117</v>
      </c>
      <c r="I120">
        <v>77</v>
      </c>
      <c r="J120" s="221">
        <v>24952</v>
      </c>
      <c r="K120" s="222">
        <v>168137</v>
      </c>
      <c r="L120" s="124">
        <v>5.2750000000000004</v>
      </c>
      <c r="M120" s="4">
        <f t="shared" si="6"/>
        <v>31874.312796208527</v>
      </c>
    </row>
    <row r="121" spans="1:16" x14ac:dyDescent="0.2">
      <c r="A121" t="s">
        <v>1215</v>
      </c>
      <c r="B121" s="221">
        <v>24679</v>
      </c>
      <c r="C121" s="222">
        <v>298751</v>
      </c>
      <c r="D121" s="223">
        <v>1278634.8899999999</v>
      </c>
      <c r="E121" s="224">
        <f t="shared" si="3"/>
        <v>4.2799350964515597</v>
      </c>
      <c r="F121" s="86"/>
      <c r="G121" s="86"/>
      <c r="H121">
        <v>118</v>
      </c>
      <c r="I121">
        <v>78</v>
      </c>
      <c r="J121" s="221">
        <v>24679</v>
      </c>
      <c r="K121" s="222">
        <v>298751</v>
      </c>
      <c r="L121" s="124">
        <v>16.324999999999999</v>
      </c>
      <c r="M121" s="4">
        <f t="shared" si="6"/>
        <v>18300.214395099541</v>
      </c>
    </row>
    <row r="122" spans="1:16" x14ac:dyDescent="0.2">
      <c r="A122" t="s">
        <v>1236</v>
      </c>
      <c r="B122" s="221">
        <v>24636</v>
      </c>
      <c r="C122" s="222">
        <v>124387</v>
      </c>
      <c r="D122" s="223">
        <v>268398</v>
      </c>
      <c r="E122" s="224">
        <f t="shared" si="3"/>
        <v>2.1577656829089857</v>
      </c>
      <c r="F122" s="86"/>
      <c r="G122" s="86"/>
      <c r="H122">
        <v>119</v>
      </c>
      <c r="I122">
        <v>79</v>
      </c>
      <c r="J122" s="221">
        <v>24636</v>
      </c>
      <c r="K122" s="222">
        <v>124387</v>
      </c>
      <c r="L122" s="124">
        <v>7.1428599999999998</v>
      </c>
      <c r="M122" s="4">
        <f t="shared" si="6"/>
        <v>17414.173034330786</v>
      </c>
    </row>
    <row r="123" spans="1:16" x14ac:dyDescent="0.2">
      <c r="A123" t="s">
        <v>1384</v>
      </c>
      <c r="B123" s="221">
        <v>24211</v>
      </c>
      <c r="C123" s="222">
        <v>140022</v>
      </c>
      <c r="D123" s="223">
        <v>876431</v>
      </c>
      <c r="E123" s="224">
        <f t="shared" si="3"/>
        <v>6.2592378340546482</v>
      </c>
      <c r="F123" s="86"/>
      <c r="G123" s="86"/>
      <c r="H123">
        <v>120</v>
      </c>
      <c r="I123">
        <v>80</v>
      </c>
      <c r="J123" s="221">
        <v>24211</v>
      </c>
      <c r="K123" s="222">
        <v>140022</v>
      </c>
      <c r="L123" s="124">
        <v>10.34285</v>
      </c>
      <c r="M123" s="4">
        <f t="shared" si="6"/>
        <v>13538.048023513828</v>
      </c>
    </row>
    <row r="124" spans="1:16" x14ac:dyDescent="0.2">
      <c r="A124" t="s">
        <v>1288</v>
      </c>
      <c r="B124" s="221">
        <v>24185</v>
      </c>
      <c r="C124" s="222">
        <v>221815</v>
      </c>
      <c r="D124" s="223">
        <v>452883</v>
      </c>
      <c r="E124" s="224">
        <f t="shared" si="3"/>
        <v>2.0417149426323737</v>
      </c>
      <c r="F124" s="86"/>
      <c r="G124" s="86"/>
      <c r="H124">
        <v>121</v>
      </c>
      <c r="I124">
        <v>81</v>
      </c>
      <c r="J124" s="221">
        <v>24185</v>
      </c>
      <c r="K124" s="222">
        <v>221815</v>
      </c>
      <c r="L124" s="124">
        <v>9.4499999999999993</v>
      </c>
      <c r="M124" s="4">
        <f t="shared" si="6"/>
        <v>23472.486772486773</v>
      </c>
      <c r="N124" s="52"/>
      <c r="O124" s="52"/>
    </row>
    <row r="125" spans="1:16" x14ac:dyDescent="0.2">
      <c r="A125" t="s">
        <v>1217</v>
      </c>
      <c r="B125" s="221">
        <v>24062</v>
      </c>
      <c r="C125" s="222">
        <v>67857</v>
      </c>
      <c r="D125" s="223">
        <v>293725</v>
      </c>
      <c r="E125" s="224">
        <f t="shared" si="3"/>
        <v>4.3285880601853899</v>
      </c>
      <c r="F125" s="86"/>
      <c r="G125" s="86"/>
      <c r="H125">
        <v>122</v>
      </c>
      <c r="I125">
        <v>82</v>
      </c>
      <c r="J125" s="221">
        <v>24062</v>
      </c>
      <c r="K125" s="222">
        <v>67857</v>
      </c>
      <c r="L125" s="124">
        <v>6.5714199999999998</v>
      </c>
      <c r="M125" s="4">
        <f t="shared" si="6"/>
        <v>10326.07868618959</v>
      </c>
      <c r="P125" s="57"/>
    </row>
    <row r="126" spans="1:16" x14ac:dyDescent="0.2">
      <c r="A126" t="s">
        <v>1411</v>
      </c>
      <c r="B126" s="225">
        <v>24015</v>
      </c>
      <c r="C126" s="191">
        <v>203732</v>
      </c>
      <c r="D126" s="192">
        <v>882344</v>
      </c>
      <c r="E126" s="193">
        <f t="shared" si="3"/>
        <v>4.3309053069719043</v>
      </c>
      <c r="F126" s="86"/>
      <c r="G126" s="86"/>
      <c r="H126">
        <v>123</v>
      </c>
      <c r="I126">
        <v>83</v>
      </c>
      <c r="J126" s="225">
        <v>24015</v>
      </c>
      <c r="K126" s="191">
        <v>203732</v>
      </c>
      <c r="L126" s="124">
        <v>14.485719999999999</v>
      </c>
      <c r="M126" s="4">
        <f t="shared" si="6"/>
        <v>14064.333702432466</v>
      </c>
    </row>
    <row r="127" spans="1:16" x14ac:dyDescent="0.2">
      <c r="A127" t="s">
        <v>689</v>
      </c>
      <c r="B127" s="190">
        <v>23734</v>
      </c>
      <c r="C127" s="191">
        <v>51800</v>
      </c>
      <c r="D127" s="192">
        <v>441382</v>
      </c>
      <c r="E127" s="193">
        <f t="shared" si="3"/>
        <v>8.520888030888031</v>
      </c>
      <c r="F127" s="86"/>
      <c r="G127" s="86"/>
      <c r="H127">
        <v>124</v>
      </c>
      <c r="I127">
        <v>84</v>
      </c>
      <c r="J127" s="190">
        <v>23734</v>
      </c>
      <c r="K127" s="191">
        <v>51800</v>
      </c>
      <c r="L127" s="124">
        <v>11.11429</v>
      </c>
      <c r="M127" s="4">
        <f t="shared" si="6"/>
        <v>4660.6665832905201</v>
      </c>
    </row>
    <row r="128" spans="1:16" x14ac:dyDescent="0.2">
      <c r="A128" t="s">
        <v>64</v>
      </c>
      <c r="B128" s="190">
        <v>23636</v>
      </c>
      <c r="C128" s="191">
        <v>62679</v>
      </c>
      <c r="D128" s="192">
        <v>335523</v>
      </c>
      <c r="E128" s="193">
        <f t="shared" si="3"/>
        <v>5.3530369023117794</v>
      </c>
      <c r="F128" s="86"/>
      <c r="G128" s="86"/>
      <c r="H128">
        <v>125</v>
      </c>
      <c r="I128">
        <v>85</v>
      </c>
      <c r="J128" s="190">
        <v>23636</v>
      </c>
      <c r="K128" s="191">
        <v>62679</v>
      </c>
      <c r="L128" s="124">
        <v>7.6578999999999997</v>
      </c>
      <c r="M128" s="4">
        <f t="shared" si="6"/>
        <v>8184.8809725903975</v>
      </c>
    </row>
    <row r="129" spans="1:16" x14ac:dyDescent="0.2">
      <c r="A129" t="s">
        <v>1259</v>
      </c>
      <c r="B129" s="190">
        <v>23428</v>
      </c>
      <c r="C129" s="191">
        <v>241064</v>
      </c>
      <c r="D129" s="192">
        <v>802563.18</v>
      </c>
      <c r="E129" s="193">
        <f t="shared" si="3"/>
        <v>3.3292535592207879</v>
      </c>
      <c r="F129" s="86"/>
      <c r="G129" s="86"/>
      <c r="H129">
        <v>126</v>
      </c>
      <c r="I129">
        <v>86</v>
      </c>
      <c r="J129" s="190">
        <v>23428</v>
      </c>
      <c r="K129" s="191">
        <v>241064</v>
      </c>
      <c r="L129" s="124">
        <v>13.228570000000001</v>
      </c>
      <c r="M129" s="4">
        <f t="shared" si="6"/>
        <v>18222.982529479752</v>
      </c>
    </row>
    <row r="130" spans="1:16" x14ac:dyDescent="0.2">
      <c r="A130" t="s">
        <v>1143</v>
      </c>
      <c r="B130" s="190">
        <v>23284</v>
      </c>
      <c r="C130" s="191">
        <v>127038</v>
      </c>
      <c r="D130" s="192">
        <v>419825</v>
      </c>
      <c r="E130" s="193">
        <f t="shared" si="3"/>
        <v>3.3047198476046535</v>
      </c>
      <c r="H130">
        <v>127</v>
      </c>
      <c r="I130">
        <v>87</v>
      </c>
      <c r="J130" s="190">
        <v>23284</v>
      </c>
      <c r="K130" s="191">
        <v>127038</v>
      </c>
      <c r="L130" s="124">
        <v>10.37143</v>
      </c>
      <c r="M130" s="4">
        <f t="shared" si="6"/>
        <v>12248.841288038389</v>
      </c>
    </row>
    <row r="131" spans="1:16" x14ac:dyDescent="0.2">
      <c r="A131" t="s">
        <v>1197</v>
      </c>
      <c r="B131" s="190">
        <v>23101</v>
      </c>
      <c r="C131" s="191">
        <v>79517</v>
      </c>
      <c r="D131" s="192">
        <v>166160</v>
      </c>
      <c r="E131" s="193">
        <f t="shared" si="3"/>
        <v>2.089616056943798</v>
      </c>
      <c r="H131">
        <v>128</v>
      </c>
      <c r="I131">
        <v>88</v>
      </c>
      <c r="J131" s="190">
        <v>23101</v>
      </c>
      <c r="K131" s="191">
        <v>79517</v>
      </c>
      <c r="L131" s="124">
        <v>3.6749999999999998</v>
      </c>
      <c r="M131" s="4">
        <f t="shared" si="6"/>
        <v>21637.278911564626</v>
      </c>
      <c r="O131" s="139"/>
      <c r="P131" s="57"/>
    </row>
    <row r="132" spans="1:16" x14ac:dyDescent="0.2">
      <c r="A132" t="s">
        <v>363</v>
      </c>
      <c r="B132" s="190">
        <v>22597</v>
      </c>
      <c r="C132" s="191">
        <v>228805</v>
      </c>
      <c r="D132" s="192">
        <v>738815</v>
      </c>
      <c r="E132" s="193">
        <f t="shared" ref="E132:E195" si="7">D132/C132</f>
        <v>3.229015974301261</v>
      </c>
      <c r="H132">
        <v>129</v>
      </c>
      <c r="I132">
        <v>89</v>
      </c>
      <c r="J132" s="190">
        <v>22597</v>
      </c>
      <c r="K132" s="191">
        <v>228805</v>
      </c>
      <c r="L132" s="124">
        <v>15.57333</v>
      </c>
      <c r="M132" s="4">
        <f t="shared" si="6"/>
        <v>14692.105028275904</v>
      </c>
      <c r="O132" s="139"/>
    </row>
    <row r="133" spans="1:16" x14ac:dyDescent="0.2">
      <c r="A133" t="s">
        <v>1319</v>
      </c>
      <c r="B133" s="190">
        <v>22379</v>
      </c>
      <c r="C133" s="191">
        <v>159402</v>
      </c>
      <c r="D133" s="192">
        <v>427020</v>
      </c>
      <c r="E133" s="193">
        <f t="shared" si="7"/>
        <v>2.6788873414386267</v>
      </c>
      <c r="H133">
        <v>130</v>
      </c>
      <c r="I133">
        <v>90</v>
      </c>
      <c r="J133" s="190">
        <v>22379</v>
      </c>
      <c r="K133" s="191">
        <v>159402</v>
      </c>
      <c r="L133" s="124">
        <v>12.94285</v>
      </c>
      <c r="M133" s="4">
        <f t="shared" si="6"/>
        <v>12315.834611387754</v>
      </c>
      <c r="O133" s="139"/>
    </row>
    <row r="134" spans="1:16" x14ac:dyDescent="0.2">
      <c r="A134" t="s">
        <v>1279</v>
      </c>
      <c r="B134" s="225">
        <v>22226</v>
      </c>
      <c r="C134" s="191">
        <v>21205</v>
      </c>
      <c r="D134" s="192">
        <v>192706</v>
      </c>
      <c r="E134" s="193">
        <f t="shared" si="7"/>
        <v>9.0877623202074975</v>
      </c>
      <c r="F134" s="86"/>
      <c r="G134" s="86"/>
      <c r="H134">
        <v>131</v>
      </c>
      <c r="I134">
        <v>91</v>
      </c>
      <c r="J134" s="225">
        <v>22226</v>
      </c>
      <c r="K134" s="191">
        <v>21205</v>
      </c>
      <c r="L134" s="124">
        <v>6.5428600000000001</v>
      </c>
      <c r="M134" s="4">
        <f t="shared" si="6"/>
        <v>3240.9374493722926</v>
      </c>
    </row>
    <row r="135" spans="1:16" x14ac:dyDescent="0.2">
      <c r="A135" t="s">
        <v>1103</v>
      </c>
      <c r="B135" s="190">
        <v>22217</v>
      </c>
      <c r="C135" s="191">
        <v>102270</v>
      </c>
      <c r="D135" s="192">
        <v>290973</v>
      </c>
      <c r="E135" s="193">
        <f t="shared" si="7"/>
        <v>2.8451452038721032</v>
      </c>
      <c r="F135" s="86"/>
      <c r="G135" s="34"/>
      <c r="H135">
        <v>132</v>
      </c>
      <c r="I135">
        <v>92</v>
      </c>
      <c r="J135" s="190">
        <v>22217</v>
      </c>
      <c r="K135" s="191">
        <v>102270</v>
      </c>
      <c r="L135" s="124">
        <v>6</v>
      </c>
      <c r="M135" s="4">
        <f t="shared" si="6"/>
        <v>17045</v>
      </c>
    </row>
    <row r="136" spans="1:16" x14ac:dyDescent="0.2">
      <c r="A136" t="s">
        <v>1172</v>
      </c>
      <c r="B136" s="190">
        <v>21577</v>
      </c>
      <c r="C136" s="191">
        <v>94777</v>
      </c>
      <c r="D136" s="192">
        <v>320758</v>
      </c>
      <c r="E136" s="193">
        <f t="shared" si="7"/>
        <v>3.3843443029426972</v>
      </c>
      <c r="F136" s="86"/>
      <c r="G136" s="34"/>
      <c r="H136">
        <v>133</v>
      </c>
      <c r="I136">
        <v>93</v>
      </c>
      <c r="J136" s="190">
        <v>21577</v>
      </c>
      <c r="K136" s="191">
        <v>94777</v>
      </c>
      <c r="L136" s="124">
        <v>8.8571400000000011</v>
      </c>
      <c r="M136" s="4">
        <f t="shared" si="6"/>
        <v>10700.632484074993</v>
      </c>
      <c r="P136" s="57"/>
    </row>
    <row r="137" spans="1:16" x14ac:dyDescent="0.2">
      <c r="A137" t="s">
        <v>1184</v>
      </c>
      <c r="B137" s="190">
        <v>21577</v>
      </c>
      <c r="C137" s="191">
        <v>43146</v>
      </c>
      <c r="D137" s="192">
        <v>299511</v>
      </c>
      <c r="E137" s="193">
        <f t="shared" si="7"/>
        <v>6.9418022528160197</v>
      </c>
      <c r="F137" s="86"/>
      <c r="G137" s="34"/>
      <c r="H137">
        <v>134</v>
      </c>
      <c r="I137">
        <v>94</v>
      </c>
      <c r="J137" s="190">
        <v>21577</v>
      </c>
      <c r="K137" s="191">
        <v>43146</v>
      </c>
      <c r="L137" s="124">
        <v>6.59999</v>
      </c>
      <c r="M137" s="4">
        <f t="shared" si="6"/>
        <v>6537.2826322464125</v>
      </c>
    </row>
    <row r="138" spans="1:16" x14ac:dyDescent="0.2">
      <c r="A138" t="s">
        <v>1327</v>
      </c>
      <c r="B138" s="190">
        <v>21413</v>
      </c>
      <c r="C138" s="191">
        <v>216650</v>
      </c>
      <c r="D138" s="192">
        <v>308950</v>
      </c>
      <c r="E138" s="193">
        <f t="shared" si="7"/>
        <v>1.4260327717516732</v>
      </c>
      <c r="F138" s="86"/>
      <c r="G138" s="117"/>
      <c r="H138">
        <v>135</v>
      </c>
      <c r="I138">
        <v>95</v>
      </c>
      <c r="J138" s="190">
        <v>21413</v>
      </c>
      <c r="K138" s="191">
        <v>216650</v>
      </c>
      <c r="L138" s="124">
        <v>4.5250000000000004</v>
      </c>
      <c r="M138" s="4">
        <f t="shared" si="6"/>
        <v>47878.45303867403</v>
      </c>
    </row>
    <row r="139" spans="1:16" x14ac:dyDescent="0.2">
      <c r="A139" t="s">
        <v>1394</v>
      </c>
      <c r="B139" s="190">
        <v>21321</v>
      </c>
      <c r="C139" s="191">
        <v>29432</v>
      </c>
      <c r="D139" s="192">
        <v>220258</v>
      </c>
      <c r="E139" s="193">
        <f t="shared" si="7"/>
        <v>7.4836232671921721</v>
      </c>
      <c r="F139" s="86"/>
      <c r="G139" s="86"/>
      <c r="H139">
        <v>136</v>
      </c>
      <c r="I139">
        <v>96</v>
      </c>
      <c r="J139" s="190">
        <v>21321</v>
      </c>
      <c r="K139" s="191">
        <v>29432</v>
      </c>
      <c r="L139" s="124">
        <v>5.1428500000000001</v>
      </c>
      <c r="M139" s="4">
        <f t="shared" si="6"/>
        <v>5722.8968373567186</v>
      </c>
    </row>
    <row r="140" spans="1:16" x14ac:dyDescent="0.2">
      <c r="A140" t="s">
        <v>1105</v>
      </c>
      <c r="B140" s="190">
        <v>21249</v>
      </c>
      <c r="C140" s="191">
        <v>75774</v>
      </c>
      <c r="D140" s="192">
        <v>209768</v>
      </c>
      <c r="E140" s="193">
        <f t="shared" si="7"/>
        <v>2.7683374244463801</v>
      </c>
      <c r="F140" s="86"/>
      <c r="G140" s="86"/>
      <c r="H140">
        <v>137</v>
      </c>
      <c r="I140">
        <v>97</v>
      </c>
      <c r="J140" s="190">
        <v>21249</v>
      </c>
      <c r="K140" s="191">
        <v>75774</v>
      </c>
      <c r="L140" s="124">
        <v>5.0285799999999998</v>
      </c>
      <c r="M140" s="4">
        <f t="shared" si="6"/>
        <v>15068.667496589494</v>
      </c>
    </row>
    <row r="141" spans="1:16" x14ac:dyDescent="0.2">
      <c r="A141" t="s">
        <v>1328</v>
      </c>
      <c r="B141" s="190">
        <v>21213</v>
      </c>
      <c r="C141" s="191">
        <v>353162</v>
      </c>
      <c r="D141" s="192">
        <v>898719</v>
      </c>
      <c r="E141" s="193">
        <f t="shared" si="7"/>
        <v>2.5447783170329763</v>
      </c>
      <c r="F141" s="86"/>
      <c r="G141" s="86"/>
      <c r="H141">
        <v>138</v>
      </c>
      <c r="I141">
        <v>98</v>
      </c>
      <c r="J141" s="190">
        <v>21213</v>
      </c>
      <c r="K141" s="191">
        <v>353162</v>
      </c>
      <c r="L141" s="124">
        <v>13.5</v>
      </c>
      <c r="M141" s="4">
        <f t="shared" si="6"/>
        <v>26160.14814814815</v>
      </c>
      <c r="N141" s="52"/>
      <c r="O141" s="52"/>
      <c r="P141" s="57"/>
    </row>
    <row r="142" spans="1:16" x14ac:dyDescent="0.2">
      <c r="A142" t="s">
        <v>1110</v>
      </c>
      <c r="B142" s="190">
        <v>21133</v>
      </c>
      <c r="C142" s="191">
        <v>46032</v>
      </c>
      <c r="D142" s="192">
        <v>433586</v>
      </c>
      <c r="E142" s="193">
        <f t="shared" si="7"/>
        <v>9.4192301007994441</v>
      </c>
      <c r="F142" s="86"/>
      <c r="G142" s="86"/>
      <c r="H142">
        <v>139</v>
      </c>
      <c r="I142">
        <v>99</v>
      </c>
      <c r="J142" s="190">
        <v>21133</v>
      </c>
      <c r="K142" s="191">
        <v>46032</v>
      </c>
      <c r="L142" s="124">
        <v>6.9249999999999998</v>
      </c>
      <c r="M142" s="4">
        <f t="shared" si="6"/>
        <v>6647.2202166064981</v>
      </c>
      <c r="P142" s="57"/>
    </row>
    <row r="143" spans="1:16" x14ac:dyDescent="0.2">
      <c r="A143" t="s">
        <v>1158</v>
      </c>
      <c r="B143" s="190">
        <v>21073</v>
      </c>
      <c r="C143" s="191">
        <v>78321</v>
      </c>
      <c r="D143" s="192">
        <v>193075</v>
      </c>
      <c r="E143" s="193">
        <f t="shared" si="7"/>
        <v>2.4651753680366695</v>
      </c>
      <c r="F143" s="86"/>
      <c r="G143" s="86"/>
      <c r="H143">
        <v>140</v>
      </c>
      <c r="I143">
        <v>100</v>
      </c>
      <c r="J143" s="190">
        <v>21073</v>
      </c>
      <c r="K143" s="191">
        <v>78321</v>
      </c>
      <c r="L143" s="124">
        <v>4.6500000000000004</v>
      </c>
      <c r="M143" s="4">
        <f t="shared" si="6"/>
        <v>16843.22580645161</v>
      </c>
    </row>
    <row r="144" spans="1:16" x14ac:dyDescent="0.2">
      <c r="A144" t="s">
        <v>1</v>
      </c>
      <c r="B144" s="190">
        <v>21026</v>
      </c>
      <c r="C144" s="191">
        <v>106688</v>
      </c>
      <c r="D144" s="192">
        <v>348897</v>
      </c>
      <c r="E144" s="193">
        <f t="shared" si="7"/>
        <v>3.270255323935213</v>
      </c>
      <c r="F144" s="86"/>
      <c r="G144" s="86"/>
      <c r="H144">
        <v>141</v>
      </c>
      <c r="I144">
        <v>101</v>
      </c>
      <c r="J144" s="190">
        <v>21026</v>
      </c>
      <c r="K144" s="191">
        <v>106688</v>
      </c>
      <c r="L144" s="124">
        <v>7.375</v>
      </c>
      <c r="M144" s="4">
        <f t="shared" si="6"/>
        <v>14466.169491525423</v>
      </c>
    </row>
    <row r="145" spans="1:16" x14ac:dyDescent="0.2">
      <c r="A145" t="s">
        <v>773</v>
      </c>
      <c r="B145" s="190">
        <v>20969</v>
      </c>
      <c r="C145" s="191">
        <v>88797</v>
      </c>
      <c r="D145" s="192">
        <v>426961</v>
      </c>
      <c r="E145" s="193">
        <f t="shared" si="7"/>
        <v>4.8082818113224546</v>
      </c>
      <c r="F145" s="86"/>
      <c r="G145" s="86"/>
      <c r="H145">
        <v>142</v>
      </c>
      <c r="I145">
        <v>102</v>
      </c>
      <c r="J145" s="190">
        <v>20969</v>
      </c>
      <c r="K145" s="191">
        <v>88797</v>
      </c>
      <c r="L145" s="124">
        <v>10.171430000000001</v>
      </c>
      <c r="M145" s="4">
        <f t="shared" si="6"/>
        <v>8730.040908702118</v>
      </c>
    </row>
    <row r="146" spans="1:16" x14ac:dyDescent="0.2">
      <c r="A146" t="s">
        <v>1369</v>
      </c>
      <c r="B146" s="190">
        <v>20912</v>
      </c>
      <c r="C146" s="191">
        <v>42065</v>
      </c>
      <c r="D146" s="192">
        <v>160156</v>
      </c>
      <c r="E146" s="193">
        <f t="shared" si="7"/>
        <v>3.8073457743967669</v>
      </c>
      <c r="F146" s="86"/>
      <c r="G146" s="117"/>
      <c r="H146">
        <v>143</v>
      </c>
      <c r="I146">
        <v>103</v>
      </c>
      <c r="J146" s="190">
        <v>20912</v>
      </c>
      <c r="K146" s="191">
        <v>42065</v>
      </c>
      <c r="L146" s="124">
        <v>5.4285699999999997</v>
      </c>
      <c r="M146" s="4">
        <f t="shared" si="6"/>
        <v>7748.8178286362709</v>
      </c>
    </row>
    <row r="147" spans="1:16" x14ac:dyDescent="0.2">
      <c r="A147" t="s">
        <v>1118</v>
      </c>
      <c r="B147" s="190">
        <v>20884</v>
      </c>
      <c r="C147" s="191">
        <v>123818</v>
      </c>
      <c r="D147" s="192">
        <v>308975</v>
      </c>
      <c r="E147" s="193">
        <f t="shared" si="7"/>
        <v>2.4953964690109678</v>
      </c>
      <c r="F147" s="86"/>
      <c r="G147" s="86"/>
      <c r="H147">
        <v>144</v>
      </c>
      <c r="I147">
        <v>104</v>
      </c>
      <c r="J147" s="190">
        <v>20884</v>
      </c>
      <c r="K147" s="191">
        <v>123818</v>
      </c>
      <c r="L147" s="124">
        <v>5.7428600000000003</v>
      </c>
      <c r="M147" s="4">
        <f t="shared" si="6"/>
        <v>21560.337532170382</v>
      </c>
    </row>
    <row r="148" spans="1:16" x14ac:dyDescent="0.2">
      <c r="A148" t="s">
        <v>1137</v>
      </c>
      <c r="B148" s="190">
        <v>20821</v>
      </c>
      <c r="C148" s="191">
        <v>107436</v>
      </c>
      <c r="D148" s="192">
        <v>243373</v>
      </c>
      <c r="E148" s="193">
        <f t="shared" si="7"/>
        <v>2.2652835176291002</v>
      </c>
      <c r="F148" s="87" t="s">
        <v>1023</v>
      </c>
      <c r="G148" s="87">
        <f>AVERAGE(E43:E151)</f>
        <v>4.4596475115983534</v>
      </c>
      <c r="H148">
        <v>145</v>
      </c>
      <c r="I148">
        <v>105</v>
      </c>
      <c r="J148" s="190">
        <v>20821</v>
      </c>
      <c r="K148" s="191">
        <v>107436</v>
      </c>
      <c r="L148" s="124">
        <v>10.228580000000001</v>
      </c>
      <c r="M148" s="4">
        <f t="shared" si="6"/>
        <v>10503.510751247974</v>
      </c>
      <c r="N148" s="87" t="s">
        <v>1023</v>
      </c>
      <c r="O148" s="139">
        <f>AVERAGE(M44:M151)</f>
        <v>15507.318573292434</v>
      </c>
    </row>
    <row r="149" spans="1:16" x14ac:dyDescent="0.2">
      <c r="A149" t="s">
        <v>1324</v>
      </c>
      <c r="B149" s="190">
        <v>20480</v>
      </c>
      <c r="C149" s="191">
        <v>107192</v>
      </c>
      <c r="D149" s="192">
        <v>284674</v>
      </c>
      <c r="E149" s="193">
        <f t="shared" si="7"/>
        <v>2.6557392342712141</v>
      </c>
      <c r="F149" s="87" t="s">
        <v>1024</v>
      </c>
      <c r="G149" s="57">
        <f>MEDIAN(E43:E151)</f>
        <v>3.7773806710775046</v>
      </c>
      <c r="H149">
        <v>146</v>
      </c>
      <c r="I149">
        <v>106</v>
      </c>
      <c r="J149" s="190">
        <v>20480</v>
      </c>
      <c r="K149" s="191">
        <v>107192</v>
      </c>
      <c r="L149" s="124">
        <v>6.625</v>
      </c>
      <c r="M149" s="4">
        <f t="shared" si="6"/>
        <v>16179.924528301886</v>
      </c>
      <c r="N149" s="87" t="s">
        <v>1024</v>
      </c>
      <c r="O149" s="4">
        <f>MEDIAN(M44:M151)</f>
        <v>15285.871735548462</v>
      </c>
    </row>
    <row r="150" spans="1:16" x14ac:dyDescent="0.2">
      <c r="A150" t="s">
        <v>125</v>
      </c>
      <c r="B150" s="190">
        <v>20453</v>
      </c>
      <c r="C150" s="191">
        <v>132821</v>
      </c>
      <c r="D150" s="192">
        <v>466259</v>
      </c>
      <c r="E150" s="193">
        <f t="shared" si="7"/>
        <v>3.5104313323947269</v>
      </c>
      <c r="F150" s="87" t="s">
        <v>1025</v>
      </c>
      <c r="G150" s="57">
        <f>MIN(E43:E151)</f>
        <v>1.3628475466552186</v>
      </c>
      <c r="H150">
        <v>147</v>
      </c>
      <c r="I150">
        <v>107</v>
      </c>
      <c r="J150" s="190">
        <v>20453</v>
      </c>
      <c r="K150" s="191">
        <v>132821</v>
      </c>
      <c r="L150" s="124">
        <v>9.8857199999999992</v>
      </c>
      <c r="N150" s="87" t="s">
        <v>1025</v>
      </c>
      <c r="O150" s="4">
        <f>MIN(M44:M151)</f>
        <v>2423.8888888888887</v>
      </c>
    </row>
    <row r="151" spans="1:16" x14ac:dyDescent="0.2">
      <c r="A151" t="s">
        <v>1088</v>
      </c>
      <c r="B151" s="190">
        <v>20359</v>
      </c>
      <c r="C151" s="191">
        <v>33856</v>
      </c>
      <c r="D151" s="192">
        <v>127887</v>
      </c>
      <c r="E151" s="193">
        <f t="shared" si="7"/>
        <v>3.7773806710775046</v>
      </c>
      <c r="F151" s="88" t="s">
        <v>1026</v>
      </c>
      <c r="G151" s="76">
        <f>MAX(E43:E151)</f>
        <v>23.221636488654596</v>
      </c>
      <c r="H151">
        <v>148</v>
      </c>
      <c r="I151">
        <v>108</v>
      </c>
      <c r="J151" s="190">
        <v>20359</v>
      </c>
      <c r="K151" s="191">
        <v>33856</v>
      </c>
      <c r="L151" s="124">
        <v>4.1142799999999999</v>
      </c>
      <c r="M151" s="4">
        <f t="shared" ref="M151:M172" si="8">K151/L151</f>
        <v>8228.9003179171086</v>
      </c>
      <c r="N151" s="88" t="s">
        <v>1026</v>
      </c>
      <c r="O151" s="75">
        <f>MAX(M44:M151)</f>
        <v>47878.45303867403</v>
      </c>
    </row>
    <row r="152" spans="1:16" x14ac:dyDescent="0.2">
      <c r="A152" t="s">
        <v>337</v>
      </c>
      <c r="B152" s="190">
        <v>19767</v>
      </c>
      <c r="C152" s="191">
        <v>54804</v>
      </c>
      <c r="D152" s="192">
        <v>355157</v>
      </c>
      <c r="E152" s="193">
        <f t="shared" si="7"/>
        <v>6.4804941245164587</v>
      </c>
      <c r="F152" s="86"/>
      <c r="G152" s="86"/>
      <c r="H152">
        <v>149</v>
      </c>
      <c r="I152">
        <v>1</v>
      </c>
      <c r="J152" s="190">
        <v>19767</v>
      </c>
      <c r="K152" s="191">
        <v>54804</v>
      </c>
      <c r="L152" s="124">
        <v>6.5066600000000001</v>
      </c>
      <c r="M152" s="4">
        <f t="shared" si="8"/>
        <v>8422.7545315107909</v>
      </c>
    </row>
    <row r="153" spans="1:16" x14ac:dyDescent="0.2">
      <c r="A153" t="s">
        <v>1159</v>
      </c>
      <c r="B153" s="216">
        <v>19646</v>
      </c>
      <c r="C153" s="213">
        <v>29076</v>
      </c>
      <c r="D153" s="214">
        <v>176797</v>
      </c>
      <c r="E153" s="215">
        <f t="shared" si="7"/>
        <v>6.0805131379832167</v>
      </c>
      <c r="F153" s="86"/>
      <c r="G153" s="86"/>
      <c r="H153">
        <v>150</v>
      </c>
      <c r="I153">
        <v>2</v>
      </c>
      <c r="J153" s="216">
        <v>19646</v>
      </c>
      <c r="K153" s="213">
        <v>29076</v>
      </c>
      <c r="L153" s="124">
        <v>4.5142799999999994</v>
      </c>
      <c r="M153" s="4">
        <f t="shared" si="8"/>
        <v>6440.894228980038</v>
      </c>
    </row>
    <row r="154" spans="1:16" x14ac:dyDescent="0.2">
      <c r="A154" t="s">
        <v>1190</v>
      </c>
      <c r="B154" s="216">
        <v>19418</v>
      </c>
      <c r="C154" s="213">
        <v>167006</v>
      </c>
      <c r="D154" s="214">
        <v>844923</v>
      </c>
      <c r="E154" s="215">
        <f t="shared" si="7"/>
        <v>5.0592373926685266</v>
      </c>
      <c r="F154" s="86"/>
      <c r="G154" s="86"/>
      <c r="H154">
        <v>151</v>
      </c>
      <c r="I154">
        <v>3</v>
      </c>
      <c r="J154" s="216">
        <v>19418</v>
      </c>
      <c r="K154" s="213">
        <v>167006</v>
      </c>
      <c r="L154" s="124">
        <v>11.578950000000001</v>
      </c>
      <c r="M154" s="4">
        <f t="shared" si="8"/>
        <v>14423.242176535869</v>
      </c>
    </row>
    <row r="155" spans="1:16" x14ac:dyDescent="0.2">
      <c r="A155" t="s">
        <v>1260</v>
      </c>
      <c r="B155" s="216">
        <v>19292</v>
      </c>
      <c r="C155" s="213">
        <v>86347</v>
      </c>
      <c r="D155" s="214">
        <v>250336</v>
      </c>
      <c r="E155" s="215">
        <f t="shared" si="7"/>
        <v>2.8991858431676838</v>
      </c>
      <c r="F155" s="86"/>
      <c r="G155" s="86"/>
      <c r="H155">
        <v>152</v>
      </c>
      <c r="I155">
        <v>4</v>
      </c>
      <c r="J155" s="216">
        <v>19292</v>
      </c>
      <c r="K155" s="213">
        <v>86347</v>
      </c>
      <c r="L155" s="124">
        <v>3.7</v>
      </c>
      <c r="M155" s="4">
        <f t="shared" si="8"/>
        <v>23337.027027027027</v>
      </c>
    </row>
    <row r="156" spans="1:16" x14ac:dyDescent="0.2">
      <c r="A156" t="s">
        <v>1412</v>
      </c>
      <c r="B156" s="216">
        <v>19229</v>
      </c>
      <c r="C156" s="213">
        <v>324668</v>
      </c>
      <c r="D156" s="214">
        <v>1133568</v>
      </c>
      <c r="E156" s="215">
        <f t="shared" si="7"/>
        <v>3.4914682075227619</v>
      </c>
      <c r="F156" s="86"/>
      <c r="G156" s="86"/>
      <c r="H156">
        <v>153</v>
      </c>
      <c r="I156">
        <v>5</v>
      </c>
      <c r="J156" s="216">
        <v>19229</v>
      </c>
      <c r="K156" s="213">
        <v>324668</v>
      </c>
      <c r="L156" s="124">
        <v>20.625</v>
      </c>
      <c r="M156" s="4">
        <f t="shared" si="8"/>
        <v>15741.478787878788</v>
      </c>
      <c r="N156" s="52"/>
      <c r="O156" s="140"/>
      <c r="P156" s="57"/>
    </row>
    <row r="157" spans="1:16" x14ac:dyDescent="0.2">
      <c r="A157" t="s">
        <v>1122</v>
      </c>
      <c r="B157" s="216">
        <v>19016</v>
      </c>
      <c r="C157" s="213">
        <v>46178</v>
      </c>
      <c r="D157" s="214">
        <v>371363</v>
      </c>
      <c r="E157" s="215">
        <f t="shared" si="7"/>
        <v>8.0419896920611542</v>
      </c>
      <c r="F157" s="86"/>
      <c r="G157" s="86"/>
      <c r="H157">
        <v>154</v>
      </c>
      <c r="I157">
        <v>6</v>
      </c>
      <c r="J157" s="216">
        <v>19016</v>
      </c>
      <c r="K157" s="213">
        <v>46178</v>
      </c>
      <c r="L157" s="124">
        <v>7.2571399999999997</v>
      </c>
      <c r="M157" s="4">
        <f t="shared" si="8"/>
        <v>6363.112741382969</v>
      </c>
    </row>
    <row r="158" spans="1:16" x14ac:dyDescent="0.2">
      <c r="A158" t="s">
        <v>1273</v>
      </c>
      <c r="B158" s="216">
        <v>19008</v>
      </c>
      <c r="C158" s="213">
        <v>18657</v>
      </c>
      <c r="D158" s="214">
        <v>124672</v>
      </c>
      <c r="E158" s="215">
        <f t="shared" si="7"/>
        <v>6.6823176287720427</v>
      </c>
      <c r="F158" s="86"/>
      <c r="G158" s="86"/>
      <c r="H158">
        <v>155</v>
      </c>
      <c r="I158">
        <v>7</v>
      </c>
      <c r="J158" s="216">
        <v>19008</v>
      </c>
      <c r="K158" s="213">
        <v>18657</v>
      </c>
      <c r="L158" s="124">
        <v>4.0857100000000006</v>
      </c>
      <c r="M158" s="4">
        <f t="shared" si="8"/>
        <v>4566.4033913322282</v>
      </c>
    </row>
    <row r="159" spans="1:16" x14ac:dyDescent="0.2">
      <c r="A159" t="s">
        <v>1306</v>
      </c>
      <c r="B159" s="216">
        <v>18925</v>
      </c>
      <c r="C159" s="213">
        <v>84457</v>
      </c>
      <c r="D159" s="214">
        <v>493914</v>
      </c>
      <c r="E159" s="215">
        <f t="shared" si="7"/>
        <v>5.8481120570231004</v>
      </c>
      <c r="F159" s="86"/>
      <c r="G159" s="86"/>
      <c r="H159">
        <v>156</v>
      </c>
      <c r="I159">
        <v>8</v>
      </c>
      <c r="J159" s="216">
        <v>18925</v>
      </c>
      <c r="K159" s="213">
        <v>84457</v>
      </c>
      <c r="L159" s="124">
        <v>6.7714300000000005</v>
      </c>
      <c r="M159" s="4">
        <f t="shared" si="8"/>
        <v>12472.550111276347</v>
      </c>
    </row>
    <row r="160" spans="1:16" x14ac:dyDescent="0.2">
      <c r="A160" t="s">
        <v>1402</v>
      </c>
      <c r="B160" s="216">
        <v>18909</v>
      </c>
      <c r="C160" s="213">
        <v>151854</v>
      </c>
      <c r="D160" s="214">
        <v>618423</v>
      </c>
      <c r="E160" s="215">
        <f t="shared" si="7"/>
        <v>4.0724840965664386</v>
      </c>
      <c r="F160" s="86"/>
      <c r="G160" s="86"/>
      <c r="H160">
        <v>157</v>
      </c>
      <c r="I160">
        <v>9</v>
      </c>
      <c r="J160" s="216">
        <v>18909</v>
      </c>
      <c r="K160" s="213">
        <v>151854</v>
      </c>
      <c r="L160" s="124">
        <v>11.02857</v>
      </c>
      <c r="M160" s="4">
        <f t="shared" si="8"/>
        <v>13769.146861288453</v>
      </c>
    </row>
    <row r="161" spans="1:16" x14ac:dyDescent="0.2">
      <c r="A161" t="s">
        <v>1253</v>
      </c>
      <c r="B161" s="216">
        <v>18868</v>
      </c>
      <c r="C161" s="213">
        <v>113048</v>
      </c>
      <c r="D161" s="214">
        <v>162268</v>
      </c>
      <c r="E161" s="215">
        <f t="shared" si="7"/>
        <v>1.4353902766966244</v>
      </c>
      <c r="F161" s="86"/>
      <c r="G161" s="86"/>
      <c r="H161">
        <v>158</v>
      </c>
      <c r="I161">
        <v>10</v>
      </c>
      <c r="J161" s="216">
        <v>18868</v>
      </c>
      <c r="K161" s="213">
        <v>113048</v>
      </c>
      <c r="L161" s="124">
        <v>4.1749999999999998</v>
      </c>
      <c r="M161" s="4">
        <f t="shared" si="8"/>
        <v>27077.365269461079</v>
      </c>
    </row>
    <row r="162" spans="1:16" x14ac:dyDescent="0.2">
      <c r="A162" t="s">
        <v>1308</v>
      </c>
      <c r="B162" s="216">
        <v>18781</v>
      </c>
      <c r="C162" s="213">
        <v>104893</v>
      </c>
      <c r="D162" s="214">
        <v>398175</v>
      </c>
      <c r="E162" s="215">
        <f t="shared" si="7"/>
        <v>3.7960111732908772</v>
      </c>
      <c r="F162" s="86"/>
      <c r="G162" s="34"/>
      <c r="H162">
        <v>159</v>
      </c>
      <c r="I162">
        <v>11</v>
      </c>
      <c r="J162" s="216">
        <v>18781</v>
      </c>
      <c r="K162" s="213">
        <v>104893</v>
      </c>
      <c r="L162" s="124">
        <v>6.5750000000000002</v>
      </c>
      <c r="M162" s="4">
        <f t="shared" si="8"/>
        <v>15953.307984790874</v>
      </c>
      <c r="N162" s="52"/>
      <c r="O162" s="140"/>
      <c r="P162" s="57"/>
    </row>
    <row r="163" spans="1:16" x14ac:dyDescent="0.2">
      <c r="A163" t="s">
        <v>1164</v>
      </c>
      <c r="B163" s="216">
        <v>18419</v>
      </c>
      <c r="C163" s="213">
        <v>54237</v>
      </c>
      <c r="D163" s="214">
        <v>443296</v>
      </c>
      <c r="E163" s="215">
        <f t="shared" si="7"/>
        <v>8.1733134207275473</v>
      </c>
      <c r="F163" s="86"/>
      <c r="G163" s="86"/>
      <c r="H163">
        <v>160</v>
      </c>
      <c r="I163">
        <v>12</v>
      </c>
      <c r="J163" s="216">
        <v>18419</v>
      </c>
      <c r="K163" s="213">
        <v>54237</v>
      </c>
      <c r="L163" s="124">
        <v>5.85</v>
      </c>
      <c r="M163" s="4">
        <f t="shared" si="8"/>
        <v>9271.2820512820526</v>
      </c>
    </row>
    <row r="164" spans="1:16" x14ac:dyDescent="0.2">
      <c r="A164" t="s">
        <v>1207</v>
      </c>
      <c r="B164" s="216">
        <v>18363</v>
      </c>
      <c r="C164" s="213">
        <v>115002</v>
      </c>
      <c r="D164" s="214">
        <v>275429</v>
      </c>
      <c r="E164" s="215">
        <f t="shared" si="7"/>
        <v>2.3949931305542513</v>
      </c>
      <c r="F164" s="86"/>
      <c r="G164" s="86"/>
      <c r="H164">
        <v>161</v>
      </c>
      <c r="I164">
        <v>13</v>
      </c>
      <c r="J164" s="216">
        <v>18363</v>
      </c>
      <c r="K164" s="213">
        <v>115002</v>
      </c>
      <c r="L164" s="124">
        <v>6.2857199999999995</v>
      </c>
      <c r="M164" s="4">
        <f t="shared" si="8"/>
        <v>18295.756094767188</v>
      </c>
    </row>
    <row r="165" spans="1:16" x14ac:dyDescent="0.2">
      <c r="A165" t="s">
        <v>1092</v>
      </c>
      <c r="B165" s="216">
        <v>18316</v>
      </c>
      <c r="C165" s="213">
        <v>170564</v>
      </c>
      <c r="D165" s="214">
        <v>425361</v>
      </c>
      <c r="E165" s="215">
        <f t="shared" si="7"/>
        <v>2.4938498159048801</v>
      </c>
      <c r="F165" s="86"/>
      <c r="G165" s="34"/>
      <c r="H165">
        <v>162</v>
      </c>
      <c r="I165">
        <v>14</v>
      </c>
      <c r="J165" s="216">
        <v>18316</v>
      </c>
      <c r="K165" s="213">
        <v>170564</v>
      </c>
      <c r="L165" s="124">
        <v>9.68</v>
      </c>
      <c r="M165" s="4">
        <f t="shared" si="8"/>
        <v>17620.247933884297</v>
      </c>
    </row>
    <row r="166" spans="1:16" x14ac:dyDescent="0.2">
      <c r="A166" t="s">
        <v>338</v>
      </c>
      <c r="B166" s="216">
        <v>18267</v>
      </c>
      <c r="C166" s="213">
        <v>63822</v>
      </c>
      <c r="D166" s="214">
        <v>373141</v>
      </c>
      <c r="E166" s="215">
        <f t="shared" si="7"/>
        <v>5.8465889505186297</v>
      </c>
      <c r="F166" s="86"/>
      <c r="G166" s="86"/>
      <c r="H166">
        <v>163</v>
      </c>
      <c r="I166">
        <v>15</v>
      </c>
      <c r="J166" s="216">
        <v>18267</v>
      </c>
      <c r="K166" s="213">
        <v>63822</v>
      </c>
      <c r="L166" s="124">
        <v>6.75</v>
      </c>
      <c r="M166" s="4">
        <f t="shared" si="8"/>
        <v>9455.1111111111113</v>
      </c>
    </row>
    <row r="167" spans="1:16" x14ac:dyDescent="0.2">
      <c r="A167" t="s">
        <v>1257</v>
      </c>
      <c r="B167" s="216">
        <v>18242</v>
      </c>
      <c r="C167" s="213">
        <v>47976</v>
      </c>
      <c r="D167" s="214">
        <v>262469</v>
      </c>
      <c r="E167" s="215">
        <f t="shared" si="7"/>
        <v>5.4708395864598964</v>
      </c>
      <c r="F167" s="86"/>
      <c r="G167" s="34"/>
      <c r="H167">
        <v>164</v>
      </c>
      <c r="I167">
        <v>16</v>
      </c>
      <c r="J167" s="216">
        <v>18242</v>
      </c>
      <c r="K167" s="213">
        <v>47976</v>
      </c>
      <c r="L167" s="124">
        <v>9.2857099999999999</v>
      </c>
      <c r="M167" s="4">
        <f t="shared" si="8"/>
        <v>5166.6485384531716</v>
      </c>
    </row>
    <row r="168" spans="1:16" x14ac:dyDescent="0.2">
      <c r="A168" t="s">
        <v>1244</v>
      </c>
      <c r="B168" s="226">
        <v>17885</v>
      </c>
      <c r="C168" s="227">
        <v>14543</v>
      </c>
      <c r="D168" s="228">
        <v>94993</v>
      </c>
      <c r="E168" s="229">
        <f t="shared" si="7"/>
        <v>6.531871003231795</v>
      </c>
      <c r="F168" s="86"/>
      <c r="G168" s="86"/>
      <c r="H168">
        <v>165</v>
      </c>
      <c r="I168">
        <v>17</v>
      </c>
      <c r="J168" s="226">
        <v>17885</v>
      </c>
      <c r="K168" s="227">
        <v>14543</v>
      </c>
      <c r="L168" s="124">
        <v>3.3142899999999997</v>
      </c>
      <c r="M168" s="4">
        <f t="shared" si="8"/>
        <v>4387.9684638338831</v>
      </c>
    </row>
    <row r="169" spans="1:16" x14ac:dyDescent="0.2">
      <c r="A169" t="s">
        <v>1127</v>
      </c>
      <c r="B169" s="226">
        <v>17771</v>
      </c>
      <c r="C169" s="227">
        <v>66155</v>
      </c>
      <c r="D169" s="228">
        <v>347760</v>
      </c>
      <c r="E169" s="229">
        <f t="shared" si="7"/>
        <v>5.2567455218804326</v>
      </c>
      <c r="F169" s="86"/>
      <c r="G169" s="86"/>
      <c r="H169">
        <v>166</v>
      </c>
      <c r="I169">
        <v>18</v>
      </c>
      <c r="J169" s="226">
        <v>17771</v>
      </c>
      <c r="K169" s="227">
        <v>66155</v>
      </c>
      <c r="L169" s="124">
        <v>11.228569999999999</v>
      </c>
      <c r="M169" s="4">
        <f t="shared" si="8"/>
        <v>5891.6674162426743</v>
      </c>
      <c r="P169" s="57"/>
    </row>
    <row r="170" spans="1:16" x14ac:dyDescent="0.2">
      <c r="A170" t="s">
        <v>1171</v>
      </c>
      <c r="B170" s="226">
        <v>17581</v>
      </c>
      <c r="C170" s="227">
        <v>178999</v>
      </c>
      <c r="D170" s="228">
        <v>321402</v>
      </c>
      <c r="E170" s="229">
        <f t="shared" si="7"/>
        <v>1.7955519304577121</v>
      </c>
      <c r="F170" s="86"/>
      <c r="G170" s="86"/>
      <c r="H170">
        <v>167</v>
      </c>
      <c r="I170">
        <v>19</v>
      </c>
      <c r="J170" s="226">
        <v>17581</v>
      </c>
      <c r="K170" s="227">
        <v>178999</v>
      </c>
      <c r="L170" s="124">
        <v>7.4</v>
      </c>
      <c r="M170" s="4">
        <f t="shared" si="8"/>
        <v>24189.054054054053</v>
      </c>
    </row>
    <row r="171" spans="1:16" x14ac:dyDescent="0.2">
      <c r="A171" t="s">
        <v>1125</v>
      </c>
      <c r="B171" s="226">
        <v>17491</v>
      </c>
      <c r="C171" s="227">
        <v>70114</v>
      </c>
      <c r="D171" s="228">
        <v>260945</v>
      </c>
      <c r="E171" s="229">
        <f t="shared" si="7"/>
        <v>3.7217246199047267</v>
      </c>
      <c r="F171" s="86"/>
      <c r="G171" s="117"/>
      <c r="H171">
        <v>168</v>
      </c>
      <c r="I171">
        <v>20</v>
      </c>
      <c r="J171" s="226">
        <v>17491</v>
      </c>
      <c r="K171" s="227">
        <v>70114</v>
      </c>
      <c r="L171" s="124">
        <v>5.2</v>
      </c>
      <c r="M171" s="4">
        <f t="shared" si="8"/>
        <v>13483.461538461537</v>
      </c>
    </row>
    <row r="172" spans="1:16" x14ac:dyDescent="0.2">
      <c r="A172" t="s">
        <v>339</v>
      </c>
      <c r="B172" s="226">
        <v>17419</v>
      </c>
      <c r="C172" s="227">
        <v>41992</v>
      </c>
      <c r="D172" s="228">
        <v>218384</v>
      </c>
      <c r="E172" s="229">
        <f t="shared" si="7"/>
        <v>5.2006096399314155</v>
      </c>
      <c r="F172" s="86"/>
      <c r="G172" s="34"/>
      <c r="H172">
        <v>169</v>
      </c>
      <c r="I172">
        <v>21</v>
      </c>
      <c r="J172" s="226">
        <v>17419</v>
      </c>
      <c r="K172" s="227">
        <v>41992</v>
      </c>
      <c r="L172" s="124">
        <v>4.1428500000000001</v>
      </c>
      <c r="M172" s="4">
        <f t="shared" si="8"/>
        <v>10136.0174758922</v>
      </c>
    </row>
    <row r="173" spans="1:16" x14ac:dyDescent="0.2">
      <c r="A173" t="s">
        <v>1428</v>
      </c>
      <c r="B173" s="226">
        <v>17349</v>
      </c>
      <c r="C173" s="227">
        <v>202674</v>
      </c>
      <c r="D173" s="228">
        <v>919926</v>
      </c>
      <c r="E173" s="229">
        <f t="shared" si="7"/>
        <v>4.5389443145149357</v>
      </c>
      <c r="F173" s="86"/>
      <c r="G173" s="86"/>
      <c r="H173">
        <v>170</v>
      </c>
      <c r="I173">
        <v>22</v>
      </c>
      <c r="J173" s="226">
        <v>17349</v>
      </c>
      <c r="K173" s="227">
        <v>202674</v>
      </c>
      <c r="L173" s="124">
        <v>12.6</v>
      </c>
    </row>
    <row r="174" spans="1:16" x14ac:dyDescent="0.2">
      <c r="A174" t="s">
        <v>1218</v>
      </c>
      <c r="B174" s="226">
        <v>17262</v>
      </c>
      <c r="C174" s="227">
        <v>76726</v>
      </c>
      <c r="D174" s="228">
        <v>158182</v>
      </c>
      <c r="E174" s="229">
        <f t="shared" si="7"/>
        <v>2.0616479420274745</v>
      </c>
      <c r="F174" s="138"/>
      <c r="G174" s="138"/>
      <c r="H174">
        <v>171</v>
      </c>
      <c r="I174">
        <v>23</v>
      </c>
      <c r="J174" s="226">
        <v>17262</v>
      </c>
      <c r="K174" s="227">
        <v>76726</v>
      </c>
      <c r="L174" s="124">
        <v>4.0857200000000002</v>
      </c>
      <c r="M174" s="4">
        <f t="shared" ref="M174:M184" si="9">K174/L174</f>
        <v>18779.064644664832</v>
      </c>
      <c r="O174" s="139"/>
    </row>
    <row r="175" spans="1:16" x14ac:dyDescent="0.2">
      <c r="A175" t="s">
        <v>1346</v>
      </c>
      <c r="B175" s="156">
        <v>19762</v>
      </c>
      <c r="C175" s="156">
        <v>175572</v>
      </c>
      <c r="D175" s="196">
        <v>360836</v>
      </c>
      <c r="E175" s="197">
        <f t="shared" si="7"/>
        <v>2.0552024240767319</v>
      </c>
      <c r="F175" s="86"/>
      <c r="G175" s="86"/>
      <c r="H175">
        <v>172</v>
      </c>
      <c r="I175">
        <v>24</v>
      </c>
      <c r="J175" s="156">
        <v>19762</v>
      </c>
      <c r="K175" s="156">
        <v>175572</v>
      </c>
      <c r="L175" s="124">
        <v>8.7000000000000011</v>
      </c>
      <c r="M175" s="4">
        <f t="shared" si="9"/>
        <v>20180.689655172413</v>
      </c>
    </row>
    <row r="176" spans="1:16" x14ac:dyDescent="0.2">
      <c r="A176" t="s">
        <v>1392</v>
      </c>
      <c r="B176" s="155">
        <v>17144</v>
      </c>
      <c r="C176" s="149">
        <v>23057</v>
      </c>
      <c r="D176" s="68">
        <v>204937.25</v>
      </c>
      <c r="E176" s="194">
        <f t="shared" si="7"/>
        <v>8.8882877217330964</v>
      </c>
      <c r="F176" s="86"/>
      <c r="G176" s="86"/>
      <c r="H176">
        <v>173</v>
      </c>
      <c r="I176">
        <v>25</v>
      </c>
      <c r="J176" s="155">
        <v>17144</v>
      </c>
      <c r="K176" s="149">
        <v>23057</v>
      </c>
      <c r="L176" s="124">
        <v>5.4285699999999997</v>
      </c>
      <c r="M176" s="4">
        <f t="shared" si="9"/>
        <v>4247.3432229850587</v>
      </c>
    </row>
    <row r="177" spans="1:16" x14ac:dyDescent="0.2">
      <c r="A177" t="s">
        <v>960</v>
      </c>
      <c r="B177" s="155">
        <v>17121</v>
      </c>
      <c r="C177" s="149">
        <v>110945</v>
      </c>
      <c r="D177" s="68">
        <v>260060</v>
      </c>
      <c r="E177" s="194">
        <f t="shared" si="7"/>
        <v>2.3440443462977152</v>
      </c>
      <c r="F177" s="86"/>
      <c r="G177" s="86"/>
      <c r="H177">
        <v>174</v>
      </c>
      <c r="I177">
        <v>26</v>
      </c>
      <c r="J177" s="155">
        <v>17121</v>
      </c>
      <c r="K177" s="149">
        <v>110945</v>
      </c>
      <c r="L177" s="124">
        <v>5.2750000000000004</v>
      </c>
      <c r="M177" s="4">
        <f t="shared" si="9"/>
        <v>21032.227488151657</v>
      </c>
    </row>
    <row r="178" spans="1:16" x14ac:dyDescent="0.2">
      <c r="A178" t="s">
        <v>1365</v>
      </c>
      <c r="B178" s="155">
        <v>17024</v>
      </c>
      <c r="C178" s="149">
        <v>77339</v>
      </c>
      <c r="D178" s="68">
        <v>235236</v>
      </c>
      <c r="E178" s="194">
        <f t="shared" si="7"/>
        <v>3.0416219501157244</v>
      </c>
      <c r="F178" s="86"/>
      <c r="G178" s="86"/>
      <c r="H178">
        <v>175</v>
      </c>
      <c r="I178">
        <v>27</v>
      </c>
      <c r="J178" s="155">
        <v>17024</v>
      </c>
      <c r="K178" s="149">
        <v>77339</v>
      </c>
      <c r="L178" s="124">
        <v>6.7249999999999996</v>
      </c>
      <c r="M178" s="4">
        <f t="shared" si="9"/>
        <v>11500.223048327138</v>
      </c>
    </row>
    <row r="179" spans="1:16" x14ac:dyDescent="0.2">
      <c r="A179" t="s">
        <v>1234</v>
      </c>
      <c r="B179" s="155">
        <v>16930</v>
      </c>
      <c r="C179" s="149">
        <v>51512</v>
      </c>
      <c r="D179" s="68">
        <v>196176</v>
      </c>
      <c r="E179" s="194">
        <f t="shared" si="7"/>
        <v>3.8083553346792982</v>
      </c>
      <c r="F179" s="86"/>
      <c r="G179" s="86"/>
      <c r="H179">
        <v>176</v>
      </c>
      <c r="I179">
        <v>28</v>
      </c>
      <c r="J179" s="155">
        <v>16930</v>
      </c>
      <c r="K179" s="149">
        <v>51512</v>
      </c>
      <c r="L179" s="124">
        <v>5.7714299999999996</v>
      </c>
      <c r="M179" s="4">
        <f t="shared" si="9"/>
        <v>8925.3443254098202</v>
      </c>
    </row>
    <row r="180" spans="1:16" x14ac:dyDescent="0.2">
      <c r="A180" t="s">
        <v>1213</v>
      </c>
      <c r="B180" s="155">
        <v>16670</v>
      </c>
      <c r="C180" s="149">
        <v>95205</v>
      </c>
      <c r="D180" s="68">
        <v>255296</v>
      </c>
      <c r="E180" s="194">
        <f t="shared" si="7"/>
        <v>2.6815398350926949</v>
      </c>
      <c r="F180" s="86"/>
      <c r="G180" s="86"/>
      <c r="H180">
        <v>177</v>
      </c>
      <c r="I180">
        <v>29</v>
      </c>
      <c r="J180" s="155">
        <v>16670</v>
      </c>
      <c r="K180" s="149">
        <v>95205</v>
      </c>
      <c r="L180" s="124">
        <v>4.9249999999999998</v>
      </c>
      <c r="M180" s="4">
        <f t="shared" si="9"/>
        <v>19330.964467005077</v>
      </c>
    </row>
    <row r="181" spans="1:16" x14ac:dyDescent="0.2">
      <c r="A181" t="s">
        <v>1180</v>
      </c>
      <c r="B181" s="155">
        <v>16608</v>
      </c>
      <c r="C181" s="149">
        <v>62680</v>
      </c>
      <c r="D181" s="68">
        <v>137360</v>
      </c>
      <c r="E181" s="194">
        <f t="shared" si="7"/>
        <v>2.1914486279514995</v>
      </c>
      <c r="F181" s="86"/>
      <c r="G181" s="86"/>
      <c r="H181">
        <v>178</v>
      </c>
      <c r="I181">
        <v>30</v>
      </c>
      <c r="J181" s="155">
        <v>16608</v>
      </c>
      <c r="K181" s="149">
        <v>62680</v>
      </c>
      <c r="L181" s="124">
        <v>3.0857099999999997</v>
      </c>
      <c r="M181" s="4">
        <f t="shared" si="9"/>
        <v>20312.991175450708</v>
      </c>
    </row>
    <row r="182" spans="1:16" x14ac:dyDescent="0.2">
      <c r="A182" t="s">
        <v>1081</v>
      </c>
      <c r="B182" s="155">
        <v>16592</v>
      </c>
      <c r="C182" s="149">
        <v>103527</v>
      </c>
      <c r="D182" s="68">
        <v>212380</v>
      </c>
      <c r="E182" s="194">
        <f t="shared" si="7"/>
        <v>2.0514455166285122</v>
      </c>
      <c r="F182" s="86"/>
      <c r="G182" s="86"/>
      <c r="H182">
        <v>179</v>
      </c>
      <c r="I182">
        <v>31</v>
      </c>
      <c r="J182" s="155">
        <v>16592</v>
      </c>
      <c r="K182" s="149">
        <v>103527</v>
      </c>
      <c r="L182" s="124">
        <v>5.6285699999999999</v>
      </c>
      <c r="M182" s="4">
        <f t="shared" si="9"/>
        <v>18393.126495717384</v>
      </c>
    </row>
    <row r="183" spans="1:16" x14ac:dyDescent="0.2">
      <c r="A183" t="s">
        <v>1283</v>
      </c>
      <c r="B183" s="155">
        <v>16548</v>
      </c>
      <c r="C183" s="149">
        <v>15808</v>
      </c>
      <c r="D183" s="68">
        <v>205233</v>
      </c>
      <c r="E183" s="194">
        <f t="shared" si="7"/>
        <v>12.982856781376519</v>
      </c>
      <c r="F183" s="86"/>
      <c r="G183" s="117"/>
      <c r="H183">
        <v>180</v>
      </c>
      <c r="I183">
        <v>32</v>
      </c>
      <c r="J183" s="155">
        <v>16548</v>
      </c>
      <c r="K183" s="149">
        <v>15808</v>
      </c>
      <c r="L183" s="124">
        <v>3.9733399999999999</v>
      </c>
      <c r="M183" s="4">
        <f t="shared" si="9"/>
        <v>3978.5168145691032</v>
      </c>
    </row>
    <row r="184" spans="1:16" x14ac:dyDescent="0.2">
      <c r="A184" t="s">
        <v>1284</v>
      </c>
      <c r="B184" s="155">
        <v>16375</v>
      </c>
      <c r="C184" s="149">
        <v>24100</v>
      </c>
      <c r="D184" s="68">
        <v>102005</v>
      </c>
      <c r="E184" s="194">
        <f t="shared" si="7"/>
        <v>4.2325726141078839</v>
      </c>
      <c r="F184" s="86"/>
      <c r="G184" s="86"/>
      <c r="H184">
        <v>181</v>
      </c>
      <c r="I184">
        <v>33</v>
      </c>
      <c r="J184" s="155">
        <v>16375</v>
      </c>
      <c r="K184" s="149">
        <v>24100</v>
      </c>
      <c r="L184" s="124">
        <v>3.3428599999999999</v>
      </c>
      <c r="M184" s="4">
        <f t="shared" si="9"/>
        <v>7209.3955475251732</v>
      </c>
    </row>
    <row r="185" spans="1:16" x14ac:dyDescent="0.2">
      <c r="A185" t="s">
        <v>1427</v>
      </c>
      <c r="B185" s="155">
        <v>15930</v>
      </c>
      <c r="C185" s="149">
        <v>99406</v>
      </c>
      <c r="D185" s="68">
        <v>512295</v>
      </c>
      <c r="E185" s="194">
        <f t="shared" si="7"/>
        <v>5.1535621592258014</v>
      </c>
      <c r="F185" s="86"/>
      <c r="G185" s="86"/>
      <c r="H185">
        <v>182</v>
      </c>
      <c r="I185">
        <v>34</v>
      </c>
      <c r="J185" s="155">
        <v>15930</v>
      </c>
      <c r="K185" s="149">
        <v>99406</v>
      </c>
      <c r="L185" s="124">
        <v>10.074999999999999</v>
      </c>
    </row>
    <row r="186" spans="1:16" x14ac:dyDescent="0.2">
      <c r="A186" t="s">
        <v>1205</v>
      </c>
      <c r="B186" s="155">
        <v>15891</v>
      </c>
      <c r="C186" s="149">
        <v>39235</v>
      </c>
      <c r="D186" s="68">
        <v>195442</v>
      </c>
      <c r="E186" s="194">
        <f t="shared" si="7"/>
        <v>4.9813177010322418</v>
      </c>
      <c r="F186" s="86"/>
      <c r="G186" s="86"/>
      <c r="H186">
        <v>183</v>
      </c>
      <c r="I186">
        <v>35</v>
      </c>
      <c r="J186" s="155">
        <v>15891</v>
      </c>
      <c r="K186" s="149">
        <v>39235</v>
      </c>
      <c r="L186" s="124">
        <v>2.9444400000000002</v>
      </c>
      <c r="M186" s="4">
        <f t="shared" ref="M186:M196" si="10">K186/L186</f>
        <v>13325.114453002947</v>
      </c>
    </row>
    <row r="187" spans="1:16" x14ac:dyDescent="0.2">
      <c r="A187" t="s">
        <v>1274</v>
      </c>
      <c r="B187" s="155">
        <v>15807</v>
      </c>
      <c r="C187" s="149">
        <v>131537</v>
      </c>
      <c r="D187" s="68">
        <v>496212</v>
      </c>
      <c r="E187" s="194">
        <f t="shared" si="7"/>
        <v>3.7724138455339564</v>
      </c>
      <c r="F187" s="86"/>
      <c r="G187" s="117"/>
      <c r="H187">
        <v>184</v>
      </c>
      <c r="I187">
        <v>36</v>
      </c>
      <c r="J187" s="155">
        <v>15807</v>
      </c>
      <c r="K187" s="149">
        <v>131537</v>
      </c>
      <c r="L187" s="124">
        <v>8.36843</v>
      </c>
      <c r="M187" s="4">
        <f t="shared" si="10"/>
        <v>15718.241055968681</v>
      </c>
      <c r="P187" s="57"/>
    </row>
    <row r="188" spans="1:16" x14ac:dyDescent="0.2">
      <c r="A188" t="s">
        <v>1344</v>
      </c>
      <c r="B188" s="155">
        <v>15760</v>
      </c>
      <c r="C188" s="149">
        <v>34874</v>
      </c>
      <c r="D188" s="68">
        <v>181486</v>
      </c>
      <c r="E188" s="194">
        <f t="shared" si="7"/>
        <v>5.204048861616104</v>
      </c>
      <c r="F188" s="86"/>
      <c r="G188" s="86"/>
      <c r="H188">
        <v>185</v>
      </c>
      <c r="I188">
        <v>37</v>
      </c>
      <c r="J188" s="155">
        <v>15760</v>
      </c>
      <c r="K188" s="149">
        <v>34874</v>
      </c>
      <c r="L188" s="124">
        <v>3.75</v>
      </c>
      <c r="M188" s="4">
        <f t="shared" si="10"/>
        <v>9299.7333333333336</v>
      </c>
    </row>
    <row r="189" spans="1:16" x14ac:dyDescent="0.2">
      <c r="A189" t="s">
        <v>1203</v>
      </c>
      <c r="B189" s="170">
        <v>15718</v>
      </c>
      <c r="C189" s="177">
        <v>133590</v>
      </c>
      <c r="D189" s="178">
        <v>183317</v>
      </c>
      <c r="E189" s="194">
        <f t="shared" si="7"/>
        <v>1.3722359458043267</v>
      </c>
      <c r="F189" s="86"/>
      <c r="G189" s="86"/>
      <c r="H189">
        <v>186</v>
      </c>
      <c r="I189">
        <v>38</v>
      </c>
      <c r="J189" s="170">
        <v>15718</v>
      </c>
      <c r="K189" s="177">
        <v>133590</v>
      </c>
      <c r="L189" s="124">
        <v>7.0857100000000006</v>
      </c>
      <c r="M189" s="4">
        <f t="shared" si="10"/>
        <v>18853.438822644446</v>
      </c>
    </row>
    <row r="190" spans="1:16" x14ac:dyDescent="0.2">
      <c r="A190" t="s">
        <v>1108</v>
      </c>
      <c r="B190" s="155">
        <v>15634</v>
      </c>
      <c r="C190" s="149">
        <v>122586</v>
      </c>
      <c r="D190" s="68">
        <v>362975</v>
      </c>
      <c r="E190" s="194">
        <f t="shared" si="7"/>
        <v>2.9609824939226339</v>
      </c>
      <c r="F190" s="86"/>
      <c r="G190" s="86"/>
      <c r="H190">
        <v>187</v>
      </c>
      <c r="I190">
        <v>39</v>
      </c>
      <c r="J190" s="155">
        <v>15634</v>
      </c>
      <c r="K190" s="149">
        <v>122586</v>
      </c>
      <c r="L190" s="124">
        <v>8.5714300000000012</v>
      </c>
      <c r="M190" s="4">
        <f t="shared" si="10"/>
        <v>14301.697616383728</v>
      </c>
    </row>
    <row r="191" spans="1:16" x14ac:dyDescent="0.2">
      <c r="A191" t="s">
        <v>1263</v>
      </c>
      <c r="B191" s="155">
        <v>15477</v>
      </c>
      <c r="C191" s="149">
        <v>55684</v>
      </c>
      <c r="D191" s="68">
        <v>252131</v>
      </c>
      <c r="E191" s="194">
        <f t="shared" si="7"/>
        <v>4.5278895194310751</v>
      </c>
      <c r="F191" s="86"/>
      <c r="G191" s="86"/>
      <c r="H191">
        <v>188</v>
      </c>
      <c r="I191">
        <v>40</v>
      </c>
      <c r="J191" s="155">
        <v>15477</v>
      </c>
      <c r="K191" s="149">
        <v>55684</v>
      </c>
      <c r="L191" s="124">
        <v>4.8</v>
      </c>
      <c r="M191" s="4">
        <f t="shared" si="10"/>
        <v>11600.833333333334</v>
      </c>
      <c r="P191" s="57"/>
    </row>
    <row r="192" spans="1:16" x14ac:dyDescent="0.2">
      <c r="A192" t="s">
        <v>1269</v>
      </c>
      <c r="B192" s="155">
        <v>15469</v>
      </c>
      <c r="C192" s="149">
        <v>88949</v>
      </c>
      <c r="D192" s="68">
        <v>329832</v>
      </c>
      <c r="E192" s="194">
        <f t="shared" si="7"/>
        <v>3.7081023957548709</v>
      </c>
      <c r="F192" s="86"/>
      <c r="G192" s="86"/>
      <c r="H192">
        <v>189</v>
      </c>
      <c r="I192">
        <v>41</v>
      </c>
      <c r="J192" s="155">
        <v>15469</v>
      </c>
      <c r="K192" s="149">
        <v>88949</v>
      </c>
      <c r="L192" s="124">
        <v>6.9444499999999998</v>
      </c>
      <c r="M192" s="4">
        <f t="shared" si="10"/>
        <v>12808.645753083398</v>
      </c>
    </row>
    <row r="193" spans="1:16" x14ac:dyDescent="0.2">
      <c r="A193" t="s">
        <v>1293</v>
      </c>
      <c r="B193" s="155">
        <v>15365</v>
      </c>
      <c r="C193" s="149">
        <v>35500</v>
      </c>
      <c r="D193" s="68">
        <v>131438</v>
      </c>
      <c r="E193" s="194">
        <f t="shared" si="7"/>
        <v>3.7024788732394365</v>
      </c>
      <c r="F193" s="86"/>
      <c r="G193" s="86"/>
      <c r="H193">
        <v>190</v>
      </c>
      <c r="I193">
        <v>42</v>
      </c>
      <c r="J193" s="155">
        <v>15365</v>
      </c>
      <c r="K193" s="149">
        <v>35500</v>
      </c>
      <c r="L193" s="124">
        <v>4.3142899999999997</v>
      </c>
      <c r="M193" s="4">
        <f t="shared" si="10"/>
        <v>8228.4686472165758</v>
      </c>
    </row>
    <row r="194" spans="1:16" x14ac:dyDescent="0.2">
      <c r="A194" t="s">
        <v>1139</v>
      </c>
      <c r="B194" s="155">
        <v>15343</v>
      </c>
      <c r="C194" s="149">
        <v>44607</v>
      </c>
      <c r="D194" s="68">
        <v>309688</v>
      </c>
      <c r="E194" s="194">
        <f t="shared" si="7"/>
        <v>6.9425874862689714</v>
      </c>
      <c r="F194" s="86"/>
      <c r="G194" s="86"/>
      <c r="H194">
        <v>191</v>
      </c>
      <c r="I194">
        <v>43</v>
      </c>
      <c r="J194" s="155">
        <v>15343</v>
      </c>
      <c r="K194" s="149">
        <v>44607</v>
      </c>
      <c r="L194" s="124">
        <v>9.8133300000000006</v>
      </c>
      <c r="M194" s="4">
        <f t="shared" si="10"/>
        <v>4545.5518157445022</v>
      </c>
    </row>
    <row r="195" spans="1:16" x14ac:dyDescent="0.2">
      <c r="A195" t="s">
        <v>1297</v>
      </c>
      <c r="B195" s="155">
        <v>15294</v>
      </c>
      <c r="C195" s="149">
        <v>63845</v>
      </c>
      <c r="D195" s="68">
        <v>154663</v>
      </c>
      <c r="E195" s="194">
        <f t="shared" si="7"/>
        <v>2.4224763098128279</v>
      </c>
      <c r="F195" s="86"/>
      <c r="G195" s="86"/>
      <c r="H195">
        <v>192</v>
      </c>
      <c r="I195">
        <v>44</v>
      </c>
      <c r="J195" s="155">
        <v>15294</v>
      </c>
      <c r="K195" s="149">
        <v>63845</v>
      </c>
      <c r="L195" s="124">
        <v>2.2999999999999998</v>
      </c>
      <c r="M195" s="4">
        <f t="shared" si="10"/>
        <v>27758.695652173916</v>
      </c>
      <c r="O195" s="139"/>
    </row>
    <row r="196" spans="1:16" x14ac:dyDescent="0.2">
      <c r="A196" t="s">
        <v>1216</v>
      </c>
      <c r="B196" s="155">
        <v>15281</v>
      </c>
      <c r="C196" s="149">
        <v>43410</v>
      </c>
      <c r="D196" s="68">
        <v>167698.45000000001</v>
      </c>
      <c r="E196" s="194">
        <f t="shared" ref="E196:E259" si="11">D196/C196</f>
        <v>3.8631294632573141</v>
      </c>
      <c r="F196" s="86"/>
      <c r="G196" s="86"/>
      <c r="H196">
        <v>193</v>
      </c>
      <c r="I196">
        <v>45</v>
      </c>
      <c r="J196" s="155">
        <v>15281</v>
      </c>
      <c r="K196" s="149">
        <v>43410</v>
      </c>
      <c r="L196" s="124">
        <v>3.1</v>
      </c>
      <c r="M196" s="4">
        <f t="shared" si="10"/>
        <v>14003.225806451612</v>
      </c>
    </row>
    <row r="197" spans="1:16" x14ac:dyDescent="0.2">
      <c r="A197" t="s">
        <v>1420</v>
      </c>
      <c r="B197" s="155">
        <v>15278</v>
      </c>
      <c r="C197" s="149">
        <v>67536</v>
      </c>
      <c r="D197" s="68">
        <v>145698</v>
      </c>
      <c r="E197" s="194">
        <f t="shared" si="11"/>
        <v>2.1573383084577116</v>
      </c>
      <c r="F197" s="86"/>
      <c r="G197" s="86"/>
      <c r="H197">
        <v>194</v>
      </c>
      <c r="I197">
        <v>46</v>
      </c>
      <c r="J197" s="155">
        <v>15278</v>
      </c>
      <c r="K197" s="149">
        <v>67536</v>
      </c>
      <c r="L197" s="124">
        <v>3.7428600000000003</v>
      </c>
    </row>
    <row r="198" spans="1:16" x14ac:dyDescent="0.2">
      <c r="A198" t="s">
        <v>1366</v>
      </c>
      <c r="B198" s="155">
        <v>15199</v>
      </c>
      <c r="C198" s="149">
        <v>50128</v>
      </c>
      <c r="D198" s="68">
        <v>204101</v>
      </c>
      <c r="E198" s="194">
        <f t="shared" si="11"/>
        <v>4.0715967124162145</v>
      </c>
      <c r="F198" s="86"/>
      <c r="G198" s="86"/>
      <c r="H198">
        <v>195</v>
      </c>
      <c r="I198">
        <v>47</v>
      </c>
      <c r="J198" s="155">
        <v>15199</v>
      </c>
      <c r="K198" s="149">
        <v>50128</v>
      </c>
      <c r="L198" s="124">
        <v>5.6</v>
      </c>
      <c r="M198" s="4">
        <f t="shared" ref="M198:M213" si="12">K198/L198</f>
        <v>8951.4285714285725</v>
      </c>
      <c r="P198" s="57"/>
    </row>
    <row r="199" spans="1:16" x14ac:dyDescent="0.2">
      <c r="A199" t="s">
        <v>1380</v>
      </c>
      <c r="B199" s="155">
        <v>15152</v>
      </c>
      <c r="C199" s="149">
        <v>129825</v>
      </c>
      <c r="D199" s="68">
        <v>615423</v>
      </c>
      <c r="E199" s="194">
        <f t="shared" si="11"/>
        <v>4.7404043905257076</v>
      </c>
      <c r="F199" s="86"/>
      <c r="G199" s="86"/>
      <c r="H199">
        <v>196</v>
      </c>
      <c r="I199">
        <v>48</v>
      </c>
      <c r="J199" s="155">
        <v>15152</v>
      </c>
      <c r="K199" s="149">
        <v>129825</v>
      </c>
      <c r="L199" s="124">
        <v>11.05715</v>
      </c>
      <c r="M199" s="4">
        <f t="shared" si="12"/>
        <v>11741.271484966741</v>
      </c>
    </row>
    <row r="200" spans="1:16" x14ac:dyDescent="0.2">
      <c r="A200" t="s">
        <v>1114</v>
      </c>
      <c r="B200" s="155">
        <v>15055</v>
      </c>
      <c r="C200" s="149">
        <v>8338</v>
      </c>
      <c r="D200" s="68">
        <v>68468</v>
      </c>
      <c r="E200" s="194">
        <f t="shared" si="11"/>
        <v>8.2115615255456937</v>
      </c>
      <c r="F200" s="86"/>
      <c r="G200" s="86"/>
      <c r="H200">
        <v>197</v>
      </c>
      <c r="I200">
        <v>49</v>
      </c>
      <c r="J200" s="155">
        <v>15055</v>
      </c>
      <c r="K200" s="149">
        <v>8338</v>
      </c>
      <c r="L200" s="124">
        <v>2.21333</v>
      </c>
      <c r="M200" s="4">
        <f t="shared" si="12"/>
        <v>3767.1743481541389</v>
      </c>
    </row>
    <row r="201" spans="1:16" x14ac:dyDescent="0.2">
      <c r="A201" t="s">
        <v>1323</v>
      </c>
      <c r="B201" s="155">
        <v>15012</v>
      </c>
      <c r="C201" s="149">
        <v>113623</v>
      </c>
      <c r="D201" s="68">
        <v>186172</v>
      </c>
      <c r="E201" s="194">
        <f t="shared" si="11"/>
        <v>1.6385062883395087</v>
      </c>
      <c r="F201" s="86"/>
      <c r="G201" s="86"/>
      <c r="H201">
        <v>198</v>
      </c>
      <c r="I201">
        <v>50</v>
      </c>
      <c r="J201" s="155">
        <v>15012</v>
      </c>
      <c r="K201" s="149">
        <v>113623</v>
      </c>
      <c r="L201" s="124">
        <v>8.8857099999999996</v>
      </c>
      <c r="M201" s="4">
        <f t="shared" si="12"/>
        <v>12787.160508276773</v>
      </c>
    </row>
    <row r="202" spans="1:16" x14ac:dyDescent="0.2">
      <c r="A202" t="s">
        <v>1109</v>
      </c>
      <c r="B202" s="155">
        <v>14987</v>
      </c>
      <c r="C202" s="149">
        <v>20879</v>
      </c>
      <c r="D202" s="68">
        <v>389603</v>
      </c>
      <c r="E202" s="194">
        <f t="shared" si="11"/>
        <v>18.66004118971215</v>
      </c>
      <c r="F202" s="86"/>
      <c r="G202" s="117"/>
      <c r="H202">
        <v>199</v>
      </c>
      <c r="I202">
        <v>51</v>
      </c>
      <c r="J202" s="155">
        <v>14987</v>
      </c>
      <c r="K202" s="149">
        <v>20879</v>
      </c>
      <c r="L202" s="124">
        <v>6.9428599999999996</v>
      </c>
      <c r="M202" s="4">
        <f t="shared" si="12"/>
        <v>3007.2621369291619</v>
      </c>
    </row>
    <row r="203" spans="1:16" x14ac:dyDescent="0.2">
      <c r="A203" t="s">
        <v>1096</v>
      </c>
      <c r="B203" s="226">
        <v>14904</v>
      </c>
      <c r="C203" s="227">
        <v>64620</v>
      </c>
      <c r="D203" s="228">
        <v>363726</v>
      </c>
      <c r="E203" s="229">
        <f t="shared" si="11"/>
        <v>5.6286908077994431</v>
      </c>
      <c r="F203" s="86"/>
      <c r="G203" s="86"/>
      <c r="H203">
        <v>200</v>
      </c>
      <c r="I203">
        <v>52</v>
      </c>
      <c r="J203" s="226">
        <v>14904</v>
      </c>
      <c r="K203" s="227">
        <v>64620</v>
      </c>
      <c r="L203" s="124">
        <v>6.65</v>
      </c>
      <c r="M203" s="4">
        <f t="shared" si="12"/>
        <v>9717.2932330827061</v>
      </c>
    </row>
    <row r="204" spans="1:16" x14ac:dyDescent="0.2">
      <c r="A204" t="s">
        <v>1192</v>
      </c>
      <c r="B204" s="226">
        <v>14845</v>
      </c>
      <c r="C204" s="227">
        <v>74607</v>
      </c>
      <c r="D204" s="228">
        <v>285718</v>
      </c>
      <c r="E204" s="229">
        <f t="shared" si="11"/>
        <v>3.8296406503411209</v>
      </c>
      <c r="F204" s="86"/>
      <c r="G204" s="86"/>
      <c r="H204">
        <v>201</v>
      </c>
      <c r="I204">
        <v>53</v>
      </c>
      <c r="J204" s="226">
        <v>14845</v>
      </c>
      <c r="K204" s="227">
        <v>74607</v>
      </c>
      <c r="L204" s="124">
        <v>6.72</v>
      </c>
      <c r="M204" s="4">
        <f t="shared" si="12"/>
        <v>11102.232142857143</v>
      </c>
    </row>
    <row r="205" spans="1:16" x14ac:dyDescent="0.2">
      <c r="A205" t="s">
        <v>1364</v>
      </c>
      <c r="B205" s="226">
        <v>14784</v>
      </c>
      <c r="C205" s="227">
        <v>43681</v>
      </c>
      <c r="D205" s="228">
        <v>120974</v>
      </c>
      <c r="E205" s="229">
        <f t="shared" si="11"/>
        <v>2.7694878780247705</v>
      </c>
      <c r="F205" s="86"/>
      <c r="G205" s="86"/>
      <c r="H205">
        <v>202</v>
      </c>
      <c r="I205">
        <v>54</v>
      </c>
      <c r="J205" s="226">
        <v>14784</v>
      </c>
      <c r="K205" s="227">
        <v>43681</v>
      </c>
      <c r="L205" s="124">
        <v>3.2857099999999999</v>
      </c>
      <c r="M205" s="4">
        <f t="shared" si="12"/>
        <v>13294.234731610521</v>
      </c>
    </row>
    <row r="206" spans="1:16" x14ac:dyDescent="0.2">
      <c r="A206" t="s">
        <v>1212</v>
      </c>
      <c r="B206" s="226">
        <v>14619</v>
      </c>
      <c r="C206" s="227">
        <v>78542</v>
      </c>
      <c r="D206" s="228">
        <v>293928</v>
      </c>
      <c r="E206" s="229">
        <f t="shared" si="11"/>
        <v>3.7423034809401341</v>
      </c>
      <c r="F206" s="86"/>
      <c r="G206" s="86"/>
      <c r="H206">
        <v>203</v>
      </c>
      <c r="I206">
        <v>55</v>
      </c>
      <c r="J206" s="226">
        <v>14619</v>
      </c>
      <c r="K206" s="227">
        <v>78542</v>
      </c>
      <c r="L206" s="124">
        <v>4.5749999999999993</v>
      </c>
      <c r="M206" s="4">
        <f t="shared" si="12"/>
        <v>17167.650273224048</v>
      </c>
      <c r="O206" s="139"/>
      <c r="P206" s="57"/>
    </row>
    <row r="207" spans="1:16" x14ac:dyDescent="0.2">
      <c r="A207" t="s">
        <v>1393</v>
      </c>
      <c r="B207" s="226">
        <v>14576</v>
      </c>
      <c r="C207" s="227">
        <v>64988</v>
      </c>
      <c r="D207" s="228">
        <v>308354</v>
      </c>
      <c r="E207" s="229">
        <f t="shared" si="11"/>
        <v>4.7447836523665909</v>
      </c>
      <c r="F207" s="86"/>
      <c r="G207" s="86"/>
      <c r="H207">
        <v>204</v>
      </c>
      <c r="I207">
        <v>56</v>
      </c>
      <c r="J207" s="226">
        <v>14576</v>
      </c>
      <c r="K207" s="227">
        <v>64988</v>
      </c>
      <c r="L207" s="124">
        <v>6.17143</v>
      </c>
      <c r="M207" s="4">
        <f t="shared" si="12"/>
        <v>10530.46052535636</v>
      </c>
    </row>
    <row r="208" spans="1:16" x14ac:dyDescent="0.2">
      <c r="A208" t="s">
        <v>1377</v>
      </c>
      <c r="B208" s="226">
        <v>14416</v>
      </c>
      <c r="C208" s="227">
        <v>84368</v>
      </c>
      <c r="D208" s="228">
        <v>283463</v>
      </c>
      <c r="E208" s="229">
        <f t="shared" si="11"/>
        <v>3.3598402237815286</v>
      </c>
      <c r="F208" s="86"/>
      <c r="G208" s="86"/>
      <c r="H208">
        <v>205</v>
      </c>
      <c r="I208">
        <v>57</v>
      </c>
      <c r="J208" s="226">
        <v>14416</v>
      </c>
      <c r="K208" s="227">
        <v>84368</v>
      </c>
      <c r="L208" s="124">
        <v>7.8</v>
      </c>
      <c r="M208" s="4">
        <f t="shared" si="12"/>
        <v>10816.410256410256</v>
      </c>
    </row>
    <row r="209" spans="1:16" x14ac:dyDescent="0.2">
      <c r="A209" t="s">
        <v>1228</v>
      </c>
      <c r="B209" s="226">
        <v>14384</v>
      </c>
      <c r="C209" s="227">
        <v>17711</v>
      </c>
      <c r="D209" s="228">
        <v>106252</v>
      </c>
      <c r="E209" s="229">
        <f t="shared" si="11"/>
        <v>5.9992095308000675</v>
      </c>
      <c r="F209" s="86"/>
      <c r="G209" s="34"/>
      <c r="H209">
        <v>206</v>
      </c>
      <c r="I209">
        <v>58</v>
      </c>
      <c r="J209" s="226">
        <v>14384</v>
      </c>
      <c r="K209" s="227">
        <v>17711</v>
      </c>
      <c r="L209" s="124">
        <v>3.4857100000000001</v>
      </c>
      <c r="M209" s="4">
        <f t="shared" si="12"/>
        <v>5081.0308373329963</v>
      </c>
      <c r="P209" s="57"/>
    </row>
    <row r="210" spans="1:16" x14ac:dyDescent="0.2">
      <c r="A210" t="s">
        <v>370</v>
      </c>
      <c r="B210" s="226">
        <v>14153</v>
      </c>
      <c r="C210" s="227">
        <v>58012</v>
      </c>
      <c r="D210" s="228">
        <v>339136</v>
      </c>
      <c r="E210" s="229">
        <f t="shared" si="11"/>
        <v>5.8459629042267114</v>
      </c>
      <c r="F210" s="86"/>
      <c r="G210" s="86"/>
      <c r="H210">
        <v>207</v>
      </c>
      <c r="I210">
        <v>59</v>
      </c>
      <c r="J210" s="226">
        <v>14153</v>
      </c>
      <c r="K210" s="227">
        <v>58012</v>
      </c>
      <c r="L210" s="124">
        <v>8.1714300000000009</v>
      </c>
      <c r="M210" s="4">
        <f t="shared" si="12"/>
        <v>7099.3693882221341</v>
      </c>
      <c r="P210" s="57"/>
    </row>
    <row r="211" spans="1:16" x14ac:dyDescent="0.2">
      <c r="A211" t="s">
        <v>1318</v>
      </c>
      <c r="B211" s="226">
        <v>14056</v>
      </c>
      <c r="C211" s="227">
        <v>49335</v>
      </c>
      <c r="D211" s="228">
        <v>201367</v>
      </c>
      <c r="E211" s="229">
        <f t="shared" si="11"/>
        <v>4.0816256207560553</v>
      </c>
      <c r="F211" s="86"/>
      <c r="G211" s="86"/>
      <c r="H211">
        <v>208</v>
      </c>
      <c r="I211">
        <v>60</v>
      </c>
      <c r="J211" s="226">
        <v>14056</v>
      </c>
      <c r="K211" s="227">
        <v>49335</v>
      </c>
      <c r="L211" s="124">
        <v>4.7428600000000003</v>
      </c>
      <c r="M211" s="4">
        <f t="shared" si="12"/>
        <v>10401.951565089417</v>
      </c>
    </row>
    <row r="212" spans="1:16" x14ac:dyDescent="0.2">
      <c r="A212" t="s">
        <v>1315</v>
      </c>
      <c r="B212" s="226">
        <v>14038</v>
      </c>
      <c r="C212" s="227">
        <v>80905</v>
      </c>
      <c r="D212" s="228">
        <v>546764</v>
      </c>
      <c r="E212" s="229">
        <f t="shared" si="11"/>
        <v>6.7580990050058709</v>
      </c>
      <c r="F212" s="86"/>
      <c r="G212" s="86"/>
      <c r="H212">
        <v>209</v>
      </c>
      <c r="I212">
        <v>61</v>
      </c>
      <c r="J212" s="226">
        <v>14038</v>
      </c>
      <c r="K212" s="227">
        <v>80905</v>
      </c>
      <c r="L212" s="124">
        <v>9.8157800000000002</v>
      </c>
      <c r="M212" s="4">
        <f t="shared" si="12"/>
        <v>8242.3403947521238</v>
      </c>
    </row>
    <row r="213" spans="1:16" x14ac:dyDescent="0.2">
      <c r="A213" t="s">
        <v>1265</v>
      </c>
      <c r="B213" s="226">
        <v>14003</v>
      </c>
      <c r="C213" s="227">
        <v>51560</v>
      </c>
      <c r="D213" s="228">
        <v>141399</v>
      </c>
      <c r="E213" s="229">
        <f t="shared" si="11"/>
        <v>2.7424166020170673</v>
      </c>
      <c r="F213" s="86"/>
      <c r="G213" s="86"/>
      <c r="H213">
        <v>210</v>
      </c>
      <c r="I213">
        <v>62</v>
      </c>
      <c r="J213" s="226">
        <v>14003</v>
      </c>
      <c r="K213" s="227">
        <v>51560</v>
      </c>
      <c r="L213" s="124">
        <v>4.25</v>
      </c>
      <c r="M213" s="4">
        <f t="shared" si="12"/>
        <v>12131.764705882353</v>
      </c>
    </row>
    <row r="214" spans="1:16" x14ac:dyDescent="0.2">
      <c r="A214" t="s">
        <v>1426</v>
      </c>
      <c r="B214" s="226">
        <v>13944</v>
      </c>
      <c r="C214" s="227">
        <v>161995</v>
      </c>
      <c r="D214" s="228">
        <v>682074</v>
      </c>
      <c r="E214" s="229">
        <f t="shared" si="11"/>
        <v>4.2104632859038862</v>
      </c>
      <c r="F214" s="86"/>
      <c r="G214" s="86"/>
      <c r="H214">
        <v>211</v>
      </c>
      <c r="I214">
        <v>63</v>
      </c>
      <c r="J214" s="226">
        <v>13944</v>
      </c>
      <c r="K214" s="227">
        <v>161995</v>
      </c>
      <c r="L214" s="124">
        <v>10.914289999999999</v>
      </c>
    </row>
    <row r="215" spans="1:16" x14ac:dyDescent="0.2">
      <c r="A215" t="s">
        <v>1367</v>
      </c>
      <c r="B215" s="226">
        <v>13934</v>
      </c>
      <c r="C215" s="227">
        <v>325652</v>
      </c>
      <c r="D215" s="228">
        <v>1067529</v>
      </c>
      <c r="E215" s="229">
        <f t="shared" si="11"/>
        <v>3.2781281859162541</v>
      </c>
      <c r="F215" s="86"/>
      <c r="G215" s="117"/>
      <c r="H215">
        <v>212</v>
      </c>
      <c r="I215">
        <v>64</v>
      </c>
      <c r="J215" s="226">
        <v>13934</v>
      </c>
      <c r="K215" s="227">
        <v>325652</v>
      </c>
      <c r="L215" s="124">
        <v>19.828569999999999</v>
      </c>
      <c r="M215" s="4">
        <f>K215/L215</f>
        <v>16423.372941165198</v>
      </c>
      <c r="P215" s="57"/>
    </row>
    <row r="216" spans="1:16" x14ac:dyDescent="0.2">
      <c r="A216" t="s">
        <v>1245</v>
      </c>
      <c r="B216" s="226">
        <v>13482</v>
      </c>
      <c r="C216" s="227">
        <v>77573</v>
      </c>
      <c r="D216" s="228">
        <v>495034</v>
      </c>
      <c r="E216" s="229">
        <f t="shared" si="11"/>
        <v>6.3815244995036933</v>
      </c>
      <c r="F216" s="86"/>
      <c r="G216" s="86"/>
      <c r="H216">
        <v>213</v>
      </c>
      <c r="I216">
        <v>65</v>
      </c>
      <c r="J216" s="226">
        <v>13482</v>
      </c>
      <c r="K216" s="227">
        <v>77573</v>
      </c>
      <c r="L216" s="124">
        <v>8.9499999999999993</v>
      </c>
      <c r="M216" s="4">
        <f>K216/L216</f>
        <v>8667.3743016759781</v>
      </c>
      <c r="N216" s="52"/>
      <c r="O216" s="52"/>
    </row>
    <row r="217" spans="1:16" x14ac:dyDescent="0.2">
      <c r="A217" t="s">
        <v>1379</v>
      </c>
      <c r="B217" s="226">
        <v>13416</v>
      </c>
      <c r="C217" s="227">
        <v>106377</v>
      </c>
      <c r="D217" s="228">
        <v>600064</v>
      </c>
      <c r="E217" s="229">
        <f t="shared" si="11"/>
        <v>5.6409186196264232</v>
      </c>
      <c r="F217" s="86"/>
      <c r="G217" s="117"/>
      <c r="H217">
        <v>214</v>
      </c>
      <c r="I217">
        <v>66</v>
      </c>
      <c r="J217" s="226">
        <v>13416</v>
      </c>
      <c r="K217" s="227">
        <v>106377</v>
      </c>
      <c r="L217" s="124">
        <v>6.1749999999999998</v>
      </c>
      <c r="M217" s="4">
        <f>K217/L217</f>
        <v>17227.044534412955</v>
      </c>
    </row>
    <row r="218" spans="1:16" x14ac:dyDescent="0.2">
      <c r="A218" t="s">
        <v>1176</v>
      </c>
      <c r="B218" s="226">
        <v>13359</v>
      </c>
      <c r="C218" s="227">
        <v>20048</v>
      </c>
      <c r="D218" s="228">
        <v>160700</v>
      </c>
      <c r="E218" s="229">
        <f t="shared" si="11"/>
        <v>8.0157621707901043</v>
      </c>
      <c r="F218" s="86"/>
      <c r="G218" s="86"/>
      <c r="H218">
        <v>215</v>
      </c>
      <c r="I218">
        <v>67</v>
      </c>
      <c r="J218" s="226">
        <v>13359</v>
      </c>
      <c r="K218" s="227">
        <v>20048</v>
      </c>
      <c r="L218" s="124">
        <v>3.9722200000000001</v>
      </c>
      <c r="M218" s="4">
        <f>K218/L218</f>
        <v>5047.0517745744191</v>
      </c>
    </row>
    <row r="219" spans="1:16" x14ac:dyDescent="0.2">
      <c r="A219" t="s">
        <v>1430</v>
      </c>
      <c r="B219" s="226">
        <v>13137</v>
      </c>
      <c r="C219" s="227">
        <v>12314</v>
      </c>
      <c r="D219" s="228">
        <v>104309</v>
      </c>
      <c r="E219" s="229">
        <f t="shared" si="11"/>
        <v>8.4707649829462408</v>
      </c>
      <c r="F219" s="86"/>
      <c r="G219" s="86"/>
      <c r="H219">
        <v>216</v>
      </c>
      <c r="I219">
        <v>68</v>
      </c>
      <c r="J219" s="226">
        <v>13137</v>
      </c>
      <c r="K219" s="227">
        <v>12314</v>
      </c>
      <c r="L219" s="124">
        <v>4</v>
      </c>
      <c r="M219" s="123"/>
    </row>
    <row r="220" spans="1:16" x14ac:dyDescent="0.2">
      <c r="A220" t="s">
        <v>1320</v>
      </c>
      <c r="B220" s="226">
        <v>13089</v>
      </c>
      <c r="C220" s="227">
        <v>64529</v>
      </c>
      <c r="D220" s="228">
        <v>170065</v>
      </c>
      <c r="E220" s="229">
        <f t="shared" si="11"/>
        <v>2.6354817213965815</v>
      </c>
      <c r="F220" s="86"/>
      <c r="G220" s="117"/>
      <c r="H220">
        <v>217</v>
      </c>
      <c r="I220">
        <v>69</v>
      </c>
      <c r="J220" s="226">
        <v>13089</v>
      </c>
      <c r="K220" s="227">
        <v>64529</v>
      </c>
      <c r="L220" s="124">
        <v>4.3428499999999994</v>
      </c>
      <c r="M220" s="4">
        <f t="shared" ref="M220:M236" si="13">K220/L220</f>
        <v>14858.675754400914</v>
      </c>
    </row>
    <row r="221" spans="1:16" x14ac:dyDescent="0.2">
      <c r="A221" t="s">
        <v>1358</v>
      </c>
      <c r="B221" s="226">
        <v>13070</v>
      </c>
      <c r="C221" s="227">
        <v>77652</v>
      </c>
      <c r="D221" s="228">
        <v>237837</v>
      </c>
      <c r="E221" s="229">
        <f t="shared" si="11"/>
        <v>3.0628573636223151</v>
      </c>
      <c r="F221" s="86"/>
      <c r="G221" s="86"/>
      <c r="H221">
        <v>218</v>
      </c>
      <c r="I221">
        <v>70</v>
      </c>
      <c r="J221" s="226">
        <v>13070</v>
      </c>
      <c r="K221" s="227">
        <v>77652</v>
      </c>
      <c r="L221" s="124">
        <v>5.1999999999999993</v>
      </c>
      <c r="M221" s="4">
        <f t="shared" si="13"/>
        <v>14933.076923076926</v>
      </c>
    </row>
    <row r="222" spans="1:16" x14ac:dyDescent="0.2">
      <c r="A222" t="s">
        <v>1222</v>
      </c>
      <c r="B222" s="226">
        <v>12982</v>
      </c>
      <c r="C222" s="227">
        <v>145627</v>
      </c>
      <c r="D222" s="228">
        <v>633095</v>
      </c>
      <c r="E222" s="229">
        <f t="shared" si="11"/>
        <v>4.3473737699739745</v>
      </c>
      <c r="F222" s="86"/>
      <c r="G222" s="86"/>
      <c r="H222">
        <v>219</v>
      </c>
      <c r="I222">
        <v>71</v>
      </c>
      <c r="J222" s="226">
        <v>12982</v>
      </c>
      <c r="K222" s="227">
        <v>145627</v>
      </c>
      <c r="L222" s="124">
        <v>8.0266699999999993</v>
      </c>
      <c r="M222" s="4">
        <f t="shared" si="13"/>
        <v>18142.891136673119</v>
      </c>
    </row>
    <row r="223" spans="1:16" x14ac:dyDescent="0.2">
      <c r="A223" t="s">
        <v>1374</v>
      </c>
      <c r="B223" s="226">
        <v>12926</v>
      </c>
      <c r="C223" s="227">
        <v>14980</v>
      </c>
      <c r="D223" s="228">
        <v>100913</v>
      </c>
      <c r="E223" s="229">
        <f t="shared" si="11"/>
        <v>6.736515353805073</v>
      </c>
      <c r="F223" s="86"/>
      <c r="G223" s="86"/>
      <c r="H223">
        <v>220</v>
      </c>
      <c r="I223">
        <v>72</v>
      </c>
      <c r="J223" s="226">
        <v>12926</v>
      </c>
      <c r="K223" s="227">
        <v>14980</v>
      </c>
      <c r="L223" s="124">
        <v>2.1428599999999998</v>
      </c>
      <c r="M223" s="4">
        <f t="shared" si="13"/>
        <v>6990.6573457902068</v>
      </c>
    </row>
    <row r="224" spans="1:16" x14ac:dyDescent="0.2">
      <c r="A224" t="s">
        <v>1111</v>
      </c>
      <c r="B224" s="226">
        <v>12863</v>
      </c>
      <c r="C224" s="227">
        <v>68693</v>
      </c>
      <c r="D224" s="228">
        <v>130048</v>
      </c>
      <c r="E224" s="229">
        <f t="shared" si="11"/>
        <v>1.8931768884748081</v>
      </c>
      <c r="F224" s="86"/>
      <c r="G224" s="86"/>
      <c r="H224">
        <v>221</v>
      </c>
      <c r="I224">
        <v>73</v>
      </c>
      <c r="J224" s="226">
        <v>12863</v>
      </c>
      <c r="K224" s="227">
        <v>68693</v>
      </c>
      <c r="L224" s="124">
        <v>3.4285700000000001</v>
      </c>
      <c r="M224" s="4">
        <f t="shared" si="13"/>
        <v>20035.46668144445</v>
      </c>
    </row>
    <row r="225" spans="1:16" x14ac:dyDescent="0.2">
      <c r="A225" t="s">
        <v>1290</v>
      </c>
      <c r="B225" s="226">
        <v>12577</v>
      </c>
      <c r="C225" s="227">
        <v>65490</v>
      </c>
      <c r="D225" s="228">
        <v>116291</v>
      </c>
      <c r="E225" s="229">
        <f t="shared" si="11"/>
        <v>1.7757062146892655</v>
      </c>
      <c r="F225" s="86"/>
      <c r="G225" s="86"/>
      <c r="H225">
        <v>222</v>
      </c>
      <c r="I225">
        <v>74</v>
      </c>
      <c r="J225" s="226">
        <v>12577</v>
      </c>
      <c r="K225" s="227">
        <v>65490</v>
      </c>
      <c r="L225" s="124">
        <v>3.5142899999999999</v>
      </c>
      <c r="M225" s="4">
        <f t="shared" si="13"/>
        <v>18635.343127630331</v>
      </c>
      <c r="O225" s="139"/>
    </row>
    <row r="226" spans="1:16" x14ac:dyDescent="0.2">
      <c r="A226" t="s">
        <v>1179</v>
      </c>
      <c r="B226" s="226">
        <v>12466</v>
      </c>
      <c r="C226" s="227">
        <v>19896</v>
      </c>
      <c r="D226" s="228">
        <v>105232</v>
      </c>
      <c r="E226" s="229">
        <f t="shared" si="11"/>
        <v>5.2891033373542422</v>
      </c>
      <c r="F226" s="86"/>
      <c r="G226" s="86"/>
      <c r="H226">
        <v>223</v>
      </c>
      <c r="I226">
        <v>75</v>
      </c>
      <c r="J226" s="226">
        <v>12466</v>
      </c>
      <c r="K226" s="227">
        <v>19896</v>
      </c>
      <c r="L226" s="124">
        <v>2.1</v>
      </c>
      <c r="M226" s="4">
        <f t="shared" si="13"/>
        <v>9474.2857142857138</v>
      </c>
      <c r="O226" s="139"/>
    </row>
    <row r="227" spans="1:16" x14ac:dyDescent="0.2">
      <c r="A227" t="s">
        <v>1181</v>
      </c>
      <c r="B227" s="226">
        <v>12218</v>
      </c>
      <c r="C227" s="227">
        <v>29660</v>
      </c>
      <c r="D227" s="228">
        <v>170225</v>
      </c>
      <c r="E227" s="229">
        <f t="shared" si="11"/>
        <v>5.7392110586648686</v>
      </c>
      <c r="F227" s="86"/>
      <c r="G227" s="86"/>
      <c r="H227">
        <v>224</v>
      </c>
      <c r="I227">
        <v>76</v>
      </c>
      <c r="J227" s="226">
        <v>12218</v>
      </c>
      <c r="K227" s="227">
        <v>29660</v>
      </c>
      <c r="L227" s="124">
        <v>4.3428599999999999</v>
      </c>
      <c r="M227" s="4">
        <f t="shared" si="13"/>
        <v>6829.6007699994934</v>
      </c>
      <c r="N227" s="52"/>
      <c r="O227" s="140"/>
    </row>
    <row r="228" spans="1:16" x14ac:dyDescent="0.2">
      <c r="A228" t="s">
        <v>1305</v>
      </c>
      <c r="B228" s="226">
        <v>12216</v>
      </c>
      <c r="C228" s="227">
        <v>94773</v>
      </c>
      <c r="D228" s="228">
        <v>273508</v>
      </c>
      <c r="E228" s="229">
        <f t="shared" si="11"/>
        <v>2.8859274265877413</v>
      </c>
      <c r="F228" s="86"/>
      <c r="G228" s="34"/>
      <c r="H228">
        <v>225</v>
      </c>
      <c r="I228">
        <v>77</v>
      </c>
      <c r="J228" s="226">
        <v>12216</v>
      </c>
      <c r="K228" s="227">
        <v>94773</v>
      </c>
      <c r="L228" s="124">
        <v>6.15</v>
      </c>
      <c r="M228" s="4">
        <f t="shared" si="13"/>
        <v>15410.243902439024</v>
      </c>
      <c r="N228" s="52"/>
      <c r="O228" s="140"/>
    </row>
    <row r="229" spans="1:16" x14ac:dyDescent="0.2">
      <c r="A229" t="s">
        <v>1280</v>
      </c>
      <c r="B229" s="226">
        <v>12143</v>
      </c>
      <c r="C229" s="227">
        <v>42667</v>
      </c>
      <c r="D229" s="228">
        <v>291699</v>
      </c>
      <c r="E229" s="229">
        <f t="shared" si="11"/>
        <v>6.8366419012351463</v>
      </c>
      <c r="F229" s="86"/>
      <c r="G229" s="86"/>
      <c r="H229">
        <v>226</v>
      </c>
      <c r="I229">
        <v>78</v>
      </c>
      <c r="J229" s="226">
        <v>12143</v>
      </c>
      <c r="K229" s="227">
        <v>42667</v>
      </c>
      <c r="L229" s="124">
        <v>5.4133300000000002</v>
      </c>
      <c r="M229" s="4">
        <f t="shared" si="13"/>
        <v>7881.8398287191058</v>
      </c>
      <c r="N229" s="52"/>
      <c r="O229" s="52"/>
    </row>
    <row r="230" spans="1:16" x14ac:dyDescent="0.2">
      <c r="A230" t="s">
        <v>1078</v>
      </c>
      <c r="B230" s="226">
        <v>12078</v>
      </c>
      <c r="C230" s="227">
        <v>127887</v>
      </c>
      <c r="D230" s="228">
        <v>191444</v>
      </c>
      <c r="E230" s="229">
        <f t="shared" si="11"/>
        <v>1.4969778007146934</v>
      </c>
      <c r="H230">
        <v>227</v>
      </c>
      <c r="I230">
        <v>79</v>
      </c>
      <c r="J230" s="226">
        <v>12078</v>
      </c>
      <c r="K230" s="227">
        <v>127887</v>
      </c>
      <c r="L230" s="124">
        <v>6.9142799999999998</v>
      </c>
      <c r="M230" s="4">
        <f t="shared" si="13"/>
        <v>18496.069005015706</v>
      </c>
      <c r="P230" s="57"/>
    </row>
    <row r="231" spans="1:16" x14ac:dyDescent="0.2">
      <c r="A231" t="s">
        <v>1232</v>
      </c>
      <c r="B231" s="226">
        <v>12024</v>
      </c>
      <c r="C231" s="227">
        <v>14638</v>
      </c>
      <c r="D231" s="228">
        <v>128360</v>
      </c>
      <c r="E231" s="229">
        <f t="shared" si="11"/>
        <v>8.768957507856264</v>
      </c>
      <c r="H231">
        <v>228</v>
      </c>
      <c r="I231">
        <v>80</v>
      </c>
      <c r="J231" s="226">
        <v>12024</v>
      </c>
      <c r="K231" s="227">
        <v>14638</v>
      </c>
      <c r="L231" s="124">
        <v>1.82857</v>
      </c>
      <c r="M231" s="4">
        <f t="shared" si="13"/>
        <v>8005.1625040332065</v>
      </c>
    </row>
    <row r="232" spans="1:16" x14ac:dyDescent="0.2">
      <c r="A232" t="s">
        <v>1074</v>
      </c>
      <c r="B232" s="226">
        <v>11973</v>
      </c>
      <c r="C232" s="227">
        <v>129189</v>
      </c>
      <c r="D232" s="228">
        <v>332947</v>
      </c>
      <c r="E232" s="229">
        <f t="shared" si="11"/>
        <v>2.5772085858703142</v>
      </c>
      <c r="H232">
        <v>229</v>
      </c>
      <c r="I232">
        <v>81</v>
      </c>
      <c r="J232" s="226">
        <v>11973</v>
      </c>
      <c r="K232" s="227">
        <v>129189</v>
      </c>
      <c r="L232" s="124">
        <v>5.8157899999999998</v>
      </c>
      <c r="M232" s="4">
        <f t="shared" si="13"/>
        <v>22213.491202398985</v>
      </c>
    </row>
    <row r="233" spans="1:16" x14ac:dyDescent="0.2">
      <c r="A233" t="s">
        <v>1356</v>
      </c>
      <c r="B233" s="221">
        <v>11968</v>
      </c>
      <c r="C233" s="222">
        <v>26173</v>
      </c>
      <c r="D233" s="223">
        <v>146444</v>
      </c>
      <c r="E233" s="224">
        <f t="shared" si="11"/>
        <v>5.5952317273526155</v>
      </c>
      <c r="H233">
        <v>230</v>
      </c>
      <c r="I233">
        <v>82</v>
      </c>
      <c r="J233" s="221">
        <v>11968</v>
      </c>
      <c r="K233" s="222">
        <v>26173</v>
      </c>
      <c r="L233" s="124">
        <v>4.3142800000000001</v>
      </c>
      <c r="M233" s="4">
        <f t="shared" si="13"/>
        <v>6066.5974392019061</v>
      </c>
    </row>
    <row r="234" spans="1:16" x14ac:dyDescent="0.2">
      <c r="A234" t="s">
        <v>1149</v>
      </c>
      <c r="B234" s="221">
        <v>11963</v>
      </c>
      <c r="C234" s="222">
        <v>75729</v>
      </c>
      <c r="D234" s="223">
        <v>286795</v>
      </c>
      <c r="E234" s="224">
        <f t="shared" si="11"/>
        <v>3.7871225026079838</v>
      </c>
      <c r="F234" s="86"/>
      <c r="G234" s="86"/>
      <c r="H234">
        <v>231</v>
      </c>
      <c r="I234">
        <v>83</v>
      </c>
      <c r="J234" s="221">
        <v>11963</v>
      </c>
      <c r="K234" s="222">
        <v>75729</v>
      </c>
      <c r="L234" s="124">
        <v>7</v>
      </c>
      <c r="M234" s="4">
        <f t="shared" si="13"/>
        <v>10818.428571428571</v>
      </c>
    </row>
    <row r="235" spans="1:16" x14ac:dyDescent="0.2">
      <c r="A235" t="s">
        <v>1200</v>
      </c>
      <c r="B235" s="221">
        <v>11499</v>
      </c>
      <c r="C235" s="222">
        <v>56064</v>
      </c>
      <c r="D235" s="223">
        <v>335105</v>
      </c>
      <c r="E235" s="224">
        <f t="shared" si="11"/>
        <v>5.9771867865296802</v>
      </c>
      <c r="F235" s="86"/>
      <c r="G235" s="86"/>
      <c r="H235">
        <v>232</v>
      </c>
      <c r="I235">
        <v>84</v>
      </c>
      <c r="J235" s="221">
        <v>11499</v>
      </c>
      <c r="K235" s="222">
        <v>56064</v>
      </c>
      <c r="L235" s="124">
        <v>5.3428599999999999</v>
      </c>
      <c r="M235" s="4">
        <f t="shared" si="13"/>
        <v>10493.256420718491</v>
      </c>
      <c r="P235" s="57"/>
    </row>
    <row r="236" spans="1:16" x14ac:dyDescent="0.2">
      <c r="A236" t="s">
        <v>1347</v>
      </c>
      <c r="B236" s="221">
        <v>11456</v>
      </c>
      <c r="C236" s="222">
        <v>32888</v>
      </c>
      <c r="D236" s="223">
        <v>209368</v>
      </c>
      <c r="E236" s="224">
        <f t="shared" si="11"/>
        <v>6.3660909754317681</v>
      </c>
      <c r="F236" s="86"/>
      <c r="G236" s="86"/>
      <c r="H236">
        <v>233</v>
      </c>
      <c r="I236">
        <v>85</v>
      </c>
      <c r="J236" s="221">
        <v>11456</v>
      </c>
      <c r="K236" s="222">
        <v>32888</v>
      </c>
      <c r="L236" s="124">
        <v>4.1428599999999998</v>
      </c>
      <c r="M236" s="4">
        <f t="shared" si="13"/>
        <v>7938.4772838087702</v>
      </c>
    </row>
    <row r="237" spans="1:16" x14ac:dyDescent="0.2">
      <c r="A237" t="s">
        <v>1435</v>
      </c>
      <c r="B237" s="221">
        <v>11443</v>
      </c>
      <c r="C237" s="222">
        <v>31381</v>
      </c>
      <c r="D237" s="223">
        <v>448099</v>
      </c>
      <c r="E237" s="224">
        <f t="shared" si="11"/>
        <v>14.279309136101462</v>
      </c>
      <c r="F237" s="86"/>
      <c r="G237" s="86"/>
      <c r="H237">
        <v>234</v>
      </c>
      <c r="I237">
        <v>86</v>
      </c>
      <c r="J237" s="221">
        <v>11443</v>
      </c>
      <c r="K237" s="222">
        <v>31381</v>
      </c>
      <c r="L237" s="124">
        <v>7.5750000000000002</v>
      </c>
      <c r="M237" s="123"/>
      <c r="P237" s="57"/>
    </row>
    <row r="238" spans="1:16" x14ac:dyDescent="0.2">
      <c r="A238" t="s">
        <v>1231</v>
      </c>
      <c r="B238" s="221">
        <v>11423</v>
      </c>
      <c r="C238" s="222">
        <v>62267</v>
      </c>
      <c r="D238" s="223">
        <v>146182</v>
      </c>
      <c r="E238" s="224">
        <f t="shared" si="11"/>
        <v>2.3476640917339844</v>
      </c>
      <c r="F238" s="86"/>
      <c r="G238" s="86"/>
      <c r="H238">
        <v>235</v>
      </c>
      <c r="I238">
        <v>87</v>
      </c>
      <c r="J238" s="221">
        <v>11423</v>
      </c>
      <c r="K238" s="222">
        <v>62267</v>
      </c>
      <c r="L238" s="124">
        <v>3.6052600000000004</v>
      </c>
      <c r="M238" s="4">
        <f t="shared" ref="M238:M243" si="14">K238/L238</f>
        <v>17271.153814149326</v>
      </c>
    </row>
    <row r="239" spans="1:16" x14ac:dyDescent="0.2">
      <c r="A239" t="s">
        <v>1414</v>
      </c>
      <c r="B239" s="221">
        <v>11293</v>
      </c>
      <c r="C239" s="222">
        <v>62174</v>
      </c>
      <c r="D239" s="223">
        <v>146322.20000000001</v>
      </c>
      <c r="E239" s="224">
        <f t="shared" si="11"/>
        <v>2.3534306945025252</v>
      </c>
      <c r="F239" s="86"/>
      <c r="G239" s="86"/>
      <c r="H239">
        <v>236</v>
      </c>
      <c r="I239">
        <v>88</v>
      </c>
      <c r="J239" s="221">
        <v>11293</v>
      </c>
      <c r="K239" s="222">
        <v>62174</v>
      </c>
      <c r="L239" s="124">
        <v>5.0277700000000003</v>
      </c>
      <c r="M239" s="4">
        <f t="shared" si="14"/>
        <v>12366.118577421003</v>
      </c>
    </row>
    <row r="240" spans="1:16" x14ac:dyDescent="0.2">
      <c r="A240" t="s">
        <v>1188</v>
      </c>
      <c r="B240" s="221">
        <v>11220</v>
      </c>
      <c r="C240" s="222">
        <v>57299</v>
      </c>
      <c r="D240" s="223">
        <v>523982</v>
      </c>
      <c r="E240" s="224">
        <f t="shared" si="11"/>
        <v>9.1446971151328995</v>
      </c>
      <c r="F240" s="86"/>
      <c r="G240" s="86"/>
      <c r="H240">
        <v>237</v>
      </c>
      <c r="I240">
        <v>89</v>
      </c>
      <c r="J240" s="221">
        <v>11220</v>
      </c>
      <c r="K240" s="222">
        <v>57299</v>
      </c>
      <c r="L240" s="124">
        <v>4.0526400000000002</v>
      </c>
      <c r="M240" s="4">
        <f t="shared" si="14"/>
        <v>14138.684906628765</v>
      </c>
    </row>
    <row r="241" spans="1:16" x14ac:dyDescent="0.2">
      <c r="A241" t="s">
        <v>1123</v>
      </c>
      <c r="B241" s="221">
        <v>11105</v>
      </c>
      <c r="C241" s="222">
        <v>55521</v>
      </c>
      <c r="D241" s="223">
        <v>176217</v>
      </c>
      <c r="E241" s="224">
        <f t="shared" si="11"/>
        <v>3.1738801534554493</v>
      </c>
      <c r="F241" s="86"/>
      <c r="G241" s="86"/>
      <c r="H241">
        <v>238</v>
      </c>
      <c r="I241">
        <v>90</v>
      </c>
      <c r="J241" s="221">
        <v>11105</v>
      </c>
      <c r="K241" s="222">
        <v>55521</v>
      </c>
      <c r="L241" s="124">
        <v>5.8</v>
      </c>
      <c r="M241" s="4">
        <f t="shared" si="14"/>
        <v>9572.5862068965525</v>
      </c>
    </row>
    <row r="242" spans="1:16" x14ac:dyDescent="0.2">
      <c r="A242" t="s">
        <v>1251</v>
      </c>
      <c r="B242" s="221">
        <v>10987</v>
      </c>
      <c r="C242" s="222">
        <v>6899</v>
      </c>
      <c r="D242" s="223">
        <v>70517</v>
      </c>
      <c r="E242" s="224">
        <f t="shared" si="11"/>
        <v>10.221336425568923</v>
      </c>
      <c r="F242" s="86"/>
      <c r="G242" s="86"/>
      <c r="H242">
        <v>239</v>
      </c>
      <c r="I242">
        <v>91</v>
      </c>
      <c r="J242" s="221">
        <v>10987</v>
      </c>
      <c r="K242" s="222">
        <v>6899</v>
      </c>
      <c r="L242" s="124">
        <v>1.3428599999999999</v>
      </c>
      <c r="M242" s="4">
        <f t="shared" si="14"/>
        <v>5137.5422605483818</v>
      </c>
      <c r="N242" s="52"/>
      <c r="O242" s="52"/>
    </row>
    <row r="243" spans="1:16" x14ac:dyDescent="0.2">
      <c r="A243" t="s">
        <v>1397</v>
      </c>
      <c r="B243" s="221">
        <v>10976</v>
      </c>
      <c r="C243" s="222">
        <v>28519</v>
      </c>
      <c r="D243" s="223">
        <v>173035</v>
      </c>
      <c r="E243" s="224">
        <f t="shared" si="11"/>
        <v>6.0673586030365723</v>
      </c>
      <c r="F243" s="86"/>
      <c r="G243" s="86"/>
      <c r="H243">
        <v>240</v>
      </c>
      <c r="I243">
        <v>92</v>
      </c>
      <c r="J243" s="221">
        <v>10976</v>
      </c>
      <c r="K243" s="222">
        <v>28519</v>
      </c>
      <c r="L243" s="124">
        <v>4.7714300000000005</v>
      </c>
      <c r="M243" s="4">
        <f t="shared" si="14"/>
        <v>5977.0341386125328</v>
      </c>
    </row>
    <row r="244" spans="1:16" x14ac:dyDescent="0.2">
      <c r="A244" t="s">
        <v>1437</v>
      </c>
      <c r="B244" s="221">
        <v>10891</v>
      </c>
      <c r="C244" s="222">
        <v>53711</v>
      </c>
      <c r="D244" s="223">
        <v>259479</v>
      </c>
      <c r="E244" s="224">
        <f t="shared" si="11"/>
        <v>4.8310215784476176</v>
      </c>
      <c r="F244" s="86"/>
      <c r="G244" s="86"/>
      <c r="H244">
        <v>241</v>
      </c>
      <c r="I244">
        <v>93</v>
      </c>
      <c r="J244" s="221">
        <v>10891</v>
      </c>
      <c r="K244" s="222">
        <v>53711</v>
      </c>
      <c r="L244" s="124">
        <v>4.2285699999999995</v>
      </c>
      <c r="M244" s="123"/>
      <c r="P244" s="57"/>
    </row>
    <row r="245" spans="1:16" x14ac:dyDescent="0.2">
      <c r="A245" t="s">
        <v>1343</v>
      </c>
      <c r="B245" s="221">
        <v>10856</v>
      </c>
      <c r="C245" s="222">
        <v>4708</v>
      </c>
      <c r="D245" s="223">
        <v>186031</v>
      </c>
      <c r="E245" s="224">
        <f t="shared" si="11"/>
        <v>39.513806287170773</v>
      </c>
      <c r="F245" s="86"/>
      <c r="G245" s="86"/>
      <c r="H245">
        <v>242</v>
      </c>
      <c r="I245">
        <v>94</v>
      </c>
      <c r="J245" s="221">
        <v>10856</v>
      </c>
      <c r="K245" s="222">
        <v>4708</v>
      </c>
      <c r="L245" s="124">
        <v>2.5142899999999999</v>
      </c>
      <c r="M245" s="4">
        <f t="shared" ref="M245:M255" si="15">K245/L245</f>
        <v>1872.4968082440769</v>
      </c>
    </row>
    <row r="246" spans="1:16" x14ac:dyDescent="0.2">
      <c r="A246" t="s">
        <v>1272</v>
      </c>
      <c r="B246" s="230">
        <v>10752</v>
      </c>
      <c r="C246" s="222">
        <v>37847</v>
      </c>
      <c r="D246" s="223">
        <v>126069</v>
      </c>
      <c r="E246" s="224">
        <f t="shared" si="11"/>
        <v>3.3310169894575528</v>
      </c>
      <c r="F246" s="86"/>
      <c r="G246" s="86"/>
      <c r="H246">
        <v>243</v>
      </c>
      <c r="I246">
        <v>95</v>
      </c>
      <c r="J246" s="230">
        <v>10752</v>
      </c>
      <c r="K246" s="222">
        <v>37847</v>
      </c>
      <c r="L246" s="124">
        <v>3.5277799999999999</v>
      </c>
      <c r="M246" s="4">
        <f t="shared" si="15"/>
        <v>10728.276706597351</v>
      </c>
      <c r="O246" s="139"/>
    </row>
    <row r="247" spans="1:16" x14ac:dyDescent="0.2">
      <c r="A247" t="s">
        <v>388</v>
      </c>
      <c r="B247" s="221">
        <v>10722</v>
      </c>
      <c r="C247" s="222">
        <v>40427</v>
      </c>
      <c r="D247" s="223">
        <v>230079</v>
      </c>
      <c r="E247" s="224">
        <f t="shared" si="11"/>
        <v>5.6912212135454032</v>
      </c>
      <c r="F247" s="86"/>
      <c r="G247" s="86"/>
      <c r="H247">
        <v>244</v>
      </c>
      <c r="I247">
        <v>96</v>
      </c>
      <c r="J247" s="221">
        <v>10722</v>
      </c>
      <c r="K247" s="222">
        <v>40427</v>
      </c>
      <c r="L247" s="124">
        <v>4.7894699999999997</v>
      </c>
      <c r="M247" s="4">
        <f t="shared" si="15"/>
        <v>8440.8086907319612</v>
      </c>
      <c r="O247" s="139"/>
      <c r="P247" s="57"/>
    </row>
    <row r="248" spans="1:16" x14ac:dyDescent="0.2">
      <c r="A248" t="s">
        <v>1155</v>
      </c>
      <c r="B248" s="221">
        <v>10687</v>
      </c>
      <c r="C248" s="222">
        <v>18187</v>
      </c>
      <c r="D248" s="223">
        <v>102883</v>
      </c>
      <c r="E248" s="224">
        <f t="shared" si="11"/>
        <v>5.6569527684609886</v>
      </c>
      <c r="F248" s="86"/>
      <c r="G248" s="86"/>
      <c r="H248">
        <v>245</v>
      </c>
      <c r="I248">
        <v>97</v>
      </c>
      <c r="J248" s="221">
        <v>10687</v>
      </c>
      <c r="K248" s="222">
        <v>18187</v>
      </c>
      <c r="L248" s="124">
        <v>3.3428599999999999</v>
      </c>
      <c r="M248" s="4">
        <f t="shared" si="15"/>
        <v>5440.5509055120465</v>
      </c>
    </row>
    <row r="249" spans="1:16" x14ac:dyDescent="0.2">
      <c r="A249" t="s">
        <v>1119</v>
      </c>
      <c r="B249" s="221">
        <v>10640</v>
      </c>
      <c r="C249" s="222">
        <v>6142</v>
      </c>
      <c r="D249" s="223">
        <v>49038</v>
      </c>
      <c r="E249" s="224">
        <f t="shared" si="11"/>
        <v>7.9840442852491043</v>
      </c>
      <c r="F249" s="86"/>
      <c r="G249" s="86"/>
      <c r="H249">
        <v>246</v>
      </c>
      <c r="I249">
        <v>98</v>
      </c>
      <c r="J249" s="221">
        <v>10640</v>
      </c>
      <c r="K249" s="222">
        <v>6142</v>
      </c>
      <c r="L249" s="124">
        <v>5.1428600000000007</v>
      </c>
      <c r="M249" s="4">
        <f t="shared" si="15"/>
        <v>1194.2771142904919</v>
      </c>
      <c r="P249" s="57"/>
    </row>
    <row r="250" spans="1:16" x14ac:dyDescent="0.2">
      <c r="A250" t="s">
        <v>681</v>
      </c>
      <c r="B250" s="221">
        <v>10631</v>
      </c>
      <c r="C250" s="222">
        <v>35156</v>
      </c>
      <c r="D250" s="223">
        <v>303713</v>
      </c>
      <c r="E250" s="224">
        <f t="shared" si="11"/>
        <v>8.6390089885083619</v>
      </c>
      <c r="F250" s="86"/>
      <c r="G250" s="86"/>
      <c r="H250">
        <v>247</v>
      </c>
      <c r="I250">
        <v>99</v>
      </c>
      <c r="J250" s="221">
        <v>10631</v>
      </c>
      <c r="K250" s="222">
        <v>35156</v>
      </c>
      <c r="L250" s="124">
        <v>4.4210500000000001</v>
      </c>
      <c r="M250" s="4">
        <f t="shared" si="15"/>
        <v>7951.9571142601872</v>
      </c>
    </row>
    <row r="251" spans="1:16" x14ac:dyDescent="0.2">
      <c r="A251" t="s">
        <v>1242</v>
      </c>
      <c r="B251" s="221">
        <v>10620</v>
      </c>
      <c r="C251" s="222">
        <v>86626</v>
      </c>
      <c r="D251" s="223">
        <v>574223</v>
      </c>
      <c r="E251" s="224">
        <f t="shared" si="11"/>
        <v>6.628760418350149</v>
      </c>
      <c r="F251" s="86"/>
      <c r="G251" s="117"/>
      <c r="H251">
        <v>248</v>
      </c>
      <c r="I251">
        <v>100</v>
      </c>
      <c r="J251" s="221">
        <v>10620</v>
      </c>
      <c r="K251" s="222">
        <v>86626</v>
      </c>
      <c r="L251" s="124">
        <v>11.3</v>
      </c>
      <c r="M251" s="4">
        <f t="shared" si="15"/>
        <v>7666.0176991150438</v>
      </c>
    </row>
    <row r="252" spans="1:16" x14ac:dyDescent="0.2">
      <c r="A252" t="s">
        <v>305</v>
      </c>
      <c r="B252" s="221">
        <v>10619</v>
      </c>
      <c r="C252" s="222">
        <v>58087</v>
      </c>
      <c r="D252" s="223">
        <v>300137</v>
      </c>
      <c r="E252" s="224">
        <f t="shared" si="11"/>
        <v>5.1670253240828412</v>
      </c>
      <c r="F252" s="86"/>
      <c r="G252" s="86"/>
      <c r="H252">
        <v>249</v>
      </c>
      <c r="I252">
        <v>101</v>
      </c>
      <c r="J252" s="221">
        <v>10619</v>
      </c>
      <c r="K252" s="222">
        <v>58087</v>
      </c>
      <c r="L252" s="124">
        <v>6.2571399999999997</v>
      </c>
      <c r="M252" s="4">
        <f t="shared" si="15"/>
        <v>9283.3147412396083</v>
      </c>
    </row>
    <row r="253" spans="1:16" x14ac:dyDescent="0.2">
      <c r="A253" t="s">
        <v>1267</v>
      </c>
      <c r="B253" s="221">
        <v>10609</v>
      </c>
      <c r="C253" s="222">
        <v>65949</v>
      </c>
      <c r="D253" s="223">
        <v>229237</v>
      </c>
      <c r="E253" s="224">
        <f t="shared" si="11"/>
        <v>3.4759738585876967</v>
      </c>
      <c r="F253" s="86"/>
      <c r="G253" s="117"/>
      <c r="H253">
        <v>250</v>
      </c>
      <c r="I253">
        <v>102</v>
      </c>
      <c r="J253" s="221">
        <v>10609</v>
      </c>
      <c r="K253" s="222">
        <v>65949</v>
      </c>
      <c r="L253" s="124">
        <v>5.0277799999999999</v>
      </c>
      <c r="M253" s="4">
        <f t="shared" si="15"/>
        <v>13116.922379260826</v>
      </c>
      <c r="N253" s="52"/>
      <c r="O253" s="52"/>
    </row>
    <row r="254" spans="1:16" x14ac:dyDescent="0.2">
      <c r="A254" t="s">
        <v>1071</v>
      </c>
      <c r="B254" s="221">
        <v>10568</v>
      </c>
      <c r="C254" s="222">
        <v>81223</v>
      </c>
      <c r="D254" s="223">
        <v>329453</v>
      </c>
      <c r="E254" s="224">
        <f t="shared" si="11"/>
        <v>4.0561540450365046</v>
      </c>
      <c r="F254" s="86"/>
      <c r="G254" s="86"/>
      <c r="H254">
        <v>251</v>
      </c>
      <c r="I254">
        <v>103</v>
      </c>
      <c r="J254" s="221">
        <v>10568</v>
      </c>
      <c r="K254" s="222">
        <v>81223</v>
      </c>
      <c r="L254" s="124">
        <v>8.857149999999999</v>
      </c>
      <c r="M254" s="4">
        <f t="shared" si="15"/>
        <v>9170.3313142489405</v>
      </c>
    </row>
    <row r="255" spans="1:16" x14ac:dyDescent="0.2">
      <c r="A255" t="s">
        <v>590</v>
      </c>
      <c r="B255" s="221">
        <v>10477</v>
      </c>
      <c r="C255" s="222">
        <v>272814</v>
      </c>
      <c r="D255" s="223">
        <v>900209</v>
      </c>
      <c r="E255" s="224">
        <f t="shared" si="11"/>
        <v>3.2997170233199178</v>
      </c>
      <c r="F255" s="86"/>
      <c r="G255" s="86"/>
      <c r="H255">
        <v>252</v>
      </c>
      <c r="I255">
        <v>104</v>
      </c>
      <c r="J255" s="221">
        <v>10477</v>
      </c>
      <c r="K255" s="222">
        <v>272814</v>
      </c>
      <c r="L255" s="124">
        <v>16.57142</v>
      </c>
      <c r="M255" s="4">
        <f t="shared" si="15"/>
        <v>16462.922308408091</v>
      </c>
    </row>
    <row r="256" spans="1:16" x14ac:dyDescent="0.2">
      <c r="A256" t="s">
        <v>1434</v>
      </c>
      <c r="B256" s="221">
        <v>10461</v>
      </c>
      <c r="C256" s="222">
        <v>80531</v>
      </c>
      <c r="D256" s="223">
        <v>382324</v>
      </c>
      <c r="E256" s="224">
        <f t="shared" si="11"/>
        <v>4.7475382150972916</v>
      </c>
      <c r="F256" s="86"/>
      <c r="G256" s="86"/>
      <c r="H256">
        <v>253</v>
      </c>
      <c r="I256">
        <v>105</v>
      </c>
      <c r="J256" s="221">
        <v>10461</v>
      </c>
      <c r="K256" s="222">
        <v>80531</v>
      </c>
      <c r="L256" s="124">
        <v>5.0750000000000002</v>
      </c>
      <c r="M256" s="123"/>
      <c r="P256" s="57"/>
    </row>
    <row r="257" spans="1:16" x14ac:dyDescent="0.2">
      <c r="A257" t="s">
        <v>1335</v>
      </c>
      <c r="B257" s="230">
        <v>10431</v>
      </c>
      <c r="C257" s="222">
        <v>21450</v>
      </c>
      <c r="D257" s="223">
        <v>72023</v>
      </c>
      <c r="E257" s="224">
        <f t="shared" si="11"/>
        <v>3.3577156177156176</v>
      </c>
      <c r="F257" s="86"/>
      <c r="G257" s="117"/>
      <c r="H257">
        <v>254</v>
      </c>
      <c r="I257">
        <v>106</v>
      </c>
      <c r="J257" s="230">
        <v>10431</v>
      </c>
      <c r="K257" s="222">
        <v>21450</v>
      </c>
      <c r="L257" s="124">
        <v>2.9736900000000004</v>
      </c>
      <c r="M257" s="4">
        <f t="shared" ref="M257:M288" si="16">K257/L257</f>
        <v>7213.2602927675707</v>
      </c>
    </row>
    <row r="258" spans="1:16" x14ac:dyDescent="0.2">
      <c r="A258" t="s">
        <v>1142</v>
      </c>
      <c r="B258" s="221">
        <v>10400</v>
      </c>
      <c r="C258" s="222">
        <v>46297</v>
      </c>
      <c r="D258" s="223">
        <v>154429</v>
      </c>
      <c r="E258" s="224">
        <f t="shared" si="11"/>
        <v>3.3356156986413805</v>
      </c>
      <c r="F258" s="86"/>
      <c r="G258" s="117"/>
      <c r="H258">
        <v>255</v>
      </c>
      <c r="I258">
        <v>107</v>
      </c>
      <c r="J258" s="221">
        <v>10400</v>
      </c>
      <c r="K258" s="222">
        <v>46297</v>
      </c>
      <c r="L258" s="124">
        <v>4.8</v>
      </c>
      <c r="M258" s="4">
        <f t="shared" si="16"/>
        <v>9645.2083333333339</v>
      </c>
    </row>
    <row r="259" spans="1:16" x14ac:dyDescent="0.2">
      <c r="A259" t="s">
        <v>1407</v>
      </c>
      <c r="B259" s="221">
        <v>10372</v>
      </c>
      <c r="C259" s="222">
        <v>57077</v>
      </c>
      <c r="D259" s="223">
        <v>335295</v>
      </c>
      <c r="E259" s="224">
        <f t="shared" si="11"/>
        <v>5.8744327837833099</v>
      </c>
      <c r="F259" s="87" t="s">
        <v>1023</v>
      </c>
      <c r="G259" s="87">
        <f>AVERAGE(E152:E262)</f>
        <v>5.1936175069302823</v>
      </c>
      <c r="H259">
        <v>256</v>
      </c>
      <c r="I259">
        <v>108</v>
      </c>
      <c r="J259" s="221">
        <v>10372</v>
      </c>
      <c r="K259" s="222">
        <v>57077</v>
      </c>
      <c r="L259" s="124">
        <v>6.2857200000000004</v>
      </c>
      <c r="M259" s="4">
        <f t="shared" si="16"/>
        <v>9080.4235632513064</v>
      </c>
      <c r="N259" s="87" t="s">
        <v>1023</v>
      </c>
      <c r="O259" s="139">
        <f>AVERAGE(M152:M262)</f>
        <v>11665.398544330534</v>
      </c>
      <c r="P259" s="57"/>
    </row>
    <row r="260" spans="1:16" x14ac:dyDescent="0.2">
      <c r="A260" t="s">
        <v>1196</v>
      </c>
      <c r="B260" s="221">
        <v>10352</v>
      </c>
      <c r="C260" s="222">
        <v>15559</v>
      </c>
      <c r="D260" s="223">
        <v>92604</v>
      </c>
      <c r="E260" s="224">
        <f t="shared" ref="E260:E323" si="17">D260/C260</f>
        <v>5.9517963879426699</v>
      </c>
      <c r="F260" s="87" t="s">
        <v>1024</v>
      </c>
      <c r="G260" s="57">
        <f>MEDIAN(E152:E262)</f>
        <v>4.3473737699739745</v>
      </c>
      <c r="H260">
        <v>257</v>
      </c>
      <c r="I260">
        <v>109</v>
      </c>
      <c r="J260" s="221">
        <v>10352</v>
      </c>
      <c r="K260" s="222">
        <v>15559</v>
      </c>
      <c r="L260" s="124">
        <v>2.7714300000000001</v>
      </c>
      <c r="M260" s="4">
        <f t="shared" si="16"/>
        <v>5614.0692710983139</v>
      </c>
      <c r="N260" s="87" t="s">
        <v>1024</v>
      </c>
      <c r="O260" s="4">
        <f>MEDIAN(M152:M262)</f>
        <v>10728.276706597351</v>
      </c>
    </row>
    <row r="261" spans="1:16" x14ac:dyDescent="0.2">
      <c r="A261" t="s">
        <v>1307</v>
      </c>
      <c r="B261" s="221">
        <v>10229</v>
      </c>
      <c r="C261" s="222">
        <v>34902</v>
      </c>
      <c r="D261" s="223">
        <v>124362</v>
      </c>
      <c r="E261" s="224">
        <f t="shared" si="17"/>
        <v>3.5631768953068592</v>
      </c>
      <c r="F261" s="87" t="s">
        <v>1025</v>
      </c>
      <c r="G261" s="57">
        <f>MIN(E152:E262)</f>
        <v>1.3722359458043267</v>
      </c>
      <c r="H261">
        <v>258</v>
      </c>
      <c r="I261">
        <v>110</v>
      </c>
      <c r="J261" s="221">
        <v>10229</v>
      </c>
      <c r="K261" s="222">
        <v>34902</v>
      </c>
      <c r="L261" s="124">
        <v>3.125</v>
      </c>
      <c r="M261" s="4">
        <f t="shared" si="16"/>
        <v>11168.64</v>
      </c>
      <c r="N261" s="87" t="s">
        <v>1025</v>
      </c>
      <c r="O261" s="4">
        <f>MIN(M152:M262)</f>
        <v>1194.2771142904919</v>
      </c>
    </row>
    <row r="262" spans="1:16" x14ac:dyDescent="0.2">
      <c r="A262" t="s">
        <v>1382</v>
      </c>
      <c r="B262" s="221">
        <v>10144</v>
      </c>
      <c r="C262" s="222">
        <v>43821</v>
      </c>
      <c r="D262" s="223">
        <v>122110</v>
      </c>
      <c r="E262" s="224">
        <f t="shared" si="17"/>
        <v>2.7865635197736247</v>
      </c>
      <c r="F262" s="88" t="s">
        <v>1026</v>
      </c>
      <c r="G262" s="76">
        <f>MAX(E152:E262)</f>
        <v>39.513806287170773</v>
      </c>
      <c r="H262">
        <v>259</v>
      </c>
      <c r="I262">
        <v>111</v>
      </c>
      <c r="J262" s="221">
        <v>10144</v>
      </c>
      <c r="K262" s="222">
        <v>43821</v>
      </c>
      <c r="L262" s="124">
        <v>3.71428</v>
      </c>
      <c r="M262" s="4">
        <f t="shared" si="16"/>
        <v>11797.979689199521</v>
      </c>
      <c r="N262" s="88" t="s">
        <v>1026</v>
      </c>
      <c r="O262" s="75">
        <f>MAX(M152:M262)</f>
        <v>27758.695652173916</v>
      </c>
    </row>
    <row r="263" spans="1:16" x14ac:dyDescent="0.2">
      <c r="A263" t="s">
        <v>1165</v>
      </c>
      <c r="B263" s="231">
        <v>9831</v>
      </c>
      <c r="C263" s="232">
        <v>110138</v>
      </c>
      <c r="D263" s="233">
        <v>240138</v>
      </c>
      <c r="E263" s="234">
        <f t="shared" si="17"/>
        <v>2.1803373949045741</v>
      </c>
      <c r="F263" s="86"/>
      <c r="G263" s="86"/>
      <c r="H263">
        <v>260</v>
      </c>
      <c r="I263">
        <v>1</v>
      </c>
      <c r="J263" s="231">
        <v>9831</v>
      </c>
      <c r="K263" s="232">
        <v>110138</v>
      </c>
      <c r="L263" s="124">
        <v>4.4749999999999996</v>
      </c>
      <c r="M263" s="4">
        <f t="shared" si="16"/>
        <v>24611.843575418996</v>
      </c>
    </row>
    <row r="264" spans="1:16" x14ac:dyDescent="0.2">
      <c r="A264" t="s">
        <v>1403</v>
      </c>
      <c r="B264" s="231">
        <v>9783</v>
      </c>
      <c r="C264" s="232">
        <v>15709</v>
      </c>
      <c r="D264" s="233">
        <v>149777</v>
      </c>
      <c r="E264" s="234">
        <f t="shared" si="17"/>
        <v>9.5344706855942452</v>
      </c>
      <c r="F264" s="86"/>
      <c r="G264" s="86"/>
      <c r="H264">
        <v>261</v>
      </c>
      <c r="I264">
        <v>2</v>
      </c>
      <c r="J264" s="231">
        <v>9783</v>
      </c>
      <c r="K264" s="232">
        <v>15709</v>
      </c>
      <c r="L264" s="124">
        <v>4.7714299999999996</v>
      </c>
      <c r="M264" s="4">
        <f t="shared" si="16"/>
        <v>3292.304403501676</v>
      </c>
    </row>
    <row r="265" spans="1:16" x14ac:dyDescent="0.2">
      <c r="A265" t="s">
        <v>1287</v>
      </c>
      <c r="B265" s="231">
        <v>9739</v>
      </c>
      <c r="C265" s="232">
        <v>26974</v>
      </c>
      <c r="D265" s="233">
        <v>140354</v>
      </c>
      <c r="E265" s="234">
        <f t="shared" si="17"/>
        <v>5.2033068881144811</v>
      </c>
      <c r="F265" s="86"/>
      <c r="G265" s="86"/>
      <c r="H265">
        <v>262</v>
      </c>
      <c r="I265">
        <v>3</v>
      </c>
      <c r="J265" s="231">
        <v>9739</v>
      </c>
      <c r="K265" s="232">
        <v>26974</v>
      </c>
      <c r="L265" s="124">
        <v>3.6285699999999999</v>
      </c>
      <c r="M265" s="4">
        <f t="shared" si="16"/>
        <v>7433.7824542450608</v>
      </c>
    </row>
    <row r="266" spans="1:16" x14ac:dyDescent="0.2">
      <c r="A266" t="s">
        <v>1160</v>
      </c>
      <c r="B266" s="231">
        <v>9727</v>
      </c>
      <c r="C266" s="232">
        <v>5468</v>
      </c>
      <c r="D266" s="233">
        <v>119288</v>
      </c>
      <c r="E266" s="234">
        <f t="shared" si="17"/>
        <v>21.815654718361376</v>
      </c>
      <c r="F266" s="86"/>
      <c r="G266" s="86"/>
      <c r="H266">
        <v>263</v>
      </c>
      <c r="I266">
        <v>4</v>
      </c>
      <c r="J266" s="231">
        <v>9727</v>
      </c>
      <c r="K266" s="232">
        <v>5468</v>
      </c>
      <c r="L266" s="124">
        <v>3.7142900000000001</v>
      </c>
      <c r="M266" s="4">
        <f t="shared" si="16"/>
        <v>1472.1521475167528</v>
      </c>
    </row>
    <row r="267" spans="1:16" x14ac:dyDescent="0.2">
      <c r="A267" t="s">
        <v>124</v>
      </c>
      <c r="B267" s="231">
        <v>9708</v>
      </c>
      <c r="C267" s="232">
        <v>38176</v>
      </c>
      <c r="D267" s="233">
        <v>166991</v>
      </c>
      <c r="E267" s="234">
        <f t="shared" si="17"/>
        <v>4.3742403604358762</v>
      </c>
      <c r="F267" s="86"/>
      <c r="G267" s="34"/>
      <c r="H267">
        <v>264</v>
      </c>
      <c r="I267">
        <v>5</v>
      </c>
      <c r="J267" s="231">
        <v>9708</v>
      </c>
      <c r="K267" s="232">
        <v>38176</v>
      </c>
      <c r="L267" s="124">
        <v>5.0857199999999994</v>
      </c>
      <c r="M267" s="4">
        <f t="shared" si="16"/>
        <v>7506.5084196534617</v>
      </c>
    </row>
    <row r="268" spans="1:16" x14ac:dyDescent="0.2">
      <c r="A268" t="s">
        <v>741</v>
      </c>
      <c r="B268" s="231">
        <v>9699</v>
      </c>
      <c r="C268" s="232">
        <v>8686</v>
      </c>
      <c r="D268" s="233">
        <v>99352</v>
      </c>
      <c r="E268" s="234">
        <f t="shared" si="17"/>
        <v>11.438176375777113</v>
      </c>
      <c r="F268" s="86"/>
      <c r="G268" s="117"/>
      <c r="H268">
        <v>265</v>
      </c>
      <c r="I268">
        <v>6</v>
      </c>
      <c r="J268" s="231">
        <v>9699</v>
      </c>
      <c r="K268" s="232">
        <v>8686</v>
      </c>
      <c r="L268" s="124">
        <v>2</v>
      </c>
      <c r="M268" s="4">
        <f t="shared" si="16"/>
        <v>4343</v>
      </c>
    </row>
    <row r="269" spans="1:16" x14ac:dyDescent="0.2">
      <c r="A269" t="s">
        <v>1112</v>
      </c>
      <c r="B269" s="231">
        <v>9643</v>
      </c>
      <c r="C269" s="232">
        <v>94739</v>
      </c>
      <c r="D269" s="233">
        <v>364485</v>
      </c>
      <c r="E269" s="234">
        <f t="shared" si="17"/>
        <v>3.8472540347692079</v>
      </c>
      <c r="F269" s="86"/>
      <c r="G269" s="86"/>
      <c r="H269">
        <v>266</v>
      </c>
      <c r="I269">
        <v>7</v>
      </c>
      <c r="J269" s="231">
        <v>9643</v>
      </c>
      <c r="K269" s="232">
        <v>94739</v>
      </c>
      <c r="L269" s="124">
        <v>8.85</v>
      </c>
      <c r="M269" s="4">
        <f t="shared" si="16"/>
        <v>10704.97175141243</v>
      </c>
    </row>
    <row r="270" spans="1:16" x14ac:dyDescent="0.2">
      <c r="A270" t="s">
        <v>1018</v>
      </c>
      <c r="B270" s="231">
        <v>9540</v>
      </c>
      <c r="C270" s="232">
        <v>31463</v>
      </c>
      <c r="D270" s="233">
        <v>112458</v>
      </c>
      <c r="E270" s="234">
        <f t="shared" si="17"/>
        <v>3.5742936147220545</v>
      </c>
      <c r="F270" s="86"/>
      <c r="G270" s="86"/>
      <c r="H270">
        <v>267</v>
      </c>
      <c r="I270">
        <v>8</v>
      </c>
      <c r="J270" s="231">
        <v>9540</v>
      </c>
      <c r="K270" s="232">
        <v>31463</v>
      </c>
      <c r="L270" s="124">
        <v>4.2249999999999996</v>
      </c>
      <c r="M270" s="4">
        <f t="shared" si="16"/>
        <v>7446.8639053254446</v>
      </c>
    </row>
    <row r="271" spans="1:16" x14ac:dyDescent="0.2">
      <c r="A271" t="s">
        <v>1304</v>
      </c>
      <c r="B271" s="231">
        <v>9298</v>
      </c>
      <c r="C271" s="232">
        <v>47860</v>
      </c>
      <c r="D271" s="233">
        <v>173020</v>
      </c>
      <c r="E271" s="234">
        <f t="shared" si="17"/>
        <v>3.6151274550773089</v>
      </c>
      <c r="F271" s="86"/>
      <c r="G271" s="86"/>
      <c r="H271">
        <v>268</v>
      </c>
      <c r="I271">
        <v>9</v>
      </c>
      <c r="J271" s="231">
        <v>9298</v>
      </c>
      <c r="K271" s="232">
        <v>47860</v>
      </c>
      <c r="L271" s="124">
        <v>4.9714299999999998</v>
      </c>
      <c r="M271" s="4">
        <f t="shared" si="16"/>
        <v>9627.0087278710562</v>
      </c>
    </row>
    <row r="272" spans="1:16" x14ac:dyDescent="0.2">
      <c r="A272" t="s">
        <v>1134</v>
      </c>
      <c r="B272" s="231">
        <v>9115</v>
      </c>
      <c r="C272" s="232">
        <v>32001</v>
      </c>
      <c r="D272" s="233">
        <v>189375</v>
      </c>
      <c r="E272" s="234">
        <f t="shared" si="17"/>
        <v>5.9177838192556482</v>
      </c>
      <c r="F272" s="86"/>
      <c r="G272" s="86"/>
      <c r="H272">
        <v>269</v>
      </c>
      <c r="I272">
        <v>10</v>
      </c>
      <c r="J272" s="231">
        <v>9115</v>
      </c>
      <c r="K272" s="232">
        <v>32001</v>
      </c>
      <c r="L272" s="124">
        <v>3.7999899999999998</v>
      </c>
      <c r="M272" s="4">
        <f t="shared" si="16"/>
        <v>8421.3379508893449</v>
      </c>
    </row>
    <row r="273" spans="1:16" x14ac:dyDescent="0.2">
      <c r="A273" t="s">
        <v>1131</v>
      </c>
      <c r="B273" s="231">
        <v>9114</v>
      </c>
      <c r="C273" s="232">
        <v>15179</v>
      </c>
      <c r="D273" s="233">
        <v>83468</v>
      </c>
      <c r="E273" s="234">
        <f t="shared" si="17"/>
        <v>5.4989129718690295</v>
      </c>
      <c r="F273" s="86"/>
      <c r="G273" s="86"/>
      <c r="H273">
        <v>270</v>
      </c>
      <c r="I273">
        <v>11</v>
      </c>
      <c r="J273" s="231">
        <v>9114</v>
      </c>
      <c r="K273" s="232">
        <v>15179</v>
      </c>
      <c r="L273" s="124">
        <v>2.8</v>
      </c>
      <c r="M273" s="4">
        <f t="shared" si="16"/>
        <v>5421.0714285714294</v>
      </c>
    </row>
    <row r="274" spans="1:16" x14ac:dyDescent="0.2">
      <c r="A274" t="s">
        <v>417</v>
      </c>
      <c r="B274" s="231">
        <v>9029</v>
      </c>
      <c r="C274" s="232">
        <v>8435</v>
      </c>
      <c r="D274" s="233">
        <v>97769</v>
      </c>
      <c r="E274" s="234">
        <f t="shared" si="17"/>
        <v>11.590871369294605</v>
      </c>
      <c r="F274" s="86"/>
      <c r="G274" s="86"/>
      <c r="H274">
        <v>271</v>
      </c>
      <c r="I274">
        <v>12</v>
      </c>
      <c r="J274" s="231">
        <v>9029</v>
      </c>
      <c r="K274" s="232">
        <v>8435</v>
      </c>
      <c r="L274" s="124">
        <v>2.88571</v>
      </c>
      <c r="M274" s="4">
        <f t="shared" si="16"/>
        <v>2923.0241431051631</v>
      </c>
      <c r="O274" s="139"/>
    </row>
    <row r="275" spans="1:16" x14ac:dyDescent="0.2">
      <c r="A275" t="s">
        <v>1275</v>
      </c>
      <c r="B275" s="231">
        <v>8901</v>
      </c>
      <c r="C275" s="232">
        <v>43902</v>
      </c>
      <c r="D275" s="233">
        <v>202940</v>
      </c>
      <c r="E275" s="234">
        <f t="shared" si="17"/>
        <v>4.6225684479067013</v>
      </c>
      <c r="F275" s="86"/>
      <c r="G275" s="86"/>
      <c r="H275">
        <v>272</v>
      </c>
      <c r="I275">
        <v>13</v>
      </c>
      <c r="J275" s="231">
        <v>8901</v>
      </c>
      <c r="K275" s="232">
        <v>43902</v>
      </c>
      <c r="L275" s="124">
        <v>5.9250000000000007</v>
      </c>
      <c r="M275" s="4">
        <f t="shared" si="16"/>
        <v>7409.6202531645558</v>
      </c>
    </row>
    <row r="276" spans="1:16" x14ac:dyDescent="0.2">
      <c r="A276" t="s">
        <v>1141</v>
      </c>
      <c r="B276" s="231">
        <v>8786</v>
      </c>
      <c r="C276" s="232">
        <v>10486</v>
      </c>
      <c r="D276" s="233">
        <v>70416</v>
      </c>
      <c r="E276" s="234">
        <f t="shared" si="17"/>
        <v>6.715239366774747</v>
      </c>
      <c r="F276" s="86"/>
      <c r="G276" s="86"/>
      <c r="H276">
        <v>273</v>
      </c>
      <c r="I276">
        <v>14</v>
      </c>
      <c r="J276" s="231">
        <v>8786</v>
      </c>
      <c r="K276" s="232">
        <v>10486</v>
      </c>
      <c r="L276" s="124">
        <v>3.0000100000000001</v>
      </c>
      <c r="M276" s="4">
        <f t="shared" si="16"/>
        <v>3495.3216822610589</v>
      </c>
      <c r="O276" s="139"/>
    </row>
    <row r="277" spans="1:16" x14ac:dyDescent="0.2">
      <c r="A277" t="s">
        <v>600</v>
      </c>
      <c r="B277" s="231">
        <v>8728</v>
      </c>
      <c r="C277" s="232">
        <v>38270</v>
      </c>
      <c r="D277" s="233">
        <v>208615</v>
      </c>
      <c r="E277" s="234">
        <f t="shared" si="17"/>
        <v>5.4511366605696372</v>
      </c>
      <c r="F277" s="86"/>
      <c r="G277" s="86"/>
      <c r="H277">
        <v>274</v>
      </c>
      <c r="I277">
        <v>15</v>
      </c>
      <c r="J277" s="231">
        <v>8728</v>
      </c>
      <c r="K277" s="232">
        <v>38270</v>
      </c>
      <c r="L277" s="124">
        <v>4.4222200000000003</v>
      </c>
      <c r="M277" s="4">
        <f t="shared" si="16"/>
        <v>8654.0244492585171</v>
      </c>
    </row>
    <row r="278" spans="1:16" x14ac:dyDescent="0.2">
      <c r="A278" t="s">
        <v>1381</v>
      </c>
      <c r="B278" s="231">
        <v>8618</v>
      </c>
      <c r="C278" s="232">
        <v>35315</v>
      </c>
      <c r="D278" s="233">
        <v>246569</v>
      </c>
      <c r="E278" s="234">
        <f t="shared" si="17"/>
        <v>6.9819906555288123</v>
      </c>
      <c r="F278" s="86"/>
      <c r="G278" s="86"/>
      <c r="H278">
        <v>275</v>
      </c>
      <c r="I278">
        <v>16</v>
      </c>
      <c r="J278" s="231">
        <v>8618</v>
      </c>
      <c r="K278" s="232">
        <v>35315</v>
      </c>
      <c r="L278" s="124">
        <v>4.4285699999999997</v>
      </c>
      <c r="M278" s="4">
        <f t="shared" si="16"/>
        <v>7974.3574110830368</v>
      </c>
    </row>
    <row r="279" spans="1:16" x14ac:dyDescent="0.2">
      <c r="A279" t="s">
        <v>1161</v>
      </c>
      <c r="B279" s="231">
        <v>8593</v>
      </c>
      <c r="C279" s="232">
        <v>61278</v>
      </c>
      <c r="D279" s="233">
        <v>388103</v>
      </c>
      <c r="E279" s="234">
        <f t="shared" si="17"/>
        <v>6.3334802049675254</v>
      </c>
      <c r="F279" s="86"/>
      <c r="G279" s="86"/>
      <c r="H279">
        <v>276</v>
      </c>
      <c r="I279">
        <v>17</v>
      </c>
      <c r="J279" s="231">
        <v>8593</v>
      </c>
      <c r="K279" s="232">
        <v>61278</v>
      </c>
      <c r="L279" s="124">
        <v>5.875</v>
      </c>
      <c r="M279" s="4">
        <f t="shared" si="16"/>
        <v>10430.297872340425</v>
      </c>
    </row>
    <row r="280" spans="1:16" x14ac:dyDescent="0.2">
      <c r="A280" t="s">
        <v>1097</v>
      </c>
      <c r="B280" s="231">
        <v>8553</v>
      </c>
      <c r="C280" s="232">
        <v>14823</v>
      </c>
      <c r="D280" s="233">
        <v>83061</v>
      </c>
      <c r="E280" s="234">
        <f t="shared" si="17"/>
        <v>5.6035215543412269</v>
      </c>
      <c r="F280" s="86"/>
      <c r="G280" s="86"/>
      <c r="H280">
        <v>277</v>
      </c>
      <c r="I280">
        <v>18</v>
      </c>
      <c r="J280" s="231">
        <v>8553</v>
      </c>
      <c r="K280" s="232">
        <v>14823</v>
      </c>
      <c r="L280" s="124">
        <v>2.7142900000000001</v>
      </c>
      <c r="M280" s="4">
        <f t="shared" si="16"/>
        <v>5461.0966403737257</v>
      </c>
    </row>
    <row r="281" spans="1:16" x14ac:dyDescent="0.2">
      <c r="A281" t="s">
        <v>1214</v>
      </c>
      <c r="B281" s="231">
        <v>8508</v>
      </c>
      <c r="C281" s="232">
        <v>20094</v>
      </c>
      <c r="D281" s="233">
        <v>105164</v>
      </c>
      <c r="E281" s="234">
        <f t="shared" si="17"/>
        <v>5.2336020702697326</v>
      </c>
      <c r="F281" s="86"/>
      <c r="G281" s="86"/>
      <c r="H281">
        <v>278</v>
      </c>
      <c r="I281">
        <v>19</v>
      </c>
      <c r="J281" s="231">
        <v>8508</v>
      </c>
      <c r="K281" s="232">
        <v>20094</v>
      </c>
      <c r="L281" s="124">
        <v>3.11429</v>
      </c>
      <c r="M281" s="4">
        <f t="shared" si="16"/>
        <v>6452.1929556977675</v>
      </c>
    </row>
    <row r="282" spans="1:16" x14ac:dyDescent="0.2">
      <c r="A282" t="s">
        <v>1121</v>
      </c>
      <c r="B282" s="231">
        <v>8459</v>
      </c>
      <c r="C282" s="232">
        <v>16649</v>
      </c>
      <c r="D282" s="233">
        <v>84214</v>
      </c>
      <c r="E282" s="234">
        <f t="shared" si="17"/>
        <v>5.0582016937954233</v>
      </c>
      <c r="F282" s="86"/>
      <c r="G282" s="86"/>
      <c r="H282">
        <v>279</v>
      </c>
      <c r="I282">
        <v>20</v>
      </c>
      <c r="J282" s="231">
        <v>8459</v>
      </c>
      <c r="K282" s="232">
        <v>16649</v>
      </c>
      <c r="L282" s="124">
        <v>1.6571400000000001</v>
      </c>
      <c r="M282" s="4">
        <f t="shared" si="16"/>
        <v>10046.827666944253</v>
      </c>
      <c r="O282" s="139"/>
    </row>
    <row r="283" spans="1:16" x14ac:dyDescent="0.2">
      <c r="A283" t="s">
        <v>679</v>
      </c>
      <c r="B283" s="231">
        <v>8436</v>
      </c>
      <c r="C283" s="232">
        <v>25084</v>
      </c>
      <c r="D283" s="233">
        <v>100151</v>
      </c>
      <c r="E283" s="234">
        <f t="shared" si="17"/>
        <v>3.9926247807367248</v>
      </c>
      <c r="F283" s="86"/>
      <c r="G283" s="86"/>
      <c r="H283">
        <v>280</v>
      </c>
      <c r="I283">
        <v>21</v>
      </c>
      <c r="J283" s="231">
        <v>8436</v>
      </c>
      <c r="K283" s="232">
        <v>25084</v>
      </c>
      <c r="L283" s="124">
        <v>3.1428600000000002</v>
      </c>
      <c r="M283" s="4">
        <f t="shared" si="16"/>
        <v>7981.2654715768431</v>
      </c>
    </row>
    <row r="284" spans="1:16" x14ac:dyDescent="0.2">
      <c r="A284" t="s">
        <v>1363</v>
      </c>
      <c r="B284" s="231">
        <v>8429</v>
      </c>
      <c r="C284" s="232">
        <v>31161</v>
      </c>
      <c r="D284" s="233">
        <v>138759</v>
      </c>
      <c r="E284" s="234">
        <f t="shared" si="17"/>
        <v>4.4529700587272556</v>
      </c>
      <c r="F284" s="86"/>
      <c r="G284" s="34"/>
      <c r="H284">
        <v>281</v>
      </c>
      <c r="I284">
        <v>22</v>
      </c>
      <c r="J284" s="231">
        <v>8429</v>
      </c>
      <c r="K284" s="232">
        <v>31161</v>
      </c>
      <c r="L284" s="124">
        <v>3.125</v>
      </c>
      <c r="M284" s="4">
        <f t="shared" si="16"/>
        <v>9971.52</v>
      </c>
    </row>
    <row r="285" spans="1:16" x14ac:dyDescent="0.2">
      <c r="A285" t="s">
        <v>1075</v>
      </c>
      <c r="B285" s="231">
        <v>8370</v>
      </c>
      <c r="C285" s="232">
        <v>61000</v>
      </c>
      <c r="D285" s="233">
        <v>239679</v>
      </c>
      <c r="E285" s="234">
        <f t="shared" si="17"/>
        <v>3.9291639344262297</v>
      </c>
      <c r="F285" s="86"/>
      <c r="G285" s="117"/>
      <c r="H285">
        <v>282</v>
      </c>
      <c r="I285">
        <v>23</v>
      </c>
      <c r="J285" s="231">
        <v>8370</v>
      </c>
      <c r="K285" s="232">
        <v>61000</v>
      </c>
      <c r="L285" s="124">
        <v>4</v>
      </c>
      <c r="M285" s="4">
        <f t="shared" si="16"/>
        <v>15250</v>
      </c>
    </row>
    <row r="286" spans="1:16" x14ac:dyDescent="0.2">
      <c r="A286" t="s">
        <v>1178</v>
      </c>
      <c r="B286" s="231">
        <v>8334</v>
      </c>
      <c r="C286" s="232">
        <v>17744</v>
      </c>
      <c r="D286" s="233">
        <v>72703</v>
      </c>
      <c r="E286" s="234">
        <f t="shared" si="17"/>
        <v>4.0973286744815152</v>
      </c>
      <c r="F286" s="86"/>
      <c r="G286" s="86"/>
      <c r="H286">
        <v>283</v>
      </c>
      <c r="I286">
        <v>24</v>
      </c>
      <c r="J286" s="231">
        <v>8334</v>
      </c>
      <c r="K286" s="232">
        <v>17744</v>
      </c>
      <c r="L286" s="124">
        <v>1.86666</v>
      </c>
      <c r="M286" s="4">
        <f t="shared" si="16"/>
        <v>9505.7482348151243</v>
      </c>
    </row>
    <row r="287" spans="1:16" x14ac:dyDescent="0.2">
      <c r="A287" t="s">
        <v>1095</v>
      </c>
      <c r="B287" s="231">
        <v>8327</v>
      </c>
      <c r="C287" s="232">
        <v>25522</v>
      </c>
      <c r="D287" s="233">
        <v>122537</v>
      </c>
      <c r="E287" s="234">
        <f t="shared" si="17"/>
        <v>4.8012303111041454</v>
      </c>
      <c r="F287" s="86"/>
      <c r="G287" s="117"/>
      <c r="H287">
        <v>284</v>
      </c>
      <c r="I287">
        <v>25</v>
      </c>
      <c r="J287" s="231">
        <v>8327</v>
      </c>
      <c r="K287" s="232">
        <v>25522</v>
      </c>
      <c r="L287" s="124">
        <v>3</v>
      </c>
      <c r="M287" s="4">
        <f t="shared" si="16"/>
        <v>8507.3333333333339</v>
      </c>
      <c r="P287" s="57"/>
    </row>
    <row r="288" spans="1:16" x14ac:dyDescent="0.2">
      <c r="A288" t="s">
        <v>724</v>
      </c>
      <c r="B288" s="231">
        <v>8316</v>
      </c>
      <c r="C288" s="232">
        <v>52559</v>
      </c>
      <c r="D288" s="233">
        <v>268375</v>
      </c>
      <c r="E288" s="234">
        <f t="shared" si="17"/>
        <v>5.106166403470386</v>
      </c>
      <c r="F288" s="86"/>
      <c r="G288" s="86"/>
      <c r="H288">
        <v>285</v>
      </c>
      <c r="I288">
        <v>26</v>
      </c>
      <c r="J288" s="231">
        <v>8316</v>
      </c>
      <c r="K288" s="232">
        <v>52559</v>
      </c>
      <c r="L288" s="124">
        <v>4.4359000000000002</v>
      </c>
      <c r="M288" s="4">
        <f t="shared" si="16"/>
        <v>11848.553844766564</v>
      </c>
    </row>
    <row r="289" spans="1:16" x14ac:dyDescent="0.2">
      <c r="A289" t="s">
        <v>1350</v>
      </c>
      <c r="B289" s="231">
        <v>8286</v>
      </c>
      <c r="C289" s="232">
        <v>23714</v>
      </c>
      <c r="D289" s="233">
        <v>100442</v>
      </c>
      <c r="E289" s="234">
        <f t="shared" si="17"/>
        <v>4.2355570549042758</v>
      </c>
      <c r="F289" s="86"/>
      <c r="G289" s="86"/>
      <c r="H289">
        <v>286</v>
      </c>
      <c r="I289">
        <v>27</v>
      </c>
      <c r="J289" s="231">
        <v>8286</v>
      </c>
      <c r="K289" s="232">
        <v>23714</v>
      </c>
      <c r="L289" s="124">
        <v>2.9249999999999998</v>
      </c>
      <c r="M289" s="4">
        <f t="shared" ref="M289:M319" si="18">K289/L289</f>
        <v>8107.3504273504277</v>
      </c>
    </row>
    <row r="290" spans="1:16" x14ac:dyDescent="0.2">
      <c r="A290" t="s">
        <v>1332</v>
      </c>
      <c r="B290" s="231">
        <v>8268</v>
      </c>
      <c r="C290" s="232">
        <v>116143</v>
      </c>
      <c r="D290" s="233">
        <v>334560</v>
      </c>
      <c r="E290" s="234">
        <f t="shared" si="17"/>
        <v>2.8805868627467861</v>
      </c>
      <c r="F290" s="86"/>
      <c r="G290" s="86"/>
      <c r="H290">
        <v>287</v>
      </c>
      <c r="I290">
        <v>28</v>
      </c>
      <c r="J290" s="231">
        <v>8268</v>
      </c>
      <c r="K290" s="232">
        <v>116143</v>
      </c>
      <c r="L290" s="124">
        <v>9.3714300000000001</v>
      </c>
      <c r="M290" s="4">
        <f t="shared" si="18"/>
        <v>12393.306037605787</v>
      </c>
    </row>
    <row r="291" spans="1:16" x14ac:dyDescent="0.2">
      <c r="A291" t="s">
        <v>1016</v>
      </c>
      <c r="B291" s="231">
        <v>7991</v>
      </c>
      <c r="C291" s="232">
        <v>38311</v>
      </c>
      <c r="D291" s="233">
        <v>106381</v>
      </c>
      <c r="E291" s="234">
        <f t="shared" si="17"/>
        <v>2.7767742945890213</v>
      </c>
      <c r="F291" s="86"/>
      <c r="G291" s="86"/>
      <c r="H291">
        <v>288</v>
      </c>
      <c r="I291">
        <v>29</v>
      </c>
      <c r="J291" s="231">
        <v>7991</v>
      </c>
      <c r="K291" s="232">
        <v>38311</v>
      </c>
      <c r="L291" s="124">
        <v>3.7333400000000001</v>
      </c>
      <c r="M291" s="4">
        <f t="shared" si="18"/>
        <v>10261.856675255936</v>
      </c>
    </row>
    <row r="292" spans="1:16" x14ac:dyDescent="0.2">
      <c r="A292" t="s">
        <v>1076</v>
      </c>
      <c r="B292" s="231">
        <v>7972</v>
      </c>
      <c r="C292" s="232">
        <v>64152</v>
      </c>
      <c r="D292" s="233">
        <v>217873</v>
      </c>
      <c r="E292" s="234">
        <f t="shared" si="17"/>
        <v>3.3961996508292804</v>
      </c>
      <c r="F292" s="86"/>
      <c r="G292" s="86"/>
      <c r="H292">
        <v>289</v>
      </c>
      <c r="I292">
        <v>30</v>
      </c>
      <c r="J292" s="231">
        <v>7972</v>
      </c>
      <c r="K292" s="232">
        <v>64152</v>
      </c>
      <c r="L292" s="124">
        <v>4.25</v>
      </c>
      <c r="M292" s="4">
        <f t="shared" si="18"/>
        <v>15094.588235294117</v>
      </c>
    </row>
    <row r="293" spans="1:16" x14ac:dyDescent="0.2">
      <c r="A293" t="s">
        <v>1015</v>
      </c>
      <c r="B293" s="198">
        <v>7924</v>
      </c>
      <c r="C293" s="199">
        <v>59514</v>
      </c>
      <c r="D293" s="200">
        <v>165911</v>
      </c>
      <c r="E293" s="201">
        <f t="shared" si="17"/>
        <v>2.7877642235440399</v>
      </c>
      <c r="F293" s="86"/>
      <c r="G293" s="117"/>
      <c r="H293">
        <v>290</v>
      </c>
      <c r="I293">
        <v>31</v>
      </c>
      <c r="J293" s="198">
        <v>7924</v>
      </c>
      <c r="K293" s="199">
        <v>59514</v>
      </c>
      <c r="L293" s="124">
        <v>3.4000000000000004</v>
      </c>
      <c r="M293" s="4">
        <f t="shared" si="18"/>
        <v>17504.117647058822</v>
      </c>
    </row>
    <row r="294" spans="1:16" x14ac:dyDescent="0.2">
      <c r="A294" t="s">
        <v>1271</v>
      </c>
      <c r="B294" s="198">
        <v>7799</v>
      </c>
      <c r="C294" s="199">
        <v>21702</v>
      </c>
      <c r="D294" s="200">
        <v>267836</v>
      </c>
      <c r="E294" s="201">
        <f t="shared" si="17"/>
        <v>12.341535342364759</v>
      </c>
      <c r="F294" s="86"/>
      <c r="G294" s="86"/>
      <c r="H294">
        <v>291</v>
      </c>
      <c r="I294">
        <v>32</v>
      </c>
      <c r="J294" s="198">
        <v>7799</v>
      </c>
      <c r="K294" s="199">
        <v>21702</v>
      </c>
      <c r="L294" s="124">
        <v>5.8</v>
      </c>
      <c r="M294" s="4">
        <f t="shared" si="18"/>
        <v>3741.7241379310344</v>
      </c>
    </row>
    <row r="295" spans="1:16" x14ac:dyDescent="0.2">
      <c r="A295" t="s">
        <v>1331</v>
      </c>
      <c r="B295" s="198">
        <v>7739</v>
      </c>
      <c r="C295" s="199">
        <v>40288</v>
      </c>
      <c r="D295" s="200">
        <v>218811</v>
      </c>
      <c r="E295" s="201">
        <f t="shared" si="17"/>
        <v>5.4311705718824461</v>
      </c>
      <c r="F295" s="86"/>
      <c r="G295" s="86"/>
      <c r="H295">
        <v>292</v>
      </c>
      <c r="I295">
        <v>33</v>
      </c>
      <c r="J295" s="198">
        <v>7739</v>
      </c>
      <c r="K295" s="199">
        <v>40288</v>
      </c>
      <c r="L295" s="124">
        <v>6.45</v>
      </c>
      <c r="M295" s="4">
        <f t="shared" si="18"/>
        <v>6246.2015503875964</v>
      </c>
      <c r="P295" s="57"/>
    </row>
    <row r="296" spans="1:16" x14ac:dyDescent="0.2">
      <c r="A296" t="s">
        <v>1239</v>
      </c>
      <c r="B296" s="198">
        <v>7615</v>
      </c>
      <c r="C296" s="199">
        <v>18820</v>
      </c>
      <c r="D296" s="200">
        <v>99053</v>
      </c>
      <c r="E296" s="201">
        <f t="shared" si="17"/>
        <v>5.2631774707757701</v>
      </c>
      <c r="F296" s="86"/>
      <c r="G296" s="86"/>
      <c r="H296">
        <v>293</v>
      </c>
      <c r="I296">
        <v>34</v>
      </c>
      <c r="J296" s="198">
        <v>7615</v>
      </c>
      <c r="K296" s="199">
        <v>18820</v>
      </c>
      <c r="L296" s="124">
        <v>2.88571</v>
      </c>
      <c r="M296" s="4">
        <f t="shared" si="18"/>
        <v>6521.7918640473226</v>
      </c>
    </row>
    <row r="297" spans="1:16" x14ac:dyDescent="0.2">
      <c r="A297" t="s">
        <v>1094</v>
      </c>
      <c r="B297" s="198">
        <v>7562</v>
      </c>
      <c r="C297" s="199">
        <v>9094</v>
      </c>
      <c r="D297" s="200">
        <v>33251</v>
      </c>
      <c r="E297" s="201">
        <f t="shared" si="17"/>
        <v>3.6563668352760064</v>
      </c>
      <c r="F297" s="86"/>
      <c r="G297" s="86"/>
      <c r="H297">
        <v>294</v>
      </c>
      <c r="I297">
        <v>35</v>
      </c>
      <c r="J297" s="198">
        <v>7562</v>
      </c>
      <c r="K297" s="199">
        <v>9094</v>
      </c>
      <c r="L297" s="124">
        <v>1.5714299999999999</v>
      </c>
      <c r="M297" s="4">
        <f t="shared" si="18"/>
        <v>5787.0856481039564</v>
      </c>
      <c r="P297" s="57"/>
    </row>
    <row r="298" spans="1:16" x14ac:dyDescent="0.2">
      <c r="A298" t="s">
        <v>1339</v>
      </c>
      <c r="B298" s="198">
        <v>7489</v>
      </c>
      <c r="C298" s="199">
        <v>36288</v>
      </c>
      <c r="D298" s="200">
        <v>232248</v>
      </c>
      <c r="E298" s="201">
        <f t="shared" si="17"/>
        <v>6.4001322751322753</v>
      </c>
      <c r="F298" s="86"/>
      <c r="G298" s="34"/>
      <c r="H298">
        <v>295</v>
      </c>
      <c r="I298">
        <v>36</v>
      </c>
      <c r="J298" s="198">
        <v>7489</v>
      </c>
      <c r="K298" s="199">
        <v>36288</v>
      </c>
      <c r="L298" s="124">
        <v>6.1714299999999991</v>
      </c>
      <c r="M298" s="4">
        <f t="shared" si="18"/>
        <v>5879.9986388892048</v>
      </c>
      <c r="P298" s="57"/>
    </row>
    <row r="299" spans="1:16" x14ac:dyDescent="0.2">
      <c r="A299" t="s">
        <v>1090</v>
      </c>
      <c r="B299" s="198">
        <v>7411</v>
      </c>
      <c r="C299" s="199">
        <v>51385</v>
      </c>
      <c r="D299" s="200">
        <v>292327</v>
      </c>
      <c r="E299" s="201">
        <f t="shared" si="17"/>
        <v>5.6889559209886151</v>
      </c>
      <c r="F299" s="86"/>
      <c r="G299" s="86"/>
      <c r="H299">
        <v>296</v>
      </c>
      <c r="I299">
        <v>37</v>
      </c>
      <c r="J299" s="198">
        <v>7411</v>
      </c>
      <c r="K299" s="199">
        <v>51385</v>
      </c>
      <c r="L299" s="124">
        <v>7.0399899999999995</v>
      </c>
      <c r="M299" s="4">
        <f t="shared" si="18"/>
        <v>7299.0160497387078</v>
      </c>
    </row>
    <row r="300" spans="1:16" x14ac:dyDescent="0.2">
      <c r="A300" t="s">
        <v>1163</v>
      </c>
      <c r="B300" s="198">
        <v>7407</v>
      </c>
      <c r="C300" s="199">
        <v>41934</v>
      </c>
      <c r="D300" s="200">
        <v>119312</v>
      </c>
      <c r="E300" s="201">
        <f t="shared" si="17"/>
        <v>2.8452329851671676</v>
      </c>
      <c r="F300" s="86"/>
      <c r="G300" s="34"/>
      <c r="H300">
        <v>297</v>
      </c>
      <c r="I300">
        <v>38</v>
      </c>
      <c r="J300" s="198">
        <v>7407</v>
      </c>
      <c r="K300" s="199">
        <v>41934</v>
      </c>
      <c r="L300" s="124">
        <v>3.3428500000000003</v>
      </c>
      <c r="M300" s="4">
        <f t="shared" si="18"/>
        <v>12544.385778602089</v>
      </c>
    </row>
    <row r="301" spans="1:16" x14ac:dyDescent="0.2">
      <c r="A301" t="s">
        <v>1100</v>
      </c>
      <c r="B301" s="198">
        <v>7386</v>
      </c>
      <c r="C301" s="199">
        <v>119004</v>
      </c>
      <c r="D301" s="200">
        <v>162191</v>
      </c>
      <c r="E301" s="201">
        <f t="shared" si="17"/>
        <v>1.3629037679405733</v>
      </c>
      <c r="F301" s="86"/>
      <c r="G301" s="34"/>
      <c r="H301">
        <v>298</v>
      </c>
      <c r="I301">
        <v>39</v>
      </c>
      <c r="J301" s="198">
        <v>7386</v>
      </c>
      <c r="K301" s="199">
        <v>119004</v>
      </c>
      <c r="L301" s="124">
        <v>4.1142799999999999</v>
      </c>
      <c r="M301" s="4">
        <f t="shared" si="18"/>
        <v>28924.623506421536</v>
      </c>
      <c r="N301" s="52"/>
      <c r="O301" s="52"/>
    </row>
    <row r="302" spans="1:16" x14ac:dyDescent="0.2">
      <c r="A302" t="s">
        <v>1406</v>
      </c>
      <c r="B302" s="198">
        <v>7360</v>
      </c>
      <c r="C302" s="199">
        <v>25799</v>
      </c>
      <c r="D302" s="200">
        <v>129365</v>
      </c>
      <c r="E302" s="201">
        <f t="shared" si="17"/>
        <v>5.0143416411488815</v>
      </c>
      <c r="F302" s="86"/>
      <c r="G302" s="86"/>
      <c r="H302">
        <v>299</v>
      </c>
      <c r="I302">
        <v>40</v>
      </c>
      <c r="J302" s="198">
        <v>7360</v>
      </c>
      <c r="K302" s="199">
        <v>25799</v>
      </c>
      <c r="L302" s="124">
        <v>2.4857100000000001</v>
      </c>
      <c r="M302" s="4">
        <f t="shared" si="18"/>
        <v>10378.925940676909</v>
      </c>
    </row>
    <row r="303" spans="1:16" x14ac:dyDescent="0.2">
      <c r="A303" t="s">
        <v>1302</v>
      </c>
      <c r="B303" s="198">
        <v>7277</v>
      </c>
      <c r="C303" s="199">
        <v>194567</v>
      </c>
      <c r="D303" s="200">
        <v>471730</v>
      </c>
      <c r="E303" s="201">
        <f t="shared" si="17"/>
        <v>2.4245118648074957</v>
      </c>
      <c r="F303" s="86"/>
      <c r="G303" s="86"/>
      <c r="H303">
        <v>300</v>
      </c>
      <c r="I303">
        <v>41</v>
      </c>
      <c r="J303" s="198">
        <v>7277</v>
      </c>
      <c r="K303" s="199">
        <v>194567</v>
      </c>
      <c r="L303" s="124">
        <v>9.542860000000001</v>
      </c>
      <c r="M303" s="4">
        <f t="shared" si="18"/>
        <v>20388.751380613357</v>
      </c>
      <c r="P303" s="57"/>
    </row>
    <row r="304" spans="1:16" x14ac:dyDescent="0.2">
      <c r="A304" t="s">
        <v>1198</v>
      </c>
      <c r="B304" s="198">
        <v>7153</v>
      </c>
      <c r="C304" s="199">
        <v>11851</v>
      </c>
      <c r="D304" s="200">
        <v>90984</v>
      </c>
      <c r="E304" s="201">
        <f t="shared" si="17"/>
        <v>7.6773268078643149</v>
      </c>
      <c r="F304" s="86"/>
      <c r="G304" s="86"/>
      <c r="H304">
        <v>301</v>
      </c>
      <c r="I304">
        <v>42</v>
      </c>
      <c r="J304" s="198">
        <v>7153</v>
      </c>
      <c r="K304" s="199">
        <v>11851</v>
      </c>
      <c r="L304" s="124">
        <v>2.9428599999999996</v>
      </c>
      <c r="M304" s="4">
        <f t="shared" si="18"/>
        <v>4027.0349252088108</v>
      </c>
    </row>
    <row r="305" spans="1:16" x14ac:dyDescent="0.2">
      <c r="A305" t="s">
        <v>1295</v>
      </c>
      <c r="B305" s="198">
        <v>7040</v>
      </c>
      <c r="C305" s="199">
        <v>32806</v>
      </c>
      <c r="D305" s="200">
        <v>112773</v>
      </c>
      <c r="E305" s="201">
        <f t="shared" si="17"/>
        <v>3.437572395293544</v>
      </c>
      <c r="F305" s="86"/>
      <c r="G305" s="86"/>
      <c r="H305">
        <v>302</v>
      </c>
      <c r="I305">
        <v>43</v>
      </c>
      <c r="J305" s="198">
        <v>7040</v>
      </c>
      <c r="K305" s="199">
        <v>32806</v>
      </c>
      <c r="L305" s="124">
        <v>2.8157899999999998</v>
      </c>
      <c r="M305" s="4">
        <f t="shared" si="18"/>
        <v>11650.726794256674</v>
      </c>
    </row>
    <row r="306" spans="1:16" x14ac:dyDescent="0.2">
      <c r="A306" t="s">
        <v>279</v>
      </c>
      <c r="B306" s="198">
        <v>7002</v>
      </c>
      <c r="C306" s="199">
        <v>26120</v>
      </c>
      <c r="D306" s="200">
        <v>136433</v>
      </c>
      <c r="E306" s="201">
        <f t="shared" si="17"/>
        <v>5.2233154670750386</v>
      </c>
      <c r="F306" s="86"/>
      <c r="G306" s="86"/>
      <c r="H306">
        <v>303</v>
      </c>
      <c r="I306">
        <v>44</v>
      </c>
      <c r="J306" s="198">
        <v>7002</v>
      </c>
      <c r="K306" s="199">
        <v>26120</v>
      </c>
      <c r="L306" s="124">
        <v>2.17143</v>
      </c>
      <c r="M306" s="4">
        <f t="shared" si="18"/>
        <v>12028.939454645095</v>
      </c>
      <c r="N306" s="52"/>
      <c r="O306" s="52"/>
      <c r="P306" s="57"/>
    </row>
    <row r="307" spans="1:16" x14ac:dyDescent="0.2">
      <c r="A307" t="s">
        <v>1351</v>
      </c>
      <c r="B307" s="198">
        <v>6991</v>
      </c>
      <c r="C307" s="199">
        <v>118857</v>
      </c>
      <c r="D307" s="200">
        <v>168788</v>
      </c>
      <c r="E307" s="201">
        <f t="shared" si="17"/>
        <v>1.4200930529964579</v>
      </c>
      <c r="F307" s="86"/>
      <c r="G307" s="86"/>
      <c r="H307">
        <v>304</v>
      </c>
      <c r="I307">
        <v>45</v>
      </c>
      <c r="J307" s="198">
        <v>6991</v>
      </c>
      <c r="K307" s="199">
        <v>118857</v>
      </c>
      <c r="L307" s="124">
        <v>3.4857100000000001</v>
      </c>
      <c r="M307" s="4">
        <f t="shared" si="18"/>
        <v>34098.361596346222</v>
      </c>
    </row>
    <row r="308" spans="1:16" x14ac:dyDescent="0.2">
      <c r="A308" t="s">
        <v>1385</v>
      </c>
      <c r="B308" s="198">
        <v>6979</v>
      </c>
      <c r="C308" s="199">
        <v>13524</v>
      </c>
      <c r="D308" s="200">
        <v>74754</v>
      </c>
      <c r="E308" s="201">
        <f t="shared" si="17"/>
        <v>5.5275066548358476</v>
      </c>
      <c r="F308" s="86"/>
      <c r="G308" s="117"/>
      <c r="H308">
        <v>305</v>
      </c>
      <c r="I308">
        <v>46</v>
      </c>
      <c r="J308" s="198">
        <v>6979</v>
      </c>
      <c r="K308" s="199">
        <v>13524</v>
      </c>
      <c r="L308" s="124">
        <v>3.5999999999999996</v>
      </c>
      <c r="M308" s="4">
        <f t="shared" si="18"/>
        <v>3756.666666666667</v>
      </c>
      <c r="P308" s="57"/>
    </row>
    <row r="309" spans="1:16" x14ac:dyDescent="0.2">
      <c r="A309" t="s">
        <v>1405</v>
      </c>
      <c r="B309" s="198">
        <v>6894</v>
      </c>
      <c r="C309" s="199">
        <v>17226</v>
      </c>
      <c r="D309" s="200">
        <v>78898</v>
      </c>
      <c r="E309" s="201">
        <f t="shared" si="17"/>
        <v>4.5801695112039944</v>
      </c>
      <c r="F309" s="86"/>
      <c r="G309" s="86"/>
      <c r="H309">
        <v>306</v>
      </c>
      <c r="I309">
        <v>47</v>
      </c>
      <c r="J309" s="198">
        <v>6894</v>
      </c>
      <c r="K309" s="199">
        <v>17226</v>
      </c>
      <c r="L309" s="124">
        <v>2.1842099999999998</v>
      </c>
      <c r="M309" s="4">
        <f t="shared" si="18"/>
        <v>7886.6043100251354</v>
      </c>
      <c r="P309" s="57"/>
    </row>
    <row r="310" spans="1:16" x14ac:dyDescent="0.2">
      <c r="A310" t="s">
        <v>1186</v>
      </c>
      <c r="B310" s="198">
        <v>6814</v>
      </c>
      <c r="C310" s="199">
        <v>7697</v>
      </c>
      <c r="D310" s="200">
        <v>93904</v>
      </c>
      <c r="E310" s="201">
        <f t="shared" si="17"/>
        <v>12.200077952449005</v>
      </c>
      <c r="F310" s="86"/>
      <c r="G310" s="86"/>
      <c r="H310">
        <v>307</v>
      </c>
      <c r="I310">
        <v>48</v>
      </c>
      <c r="J310" s="198">
        <v>6814</v>
      </c>
      <c r="K310" s="199">
        <v>7697</v>
      </c>
      <c r="L310" s="124">
        <v>2.05715</v>
      </c>
      <c r="M310" s="4">
        <f t="shared" si="18"/>
        <v>3741.5842306103104</v>
      </c>
    </row>
    <row r="311" spans="1:16" x14ac:dyDescent="0.2">
      <c r="A311" t="s">
        <v>1136</v>
      </c>
      <c r="B311" s="198">
        <v>6805</v>
      </c>
      <c r="C311" s="199">
        <v>10969</v>
      </c>
      <c r="D311" s="200">
        <v>87504</v>
      </c>
      <c r="E311" s="201">
        <f t="shared" si="17"/>
        <v>7.9773908286990611</v>
      </c>
      <c r="F311" s="86"/>
      <c r="G311" s="86"/>
      <c r="H311">
        <v>308</v>
      </c>
      <c r="I311">
        <v>49</v>
      </c>
      <c r="J311" s="198">
        <v>6805</v>
      </c>
      <c r="K311" s="199">
        <v>10969</v>
      </c>
      <c r="L311" s="124">
        <v>4.1749999999999998</v>
      </c>
      <c r="M311" s="4">
        <f t="shared" si="18"/>
        <v>2627.3053892215571</v>
      </c>
    </row>
    <row r="312" spans="1:16" x14ac:dyDescent="0.2">
      <c r="A312" t="s">
        <v>1353</v>
      </c>
      <c r="B312" s="198">
        <v>6796</v>
      </c>
      <c r="C312" s="199">
        <v>13502</v>
      </c>
      <c r="D312" s="200">
        <v>147678</v>
      </c>
      <c r="E312" s="201">
        <f t="shared" si="17"/>
        <v>10.93749074211228</v>
      </c>
      <c r="F312" s="86"/>
      <c r="G312" s="86"/>
      <c r="H312">
        <v>309</v>
      </c>
      <c r="I312">
        <v>50</v>
      </c>
      <c r="J312" s="198">
        <v>6796</v>
      </c>
      <c r="K312" s="199">
        <v>13502</v>
      </c>
      <c r="L312" s="124">
        <v>2.2105299999999999</v>
      </c>
      <c r="M312" s="4">
        <f t="shared" si="18"/>
        <v>6108.0374389852213</v>
      </c>
    </row>
    <row r="313" spans="1:16" x14ac:dyDescent="0.2">
      <c r="A313" t="s">
        <v>1148</v>
      </c>
      <c r="B313" s="198">
        <v>6761</v>
      </c>
      <c r="C313" s="199">
        <v>43459</v>
      </c>
      <c r="D313" s="200">
        <v>211362</v>
      </c>
      <c r="E313" s="201">
        <f t="shared" si="17"/>
        <v>4.863480521871189</v>
      </c>
      <c r="F313" s="86"/>
      <c r="G313" s="86"/>
      <c r="H313">
        <v>310</v>
      </c>
      <c r="I313">
        <v>51</v>
      </c>
      <c r="J313" s="198">
        <v>6761</v>
      </c>
      <c r="K313" s="199">
        <v>43459</v>
      </c>
      <c r="L313" s="124">
        <v>2.875</v>
      </c>
      <c r="M313" s="4">
        <f t="shared" si="18"/>
        <v>15116.173913043478</v>
      </c>
      <c r="P313" s="57"/>
    </row>
    <row r="314" spans="1:16" x14ac:dyDescent="0.2">
      <c r="A314" t="s">
        <v>1413</v>
      </c>
      <c r="B314" s="198">
        <v>6688</v>
      </c>
      <c r="C314" s="199">
        <v>23627</v>
      </c>
      <c r="D314" s="200">
        <v>75235</v>
      </c>
      <c r="E314" s="201">
        <f t="shared" si="17"/>
        <v>3.184280695814111</v>
      </c>
      <c r="F314" s="86"/>
      <c r="G314" s="86"/>
      <c r="H314">
        <v>311</v>
      </c>
      <c r="I314">
        <v>52</v>
      </c>
      <c r="J314" s="198">
        <v>6688</v>
      </c>
      <c r="K314" s="199">
        <v>23627</v>
      </c>
      <c r="L314" s="124">
        <v>2.11429</v>
      </c>
      <c r="M314" s="4">
        <f t="shared" si="18"/>
        <v>11174.909780588283</v>
      </c>
    </row>
    <row r="315" spans="1:16" x14ac:dyDescent="0.2">
      <c r="A315" t="s">
        <v>1106</v>
      </c>
      <c r="B315" s="198">
        <v>6606</v>
      </c>
      <c r="C315" s="199">
        <v>18351</v>
      </c>
      <c r="D315" s="200">
        <v>108152</v>
      </c>
      <c r="E315" s="201">
        <f t="shared" si="17"/>
        <v>5.893520789057817</v>
      </c>
      <c r="F315" s="86"/>
      <c r="G315" s="117"/>
      <c r="H315">
        <v>312</v>
      </c>
      <c r="I315">
        <v>53</v>
      </c>
      <c r="J315" s="198">
        <v>6606</v>
      </c>
      <c r="K315" s="199">
        <v>18351</v>
      </c>
      <c r="L315" s="124">
        <v>4.375</v>
      </c>
      <c r="M315" s="4">
        <f t="shared" si="18"/>
        <v>4194.5142857142855</v>
      </c>
    </row>
    <row r="316" spans="1:16" x14ac:dyDescent="0.2">
      <c r="A316" t="s">
        <v>1341</v>
      </c>
      <c r="B316" s="198">
        <v>6454</v>
      </c>
      <c r="C316" s="199">
        <v>14803</v>
      </c>
      <c r="D316" s="200">
        <v>63993</v>
      </c>
      <c r="E316" s="201">
        <f t="shared" si="17"/>
        <v>4.322975072620415</v>
      </c>
      <c r="F316" s="86"/>
      <c r="G316" s="86"/>
      <c r="H316">
        <v>313</v>
      </c>
      <c r="I316">
        <v>54</v>
      </c>
      <c r="J316" s="198">
        <v>6454</v>
      </c>
      <c r="K316" s="199">
        <v>14803</v>
      </c>
      <c r="L316" s="124">
        <v>2.2000000000000002</v>
      </c>
      <c r="M316" s="4">
        <f t="shared" si="18"/>
        <v>6728.6363636363631</v>
      </c>
      <c r="P316" s="57"/>
    </row>
    <row r="317" spans="1:16" x14ac:dyDescent="0.2">
      <c r="A317" t="s">
        <v>1387</v>
      </c>
      <c r="B317" s="198">
        <v>6428</v>
      </c>
      <c r="C317" s="199">
        <v>22024</v>
      </c>
      <c r="D317" s="200">
        <v>113476</v>
      </c>
      <c r="E317" s="201">
        <f t="shared" si="17"/>
        <v>5.1523792226661822</v>
      </c>
      <c r="F317" s="86"/>
      <c r="G317" s="86"/>
      <c r="H317">
        <v>314</v>
      </c>
      <c r="I317">
        <v>55</v>
      </c>
      <c r="J317" s="198">
        <v>6428</v>
      </c>
      <c r="K317" s="199">
        <v>22024</v>
      </c>
      <c r="L317" s="124">
        <v>4.4285600000000001</v>
      </c>
      <c r="M317" s="4">
        <f t="shared" si="18"/>
        <v>4973.1741243203205</v>
      </c>
      <c r="P317" s="57"/>
    </row>
    <row r="318" spans="1:16" x14ac:dyDescent="0.2">
      <c r="A318" t="s">
        <v>207</v>
      </c>
      <c r="B318" s="198">
        <v>6426</v>
      </c>
      <c r="C318" s="199">
        <v>37215</v>
      </c>
      <c r="D318" s="200">
        <v>128865</v>
      </c>
      <c r="E318" s="201">
        <f t="shared" si="17"/>
        <v>3.4627166465135026</v>
      </c>
      <c r="F318" s="86"/>
      <c r="G318" s="86"/>
      <c r="H318">
        <v>315</v>
      </c>
      <c r="I318">
        <v>56</v>
      </c>
      <c r="J318" s="198">
        <v>6426</v>
      </c>
      <c r="K318" s="199">
        <v>37215</v>
      </c>
      <c r="L318" s="124">
        <v>2.8571400000000002</v>
      </c>
      <c r="M318" s="4">
        <f t="shared" si="18"/>
        <v>13025.263025263024</v>
      </c>
    </row>
    <row r="319" spans="1:16" x14ac:dyDescent="0.2">
      <c r="A319" t="s">
        <v>1210</v>
      </c>
      <c r="B319" s="198">
        <v>6378</v>
      </c>
      <c r="C319" s="199">
        <v>37134</v>
      </c>
      <c r="D319" s="200">
        <v>181610</v>
      </c>
      <c r="E319" s="201">
        <f t="shared" si="17"/>
        <v>4.8906662357946891</v>
      </c>
      <c r="F319" s="86"/>
      <c r="G319" s="86"/>
      <c r="H319">
        <v>316</v>
      </c>
      <c r="I319">
        <v>57</v>
      </c>
      <c r="J319" s="198">
        <v>6378</v>
      </c>
      <c r="K319" s="199">
        <v>37134</v>
      </c>
      <c r="L319" s="124">
        <v>4.2571400000000006</v>
      </c>
      <c r="M319" s="4">
        <f t="shared" si="18"/>
        <v>8722.7575320520336</v>
      </c>
      <c r="O319" s="139"/>
    </row>
    <row r="320" spans="1:16" x14ac:dyDescent="0.2">
      <c r="A320" t="s">
        <v>1429</v>
      </c>
      <c r="B320" s="155">
        <v>6184</v>
      </c>
      <c r="C320" s="149">
        <v>5170</v>
      </c>
      <c r="D320" s="68">
        <v>81571</v>
      </c>
      <c r="E320" s="194">
        <f t="shared" si="17"/>
        <v>15.777756286266925</v>
      </c>
      <c r="F320" s="86"/>
      <c r="G320" s="86"/>
      <c r="H320">
        <v>317</v>
      </c>
      <c r="I320">
        <v>58</v>
      </c>
      <c r="J320" s="155">
        <v>6184</v>
      </c>
      <c r="K320" s="149">
        <v>5170</v>
      </c>
      <c r="L320" s="124">
        <v>1.3714300000000001</v>
      </c>
      <c r="M320" s="123"/>
      <c r="O320" s="139"/>
    </row>
    <row r="321" spans="1:16" x14ac:dyDescent="0.2">
      <c r="A321" t="s">
        <v>1314</v>
      </c>
      <c r="B321" s="156">
        <v>6303</v>
      </c>
      <c r="C321" s="149">
        <v>84417</v>
      </c>
      <c r="D321" s="68">
        <v>494516</v>
      </c>
      <c r="E321" s="194">
        <f t="shared" si="17"/>
        <v>5.8580143809896112</v>
      </c>
      <c r="F321" s="86"/>
      <c r="G321" s="86"/>
      <c r="H321">
        <v>318</v>
      </c>
      <c r="I321">
        <v>59</v>
      </c>
      <c r="J321" s="156">
        <v>6303</v>
      </c>
      <c r="K321" s="149">
        <v>84417</v>
      </c>
      <c r="L321" s="124">
        <v>6.6</v>
      </c>
      <c r="M321" s="4">
        <f t="shared" ref="M321:M334" si="19">K321/L321</f>
        <v>12790.454545454546</v>
      </c>
      <c r="O321" s="139"/>
      <c r="P321" s="57"/>
    </row>
    <row r="322" spans="1:16" x14ac:dyDescent="0.2">
      <c r="A322" t="s">
        <v>1264</v>
      </c>
      <c r="B322" s="155">
        <v>6277</v>
      </c>
      <c r="C322" s="149">
        <v>31643</v>
      </c>
      <c r="D322" s="68">
        <v>157408</v>
      </c>
      <c r="E322" s="194">
        <f t="shared" si="17"/>
        <v>4.9744967291344055</v>
      </c>
      <c r="F322" s="86"/>
      <c r="G322" s="86"/>
      <c r="H322">
        <v>319</v>
      </c>
      <c r="I322">
        <v>60</v>
      </c>
      <c r="J322" s="155">
        <v>6277</v>
      </c>
      <c r="K322" s="149">
        <v>31643</v>
      </c>
      <c r="L322" s="124">
        <v>3.8571399999999998</v>
      </c>
      <c r="M322" s="4">
        <f t="shared" si="19"/>
        <v>8203.7468175902359</v>
      </c>
      <c r="N322" s="52"/>
      <c r="O322" s="52"/>
      <c r="P322" s="57"/>
    </row>
    <row r="323" spans="1:16" x14ac:dyDescent="0.2">
      <c r="A323" t="s">
        <v>1390</v>
      </c>
      <c r="B323" s="155">
        <v>6194</v>
      </c>
      <c r="C323" s="149">
        <v>105641</v>
      </c>
      <c r="D323" s="68">
        <v>267232</v>
      </c>
      <c r="E323" s="194">
        <f t="shared" si="17"/>
        <v>2.529623914957261</v>
      </c>
      <c r="H323">
        <v>320</v>
      </c>
      <c r="I323">
        <v>61</v>
      </c>
      <c r="J323" s="155">
        <v>6194</v>
      </c>
      <c r="K323" s="149">
        <v>105641</v>
      </c>
      <c r="L323" s="124">
        <v>5.94285</v>
      </c>
      <c r="M323" s="4">
        <f t="shared" si="19"/>
        <v>17776.151173258622</v>
      </c>
    </row>
    <row r="324" spans="1:16" x14ac:dyDescent="0.2">
      <c r="A324" t="s">
        <v>404</v>
      </c>
      <c r="B324" s="155">
        <v>6135</v>
      </c>
      <c r="C324" s="149">
        <v>29661</v>
      </c>
      <c r="D324" s="68">
        <v>55350</v>
      </c>
      <c r="E324" s="194">
        <f t="shared" ref="E324:E352" si="20">D324/C324</f>
        <v>1.8660867806210175</v>
      </c>
      <c r="H324">
        <v>321</v>
      </c>
      <c r="I324">
        <v>62</v>
      </c>
      <c r="J324" s="155">
        <v>6135</v>
      </c>
      <c r="K324" s="149">
        <v>29661</v>
      </c>
      <c r="L324" s="124">
        <v>1.675</v>
      </c>
      <c r="M324" s="4">
        <f t="shared" si="19"/>
        <v>17708.059701492537</v>
      </c>
      <c r="P324" s="57"/>
    </row>
    <row r="325" spans="1:16" x14ac:dyDescent="0.2">
      <c r="A325" t="s">
        <v>1199</v>
      </c>
      <c r="B325" s="155">
        <v>6124</v>
      </c>
      <c r="C325" s="149">
        <v>15022</v>
      </c>
      <c r="D325" s="68">
        <v>61084</v>
      </c>
      <c r="E325" s="194">
        <f t="shared" si="20"/>
        <v>4.0663027559579286</v>
      </c>
      <c r="H325">
        <v>322</v>
      </c>
      <c r="I325">
        <v>63</v>
      </c>
      <c r="J325" s="155">
        <v>6124</v>
      </c>
      <c r="K325" s="149">
        <v>15022</v>
      </c>
      <c r="L325" s="124">
        <v>1.125</v>
      </c>
      <c r="M325" s="4">
        <f t="shared" si="19"/>
        <v>13352.888888888889</v>
      </c>
      <c r="P325" s="57"/>
    </row>
    <row r="326" spans="1:16" x14ac:dyDescent="0.2">
      <c r="A326" t="s">
        <v>1300</v>
      </c>
      <c r="B326" s="155">
        <v>6025</v>
      </c>
      <c r="C326" s="149">
        <v>42074</v>
      </c>
      <c r="D326" s="68">
        <v>107612</v>
      </c>
      <c r="E326" s="194">
        <f t="shared" si="20"/>
        <v>2.557684080429719</v>
      </c>
      <c r="H326">
        <v>323</v>
      </c>
      <c r="I326">
        <v>64</v>
      </c>
      <c r="J326" s="155">
        <v>6025</v>
      </c>
      <c r="K326" s="149">
        <v>42074</v>
      </c>
      <c r="L326" s="124">
        <v>2.11429</v>
      </c>
      <c r="M326" s="4">
        <f t="shared" si="19"/>
        <v>19899.824527382716</v>
      </c>
    </row>
    <row r="327" spans="1:16" x14ac:dyDescent="0.2">
      <c r="A327" t="s">
        <v>1255</v>
      </c>
      <c r="B327" s="155">
        <v>6021</v>
      </c>
      <c r="C327" s="149">
        <v>20596</v>
      </c>
      <c r="D327" s="68">
        <v>70142</v>
      </c>
      <c r="E327" s="194">
        <f t="shared" si="20"/>
        <v>3.4056127403379297</v>
      </c>
      <c r="F327" s="86"/>
      <c r="G327" s="86"/>
      <c r="H327">
        <v>324</v>
      </c>
      <c r="I327">
        <v>65</v>
      </c>
      <c r="J327" s="155">
        <v>6021</v>
      </c>
      <c r="K327" s="149">
        <v>20596</v>
      </c>
      <c r="L327" s="124">
        <v>2.05714</v>
      </c>
      <c r="M327" s="4">
        <f t="shared" si="19"/>
        <v>10011.958349942153</v>
      </c>
    </row>
    <row r="328" spans="1:16" x14ac:dyDescent="0.2">
      <c r="A328" t="s">
        <v>341</v>
      </c>
      <c r="B328" s="155">
        <v>5996</v>
      </c>
      <c r="C328" s="149">
        <v>21719</v>
      </c>
      <c r="D328" s="68">
        <v>79346</v>
      </c>
      <c r="E328" s="194">
        <f t="shared" si="20"/>
        <v>3.6532989548321746</v>
      </c>
      <c r="F328" s="86"/>
      <c r="G328" s="86"/>
      <c r="H328">
        <v>325</v>
      </c>
      <c r="I328">
        <v>66</v>
      </c>
      <c r="J328" s="155">
        <v>5996</v>
      </c>
      <c r="K328" s="149">
        <v>21719</v>
      </c>
      <c r="L328" s="124">
        <v>1.5714299999999999</v>
      </c>
      <c r="M328" s="4">
        <f t="shared" si="19"/>
        <v>13821.169253482498</v>
      </c>
    </row>
    <row r="329" spans="1:16" x14ac:dyDescent="0.2">
      <c r="A329" t="s">
        <v>1230</v>
      </c>
      <c r="B329" s="155">
        <v>5962</v>
      </c>
      <c r="C329" s="149">
        <v>58163</v>
      </c>
      <c r="D329" s="68">
        <v>154690</v>
      </c>
      <c r="E329" s="194">
        <f t="shared" si="20"/>
        <v>2.6595945876244347</v>
      </c>
      <c r="F329" s="86"/>
      <c r="G329" s="86"/>
      <c r="H329">
        <v>326</v>
      </c>
      <c r="I329">
        <v>67</v>
      </c>
      <c r="J329" s="155">
        <v>5962</v>
      </c>
      <c r="K329" s="149">
        <v>58163</v>
      </c>
      <c r="L329" s="124">
        <v>3.15</v>
      </c>
      <c r="M329" s="4">
        <f t="shared" si="19"/>
        <v>18464.444444444445</v>
      </c>
    </row>
    <row r="330" spans="1:16" x14ac:dyDescent="0.2">
      <c r="A330" t="s">
        <v>1151</v>
      </c>
      <c r="B330" s="155">
        <v>5951</v>
      </c>
      <c r="C330" s="149">
        <v>53567</v>
      </c>
      <c r="D330" s="68">
        <v>174436</v>
      </c>
      <c r="E330" s="194">
        <f t="shared" si="20"/>
        <v>3.2564078630500122</v>
      </c>
      <c r="F330" s="86"/>
      <c r="G330" s="86"/>
      <c r="H330">
        <v>327</v>
      </c>
      <c r="I330">
        <v>68</v>
      </c>
      <c r="J330" s="155">
        <v>5951</v>
      </c>
      <c r="K330" s="149">
        <v>53567</v>
      </c>
      <c r="L330" s="124">
        <v>3.9</v>
      </c>
      <c r="M330" s="4">
        <f t="shared" si="19"/>
        <v>13735.128205128205</v>
      </c>
    </row>
    <row r="331" spans="1:16" x14ac:dyDescent="0.2">
      <c r="A331" t="s">
        <v>1150</v>
      </c>
      <c r="B331" s="155">
        <v>5943</v>
      </c>
      <c r="C331" s="149">
        <v>32749</v>
      </c>
      <c r="D331" s="68">
        <v>125736</v>
      </c>
      <c r="E331" s="194">
        <f t="shared" si="20"/>
        <v>3.8393844086842348</v>
      </c>
      <c r="F331" s="86"/>
      <c r="G331" s="86"/>
      <c r="H331">
        <v>328</v>
      </c>
      <c r="I331">
        <v>69</v>
      </c>
      <c r="J331" s="155">
        <v>5943</v>
      </c>
      <c r="K331" s="149">
        <v>32749</v>
      </c>
      <c r="L331" s="124">
        <v>2.17143</v>
      </c>
      <c r="M331" s="4">
        <f t="shared" si="19"/>
        <v>15081.766393574741</v>
      </c>
    </row>
    <row r="332" spans="1:16" x14ac:dyDescent="0.2">
      <c r="A332" t="s">
        <v>1313</v>
      </c>
      <c r="B332" s="155">
        <v>5890</v>
      </c>
      <c r="C332" s="149">
        <v>23444</v>
      </c>
      <c r="D332" s="68">
        <v>277021</v>
      </c>
      <c r="E332" s="194">
        <f t="shared" si="20"/>
        <v>11.816285616788944</v>
      </c>
      <c r="F332" s="86"/>
      <c r="G332" s="86"/>
      <c r="H332">
        <v>329</v>
      </c>
      <c r="I332">
        <v>70</v>
      </c>
      <c r="J332" s="155">
        <v>5890</v>
      </c>
      <c r="K332" s="149">
        <v>23444</v>
      </c>
      <c r="L332" s="124">
        <v>3.8</v>
      </c>
      <c r="M332" s="4">
        <f t="shared" si="19"/>
        <v>6169.4736842105267</v>
      </c>
    </row>
    <row r="333" spans="1:16" x14ac:dyDescent="0.2">
      <c r="A333" t="s">
        <v>1080</v>
      </c>
      <c r="B333" s="155">
        <v>5857</v>
      </c>
      <c r="C333" s="149">
        <v>6584</v>
      </c>
      <c r="D333" s="68">
        <v>87438</v>
      </c>
      <c r="E333" s="194">
        <f t="shared" si="20"/>
        <v>13.280376670716889</v>
      </c>
      <c r="F333" s="86"/>
      <c r="G333" s="86"/>
      <c r="H333">
        <v>330</v>
      </c>
      <c r="I333">
        <v>71</v>
      </c>
      <c r="J333" s="155">
        <v>5857</v>
      </c>
      <c r="K333" s="149">
        <v>6584</v>
      </c>
      <c r="L333" s="124">
        <v>2.28572</v>
      </c>
      <c r="M333" s="4">
        <f t="shared" si="19"/>
        <v>2880.492798768003</v>
      </c>
    </row>
    <row r="334" spans="1:16" x14ac:dyDescent="0.2">
      <c r="A334" t="s">
        <v>1064</v>
      </c>
      <c r="B334" s="155">
        <v>5821</v>
      </c>
      <c r="C334" s="149">
        <v>26961</v>
      </c>
      <c r="D334" s="68">
        <v>78002</v>
      </c>
      <c r="E334" s="194">
        <f t="shared" si="20"/>
        <v>2.8931419457735248</v>
      </c>
      <c r="F334" s="86"/>
      <c r="G334" s="86"/>
      <c r="H334">
        <v>331</v>
      </c>
      <c r="I334">
        <v>72</v>
      </c>
      <c r="J334" s="155">
        <v>5821</v>
      </c>
      <c r="K334" s="149">
        <v>26961</v>
      </c>
      <c r="L334" s="124">
        <v>2.2666599999999999</v>
      </c>
      <c r="M334" s="4">
        <f t="shared" si="19"/>
        <v>11894.593807628846</v>
      </c>
      <c r="N334" s="52"/>
      <c r="O334" s="52"/>
      <c r="P334" s="57"/>
    </row>
    <row r="335" spans="1:16" x14ac:dyDescent="0.2">
      <c r="A335" t="s">
        <v>1433</v>
      </c>
      <c r="B335" s="155">
        <v>5798</v>
      </c>
      <c r="C335" s="149">
        <v>19676</v>
      </c>
      <c r="D335" s="68">
        <v>92343</v>
      </c>
      <c r="E335" s="194">
        <f t="shared" si="20"/>
        <v>4.6931795080300871</v>
      </c>
      <c r="F335" s="86"/>
      <c r="G335" s="117"/>
      <c r="H335">
        <v>332</v>
      </c>
      <c r="I335">
        <v>73</v>
      </c>
      <c r="J335" s="155">
        <v>5798</v>
      </c>
      <c r="K335" s="149">
        <v>19676</v>
      </c>
      <c r="L335" s="124">
        <v>2.11429</v>
      </c>
      <c r="M335" s="123"/>
      <c r="P335" s="57"/>
    </row>
    <row r="336" spans="1:16" x14ac:dyDescent="0.2">
      <c r="A336" t="s">
        <v>1282</v>
      </c>
      <c r="B336" s="155">
        <v>5737</v>
      </c>
      <c r="C336" s="149">
        <v>39270</v>
      </c>
      <c r="D336" s="68">
        <v>385455</v>
      </c>
      <c r="E336" s="194">
        <f t="shared" si="20"/>
        <v>9.8155080213903751</v>
      </c>
      <c r="F336" s="86"/>
      <c r="G336" s="86"/>
      <c r="H336">
        <v>333</v>
      </c>
      <c r="I336">
        <v>74</v>
      </c>
      <c r="J336" s="155">
        <v>5737</v>
      </c>
      <c r="K336" s="149">
        <v>39270</v>
      </c>
      <c r="L336" s="124">
        <v>2.7428499999999998</v>
      </c>
      <c r="M336" s="4">
        <f t="shared" ref="M336:M346" si="21">K336/L336</f>
        <v>14317.224784439544</v>
      </c>
    </row>
    <row r="337" spans="1:16" x14ac:dyDescent="0.2">
      <c r="A337" t="s">
        <v>1220</v>
      </c>
      <c r="B337" s="155">
        <v>5713</v>
      </c>
      <c r="C337" s="149">
        <v>32940</v>
      </c>
      <c r="D337" s="68">
        <v>115506</v>
      </c>
      <c r="E337" s="194">
        <f t="shared" si="20"/>
        <v>3.5065573770491802</v>
      </c>
      <c r="F337" s="86"/>
      <c r="G337" s="34"/>
      <c r="H337">
        <v>334</v>
      </c>
      <c r="I337">
        <v>75</v>
      </c>
      <c r="J337" s="155">
        <v>5713</v>
      </c>
      <c r="K337" s="149">
        <v>32940</v>
      </c>
      <c r="L337" s="124">
        <v>2.9142900000000003</v>
      </c>
      <c r="M337" s="4">
        <f t="shared" si="21"/>
        <v>11302.924554522713</v>
      </c>
    </row>
    <row r="338" spans="1:16" x14ac:dyDescent="0.2">
      <c r="A338" t="s">
        <v>1370</v>
      </c>
      <c r="B338" s="155">
        <v>5697</v>
      </c>
      <c r="C338" s="149">
        <v>15658</v>
      </c>
      <c r="D338" s="68">
        <v>98697</v>
      </c>
      <c r="E338" s="194">
        <f t="shared" si="20"/>
        <v>6.3032954400306549</v>
      </c>
      <c r="F338" s="86"/>
      <c r="G338" s="86"/>
      <c r="H338">
        <v>335</v>
      </c>
      <c r="I338">
        <v>76</v>
      </c>
      <c r="J338" s="155">
        <v>5697</v>
      </c>
      <c r="K338" s="149">
        <v>15658</v>
      </c>
      <c r="L338" s="124">
        <v>2.4</v>
      </c>
      <c r="M338" s="4">
        <f t="shared" si="21"/>
        <v>6524.166666666667</v>
      </c>
    </row>
    <row r="339" spans="1:16" x14ac:dyDescent="0.2">
      <c r="A339" t="s">
        <v>1361</v>
      </c>
      <c r="B339" s="155">
        <v>5587</v>
      </c>
      <c r="C339" s="149">
        <v>24059</v>
      </c>
      <c r="D339" s="68">
        <v>136307</v>
      </c>
      <c r="E339" s="194">
        <f t="shared" si="20"/>
        <v>5.6655305706804109</v>
      </c>
      <c r="F339" s="86"/>
      <c r="G339" s="86"/>
      <c r="H339">
        <v>336</v>
      </c>
      <c r="I339">
        <v>77</v>
      </c>
      <c r="J339" s="155">
        <v>5587</v>
      </c>
      <c r="K339" s="149">
        <v>24059</v>
      </c>
      <c r="L339" s="124">
        <v>7.2285699999999995</v>
      </c>
      <c r="M339" s="4">
        <f t="shared" si="21"/>
        <v>3328.3208158736793</v>
      </c>
    </row>
    <row r="340" spans="1:16" x14ac:dyDescent="0.2">
      <c r="A340" t="s">
        <v>1238</v>
      </c>
      <c r="B340" s="155">
        <v>5529</v>
      </c>
      <c r="C340" s="149">
        <v>22274</v>
      </c>
      <c r="D340" s="68">
        <v>128759</v>
      </c>
      <c r="E340" s="194">
        <f t="shared" si="20"/>
        <v>5.7806860016162345</v>
      </c>
      <c r="F340" s="86"/>
      <c r="G340" s="86"/>
      <c r="H340">
        <v>337</v>
      </c>
      <c r="I340">
        <v>78</v>
      </c>
      <c r="J340" s="155">
        <v>5529</v>
      </c>
      <c r="K340" s="149">
        <v>22274</v>
      </c>
      <c r="L340" s="124">
        <v>4.6857199999999999</v>
      </c>
      <c r="M340" s="4">
        <f t="shared" si="21"/>
        <v>4753.5917639124827</v>
      </c>
      <c r="P340" s="57"/>
    </row>
    <row r="341" spans="1:16" x14ac:dyDescent="0.2">
      <c r="A341" t="s">
        <v>1247</v>
      </c>
      <c r="B341" s="155">
        <v>5453</v>
      </c>
      <c r="C341" s="149">
        <v>22335</v>
      </c>
      <c r="D341" s="68">
        <v>46322</v>
      </c>
      <c r="E341" s="194">
        <f t="shared" si="20"/>
        <v>2.0739646295052609</v>
      </c>
      <c r="F341" s="86"/>
      <c r="G341" s="86"/>
      <c r="H341">
        <v>338</v>
      </c>
      <c r="I341">
        <v>79</v>
      </c>
      <c r="J341" s="155">
        <v>5453</v>
      </c>
      <c r="K341" s="149">
        <v>22335</v>
      </c>
      <c r="L341" s="124">
        <v>1.11429</v>
      </c>
      <c r="M341" s="4">
        <f t="shared" si="21"/>
        <v>20044.153676332015</v>
      </c>
    </row>
    <row r="342" spans="1:16" x14ac:dyDescent="0.2">
      <c r="A342" t="s">
        <v>1349</v>
      </c>
      <c r="B342" s="155">
        <v>5411</v>
      </c>
      <c r="C342" s="149">
        <v>32133</v>
      </c>
      <c r="D342" s="68">
        <v>83748</v>
      </c>
      <c r="E342" s="194">
        <f t="shared" si="20"/>
        <v>2.6062925963962282</v>
      </c>
      <c r="F342" s="86"/>
      <c r="G342" s="86"/>
      <c r="H342">
        <v>339</v>
      </c>
      <c r="I342">
        <v>80</v>
      </c>
      <c r="J342" s="155">
        <v>5411</v>
      </c>
      <c r="K342" s="149">
        <v>32133</v>
      </c>
      <c r="L342" s="124">
        <v>1.94286</v>
      </c>
      <c r="M342" s="4">
        <f t="shared" si="21"/>
        <v>16539.019795559125</v>
      </c>
    </row>
    <row r="343" spans="1:16" x14ac:dyDescent="0.2">
      <c r="A343" t="s">
        <v>1206</v>
      </c>
      <c r="B343" s="155">
        <v>5400</v>
      </c>
      <c r="C343" s="149">
        <v>20107</v>
      </c>
      <c r="D343" s="68">
        <v>70237</v>
      </c>
      <c r="E343" s="194">
        <f t="shared" si="20"/>
        <v>3.4931615855174813</v>
      </c>
      <c r="F343" s="86"/>
      <c r="G343" s="86"/>
      <c r="H343">
        <v>340</v>
      </c>
      <c r="I343">
        <v>81</v>
      </c>
      <c r="J343" s="155">
        <v>5400</v>
      </c>
      <c r="K343" s="149">
        <v>20107</v>
      </c>
      <c r="L343" s="124">
        <v>1.55263</v>
      </c>
      <c r="M343" s="4">
        <f t="shared" si="21"/>
        <v>12950.28435622138</v>
      </c>
    </row>
    <row r="344" spans="1:16" x14ac:dyDescent="0.2">
      <c r="A344" t="s">
        <v>811</v>
      </c>
      <c r="B344" s="155">
        <v>5391</v>
      </c>
      <c r="C344" s="149">
        <v>10006</v>
      </c>
      <c r="D344" s="68">
        <v>60829</v>
      </c>
      <c r="E344" s="194">
        <f t="shared" si="20"/>
        <v>6.0792524485308812</v>
      </c>
      <c r="F344" s="86"/>
      <c r="G344" s="86"/>
      <c r="H344">
        <v>341</v>
      </c>
      <c r="I344">
        <v>82</v>
      </c>
      <c r="J344" s="155">
        <v>5391</v>
      </c>
      <c r="K344" s="149">
        <v>10006</v>
      </c>
      <c r="L344" s="124">
        <v>2.1388799999999999</v>
      </c>
      <c r="M344" s="4">
        <f t="shared" si="21"/>
        <v>4678.1493117893478</v>
      </c>
    </row>
    <row r="345" spans="1:16" x14ac:dyDescent="0.2">
      <c r="A345" t="s">
        <v>1348</v>
      </c>
      <c r="B345" s="155">
        <v>5381</v>
      </c>
      <c r="C345" s="149">
        <v>8013</v>
      </c>
      <c r="D345" s="68">
        <v>55622</v>
      </c>
      <c r="E345" s="194">
        <f t="shared" si="20"/>
        <v>6.9414701110695116</v>
      </c>
      <c r="F345" s="86"/>
      <c r="G345" s="86"/>
      <c r="H345">
        <v>342</v>
      </c>
      <c r="I345">
        <v>83</v>
      </c>
      <c r="J345" s="155">
        <v>5381</v>
      </c>
      <c r="K345" s="149">
        <v>8013</v>
      </c>
      <c r="L345" s="124">
        <v>1.5428600000000001</v>
      </c>
      <c r="M345" s="4">
        <f t="shared" si="21"/>
        <v>5193.6014933305678</v>
      </c>
    </row>
    <row r="346" spans="1:16" x14ac:dyDescent="0.2">
      <c r="A346" t="s">
        <v>1191</v>
      </c>
      <c r="B346" s="155">
        <v>5380</v>
      </c>
      <c r="C346" s="149">
        <v>10213</v>
      </c>
      <c r="D346" s="68">
        <v>94183</v>
      </c>
      <c r="E346" s="194">
        <f t="shared" si="20"/>
        <v>9.2218740820522864</v>
      </c>
      <c r="F346" s="86"/>
      <c r="G346" s="86"/>
      <c r="H346">
        <v>343</v>
      </c>
      <c r="I346">
        <v>84</v>
      </c>
      <c r="J346" s="155">
        <v>5380</v>
      </c>
      <c r="K346" s="149">
        <v>10213</v>
      </c>
      <c r="L346" s="124">
        <v>1.5714299999999999</v>
      </c>
      <c r="M346" s="4">
        <f t="shared" si="21"/>
        <v>6499.1759098400826</v>
      </c>
    </row>
    <row r="347" spans="1:16" x14ac:dyDescent="0.2">
      <c r="A347" t="s">
        <v>511</v>
      </c>
      <c r="B347" s="156">
        <v>5319</v>
      </c>
      <c r="C347" s="156">
        <v>14484</v>
      </c>
      <c r="D347" s="196">
        <v>118896</v>
      </c>
      <c r="E347" s="197">
        <f t="shared" si="20"/>
        <v>8.2087821043910516</v>
      </c>
      <c r="F347" s="86"/>
      <c r="G347" s="34"/>
      <c r="H347">
        <v>344</v>
      </c>
      <c r="I347">
        <v>85</v>
      </c>
      <c r="J347" s="156">
        <v>5319</v>
      </c>
      <c r="K347" s="156">
        <v>14484</v>
      </c>
      <c r="L347" s="124">
        <v>2.5714299999999999</v>
      </c>
      <c r="M347" s="4">
        <f t="shared" ref="M347:M409" si="22">K347/L347</f>
        <v>5632.6635374091466</v>
      </c>
      <c r="P347" s="57"/>
    </row>
    <row r="348" spans="1:16" x14ac:dyDescent="0.2">
      <c r="A348" t="s">
        <v>788</v>
      </c>
      <c r="B348" s="155">
        <v>5287</v>
      </c>
      <c r="C348" s="149">
        <v>24254</v>
      </c>
      <c r="D348" s="68">
        <v>75501</v>
      </c>
      <c r="E348" s="194">
        <f t="shared" si="20"/>
        <v>3.1129298260080813</v>
      </c>
      <c r="F348" s="86"/>
      <c r="G348" s="86"/>
      <c r="H348">
        <v>345</v>
      </c>
      <c r="I348">
        <v>86</v>
      </c>
      <c r="J348" s="155">
        <v>5287</v>
      </c>
      <c r="K348" s="149">
        <v>24254</v>
      </c>
      <c r="L348" s="124">
        <v>1.6</v>
      </c>
      <c r="M348" s="4">
        <f t="shared" si="22"/>
        <v>15158.75</v>
      </c>
    </row>
    <row r="349" spans="1:16" x14ac:dyDescent="0.2">
      <c r="A349" t="s">
        <v>1386</v>
      </c>
      <c r="B349" s="155">
        <v>5270</v>
      </c>
      <c r="C349" s="149">
        <v>16430</v>
      </c>
      <c r="D349" s="68">
        <v>63792</v>
      </c>
      <c r="E349" s="194">
        <f t="shared" si="20"/>
        <v>3.8826536822884967</v>
      </c>
      <c r="F349" s="86"/>
      <c r="G349" s="86"/>
      <c r="H349">
        <v>346</v>
      </c>
      <c r="I349">
        <v>87</v>
      </c>
      <c r="J349" s="155">
        <v>5270</v>
      </c>
      <c r="K349" s="149">
        <v>16430</v>
      </c>
      <c r="L349" s="124">
        <v>1.6285700000000001</v>
      </c>
      <c r="M349" s="4">
        <f t="shared" si="22"/>
        <v>10088.605340881877</v>
      </c>
    </row>
    <row r="350" spans="1:16" x14ac:dyDescent="0.2">
      <c r="A350" t="s">
        <v>1113</v>
      </c>
      <c r="B350" s="4">
        <v>5148</v>
      </c>
      <c r="C350" s="199">
        <v>85945</v>
      </c>
      <c r="D350" s="200">
        <v>395832</v>
      </c>
      <c r="E350" s="201">
        <f t="shared" si="20"/>
        <v>4.6056431438710801</v>
      </c>
      <c r="F350" s="86"/>
      <c r="G350" s="86"/>
      <c r="H350">
        <v>347</v>
      </c>
      <c r="I350">
        <v>88</v>
      </c>
      <c r="J350" s="4">
        <v>5148</v>
      </c>
      <c r="K350" s="199">
        <v>85945</v>
      </c>
      <c r="L350" s="124">
        <v>5.85</v>
      </c>
      <c r="M350" s="4">
        <f t="shared" si="22"/>
        <v>14691.452991452992</v>
      </c>
    </row>
    <row r="351" spans="1:16" x14ac:dyDescent="0.2">
      <c r="A351" t="s">
        <v>1183</v>
      </c>
      <c r="B351" s="4">
        <v>5114</v>
      </c>
      <c r="C351" s="199">
        <v>14729</v>
      </c>
      <c r="D351" s="200">
        <v>76986</v>
      </c>
      <c r="E351" s="201">
        <f t="shared" si="20"/>
        <v>5.2268314210061781</v>
      </c>
      <c r="F351" s="86"/>
      <c r="G351" s="86"/>
      <c r="H351">
        <v>348</v>
      </c>
      <c r="I351">
        <v>89</v>
      </c>
      <c r="J351" s="4">
        <v>5114</v>
      </c>
      <c r="K351" s="199">
        <v>14729</v>
      </c>
      <c r="L351" s="124">
        <v>1.5714299999999999</v>
      </c>
      <c r="M351" s="4">
        <f t="shared" si="22"/>
        <v>9372.9914790986568</v>
      </c>
    </row>
    <row r="352" spans="1:16" x14ac:dyDescent="0.2">
      <c r="A352" t="s">
        <v>1261</v>
      </c>
      <c r="B352" s="155">
        <v>5270</v>
      </c>
      <c r="C352" s="199">
        <v>19491</v>
      </c>
      <c r="D352" s="200">
        <v>144587</v>
      </c>
      <c r="E352" s="201">
        <f t="shared" si="20"/>
        <v>7.4181417064286084</v>
      </c>
      <c r="F352" s="87" t="s">
        <v>1023</v>
      </c>
      <c r="G352" s="87">
        <f>AVERAGE(E263:E355)</f>
        <v>5.5344243166823457</v>
      </c>
      <c r="H352">
        <v>350</v>
      </c>
      <c r="I352">
        <v>91</v>
      </c>
      <c r="J352" s="155">
        <v>5270</v>
      </c>
      <c r="K352" s="199">
        <v>19491</v>
      </c>
      <c r="L352" s="124">
        <v>2.05714</v>
      </c>
      <c r="M352" s="4">
        <f t="shared" si="22"/>
        <v>9474.8048261178137</v>
      </c>
      <c r="N352" s="87" t="s">
        <v>1023</v>
      </c>
      <c r="O352" s="139">
        <f>AVERAGE(M263:M355)</f>
        <v>10082.908387766656</v>
      </c>
    </row>
    <row r="353" spans="1:16" x14ac:dyDescent="0.2">
      <c r="A353" s="152" t="s">
        <v>1089</v>
      </c>
      <c r="B353" s="235">
        <v>5085</v>
      </c>
      <c r="C353" s="235">
        <v>21442</v>
      </c>
      <c r="D353" s="196">
        <v>151964</v>
      </c>
      <c r="E353" s="236">
        <f t="shared" ref="E353" si="23">D353/C353</f>
        <v>7.0872120138046828</v>
      </c>
      <c r="F353" s="87" t="s">
        <v>1024</v>
      </c>
      <c r="G353" s="57">
        <f>MEDIAN(E263:E355)</f>
        <v>4.8906662357946891</v>
      </c>
      <c r="H353">
        <v>351</v>
      </c>
      <c r="I353">
        <v>92</v>
      </c>
      <c r="J353" s="235">
        <v>5085</v>
      </c>
      <c r="K353" s="235">
        <v>21442</v>
      </c>
      <c r="L353" s="124">
        <v>3.4857199999999997</v>
      </c>
      <c r="M353" s="4">
        <f t="shared" si="22"/>
        <v>6151.3833583879377</v>
      </c>
      <c r="N353" s="87" t="s">
        <v>1024</v>
      </c>
      <c r="O353" s="4">
        <f>MEDIAN(M263:M355)</f>
        <v>8722.7575320520336</v>
      </c>
    </row>
    <row r="354" spans="1:16" x14ac:dyDescent="0.2">
      <c r="A354" t="s">
        <v>412</v>
      </c>
      <c r="B354" s="155">
        <v>5071</v>
      </c>
      <c r="C354" s="149">
        <v>6285</v>
      </c>
      <c r="D354" s="68">
        <v>36451</v>
      </c>
      <c r="E354" s="194">
        <f t="shared" ref="E354:E385" si="24">D354/C354</f>
        <v>5.7996817820206843</v>
      </c>
      <c r="F354" s="87" t="s">
        <v>1025</v>
      </c>
      <c r="G354" s="57">
        <f>MIN(E263:E355)</f>
        <v>1.3629037679405733</v>
      </c>
      <c r="H354">
        <v>352</v>
      </c>
      <c r="I354">
        <v>93</v>
      </c>
      <c r="J354" s="155">
        <v>5071</v>
      </c>
      <c r="K354" s="149">
        <v>6285</v>
      </c>
      <c r="L354" s="124">
        <v>1</v>
      </c>
      <c r="M354" s="4">
        <f t="shared" si="22"/>
        <v>6285</v>
      </c>
      <c r="N354" s="87" t="s">
        <v>1025</v>
      </c>
      <c r="O354" s="4">
        <f>MIN(M263:M355)</f>
        <v>1472.1521475167528</v>
      </c>
    </row>
    <row r="355" spans="1:16" x14ac:dyDescent="0.2">
      <c r="A355" t="s">
        <v>1436</v>
      </c>
      <c r="B355" s="155">
        <v>5018</v>
      </c>
      <c r="C355" s="149">
        <v>24580</v>
      </c>
      <c r="D355" s="68">
        <v>61915</v>
      </c>
      <c r="E355" s="194">
        <f t="shared" si="24"/>
        <v>2.5189178193653379</v>
      </c>
      <c r="F355" s="88" t="s">
        <v>1026</v>
      </c>
      <c r="G355" s="76">
        <f>MAX(E263:E355)</f>
        <v>21.815654718361376</v>
      </c>
      <c r="H355">
        <v>353</v>
      </c>
      <c r="I355">
        <v>94</v>
      </c>
      <c r="J355" s="155">
        <v>5018</v>
      </c>
      <c r="K355" s="149">
        <v>24580</v>
      </c>
      <c r="L355" s="124">
        <v>1.5714299999999999</v>
      </c>
      <c r="M355" s="4">
        <f t="shared" si="22"/>
        <v>15641.8039619964</v>
      </c>
      <c r="N355" s="88" t="s">
        <v>1026</v>
      </c>
      <c r="O355" s="75">
        <f>MAX(M263:M355)</f>
        <v>34098.361596346222</v>
      </c>
    </row>
    <row r="356" spans="1:16" x14ac:dyDescent="0.2">
      <c r="A356" t="s">
        <v>1354</v>
      </c>
      <c r="B356" s="155">
        <v>4999</v>
      </c>
      <c r="C356" s="149">
        <v>42877</v>
      </c>
      <c r="D356" s="68">
        <v>103623</v>
      </c>
      <c r="E356" s="194">
        <f t="shared" si="24"/>
        <v>2.4167502390559039</v>
      </c>
      <c r="F356" s="86"/>
      <c r="G356" s="86"/>
      <c r="H356">
        <v>354</v>
      </c>
      <c r="I356">
        <v>1</v>
      </c>
      <c r="J356" s="155">
        <v>4999</v>
      </c>
      <c r="K356" s="149">
        <v>42877</v>
      </c>
      <c r="L356" s="124">
        <v>3.8000000000000003</v>
      </c>
      <c r="M356" s="4">
        <f t="shared" si="22"/>
        <v>11283.421052631578</v>
      </c>
    </row>
    <row r="357" spans="1:16" x14ac:dyDescent="0.2">
      <c r="A357" t="s">
        <v>908</v>
      </c>
      <c r="B357" s="155">
        <v>4898</v>
      </c>
      <c r="C357" s="149">
        <v>9415</v>
      </c>
      <c r="D357" s="68">
        <v>68661</v>
      </c>
      <c r="E357" s="194">
        <f t="shared" si="24"/>
        <v>7.2927243759957516</v>
      </c>
      <c r="F357" s="86"/>
      <c r="G357" s="86"/>
      <c r="H357">
        <v>355</v>
      </c>
      <c r="I357">
        <v>2</v>
      </c>
      <c r="J357" s="155">
        <v>4898</v>
      </c>
      <c r="K357" s="149">
        <v>9415</v>
      </c>
      <c r="L357" s="124">
        <v>1.2162200000000001</v>
      </c>
      <c r="M357" s="4">
        <f t="shared" si="22"/>
        <v>7741.1981384946794</v>
      </c>
    </row>
    <row r="358" spans="1:16" x14ac:dyDescent="0.2">
      <c r="A358" t="s">
        <v>1098</v>
      </c>
      <c r="B358" s="155">
        <v>4881</v>
      </c>
      <c r="C358" s="149">
        <v>40984</v>
      </c>
      <c r="D358" s="68">
        <v>91259</v>
      </c>
      <c r="E358" s="194">
        <f t="shared" si="24"/>
        <v>2.2266982236970527</v>
      </c>
      <c r="F358" s="86"/>
      <c r="G358" s="86"/>
      <c r="H358">
        <v>356</v>
      </c>
      <c r="I358">
        <v>3</v>
      </c>
      <c r="J358" s="155">
        <v>4881</v>
      </c>
      <c r="K358" s="149">
        <v>40984</v>
      </c>
      <c r="L358" s="124">
        <v>2.3142800000000001</v>
      </c>
      <c r="M358" s="4">
        <f t="shared" si="22"/>
        <v>17709.179528838344</v>
      </c>
    </row>
    <row r="359" spans="1:16" x14ac:dyDescent="0.2">
      <c r="A359" t="s">
        <v>1423</v>
      </c>
      <c r="B359" s="155">
        <v>4868</v>
      </c>
      <c r="C359" s="149">
        <v>24220</v>
      </c>
      <c r="D359" s="68">
        <v>186425</v>
      </c>
      <c r="E359" s="194">
        <f t="shared" si="24"/>
        <v>7.6971511147811729</v>
      </c>
      <c r="F359" s="86"/>
      <c r="G359" s="86"/>
      <c r="H359">
        <v>357</v>
      </c>
      <c r="I359">
        <v>4</v>
      </c>
      <c r="J359" s="155">
        <v>4868</v>
      </c>
      <c r="K359" s="149">
        <v>24220</v>
      </c>
      <c r="L359" s="124">
        <v>3.8571400000000002</v>
      </c>
      <c r="M359" s="4">
        <f t="shared" si="22"/>
        <v>6279.2639105658591</v>
      </c>
      <c r="N359" s="52"/>
      <c r="O359" s="140"/>
    </row>
    <row r="360" spans="1:16" x14ac:dyDescent="0.2">
      <c r="A360" t="s">
        <v>1175</v>
      </c>
      <c r="B360" s="155">
        <v>4758</v>
      </c>
      <c r="C360" s="149">
        <v>18310</v>
      </c>
      <c r="D360" s="68">
        <v>102203</v>
      </c>
      <c r="E360" s="194">
        <f t="shared" si="24"/>
        <v>5.5818132168214092</v>
      </c>
      <c r="F360" s="86"/>
      <c r="G360" s="86"/>
      <c r="H360">
        <v>358</v>
      </c>
      <c r="I360">
        <v>5</v>
      </c>
      <c r="J360" s="155">
        <v>4758</v>
      </c>
      <c r="K360" s="149">
        <v>18310</v>
      </c>
      <c r="L360" s="124">
        <v>2.5897399999999999</v>
      </c>
      <c r="M360" s="4">
        <f t="shared" si="22"/>
        <v>7070.2078200900478</v>
      </c>
    </row>
    <row r="361" spans="1:16" x14ac:dyDescent="0.2">
      <c r="A361" t="s">
        <v>1303</v>
      </c>
      <c r="B361" s="155">
        <v>4743</v>
      </c>
      <c r="C361" s="149">
        <v>9030</v>
      </c>
      <c r="D361" s="68">
        <v>54573</v>
      </c>
      <c r="E361" s="194">
        <f t="shared" si="24"/>
        <v>6.0435215946843854</v>
      </c>
      <c r="F361" s="86"/>
      <c r="G361" s="86"/>
      <c r="H361">
        <v>359</v>
      </c>
      <c r="I361">
        <v>6</v>
      </c>
      <c r="J361" s="155">
        <v>4743</v>
      </c>
      <c r="K361" s="149">
        <v>9030</v>
      </c>
      <c r="L361" s="124">
        <v>1.6857199999999999</v>
      </c>
      <c r="M361" s="4">
        <f t="shared" si="22"/>
        <v>5356.761502503382</v>
      </c>
    </row>
    <row r="362" spans="1:16" x14ac:dyDescent="0.2">
      <c r="A362" t="s">
        <v>1083</v>
      </c>
      <c r="B362" s="155">
        <v>4705</v>
      </c>
      <c r="C362" s="149">
        <v>46267</v>
      </c>
      <c r="D362" s="68">
        <v>142978</v>
      </c>
      <c r="E362" s="194">
        <f t="shared" si="24"/>
        <v>3.0902803293924395</v>
      </c>
      <c r="F362" s="86"/>
      <c r="G362" s="117"/>
      <c r="H362">
        <v>360</v>
      </c>
      <c r="I362">
        <v>7</v>
      </c>
      <c r="J362" s="155">
        <v>4705</v>
      </c>
      <c r="K362" s="149">
        <v>46267</v>
      </c>
      <c r="L362" s="124">
        <v>3.8421099999999999</v>
      </c>
      <c r="M362" s="4">
        <f t="shared" si="22"/>
        <v>12042.081044009672</v>
      </c>
    </row>
    <row r="363" spans="1:16" x14ac:dyDescent="0.2">
      <c r="A363" t="s">
        <v>1126</v>
      </c>
      <c r="B363" s="155">
        <v>4684</v>
      </c>
      <c r="C363" s="149">
        <v>43588</v>
      </c>
      <c r="D363" s="68">
        <v>59570</v>
      </c>
      <c r="E363" s="194">
        <f t="shared" si="24"/>
        <v>1.3666605487748922</v>
      </c>
      <c r="F363" s="86"/>
      <c r="G363" s="86"/>
      <c r="H363">
        <v>361</v>
      </c>
      <c r="I363">
        <v>8</v>
      </c>
      <c r="J363" s="155">
        <v>4684</v>
      </c>
      <c r="K363" s="149">
        <v>43588</v>
      </c>
      <c r="L363" s="124">
        <v>2.1428599999999998</v>
      </c>
      <c r="M363" s="4">
        <f t="shared" si="22"/>
        <v>20341.039545280608</v>
      </c>
      <c r="P363" s="57"/>
    </row>
    <row r="364" spans="1:16" x14ac:dyDescent="0.2">
      <c r="A364" t="s">
        <v>1289</v>
      </c>
      <c r="B364" s="155">
        <v>4563</v>
      </c>
      <c r="C364" s="149">
        <v>67105</v>
      </c>
      <c r="D364" s="68">
        <v>87518</v>
      </c>
      <c r="E364" s="194">
        <f t="shared" si="24"/>
        <v>1.3041949184114447</v>
      </c>
      <c r="F364" s="86"/>
      <c r="G364" s="86"/>
      <c r="H364">
        <v>362</v>
      </c>
      <c r="I364">
        <v>9</v>
      </c>
      <c r="J364" s="155">
        <v>4563</v>
      </c>
      <c r="K364" s="149">
        <v>67105</v>
      </c>
      <c r="L364" s="124">
        <v>2.7777799999999999</v>
      </c>
      <c r="M364" s="4">
        <f t="shared" si="22"/>
        <v>24157.780673775462</v>
      </c>
    </row>
    <row r="365" spans="1:16" x14ac:dyDescent="0.2">
      <c r="A365" t="s">
        <v>1201</v>
      </c>
      <c r="B365" s="155">
        <v>4432</v>
      </c>
      <c r="C365" s="149">
        <v>79132</v>
      </c>
      <c r="D365" s="68">
        <v>320944</v>
      </c>
      <c r="E365" s="194">
        <f t="shared" si="24"/>
        <v>4.0558054895617452</v>
      </c>
      <c r="F365" s="86"/>
      <c r="G365" s="86"/>
      <c r="H365">
        <v>363</v>
      </c>
      <c r="I365">
        <v>10</v>
      </c>
      <c r="J365" s="155">
        <v>4432</v>
      </c>
      <c r="K365" s="149">
        <v>79132</v>
      </c>
      <c r="L365" s="124">
        <v>5.625</v>
      </c>
      <c r="M365" s="4">
        <f t="shared" si="22"/>
        <v>14067.911111111111</v>
      </c>
    </row>
    <row r="366" spans="1:16" x14ac:dyDescent="0.2">
      <c r="A366" t="s">
        <v>1229</v>
      </c>
      <c r="B366" s="156">
        <v>4422</v>
      </c>
      <c r="C366" s="149">
        <v>52864</v>
      </c>
      <c r="D366" s="68">
        <v>336118</v>
      </c>
      <c r="E366" s="194">
        <f t="shared" si="24"/>
        <v>6.3581643462469737</v>
      </c>
      <c r="F366" s="86"/>
      <c r="G366" s="86"/>
      <c r="H366">
        <v>364</v>
      </c>
      <c r="I366">
        <v>11</v>
      </c>
      <c r="J366" s="156">
        <v>4422</v>
      </c>
      <c r="K366" s="149">
        <v>52864</v>
      </c>
      <c r="L366" s="124">
        <v>4.2631600000000001</v>
      </c>
      <c r="M366" s="4">
        <f t="shared" si="22"/>
        <v>12400.191407312885</v>
      </c>
      <c r="P366" s="57"/>
    </row>
    <row r="367" spans="1:16" x14ac:dyDescent="0.2">
      <c r="A367" t="s">
        <v>1281</v>
      </c>
      <c r="B367" s="155">
        <v>4397</v>
      </c>
      <c r="C367" s="149">
        <v>6542</v>
      </c>
      <c r="D367" s="68">
        <v>58611</v>
      </c>
      <c r="E367" s="194">
        <f t="shared" si="24"/>
        <v>8.9591867930296551</v>
      </c>
      <c r="F367" s="86"/>
      <c r="G367" s="86"/>
      <c r="H367">
        <v>365</v>
      </c>
      <c r="I367">
        <v>12</v>
      </c>
      <c r="J367" s="155">
        <v>4397</v>
      </c>
      <c r="K367" s="149">
        <v>6542</v>
      </c>
      <c r="L367" s="124">
        <v>1.88571</v>
      </c>
      <c r="M367" s="4">
        <f t="shared" si="22"/>
        <v>3469.2503089022171</v>
      </c>
    </row>
    <row r="368" spans="1:16" x14ac:dyDescent="0.2">
      <c r="A368" t="s">
        <v>605</v>
      </c>
      <c r="B368" s="155">
        <v>4395</v>
      </c>
      <c r="C368" s="149">
        <v>8455</v>
      </c>
      <c r="D368" s="68">
        <v>52257</v>
      </c>
      <c r="E368" s="194">
        <f t="shared" si="24"/>
        <v>6.1806031933767001</v>
      </c>
      <c r="F368" s="86"/>
      <c r="G368" s="86"/>
      <c r="H368">
        <v>366</v>
      </c>
      <c r="I368">
        <v>13</v>
      </c>
      <c r="J368" s="155">
        <v>4395</v>
      </c>
      <c r="K368" s="149">
        <v>8455</v>
      </c>
      <c r="L368" s="124">
        <v>1.4571499999999999</v>
      </c>
      <c r="M368" s="4">
        <f t="shared" si="22"/>
        <v>5802.4225371444263</v>
      </c>
    </row>
    <row r="369" spans="1:16" x14ac:dyDescent="0.2">
      <c r="A369" t="s">
        <v>1116</v>
      </c>
      <c r="B369" s="155">
        <v>4393</v>
      </c>
      <c r="C369" s="149">
        <v>9220</v>
      </c>
      <c r="D369" s="68">
        <v>40917</v>
      </c>
      <c r="E369" s="194">
        <f t="shared" si="24"/>
        <v>4.4378524945770064</v>
      </c>
      <c r="F369" s="86"/>
      <c r="G369" s="117"/>
      <c r="H369">
        <v>367</v>
      </c>
      <c r="I369">
        <v>14</v>
      </c>
      <c r="J369" s="155">
        <v>4393</v>
      </c>
      <c r="K369" s="149">
        <v>9220</v>
      </c>
      <c r="L369" s="124">
        <v>1.375</v>
      </c>
      <c r="M369" s="4">
        <f t="shared" si="22"/>
        <v>6705.454545454545</v>
      </c>
    </row>
    <row r="370" spans="1:16" x14ac:dyDescent="0.2">
      <c r="A370" t="s">
        <v>903</v>
      </c>
      <c r="B370" s="155">
        <v>4321</v>
      </c>
      <c r="C370" s="149">
        <v>4621</v>
      </c>
      <c r="D370" s="68">
        <v>54325</v>
      </c>
      <c r="E370" s="194">
        <f t="shared" si="24"/>
        <v>11.756113395368967</v>
      </c>
      <c r="F370" s="86"/>
      <c r="G370" s="86"/>
      <c r="H370">
        <v>368</v>
      </c>
      <c r="I370">
        <v>15</v>
      </c>
      <c r="J370" s="155">
        <v>4321</v>
      </c>
      <c r="K370" s="149">
        <v>4621</v>
      </c>
      <c r="L370" s="124">
        <v>1.17143</v>
      </c>
      <c r="M370" s="4">
        <f t="shared" si="22"/>
        <v>3944.7512868886747</v>
      </c>
      <c r="N370" s="52"/>
      <c r="O370" s="140"/>
      <c r="P370" s="57"/>
    </row>
    <row r="371" spans="1:16" x14ac:dyDescent="0.2">
      <c r="A371" t="s">
        <v>1299</v>
      </c>
      <c r="B371" s="156">
        <v>4282</v>
      </c>
      <c r="C371" s="149">
        <v>82890</v>
      </c>
      <c r="D371" s="68">
        <v>315808</v>
      </c>
      <c r="E371" s="194">
        <f t="shared" si="24"/>
        <v>3.8099650138738088</v>
      </c>
      <c r="F371" s="86"/>
      <c r="G371" s="86"/>
      <c r="H371">
        <v>369</v>
      </c>
      <c r="I371">
        <v>16</v>
      </c>
      <c r="J371" s="156">
        <v>4282</v>
      </c>
      <c r="K371" s="149">
        <v>82890</v>
      </c>
      <c r="L371" s="124">
        <v>3.85</v>
      </c>
      <c r="M371" s="4">
        <f t="shared" si="22"/>
        <v>21529.870129870131</v>
      </c>
    </row>
    <row r="372" spans="1:16" x14ac:dyDescent="0.2">
      <c r="A372" t="s">
        <v>1355</v>
      </c>
      <c r="B372" s="155">
        <v>4224</v>
      </c>
      <c r="C372" s="149">
        <v>32969</v>
      </c>
      <c r="D372" s="68">
        <v>73447</v>
      </c>
      <c r="E372" s="194">
        <f t="shared" si="24"/>
        <v>2.2277594103551821</v>
      </c>
      <c r="F372" s="86"/>
      <c r="G372" s="86"/>
      <c r="H372">
        <v>370</v>
      </c>
      <c r="I372">
        <v>17</v>
      </c>
      <c r="J372" s="155">
        <v>4224</v>
      </c>
      <c r="K372" s="149">
        <v>32969</v>
      </c>
      <c r="L372" s="124">
        <v>2.3142900000000002</v>
      </c>
      <c r="M372" s="4">
        <f t="shared" si="22"/>
        <v>14245.837816349722</v>
      </c>
    </row>
    <row r="373" spans="1:16" x14ac:dyDescent="0.2">
      <c r="A373" t="s">
        <v>1084</v>
      </c>
      <c r="B373" s="155">
        <v>4209</v>
      </c>
      <c r="C373" s="149">
        <v>1373</v>
      </c>
      <c r="D373" s="68">
        <v>38930</v>
      </c>
      <c r="E373" s="194">
        <f t="shared" si="24"/>
        <v>28.353969410050983</v>
      </c>
      <c r="F373" s="86"/>
      <c r="G373" s="86"/>
      <c r="H373">
        <v>371</v>
      </c>
      <c r="I373">
        <v>18</v>
      </c>
      <c r="J373" s="155">
        <v>4209</v>
      </c>
      <c r="K373" s="149">
        <v>1373</v>
      </c>
      <c r="L373" s="124">
        <v>1.17143</v>
      </c>
      <c r="M373" s="4">
        <f t="shared" si="22"/>
        <v>1172.0717413759253</v>
      </c>
    </row>
    <row r="374" spans="1:16" x14ac:dyDescent="0.2">
      <c r="A374" t="s">
        <v>1256</v>
      </c>
      <c r="B374" s="155">
        <v>4191</v>
      </c>
      <c r="C374" s="149">
        <v>5250</v>
      </c>
      <c r="D374" s="68">
        <v>59663</v>
      </c>
      <c r="E374" s="194">
        <f t="shared" si="24"/>
        <v>11.364380952380952</v>
      </c>
      <c r="F374" s="86"/>
      <c r="G374" s="86"/>
      <c r="H374">
        <v>372</v>
      </c>
      <c r="I374">
        <v>19</v>
      </c>
      <c r="J374" s="155">
        <v>4191</v>
      </c>
      <c r="K374" s="149">
        <v>5250</v>
      </c>
      <c r="L374" s="124">
        <v>1.2</v>
      </c>
      <c r="M374" s="4">
        <f t="shared" si="22"/>
        <v>4375</v>
      </c>
    </row>
    <row r="375" spans="1:16" x14ac:dyDescent="0.2">
      <c r="A375" t="s">
        <v>1360</v>
      </c>
      <c r="B375" s="155">
        <v>4182</v>
      </c>
      <c r="C375" s="149">
        <v>1445</v>
      </c>
      <c r="D375" s="68">
        <v>63636</v>
      </c>
      <c r="E375" s="194">
        <f t="shared" si="24"/>
        <v>44.038754325259518</v>
      </c>
      <c r="F375" s="86"/>
      <c r="G375" s="117"/>
      <c r="H375">
        <v>373</v>
      </c>
      <c r="I375">
        <v>20</v>
      </c>
      <c r="J375" s="155">
        <v>4182</v>
      </c>
      <c r="K375" s="149">
        <v>1445</v>
      </c>
      <c r="L375" s="124">
        <v>1.91429</v>
      </c>
      <c r="M375" s="4">
        <f t="shared" si="22"/>
        <v>754.84905630808282</v>
      </c>
    </row>
    <row r="376" spans="1:16" x14ac:dyDescent="0.2">
      <c r="A376" t="s">
        <v>1146</v>
      </c>
      <c r="B376" s="155">
        <v>4167</v>
      </c>
      <c r="C376" s="149">
        <v>6674</v>
      </c>
      <c r="D376" s="68">
        <v>27811</v>
      </c>
      <c r="E376" s="194">
        <f t="shared" si="24"/>
        <v>4.1670662271501344</v>
      </c>
      <c r="F376" s="86"/>
      <c r="G376" s="86"/>
      <c r="H376">
        <v>374</v>
      </c>
      <c r="I376">
        <v>21</v>
      </c>
      <c r="J376" s="155">
        <v>4167</v>
      </c>
      <c r="K376" s="149">
        <v>6674</v>
      </c>
      <c r="L376" s="124">
        <v>1.4</v>
      </c>
      <c r="M376" s="4">
        <f t="shared" si="22"/>
        <v>4767.1428571428578</v>
      </c>
    </row>
    <row r="377" spans="1:16" x14ac:dyDescent="0.2">
      <c r="A377" t="s">
        <v>1087</v>
      </c>
      <c r="B377" s="155">
        <v>4135</v>
      </c>
      <c r="C377" s="149">
        <v>40037</v>
      </c>
      <c r="D377" s="68">
        <v>71390</v>
      </c>
      <c r="E377" s="194">
        <f t="shared" si="24"/>
        <v>1.7831006319154781</v>
      </c>
      <c r="F377" s="86"/>
      <c r="G377" s="117"/>
      <c r="H377">
        <v>375</v>
      </c>
      <c r="I377">
        <v>22</v>
      </c>
      <c r="J377" s="155">
        <v>4135</v>
      </c>
      <c r="K377" s="149">
        <v>40037</v>
      </c>
      <c r="L377" s="124">
        <v>3.3714300000000001</v>
      </c>
      <c r="M377" s="4">
        <f t="shared" si="22"/>
        <v>11875.376323993083</v>
      </c>
    </row>
    <row r="378" spans="1:16" x14ac:dyDescent="0.2">
      <c r="A378" t="s">
        <v>1396</v>
      </c>
      <c r="B378" s="155">
        <v>4091</v>
      </c>
      <c r="C378" s="149">
        <v>10015</v>
      </c>
      <c r="D378" s="68">
        <v>128954</v>
      </c>
      <c r="E378" s="194">
        <f t="shared" si="24"/>
        <v>12.87608587119321</v>
      </c>
      <c r="F378" s="86"/>
      <c r="G378" s="86"/>
      <c r="H378">
        <v>376</v>
      </c>
      <c r="I378">
        <v>23</v>
      </c>
      <c r="J378" s="155">
        <v>4091</v>
      </c>
      <c r="K378" s="149">
        <v>10015</v>
      </c>
      <c r="L378" s="124">
        <v>3.0571400000000004</v>
      </c>
      <c r="M378" s="4">
        <f t="shared" si="22"/>
        <v>3275.9376410632153</v>
      </c>
    </row>
    <row r="379" spans="1:16" x14ac:dyDescent="0.2">
      <c r="A379" t="s">
        <v>1357</v>
      </c>
      <c r="B379" s="155">
        <v>4010</v>
      </c>
      <c r="C379" s="149">
        <v>22176</v>
      </c>
      <c r="D379" s="68">
        <v>80356</v>
      </c>
      <c r="E379" s="194">
        <f t="shared" si="24"/>
        <v>3.6235569985569986</v>
      </c>
      <c r="F379" s="86"/>
      <c r="G379" s="34"/>
      <c r="H379">
        <v>377</v>
      </c>
      <c r="I379">
        <v>24</v>
      </c>
      <c r="J379" s="155">
        <v>4010</v>
      </c>
      <c r="K379" s="149">
        <v>22176</v>
      </c>
      <c r="L379" s="124">
        <v>1.9714199999999997</v>
      </c>
      <c r="M379" s="4">
        <f t="shared" si="22"/>
        <v>11248.744559758958</v>
      </c>
    </row>
    <row r="380" spans="1:16" x14ac:dyDescent="0.2">
      <c r="A380" t="s">
        <v>1373</v>
      </c>
      <c r="B380" s="155">
        <v>4008</v>
      </c>
      <c r="C380" s="149">
        <v>72407</v>
      </c>
      <c r="D380" s="68">
        <v>169807</v>
      </c>
      <c r="E380" s="194">
        <f t="shared" si="24"/>
        <v>2.3451738091620977</v>
      </c>
      <c r="F380" s="86"/>
      <c r="G380" s="117"/>
      <c r="H380">
        <v>378</v>
      </c>
      <c r="I380">
        <v>25</v>
      </c>
      <c r="J380" s="155">
        <v>4008</v>
      </c>
      <c r="K380" s="149">
        <v>72407</v>
      </c>
      <c r="L380" s="124">
        <v>4.5428600000000001</v>
      </c>
      <c r="M380" s="4">
        <f t="shared" si="22"/>
        <v>15938.637774441651</v>
      </c>
    </row>
    <row r="381" spans="1:16" x14ac:dyDescent="0.2">
      <c r="A381" t="s">
        <v>1104</v>
      </c>
      <c r="B381" s="155">
        <v>4003</v>
      </c>
      <c r="C381" s="149">
        <v>10122</v>
      </c>
      <c r="D381" s="68">
        <v>95640</v>
      </c>
      <c r="E381" s="194">
        <f t="shared" si="24"/>
        <v>9.4487255483106107</v>
      </c>
      <c r="F381" s="86"/>
      <c r="G381" s="86"/>
      <c r="H381">
        <v>379</v>
      </c>
      <c r="I381">
        <v>26</v>
      </c>
      <c r="J381" s="155">
        <v>4003</v>
      </c>
      <c r="K381" s="149">
        <v>10122</v>
      </c>
      <c r="L381" s="124">
        <v>1.6571399999999998</v>
      </c>
      <c r="M381" s="4">
        <f t="shared" si="22"/>
        <v>6108.1139795068621</v>
      </c>
    </row>
    <row r="382" spans="1:16" x14ac:dyDescent="0.2">
      <c r="A382" t="s">
        <v>1082</v>
      </c>
      <c r="B382" s="155">
        <v>3911</v>
      </c>
      <c r="C382" s="149">
        <v>26723</v>
      </c>
      <c r="D382" s="68">
        <v>71280</v>
      </c>
      <c r="E382" s="194">
        <f t="shared" si="24"/>
        <v>2.6673651910339409</v>
      </c>
      <c r="F382" s="86"/>
      <c r="G382" s="86"/>
      <c r="H382">
        <v>380</v>
      </c>
      <c r="I382">
        <v>27</v>
      </c>
      <c r="J382" s="155">
        <v>3911</v>
      </c>
      <c r="K382" s="149">
        <v>26723</v>
      </c>
      <c r="L382" s="124">
        <v>2.0857100000000002</v>
      </c>
      <c r="M382" s="4">
        <f t="shared" si="22"/>
        <v>12812.423587171754</v>
      </c>
    </row>
    <row r="383" spans="1:16" x14ac:dyDescent="0.2">
      <c r="A383" t="s">
        <v>300</v>
      </c>
      <c r="B383" s="155">
        <v>3835</v>
      </c>
      <c r="C383" s="149">
        <v>14832</v>
      </c>
      <c r="D383" s="68">
        <v>82882</v>
      </c>
      <c r="E383" s="194">
        <f t="shared" si="24"/>
        <v>5.5880528586839269</v>
      </c>
      <c r="F383" s="86"/>
      <c r="G383" s="117"/>
      <c r="H383">
        <v>381</v>
      </c>
      <c r="I383">
        <v>28</v>
      </c>
      <c r="J383" s="155">
        <v>3835</v>
      </c>
      <c r="K383" s="149">
        <v>14832</v>
      </c>
      <c r="L383" s="124">
        <v>1.6857199999999999</v>
      </c>
      <c r="M383" s="4">
        <f t="shared" si="22"/>
        <v>8798.6142419856205</v>
      </c>
      <c r="P383" s="57"/>
    </row>
    <row r="384" spans="1:16" x14ac:dyDescent="0.2">
      <c r="A384" t="s">
        <v>1340</v>
      </c>
      <c r="B384" s="155">
        <v>3789</v>
      </c>
      <c r="C384" s="149">
        <v>21696</v>
      </c>
      <c r="D384" s="68">
        <v>65579</v>
      </c>
      <c r="E384" s="194">
        <f t="shared" si="24"/>
        <v>3.0226308997050149</v>
      </c>
      <c r="F384" s="86"/>
      <c r="G384" s="86"/>
      <c r="H384">
        <v>382</v>
      </c>
      <c r="I384">
        <v>29</v>
      </c>
      <c r="J384" s="155">
        <v>3789</v>
      </c>
      <c r="K384" s="149">
        <v>21696</v>
      </c>
      <c r="L384" s="124">
        <v>1.9714299999999998</v>
      </c>
      <c r="M384" s="4">
        <f t="shared" si="22"/>
        <v>11005.209416514917</v>
      </c>
    </row>
    <row r="385" spans="1:16" x14ac:dyDescent="0.2">
      <c r="A385" t="s">
        <v>1438</v>
      </c>
      <c r="B385" s="155">
        <v>3744</v>
      </c>
      <c r="C385" s="149">
        <v>2079</v>
      </c>
      <c r="D385" s="68">
        <v>122340</v>
      </c>
      <c r="E385" s="194">
        <f t="shared" si="24"/>
        <v>58.845598845598843</v>
      </c>
      <c r="F385" s="86"/>
      <c r="G385" s="117"/>
      <c r="H385">
        <v>383</v>
      </c>
      <c r="I385">
        <v>30</v>
      </c>
      <c r="J385" s="155">
        <v>3744</v>
      </c>
      <c r="K385" s="149">
        <v>2079</v>
      </c>
      <c r="L385" s="124">
        <v>2.2749999999999999</v>
      </c>
      <c r="M385" s="4">
        <f t="shared" si="22"/>
        <v>913.84615384615392</v>
      </c>
    </row>
    <row r="386" spans="1:16" x14ac:dyDescent="0.2">
      <c r="A386" t="s">
        <v>1102</v>
      </c>
      <c r="B386" s="155">
        <v>3738</v>
      </c>
      <c r="C386" s="149">
        <v>11772</v>
      </c>
      <c r="D386" s="68">
        <v>29541</v>
      </c>
      <c r="E386" s="194">
        <f t="shared" ref="E386:E417" si="25">D386/C386</f>
        <v>2.5094291539245668</v>
      </c>
      <c r="F386" s="86"/>
      <c r="G386" s="86"/>
      <c r="H386">
        <v>384</v>
      </c>
      <c r="I386">
        <v>31</v>
      </c>
      <c r="J386" s="155">
        <v>3738</v>
      </c>
      <c r="K386" s="149">
        <v>11772</v>
      </c>
      <c r="L386" s="124">
        <v>1.1714199999999999</v>
      </c>
      <c r="M386" s="4">
        <f t="shared" si="22"/>
        <v>10049.341824452375</v>
      </c>
    </row>
    <row r="387" spans="1:16" x14ac:dyDescent="0.2">
      <c r="A387" t="s">
        <v>1157</v>
      </c>
      <c r="B387" s="155">
        <v>3697</v>
      </c>
      <c r="C387" s="149">
        <v>38699</v>
      </c>
      <c r="D387" s="68">
        <v>54833</v>
      </c>
      <c r="E387" s="194">
        <f t="shared" si="25"/>
        <v>1.4169099976743584</v>
      </c>
      <c r="F387" s="86"/>
      <c r="G387" s="117"/>
      <c r="H387">
        <v>385</v>
      </c>
      <c r="I387">
        <v>32</v>
      </c>
      <c r="J387" s="155">
        <v>3697</v>
      </c>
      <c r="K387" s="149">
        <v>38699</v>
      </c>
      <c r="L387" s="124">
        <v>3.5428499999999996</v>
      </c>
      <c r="M387" s="4">
        <f t="shared" si="22"/>
        <v>10923.126861142866</v>
      </c>
    </row>
    <row r="388" spans="1:16" x14ac:dyDescent="0.2">
      <c r="A388" t="s">
        <v>384</v>
      </c>
      <c r="B388" s="155">
        <v>3688</v>
      </c>
      <c r="C388" s="149">
        <v>8387</v>
      </c>
      <c r="D388" s="68">
        <v>80738</v>
      </c>
      <c r="E388" s="194">
        <f t="shared" si="25"/>
        <v>9.6265649219029452</v>
      </c>
      <c r="F388" s="86"/>
      <c r="G388" s="86"/>
      <c r="H388">
        <v>386</v>
      </c>
      <c r="I388">
        <v>33</v>
      </c>
      <c r="J388" s="155">
        <v>3688</v>
      </c>
      <c r="K388" s="149">
        <v>8387</v>
      </c>
      <c r="L388" s="124">
        <v>1.5428500000000001</v>
      </c>
      <c r="M388" s="4">
        <f t="shared" si="22"/>
        <v>5436.0436853874326</v>
      </c>
    </row>
    <row r="389" spans="1:16" x14ac:dyDescent="0.2">
      <c r="A389" t="s">
        <v>1227</v>
      </c>
      <c r="B389" s="155">
        <v>3540</v>
      </c>
      <c r="C389" s="149">
        <v>57683</v>
      </c>
      <c r="D389" s="68">
        <v>151998</v>
      </c>
      <c r="E389" s="194">
        <f t="shared" si="25"/>
        <v>2.6350571225491044</v>
      </c>
      <c r="F389" s="86"/>
      <c r="G389" s="86"/>
      <c r="H389">
        <v>387</v>
      </c>
      <c r="I389">
        <v>34</v>
      </c>
      <c r="J389" s="155">
        <v>3540</v>
      </c>
      <c r="K389" s="149">
        <v>57683</v>
      </c>
      <c r="L389" s="124">
        <v>4.4285700000000006</v>
      </c>
      <c r="M389" s="4">
        <f t="shared" si="22"/>
        <v>13025.197750063789</v>
      </c>
    </row>
    <row r="390" spans="1:16" x14ac:dyDescent="0.2">
      <c r="A390" t="s">
        <v>413</v>
      </c>
      <c r="B390" s="155">
        <v>3522</v>
      </c>
      <c r="C390" s="149">
        <v>1832</v>
      </c>
      <c r="D390" s="68">
        <v>21265</v>
      </c>
      <c r="E390" s="194">
        <f t="shared" si="25"/>
        <v>11.607532751091703</v>
      </c>
      <c r="F390" s="86"/>
      <c r="G390" s="86"/>
      <c r="H390">
        <v>388</v>
      </c>
      <c r="I390">
        <v>35</v>
      </c>
      <c r="J390" s="155">
        <v>3522</v>
      </c>
      <c r="K390" s="149">
        <v>1832</v>
      </c>
      <c r="L390" s="124">
        <v>1.6</v>
      </c>
      <c r="M390" s="4">
        <f t="shared" si="22"/>
        <v>1145</v>
      </c>
    </row>
    <row r="391" spans="1:16" x14ac:dyDescent="0.2">
      <c r="A391" t="s">
        <v>415</v>
      </c>
      <c r="B391" s="155">
        <v>3516</v>
      </c>
      <c r="C391" s="149">
        <v>12834</v>
      </c>
      <c r="D391" s="68">
        <v>42984</v>
      </c>
      <c r="E391" s="194">
        <f t="shared" si="25"/>
        <v>3.3492286115007013</v>
      </c>
      <c r="F391" s="86"/>
      <c r="G391" s="86"/>
      <c r="H391">
        <v>389</v>
      </c>
      <c r="I391">
        <v>36</v>
      </c>
      <c r="J391" s="155">
        <v>3516</v>
      </c>
      <c r="K391" s="149">
        <v>12834</v>
      </c>
      <c r="L391" s="124">
        <v>1.8378399999999999</v>
      </c>
      <c r="M391" s="4">
        <f t="shared" si="22"/>
        <v>6983.1976668262751</v>
      </c>
    </row>
    <row r="392" spans="1:16" x14ac:dyDescent="0.2">
      <c r="A392" t="s">
        <v>628</v>
      </c>
      <c r="B392" s="155">
        <v>3514</v>
      </c>
      <c r="C392" s="149">
        <v>6835</v>
      </c>
      <c r="D392" s="68">
        <v>48573</v>
      </c>
      <c r="E392" s="194">
        <f t="shared" si="25"/>
        <v>7.1065106071689828</v>
      </c>
      <c r="F392" s="86"/>
      <c r="G392" s="86"/>
      <c r="H392">
        <v>390</v>
      </c>
      <c r="I392">
        <v>37</v>
      </c>
      <c r="J392" s="155">
        <v>3514</v>
      </c>
      <c r="K392" s="149">
        <v>6835</v>
      </c>
      <c r="L392" s="124">
        <v>1.3428599999999999</v>
      </c>
      <c r="M392" s="4">
        <f t="shared" si="22"/>
        <v>5089.8827874834315</v>
      </c>
    </row>
    <row r="393" spans="1:16" x14ac:dyDescent="0.2">
      <c r="A393" t="s">
        <v>812</v>
      </c>
      <c r="B393" s="155">
        <v>3486</v>
      </c>
      <c r="C393" s="149">
        <v>16641</v>
      </c>
      <c r="D393" s="68">
        <v>57462</v>
      </c>
      <c r="E393" s="194">
        <f t="shared" si="25"/>
        <v>3.4530376780241574</v>
      </c>
      <c r="F393" s="86"/>
      <c r="G393" s="86"/>
      <c r="H393">
        <v>391</v>
      </c>
      <c r="I393">
        <v>38</v>
      </c>
      <c r="J393" s="155">
        <v>3486</v>
      </c>
      <c r="K393" s="149">
        <v>16641</v>
      </c>
      <c r="L393" s="124">
        <v>1.6571400000000001</v>
      </c>
      <c r="M393" s="4">
        <f t="shared" si="22"/>
        <v>10042.000072413917</v>
      </c>
    </row>
    <row r="394" spans="1:16" x14ac:dyDescent="0.2">
      <c r="A394" t="s">
        <v>1101</v>
      </c>
      <c r="B394" s="155">
        <v>3412</v>
      </c>
      <c r="C394" s="149">
        <v>28698</v>
      </c>
      <c r="D394" s="68">
        <v>111759</v>
      </c>
      <c r="E394" s="194">
        <f t="shared" si="25"/>
        <v>3.8943131925569725</v>
      </c>
      <c r="F394" s="86"/>
      <c r="G394" s="117"/>
      <c r="H394">
        <v>392</v>
      </c>
      <c r="I394">
        <v>39</v>
      </c>
      <c r="J394" s="155">
        <v>3412</v>
      </c>
      <c r="K394" s="149">
        <v>28698</v>
      </c>
      <c r="L394" s="124">
        <v>2.28572</v>
      </c>
      <c r="M394" s="4">
        <f t="shared" si="22"/>
        <v>12555.34361164097</v>
      </c>
      <c r="N394" s="52"/>
      <c r="O394" s="52"/>
    </row>
    <row r="395" spans="1:16" x14ac:dyDescent="0.2">
      <c r="A395" t="s">
        <v>1169</v>
      </c>
      <c r="B395" s="155">
        <v>3351</v>
      </c>
      <c r="C395" s="149">
        <v>28900</v>
      </c>
      <c r="D395" s="68">
        <v>58831</v>
      </c>
      <c r="E395" s="194">
        <f t="shared" si="25"/>
        <v>2.0356747404844291</v>
      </c>
      <c r="F395" s="86"/>
      <c r="G395" s="86"/>
      <c r="H395">
        <v>393</v>
      </c>
      <c r="I395">
        <v>40</v>
      </c>
      <c r="J395" s="155">
        <v>3351</v>
      </c>
      <c r="K395" s="149">
        <v>28900</v>
      </c>
      <c r="L395" s="124">
        <v>1.9142899999999998</v>
      </c>
      <c r="M395" s="4">
        <f t="shared" si="22"/>
        <v>15096.98112616166</v>
      </c>
    </row>
    <row r="396" spans="1:16" x14ac:dyDescent="0.2">
      <c r="A396" t="s">
        <v>1359</v>
      </c>
      <c r="B396" s="155">
        <v>3321</v>
      </c>
      <c r="C396" s="149">
        <v>19754</v>
      </c>
      <c r="D396" s="68">
        <v>82065</v>
      </c>
      <c r="E396" s="194">
        <f t="shared" si="25"/>
        <v>4.1543484863825046</v>
      </c>
      <c r="F396" s="86"/>
      <c r="G396" s="86"/>
      <c r="H396">
        <v>394</v>
      </c>
      <c r="I396">
        <v>41</v>
      </c>
      <c r="J396" s="155">
        <v>3321</v>
      </c>
      <c r="K396" s="149">
        <v>19754</v>
      </c>
      <c r="L396" s="124">
        <v>2.3142800000000001</v>
      </c>
      <c r="M396" s="4">
        <f t="shared" si="22"/>
        <v>8535.7000881483655</v>
      </c>
    </row>
    <row r="397" spans="1:16" x14ac:dyDescent="0.2">
      <c r="A397" t="s">
        <v>1254</v>
      </c>
      <c r="B397" s="155">
        <v>3239</v>
      </c>
      <c r="C397" s="149">
        <v>7819</v>
      </c>
      <c r="D397" s="68">
        <v>49000</v>
      </c>
      <c r="E397" s="194">
        <f t="shared" si="25"/>
        <v>6.2667860340196953</v>
      </c>
      <c r="F397" s="86"/>
      <c r="G397" s="86"/>
      <c r="H397">
        <v>395</v>
      </c>
      <c r="I397">
        <v>42</v>
      </c>
      <c r="J397" s="155">
        <v>3239</v>
      </c>
      <c r="K397" s="149">
        <v>7819</v>
      </c>
      <c r="L397" s="124">
        <v>1.4571399999999999</v>
      </c>
      <c r="M397" s="4">
        <f t="shared" si="22"/>
        <v>5365.9909137076747</v>
      </c>
      <c r="P397" s="57"/>
    </row>
    <row r="398" spans="1:16" x14ac:dyDescent="0.2">
      <c r="A398" t="s">
        <v>1147</v>
      </c>
      <c r="B398" s="155">
        <v>3192</v>
      </c>
      <c r="C398" s="149">
        <v>8728</v>
      </c>
      <c r="D398" s="68">
        <v>96358</v>
      </c>
      <c r="E398" s="194">
        <f t="shared" si="25"/>
        <v>11.040100824931256</v>
      </c>
      <c r="F398" s="86"/>
      <c r="G398" s="86"/>
      <c r="H398">
        <v>396</v>
      </c>
      <c r="I398">
        <v>43</v>
      </c>
      <c r="J398" s="155">
        <v>3192</v>
      </c>
      <c r="K398" s="149">
        <v>8728</v>
      </c>
      <c r="L398" s="124">
        <v>2.9714300000000002</v>
      </c>
      <c r="M398" s="4">
        <f t="shared" si="22"/>
        <v>2937.3062801412111</v>
      </c>
    </row>
    <row r="399" spans="1:16" x14ac:dyDescent="0.2">
      <c r="A399" t="s">
        <v>1398</v>
      </c>
      <c r="B399" s="155">
        <v>3174</v>
      </c>
      <c r="C399" s="149">
        <v>3024</v>
      </c>
      <c r="D399" s="68">
        <v>27166</v>
      </c>
      <c r="E399" s="194">
        <f t="shared" si="25"/>
        <v>8.9834656084656093</v>
      </c>
      <c r="F399" s="86"/>
      <c r="G399" s="86"/>
      <c r="H399">
        <v>397</v>
      </c>
      <c r="I399">
        <v>44</v>
      </c>
      <c r="J399" s="155">
        <v>3174</v>
      </c>
      <c r="K399" s="149">
        <v>3024</v>
      </c>
      <c r="L399" s="124">
        <v>1.08572</v>
      </c>
      <c r="M399" s="4">
        <f t="shared" si="22"/>
        <v>2785.2484986921122</v>
      </c>
    </row>
    <row r="400" spans="1:16" x14ac:dyDescent="0.2">
      <c r="A400" t="s">
        <v>1144</v>
      </c>
      <c r="B400" s="155">
        <v>3038</v>
      </c>
      <c r="C400" s="149">
        <v>9456</v>
      </c>
      <c r="D400" s="68">
        <v>28244</v>
      </c>
      <c r="E400" s="194">
        <f t="shared" si="25"/>
        <v>2.9868866328257191</v>
      </c>
      <c r="F400" s="86"/>
      <c r="G400" s="86"/>
      <c r="H400">
        <v>398</v>
      </c>
      <c r="I400">
        <v>45</v>
      </c>
      <c r="J400" s="155">
        <v>3038</v>
      </c>
      <c r="K400" s="149">
        <v>9456</v>
      </c>
      <c r="L400" s="124">
        <v>1.2</v>
      </c>
      <c r="M400" s="4">
        <f t="shared" si="22"/>
        <v>7880</v>
      </c>
    </row>
    <row r="401" spans="1:22" x14ac:dyDescent="0.2">
      <c r="A401" t="s">
        <v>614</v>
      </c>
      <c r="B401" s="155">
        <v>2995</v>
      </c>
      <c r="C401" s="149">
        <v>44291</v>
      </c>
      <c r="D401" s="68">
        <v>101844</v>
      </c>
      <c r="E401" s="194">
        <f t="shared" si="25"/>
        <v>2.2994287778555464</v>
      </c>
      <c r="F401" s="86"/>
      <c r="G401" s="86"/>
      <c r="H401">
        <v>399</v>
      </c>
      <c r="I401">
        <v>46</v>
      </c>
      <c r="J401" s="155">
        <v>2995</v>
      </c>
      <c r="K401" s="149">
        <v>44291</v>
      </c>
      <c r="L401" s="124">
        <v>1.4571399999999999</v>
      </c>
      <c r="M401" s="4">
        <f t="shared" si="22"/>
        <v>30395.843913419441</v>
      </c>
    </row>
    <row r="402" spans="1:22" x14ac:dyDescent="0.2">
      <c r="A402" t="s">
        <v>1182</v>
      </c>
      <c r="B402" s="155">
        <v>2991</v>
      </c>
      <c r="C402" s="149">
        <v>12871</v>
      </c>
      <c r="D402" s="68">
        <v>94529</v>
      </c>
      <c r="E402" s="194">
        <f t="shared" si="25"/>
        <v>7.344339989122834</v>
      </c>
      <c r="F402" s="86"/>
      <c r="G402" s="86"/>
      <c r="H402">
        <v>400</v>
      </c>
      <c r="I402">
        <v>47</v>
      </c>
      <c r="J402" s="155">
        <v>2991</v>
      </c>
      <c r="K402" s="149">
        <v>12871</v>
      </c>
      <c r="L402" s="124">
        <v>2.8857199999999996</v>
      </c>
      <c r="M402" s="4">
        <f t="shared" si="22"/>
        <v>4460.2386925966493</v>
      </c>
    </row>
    <row r="403" spans="1:22" x14ac:dyDescent="0.2">
      <c r="A403" t="s">
        <v>1391</v>
      </c>
      <c r="B403" s="155">
        <v>2973</v>
      </c>
      <c r="C403" s="149">
        <v>4806</v>
      </c>
      <c r="D403" s="68">
        <v>45439</v>
      </c>
      <c r="E403" s="194">
        <f t="shared" si="25"/>
        <v>9.4546400332917191</v>
      </c>
      <c r="F403" s="86"/>
      <c r="G403" s="86"/>
      <c r="H403">
        <v>401</v>
      </c>
      <c r="I403">
        <v>48</v>
      </c>
      <c r="J403" s="155">
        <v>2973</v>
      </c>
      <c r="K403" s="149">
        <v>4806</v>
      </c>
      <c r="L403" s="124">
        <v>1</v>
      </c>
      <c r="M403" s="4">
        <f t="shared" si="22"/>
        <v>4806</v>
      </c>
    </row>
    <row r="404" spans="1:22" s="131" customFormat="1" x14ac:dyDescent="0.2">
      <c r="A404" t="s">
        <v>1079</v>
      </c>
      <c r="B404" s="155">
        <v>2944</v>
      </c>
      <c r="C404" s="149">
        <v>15253</v>
      </c>
      <c r="D404" s="68">
        <v>91884</v>
      </c>
      <c r="E404" s="194">
        <f t="shared" si="25"/>
        <v>6.0239952796171243</v>
      </c>
      <c r="F404" s="86"/>
      <c r="G404" s="86"/>
      <c r="H404">
        <v>402</v>
      </c>
      <c r="I404">
        <v>49</v>
      </c>
      <c r="J404" s="155">
        <v>2944</v>
      </c>
      <c r="K404" s="149">
        <v>15253</v>
      </c>
      <c r="L404" s="124">
        <v>3.05715</v>
      </c>
      <c r="M404" s="4">
        <f t="shared" si="22"/>
        <v>4989.2874082069902</v>
      </c>
      <c r="N404" s="4"/>
      <c r="O404" s="4"/>
    </row>
    <row r="405" spans="1:22" x14ac:dyDescent="0.2">
      <c r="A405" t="s">
        <v>1383</v>
      </c>
      <c r="B405" s="155">
        <v>2927</v>
      </c>
      <c r="C405" s="149">
        <v>11524</v>
      </c>
      <c r="D405" s="68">
        <v>53249</v>
      </c>
      <c r="E405" s="194">
        <f t="shared" si="25"/>
        <v>4.6207046164526204</v>
      </c>
      <c r="F405" s="86"/>
      <c r="G405" s="86"/>
      <c r="H405">
        <v>403</v>
      </c>
      <c r="I405">
        <v>50</v>
      </c>
      <c r="J405" s="155">
        <v>2927</v>
      </c>
      <c r="K405" s="149">
        <v>11524</v>
      </c>
      <c r="L405" s="124">
        <v>1.3714299999999999</v>
      </c>
      <c r="M405" s="4">
        <f t="shared" si="22"/>
        <v>8402.9079136375913</v>
      </c>
    </row>
    <row r="406" spans="1:22" x14ac:dyDescent="0.2">
      <c r="A406" t="s">
        <v>1431</v>
      </c>
      <c r="B406" s="155">
        <v>2810</v>
      </c>
      <c r="C406" s="149">
        <v>40142</v>
      </c>
      <c r="D406" s="68">
        <v>111048</v>
      </c>
      <c r="E406" s="194">
        <f t="shared" si="25"/>
        <v>2.7663793532957999</v>
      </c>
      <c r="F406" s="86"/>
      <c r="G406" s="86"/>
      <c r="H406">
        <v>404</v>
      </c>
      <c r="I406">
        <v>51</v>
      </c>
      <c r="J406" s="155">
        <v>2810</v>
      </c>
      <c r="K406" s="149">
        <v>40142</v>
      </c>
      <c r="L406" s="124">
        <v>3.1428500000000001</v>
      </c>
      <c r="M406" s="4">
        <f t="shared" si="22"/>
        <v>12772.483573826303</v>
      </c>
    </row>
    <row r="407" spans="1:22" x14ac:dyDescent="0.2">
      <c r="A407" t="s">
        <v>1223</v>
      </c>
      <c r="B407" s="155">
        <v>2766</v>
      </c>
      <c r="C407" s="149">
        <v>2391</v>
      </c>
      <c r="D407" s="68">
        <v>39683</v>
      </c>
      <c r="E407" s="194">
        <f t="shared" si="25"/>
        <v>16.596821413634462</v>
      </c>
      <c r="F407" s="86"/>
      <c r="G407" s="117"/>
      <c r="H407">
        <v>405</v>
      </c>
      <c r="I407">
        <v>52</v>
      </c>
      <c r="J407" s="155">
        <v>2766</v>
      </c>
      <c r="K407" s="149">
        <v>2391</v>
      </c>
      <c r="L407" s="124">
        <v>1.2285699999999999</v>
      </c>
      <c r="M407" s="4">
        <f t="shared" si="22"/>
        <v>1946.1650536802952</v>
      </c>
      <c r="V407" s="73" t="s">
        <v>1022</v>
      </c>
    </row>
    <row r="408" spans="1:22" x14ac:dyDescent="0.2">
      <c r="A408" t="s">
        <v>1298</v>
      </c>
      <c r="B408" s="155">
        <v>2734</v>
      </c>
      <c r="C408" s="149">
        <v>21304</v>
      </c>
      <c r="D408" s="68">
        <v>66370</v>
      </c>
      <c r="E408" s="194">
        <f t="shared" si="25"/>
        <v>3.1153773939166354</v>
      </c>
      <c r="F408" s="86"/>
      <c r="G408" s="86"/>
      <c r="H408">
        <v>406</v>
      </c>
      <c r="I408">
        <v>53</v>
      </c>
      <c r="J408" s="155">
        <v>2734</v>
      </c>
      <c r="K408" s="149">
        <v>21304</v>
      </c>
      <c r="L408" s="124">
        <v>1.3428599999999999</v>
      </c>
      <c r="M408" s="4">
        <f t="shared" si="22"/>
        <v>15864.647096495541</v>
      </c>
      <c r="O408" s="139"/>
    </row>
    <row r="409" spans="1:22" x14ac:dyDescent="0.2">
      <c r="A409" t="s">
        <v>710</v>
      </c>
      <c r="B409" s="155">
        <v>2702</v>
      </c>
      <c r="C409" s="149">
        <v>20495</v>
      </c>
      <c r="D409" s="68">
        <v>67028</v>
      </c>
      <c r="E409" s="194">
        <f t="shared" si="25"/>
        <v>3.2704562088314222</v>
      </c>
      <c r="F409" s="86"/>
      <c r="G409" s="86"/>
      <c r="H409">
        <v>407</v>
      </c>
      <c r="I409">
        <v>54</v>
      </c>
      <c r="J409" s="155">
        <v>2702</v>
      </c>
      <c r="K409" s="149">
        <v>20495</v>
      </c>
      <c r="L409" s="124">
        <v>1.8333300000000001</v>
      </c>
      <c r="M409" s="4">
        <f t="shared" si="22"/>
        <v>11179.111234747699</v>
      </c>
      <c r="N409" s="52"/>
      <c r="O409" s="140"/>
    </row>
    <row r="410" spans="1:22" x14ac:dyDescent="0.2">
      <c r="A410" t="s">
        <v>1266</v>
      </c>
      <c r="B410" s="155">
        <v>2685</v>
      </c>
      <c r="C410" s="149">
        <v>12152</v>
      </c>
      <c r="D410" s="68">
        <v>43599</v>
      </c>
      <c r="E410" s="194">
        <f t="shared" si="25"/>
        <v>3.5878044766293615</v>
      </c>
      <c r="H410">
        <v>408</v>
      </c>
      <c r="I410">
        <v>55</v>
      </c>
      <c r="J410" s="155">
        <v>2685</v>
      </c>
      <c r="K410" s="149">
        <v>12152</v>
      </c>
      <c r="L410" s="124">
        <v>6.82857</v>
      </c>
      <c r="M410" s="4">
        <f t="shared" ref="M410:M447" si="26">K410/L410</f>
        <v>1779.5819622556405</v>
      </c>
      <c r="N410" s="52"/>
      <c r="O410" s="140"/>
    </row>
    <row r="411" spans="1:22" x14ac:dyDescent="0.2">
      <c r="A411" t="s">
        <v>1337</v>
      </c>
      <c r="B411" s="155">
        <v>2638</v>
      </c>
      <c r="C411" s="149">
        <v>8665</v>
      </c>
      <c r="D411" s="68">
        <v>63868</v>
      </c>
      <c r="E411" s="194">
        <f t="shared" si="25"/>
        <v>7.370802077322562</v>
      </c>
      <c r="H411">
        <v>409</v>
      </c>
      <c r="I411">
        <v>56</v>
      </c>
      <c r="J411" s="155">
        <v>2638</v>
      </c>
      <c r="K411" s="149">
        <v>8665</v>
      </c>
      <c r="L411" s="124">
        <v>1.4857100000000001</v>
      </c>
      <c r="M411" s="4">
        <f t="shared" si="26"/>
        <v>5832.2283621971983</v>
      </c>
      <c r="N411" s="52"/>
      <c r="O411" s="140"/>
    </row>
    <row r="412" spans="1:22" x14ac:dyDescent="0.2">
      <c r="A412" t="s">
        <v>1415</v>
      </c>
      <c r="B412" s="155">
        <v>2492</v>
      </c>
      <c r="C412" s="149">
        <v>3487</v>
      </c>
      <c r="D412" s="68">
        <v>38454</v>
      </c>
      <c r="E412" s="194">
        <f t="shared" si="25"/>
        <v>11.027817608259248</v>
      </c>
      <c r="H412">
        <v>410</v>
      </c>
      <c r="I412">
        <v>57</v>
      </c>
      <c r="J412" s="155">
        <v>2492</v>
      </c>
      <c r="K412" s="149">
        <v>3487</v>
      </c>
      <c r="L412" s="124">
        <v>1.02857</v>
      </c>
      <c r="M412" s="4">
        <f t="shared" si="26"/>
        <v>3390.1435974216633</v>
      </c>
      <c r="N412" s="52"/>
      <c r="O412" s="140"/>
    </row>
    <row r="413" spans="1:22" x14ac:dyDescent="0.2">
      <c r="A413" t="s">
        <v>1233</v>
      </c>
      <c r="B413" s="155">
        <v>2483</v>
      </c>
      <c r="C413" s="149">
        <v>14212</v>
      </c>
      <c r="D413" s="68">
        <v>109337</v>
      </c>
      <c r="E413" s="194">
        <f t="shared" si="25"/>
        <v>7.6932873627920069</v>
      </c>
      <c r="H413">
        <v>411</v>
      </c>
      <c r="I413">
        <v>58</v>
      </c>
      <c r="J413" s="155">
        <v>2483</v>
      </c>
      <c r="K413" s="149">
        <v>14212</v>
      </c>
      <c r="L413" s="124">
        <v>1.6285699999999999</v>
      </c>
      <c r="M413" s="4">
        <f t="shared" si="26"/>
        <v>8726.6743216441428</v>
      </c>
      <c r="N413" s="52"/>
      <c r="O413" s="140"/>
    </row>
    <row r="414" spans="1:22" x14ac:dyDescent="0.2">
      <c r="A414" t="s">
        <v>1093</v>
      </c>
      <c r="B414" s="155">
        <v>2467</v>
      </c>
      <c r="C414" s="149">
        <v>8260</v>
      </c>
      <c r="D414" s="68">
        <v>54086</v>
      </c>
      <c r="E414" s="194">
        <f t="shared" si="25"/>
        <v>6.5479418886198548</v>
      </c>
      <c r="H414">
        <v>412</v>
      </c>
      <c r="I414">
        <v>59</v>
      </c>
      <c r="J414" s="155">
        <v>2467</v>
      </c>
      <c r="K414" s="149">
        <v>8260</v>
      </c>
      <c r="L414" s="124">
        <v>1.17143</v>
      </c>
      <c r="M414" s="4">
        <f t="shared" si="26"/>
        <v>7051.2109131574234</v>
      </c>
      <c r="N414" s="52"/>
      <c r="O414" s="52"/>
    </row>
    <row r="415" spans="1:22" x14ac:dyDescent="0.2">
      <c r="A415" t="s">
        <v>1262</v>
      </c>
      <c r="B415" s="155">
        <v>2397</v>
      </c>
      <c r="C415" s="149">
        <v>15022</v>
      </c>
      <c r="D415" s="68">
        <v>93746</v>
      </c>
      <c r="E415" s="194">
        <f t="shared" si="25"/>
        <v>6.2405804819597925</v>
      </c>
      <c r="H415">
        <v>413</v>
      </c>
      <c r="I415">
        <v>60</v>
      </c>
      <c r="J415" s="155">
        <v>2397</v>
      </c>
      <c r="K415" s="149">
        <v>15022</v>
      </c>
      <c r="L415" s="124">
        <v>1.97143</v>
      </c>
      <c r="M415" s="4">
        <f t="shared" si="26"/>
        <v>7619.8495508336591</v>
      </c>
    </row>
    <row r="416" spans="1:22" x14ac:dyDescent="0.2">
      <c r="A416" t="s">
        <v>1371</v>
      </c>
      <c r="B416" s="155">
        <v>2337</v>
      </c>
      <c r="C416" s="149">
        <v>13053</v>
      </c>
      <c r="D416" s="68">
        <v>31530</v>
      </c>
      <c r="E416" s="194">
        <f t="shared" si="25"/>
        <v>2.415536658239485</v>
      </c>
      <c r="H416">
        <v>414</v>
      </c>
      <c r="I416">
        <v>61</v>
      </c>
      <c r="J416" s="155">
        <v>2337</v>
      </c>
      <c r="K416" s="149">
        <v>13053</v>
      </c>
      <c r="L416" s="124">
        <v>1.02857</v>
      </c>
      <c r="M416" s="4">
        <f t="shared" si="26"/>
        <v>12690.434292269851</v>
      </c>
    </row>
    <row r="417" spans="1:13" x14ac:dyDescent="0.2">
      <c r="A417" t="s">
        <v>1310</v>
      </c>
      <c r="B417" s="155">
        <v>2300</v>
      </c>
      <c r="C417" s="149">
        <v>6448</v>
      </c>
      <c r="D417" s="68">
        <v>60818</v>
      </c>
      <c r="E417" s="194">
        <f t="shared" si="25"/>
        <v>9.4320719602977672</v>
      </c>
      <c r="H417">
        <v>415</v>
      </c>
      <c r="I417">
        <v>62</v>
      </c>
      <c r="J417" s="155">
        <v>2300</v>
      </c>
      <c r="K417" s="149">
        <v>6448</v>
      </c>
      <c r="L417" s="124">
        <v>1.68571</v>
      </c>
      <c r="M417" s="4">
        <f t="shared" si="26"/>
        <v>3825.0944705791626</v>
      </c>
    </row>
    <row r="418" spans="1:13" x14ac:dyDescent="0.2">
      <c r="A418" t="s">
        <v>1425</v>
      </c>
      <c r="B418" s="155">
        <v>2111</v>
      </c>
      <c r="C418" s="149">
        <v>23372</v>
      </c>
      <c r="D418" s="68">
        <v>58874</v>
      </c>
      <c r="E418" s="194">
        <f t="shared" ref="E418:E447" si="27">D418/C418</f>
        <v>2.5189970905356835</v>
      </c>
      <c r="H418">
        <v>416</v>
      </c>
      <c r="I418">
        <v>63</v>
      </c>
      <c r="J418" s="155">
        <v>2111</v>
      </c>
      <c r="K418" s="149">
        <v>23372</v>
      </c>
      <c r="L418" s="124">
        <v>1.1428500000000001</v>
      </c>
      <c r="M418" s="4">
        <f t="shared" si="26"/>
        <v>20450.62781642385</v>
      </c>
    </row>
    <row r="419" spans="1:13" x14ac:dyDescent="0.2">
      <c r="A419" t="s">
        <v>230</v>
      </c>
      <c r="B419" s="155">
        <v>2091</v>
      </c>
      <c r="C419" s="149">
        <v>8790</v>
      </c>
      <c r="D419" s="68">
        <v>54652</v>
      </c>
      <c r="E419" s="194">
        <f t="shared" si="27"/>
        <v>6.2175199089874855</v>
      </c>
      <c r="H419">
        <v>417</v>
      </c>
      <c r="I419">
        <v>64</v>
      </c>
      <c r="J419" s="155">
        <v>2091</v>
      </c>
      <c r="K419" s="149">
        <v>8790</v>
      </c>
      <c r="L419" s="124">
        <v>1.14286</v>
      </c>
      <c r="M419" s="4">
        <f t="shared" si="26"/>
        <v>7691.2307719230703</v>
      </c>
    </row>
    <row r="420" spans="1:13" x14ac:dyDescent="0.2">
      <c r="A420" t="s">
        <v>1352</v>
      </c>
      <c r="B420" s="155">
        <v>2012</v>
      </c>
      <c r="C420" s="149">
        <v>19042</v>
      </c>
      <c r="D420" s="68">
        <v>72336</v>
      </c>
      <c r="E420" s="194">
        <f t="shared" si="27"/>
        <v>3.7987606343871443</v>
      </c>
      <c r="H420">
        <v>418</v>
      </c>
      <c r="I420">
        <v>65</v>
      </c>
      <c r="J420" s="155">
        <v>2012</v>
      </c>
      <c r="K420" s="149">
        <v>19042</v>
      </c>
      <c r="L420" s="124">
        <v>1.28572</v>
      </c>
      <c r="M420" s="4">
        <f t="shared" si="26"/>
        <v>14810.378620539464</v>
      </c>
    </row>
    <row r="421" spans="1:13" x14ac:dyDescent="0.2">
      <c r="A421" t="s">
        <v>1258</v>
      </c>
      <c r="B421" s="155">
        <v>1954</v>
      </c>
      <c r="C421" s="149">
        <v>4584</v>
      </c>
      <c r="D421" s="68">
        <v>39709</v>
      </c>
      <c r="E421" s="194">
        <f t="shared" si="27"/>
        <v>8.6625218150087253</v>
      </c>
      <c r="H421">
        <v>419</v>
      </c>
      <c r="I421">
        <v>66</v>
      </c>
      <c r="J421" s="155">
        <v>1954</v>
      </c>
      <c r="K421" s="149">
        <v>4584</v>
      </c>
      <c r="L421" s="124">
        <v>1.2</v>
      </c>
      <c r="M421" s="4">
        <f t="shared" si="26"/>
        <v>3820</v>
      </c>
    </row>
    <row r="422" spans="1:13" x14ac:dyDescent="0.2">
      <c r="A422" t="s">
        <v>1336</v>
      </c>
      <c r="B422" s="155">
        <v>1889</v>
      </c>
      <c r="C422" s="149">
        <v>12245</v>
      </c>
      <c r="D422" s="68">
        <v>32788</v>
      </c>
      <c r="E422" s="194">
        <f t="shared" si="27"/>
        <v>2.6776643527970601</v>
      </c>
      <c r="H422">
        <v>420</v>
      </c>
      <c r="I422">
        <v>67</v>
      </c>
      <c r="J422" s="155">
        <v>1889</v>
      </c>
      <c r="K422" s="149">
        <v>12245</v>
      </c>
      <c r="L422" s="124">
        <v>1.2</v>
      </c>
      <c r="M422" s="4">
        <f t="shared" si="26"/>
        <v>10204.166666666668</v>
      </c>
    </row>
    <row r="423" spans="1:13" x14ac:dyDescent="0.2">
      <c r="A423" t="s">
        <v>1193</v>
      </c>
      <c r="B423" s="155">
        <v>1866</v>
      </c>
      <c r="C423" s="149">
        <v>10347</v>
      </c>
      <c r="D423" s="68">
        <v>62867</v>
      </c>
      <c r="E423" s="194">
        <f t="shared" si="27"/>
        <v>6.0758674011790861</v>
      </c>
      <c r="H423">
        <v>421</v>
      </c>
      <c r="I423">
        <v>68</v>
      </c>
      <c r="J423" s="155">
        <v>1866</v>
      </c>
      <c r="K423" s="149">
        <v>10347</v>
      </c>
      <c r="L423" s="124">
        <v>1.05715</v>
      </c>
      <c r="M423" s="4">
        <f t="shared" si="26"/>
        <v>9787.6365700231745</v>
      </c>
    </row>
    <row r="424" spans="1:13" x14ac:dyDescent="0.2">
      <c r="A424" t="s">
        <v>1432</v>
      </c>
      <c r="B424" s="155">
        <v>1838</v>
      </c>
      <c r="C424" s="149">
        <v>28878</v>
      </c>
      <c r="D424" s="68">
        <v>83615</v>
      </c>
      <c r="E424" s="194">
        <f t="shared" si="27"/>
        <v>2.8954567490823466</v>
      </c>
      <c r="H424">
        <v>422</v>
      </c>
      <c r="I424">
        <v>69</v>
      </c>
      <c r="J424" s="155">
        <v>1838</v>
      </c>
      <c r="K424" s="149">
        <v>28878</v>
      </c>
      <c r="L424" s="124">
        <v>1.4285700000000001</v>
      </c>
      <c r="M424" s="4">
        <f t="shared" si="26"/>
        <v>20214.620214620212</v>
      </c>
    </row>
    <row r="425" spans="1:13" x14ac:dyDescent="0.2">
      <c r="A425" t="s">
        <v>1154</v>
      </c>
      <c r="B425" s="155">
        <v>1836</v>
      </c>
      <c r="C425" s="149">
        <v>16587</v>
      </c>
      <c r="D425" s="68">
        <v>124676</v>
      </c>
      <c r="E425" s="194">
        <f t="shared" si="27"/>
        <v>7.5164888165430757</v>
      </c>
      <c r="H425">
        <v>423</v>
      </c>
      <c r="I425">
        <v>70</v>
      </c>
      <c r="J425" s="155">
        <v>1836</v>
      </c>
      <c r="K425" s="149">
        <v>16587</v>
      </c>
      <c r="L425" s="124">
        <v>2.17143</v>
      </c>
      <c r="M425" s="4">
        <f t="shared" si="26"/>
        <v>7638.7449745098857</v>
      </c>
    </row>
    <row r="426" spans="1:13" x14ac:dyDescent="0.2">
      <c r="A426" t="s">
        <v>1388</v>
      </c>
      <c r="B426" s="155">
        <v>1831</v>
      </c>
      <c r="C426" s="149">
        <v>6154</v>
      </c>
      <c r="D426" s="68">
        <v>52309</v>
      </c>
      <c r="E426" s="194">
        <f t="shared" si="27"/>
        <v>8.5</v>
      </c>
      <c r="H426">
        <v>424</v>
      </c>
      <c r="I426">
        <v>71</v>
      </c>
      <c r="J426" s="155">
        <v>1831</v>
      </c>
      <c r="K426" s="149">
        <v>6154</v>
      </c>
      <c r="L426" s="124">
        <v>0.94285999999999992</v>
      </c>
      <c r="M426" s="4">
        <f t="shared" si="26"/>
        <v>6526.9499183335811</v>
      </c>
    </row>
    <row r="427" spans="1:13" x14ac:dyDescent="0.2">
      <c r="A427" t="s">
        <v>1422</v>
      </c>
      <c r="B427" s="155">
        <v>1820</v>
      </c>
      <c r="C427" s="149">
        <v>22020</v>
      </c>
      <c r="D427" s="68">
        <v>104495</v>
      </c>
      <c r="E427" s="194">
        <f t="shared" si="27"/>
        <v>4.745458673932788</v>
      </c>
      <c r="H427">
        <v>425</v>
      </c>
      <c r="I427">
        <v>72</v>
      </c>
      <c r="J427" s="155">
        <v>1820</v>
      </c>
      <c r="K427" s="149">
        <v>22020</v>
      </c>
      <c r="L427" s="124">
        <v>2.5714300000000003</v>
      </c>
      <c r="M427" s="4">
        <f t="shared" si="26"/>
        <v>8563.3285759285682</v>
      </c>
    </row>
    <row r="428" spans="1:13" x14ac:dyDescent="0.2">
      <c r="A428" t="s">
        <v>1285</v>
      </c>
      <c r="B428" s="155">
        <v>1804</v>
      </c>
      <c r="C428" s="149">
        <v>11139</v>
      </c>
      <c r="D428" s="68">
        <v>33846</v>
      </c>
      <c r="E428" s="194">
        <f t="shared" si="27"/>
        <v>3.0385133315378399</v>
      </c>
      <c r="H428">
        <v>426</v>
      </c>
      <c r="I428">
        <v>73</v>
      </c>
      <c r="J428" s="155">
        <v>1804</v>
      </c>
      <c r="K428" s="149">
        <v>11139</v>
      </c>
      <c r="L428" s="124">
        <v>1.14286</v>
      </c>
      <c r="M428" s="4">
        <f t="shared" si="26"/>
        <v>9746.6006334984158</v>
      </c>
    </row>
    <row r="429" spans="1:13" x14ac:dyDescent="0.2">
      <c r="A429" t="s">
        <v>1322</v>
      </c>
      <c r="B429" s="155">
        <v>1769</v>
      </c>
      <c r="C429" s="149">
        <v>20848</v>
      </c>
      <c r="D429" s="68">
        <v>88916</v>
      </c>
      <c r="E429" s="194">
        <f t="shared" si="27"/>
        <v>4.2649654643131232</v>
      </c>
      <c r="H429">
        <v>427</v>
      </c>
      <c r="I429">
        <v>74</v>
      </c>
      <c r="J429" s="155">
        <v>1769</v>
      </c>
      <c r="K429" s="149">
        <v>20848</v>
      </c>
      <c r="L429" s="124">
        <v>1.4285700000000001</v>
      </c>
      <c r="M429" s="4">
        <f t="shared" si="26"/>
        <v>14593.614593614593</v>
      </c>
    </row>
    <row r="430" spans="1:13" x14ac:dyDescent="0.2">
      <c r="A430" t="s">
        <v>1400</v>
      </c>
      <c r="B430" s="155">
        <v>1752</v>
      </c>
      <c r="C430" s="149">
        <v>2744</v>
      </c>
      <c r="D430" s="68">
        <v>25407</v>
      </c>
      <c r="E430" s="194">
        <f t="shared" si="27"/>
        <v>9.2591107871720109</v>
      </c>
      <c r="H430">
        <v>428</v>
      </c>
      <c r="I430">
        <v>75</v>
      </c>
      <c r="J430" s="155">
        <v>1752</v>
      </c>
      <c r="K430" s="149">
        <v>2744</v>
      </c>
      <c r="L430" s="124">
        <v>0.91429000000000005</v>
      </c>
      <c r="M430" s="4">
        <f t="shared" si="26"/>
        <v>3001.2359317065698</v>
      </c>
    </row>
    <row r="431" spans="1:13" x14ac:dyDescent="0.2">
      <c r="A431" t="s">
        <v>1240</v>
      </c>
      <c r="B431" s="155">
        <v>1712</v>
      </c>
      <c r="C431" s="149">
        <v>6441</v>
      </c>
      <c r="D431" s="68">
        <v>93114</v>
      </c>
      <c r="E431" s="194">
        <f t="shared" si="27"/>
        <v>14.456450861667443</v>
      </c>
      <c r="H431">
        <v>429</v>
      </c>
      <c r="I431">
        <v>76</v>
      </c>
      <c r="J431" s="155">
        <v>1712</v>
      </c>
      <c r="K431" s="149">
        <v>6441</v>
      </c>
      <c r="L431" s="124">
        <v>1.4285699999999999</v>
      </c>
      <c r="M431" s="4">
        <f t="shared" si="26"/>
        <v>4508.704508704509</v>
      </c>
    </row>
    <row r="432" spans="1:13" x14ac:dyDescent="0.2">
      <c r="A432" t="s">
        <v>1153</v>
      </c>
      <c r="B432" s="155">
        <v>1711</v>
      </c>
      <c r="C432" s="149">
        <v>10484</v>
      </c>
      <c r="D432" s="68">
        <v>52230</v>
      </c>
      <c r="E432" s="194">
        <f t="shared" si="27"/>
        <v>4.9818771461274327</v>
      </c>
      <c r="H432">
        <v>430</v>
      </c>
      <c r="I432">
        <v>77</v>
      </c>
      <c r="J432" s="155">
        <v>1711</v>
      </c>
      <c r="K432" s="149">
        <v>10484</v>
      </c>
      <c r="L432" s="124">
        <v>1.1714199999999999</v>
      </c>
      <c r="M432" s="4">
        <f t="shared" si="26"/>
        <v>8949.8215840603716</v>
      </c>
    </row>
    <row r="433" spans="1:15" x14ac:dyDescent="0.2">
      <c r="A433" t="s">
        <v>1194</v>
      </c>
      <c r="B433" s="155">
        <v>1668</v>
      </c>
      <c r="C433" s="149">
        <v>4630</v>
      </c>
      <c r="D433" s="68">
        <v>45517</v>
      </c>
      <c r="E433" s="194">
        <f t="shared" si="27"/>
        <v>9.8308855291576673</v>
      </c>
      <c r="H433">
        <v>431</v>
      </c>
      <c r="I433">
        <v>78</v>
      </c>
      <c r="J433" s="155">
        <v>1668</v>
      </c>
      <c r="K433" s="149">
        <v>4630</v>
      </c>
      <c r="L433" s="124">
        <v>1.2285699999999999</v>
      </c>
      <c r="M433" s="4">
        <f t="shared" si="26"/>
        <v>3768.609033266318</v>
      </c>
    </row>
    <row r="434" spans="1:15" x14ac:dyDescent="0.2">
      <c r="A434" t="s">
        <v>1291</v>
      </c>
      <c r="B434" s="155">
        <v>1653</v>
      </c>
      <c r="C434" s="149">
        <v>4457</v>
      </c>
      <c r="D434" s="68">
        <v>24829</v>
      </c>
      <c r="E434" s="194">
        <f t="shared" si="27"/>
        <v>5.5707875252411938</v>
      </c>
      <c r="H434">
        <v>432</v>
      </c>
      <c r="I434">
        <v>79</v>
      </c>
      <c r="J434" s="155">
        <v>1653</v>
      </c>
      <c r="K434" s="149">
        <v>4457</v>
      </c>
      <c r="L434" s="124">
        <v>1</v>
      </c>
      <c r="M434" s="4">
        <f t="shared" si="26"/>
        <v>4457</v>
      </c>
    </row>
    <row r="435" spans="1:15" x14ac:dyDescent="0.2">
      <c r="A435" t="s">
        <v>1099</v>
      </c>
      <c r="B435" s="155">
        <v>1647</v>
      </c>
      <c r="C435" s="149">
        <v>4186</v>
      </c>
      <c r="D435" s="68">
        <v>30941</v>
      </c>
      <c r="E435" s="194">
        <f t="shared" si="27"/>
        <v>7.3915432393693266</v>
      </c>
      <c r="H435">
        <v>433</v>
      </c>
      <c r="I435">
        <v>80</v>
      </c>
      <c r="J435" s="155">
        <v>1647</v>
      </c>
      <c r="K435" s="149">
        <v>4186</v>
      </c>
      <c r="L435" s="124">
        <v>0.82857999999999998</v>
      </c>
      <c r="M435" s="4">
        <f t="shared" si="26"/>
        <v>5052.0167032754835</v>
      </c>
    </row>
    <row r="436" spans="1:15" x14ac:dyDescent="0.2">
      <c r="A436" t="s">
        <v>176</v>
      </c>
      <c r="B436" s="155">
        <v>1624</v>
      </c>
      <c r="C436" s="149">
        <v>3072</v>
      </c>
      <c r="D436" s="68">
        <v>37394</v>
      </c>
      <c r="E436" s="194">
        <f t="shared" si="27"/>
        <v>12.172526041666666</v>
      </c>
      <c r="H436">
        <v>434</v>
      </c>
      <c r="I436">
        <v>81</v>
      </c>
      <c r="J436" s="155">
        <v>1624</v>
      </c>
      <c r="K436" s="149">
        <v>3072</v>
      </c>
      <c r="L436" s="124">
        <v>0.74285999999999996</v>
      </c>
      <c r="M436" s="4">
        <f t="shared" si="26"/>
        <v>4135.3687101203459</v>
      </c>
    </row>
    <row r="437" spans="1:15" x14ac:dyDescent="0.2">
      <c r="A437" t="s">
        <v>1418</v>
      </c>
      <c r="B437" s="155">
        <v>1517</v>
      </c>
      <c r="C437" s="149">
        <v>19082</v>
      </c>
      <c r="D437" s="68">
        <v>35790</v>
      </c>
      <c r="E437" s="194">
        <f t="shared" si="27"/>
        <v>1.8755895608426789</v>
      </c>
      <c r="H437">
        <v>435</v>
      </c>
      <c r="I437">
        <v>82</v>
      </c>
      <c r="J437" s="155">
        <v>1517</v>
      </c>
      <c r="K437" s="149">
        <v>19082</v>
      </c>
      <c r="L437" s="124">
        <v>0.85714000000000001</v>
      </c>
      <c r="M437" s="4">
        <f t="shared" si="26"/>
        <v>22262.407541358472</v>
      </c>
    </row>
    <row r="438" spans="1:15" x14ac:dyDescent="0.2">
      <c r="A438" t="s">
        <v>1070</v>
      </c>
      <c r="B438" s="155">
        <v>1516</v>
      </c>
      <c r="C438" s="149">
        <v>16933</v>
      </c>
      <c r="D438" s="68">
        <v>46280</v>
      </c>
      <c r="E438" s="194">
        <f t="shared" si="27"/>
        <v>2.7331246678084216</v>
      </c>
      <c r="H438">
        <v>436</v>
      </c>
      <c r="I438">
        <v>83</v>
      </c>
      <c r="J438" s="155">
        <v>1516</v>
      </c>
      <c r="K438" s="149">
        <v>16933</v>
      </c>
      <c r="L438" s="124">
        <v>1.5142899999999999</v>
      </c>
      <c r="M438" s="4">
        <f t="shared" si="26"/>
        <v>11182.138163759915</v>
      </c>
    </row>
    <row r="439" spans="1:15" x14ac:dyDescent="0.2">
      <c r="A439" t="s">
        <v>1333</v>
      </c>
      <c r="B439" s="155">
        <v>1357</v>
      </c>
      <c r="C439" s="149">
        <v>12089</v>
      </c>
      <c r="D439" s="68">
        <v>34727</v>
      </c>
      <c r="E439" s="194">
        <f t="shared" si="27"/>
        <v>2.8726114649681529</v>
      </c>
      <c r="H439">
        <v>437</v>
      </c>
      <c r="I439">
        <v>84</v>
      </c>
      <c r="J439" s="155">
        <v>1357</v>
      </c>
      <c r="K439" s="149">
        <v>12089</v>
      </c>
      <c r="L439" s="124">
        <v>1.02857</v>
      </c>
      <c r="M439" s="4">
        <f t="shared" si="26"/>
        <v>11753.21076834829</v>
      </c>
    </row>
    <row r="440" spans="1:15" x14ac:dyDescent="0.2">
      <c r="A440" t="s">
        <v>70</v>
      </c>
      <c r="B440" s="155">
        <v>1354</v>
      </c>
      <c r="C440" s="149">
        <v>10641</v>
      </c>
      <c r="D440" s="68">
        <v>71907</v>
      </c>
      <c r="E440" s="194">
        <f t="shared" si="27"/>
        <v>6.7575415844375533</v>
      </c>
      <c r="H440">
        <v>438</v>
      </c>
      <c r="I440">
        <v>85</v>
      </c>
      <c r="J440" s="155">
        <v>1354</v>
      </c>
      <c r="K440" s="149">
        <v>10641</v>
      </c>
      <c r="L440" s="124">
        <v>1.6666699999999999</v>
      </c>
      <c r="M440" s="4">
        <f t="shared" si="26"/>
        <v>6384.5872308255384</v>
      </c>
    </row>
    <row r="441" spans="1:15" x14ac:dyDescent="0.2">
      <c r="A441" t="s">
        <v>1208</v>
      </c>
      <c r="B441" s="155">
        <v>1278</v>
      </c>
      <c r="C441" s="149">
        <v>7107</v>
      </c>
      <c r="D441" s="68">
        <v>49398</v>
      </c>
      <c r="E441" s="194">
        <f t="shared" si="27"/>
        <v>6.9506120726044749</v>
      </c>
      <c r="H441">
        <v>439</v>
      </c>
      <c r="I441">
        <v>86</v>
      </c>
      <c r="J441" s="155">
        <v>1278</v>
      </c>
      <c r="K441" s="149">
        <v>7107</v>
      </c>
      <c r="L441" s="124">
        <v>1</v>
      </c>
      <c r="M441" s="4">
        <f t="shared" si="26"/>
        <v>7107</v>
      </c>
    </row>
    <row r="442" spans="1:15" x14ac:dyDescent="0.2">
      <c r="A442" t="s">
        <v>1404</v>
      </c>
      <c r="B442" s="155">
        <v>1256</v>
      </c>
      <c r="C442" s="149">
        <v>10179</v>
      </c>
      <c r="D442" s="68">
        <v>58543</v>
      </c>
      <c r="E442" s="194">
        <f t="shared" si="27"/>
        <v>5.7513508203163379</v>
      </c>
      <c r="H442">
        <v>440</v>
      </c>
      <c r="I442">
        <v>87</v>
      </c>
      <c r="J442" s="155">
        <v>1256</v>
      </c>
      <c r="K442" s="149">
        <v>10179</v>
      </c>
      <c r="L442" s="124">
        <v>1.1142799999999999</v>
      </c>
      <c r="M442" s="4">
        <f t="shared" si="26"/>
        <v>9135.0468463940852</v>
      </c>
    </row>
    <row r="443" spans="1:15" x14ac:dyDescent="0.2">
      <c r="A443" t="s">
        <v>1246</v>
      </c>
      <c r="B443" s="155">
        <v>968</v>
      </c>
      <c r="C443" s="149">
        <v>20971</v>
      </c>
      <c r="D443" s="68">
        <v>49275</v>
      </c>
      <c r="E443" s="194">
        <f t="shared" si="27"/>
        <v>2.3496733584473799</v>
      </c>
      <c r="H443">
        <v>441</v>
      </c>
      <c r="I443">
        <v>88</v>
      </c>
      <c r="J443" s="155">
        <v>968</v>
      </c>
      <c r="K443" s="149">
        <v>20971</v>
      </c>
      <c r="L443" s="124">
        <v>1</v>
      </c>
      <c r="M443" s="4">
        <f t="shared" si="26"/>
        <v>20971</v>
      </c>
    </row>
    <row r="444" spans="1:15" x14ac:dyDescent="0.2">
      <c r="A444" t="s">
        <v>1378</v>
      </c>
      <c r="B444" s="155">
        <v>928</v>
      </c>
      <c r="C444" s="149">
        <v>4728</v>
      </c>
      <c r="D444" s="68">
        <v>50121</v>
      </c>
      <c r="E444" s="194">
        <f t="shared" si="27"/>
        <v>10.600888324873097</v>
      </c>
      <c r="F444" s="87" t="s">
        <v>1023</v>
      </c>
      <c r="G444" s="87">
        <f>AVERAGE(E356:E447)</f>
        <v>7.0079666765325932</v>
      </c>
      <c r="H444">
        <v>442</v>
      </c>
      <c r="I444">
        <v>89</v>
      </c>
      <c r="J444" s="155">
        <v>928</v>
      </c>
      <c r="K444" s="149">
        <v>4728</v>
      </c>
      <c r="L444" s="124">
        <v>1.05714</v>
      </c>
      <c r="M444" s="4">
        <f t="shared" si="26"/>
        <v>4472.4445201203243</v>
      </c>
      <c r="N444" s="87" t="s">
        <v>1023</v>
      </c>
      <c r="O444" s="139">
        <f>AVERAGE(M356:M447)</f>
        <v>9288.3790495402918</v>
      </c>
    </row>
    <row r="445" spans="1:15" x14ac:dyDescent="0.2">
      <c r="A445" t="s">
        <v>1129</v>
      </c>
      <c r="B445" s="155">
        <v>853</v>
      </c>
      <c r="C445" s="149">
        <v>14553</v>
      </c>
      <c r="D445" s="68">
        <v>54119</v>
      </c>
      <c r="E445" s="194">
        <f t="shared" si="27"/>
        <v>3.7187521473235758</v>
      </c>
      <c r="F445" s="87" t="s">
        <v>1024</v>
      </c>
      <c r="G445" s="57">
        <f>MEDIAN(E356:E447)</f>
        <v>5.5763003710313015</v>
      </c>
      <c r="H445">
        <v>443</v>
      </c>
      <c r="I445">
        <v>90</v>
      </c>
      <c r="J445" s="155">
        <v>853</v>
      </c>
      <c r="K445" s="149">
        <v>14553</v>
      </c>
      <c r="L445" s="124">
        <v>1</v>
      </c>
      <c r="M445" s="4">
        <f t="shared" si="26"/>
        <v>14553</v>
      </c>
      <c r="N445" s="87" t="s">
        <v>1024</v>
      </c>
      <c r="O445" s="4">
        <f>MEDIAN(M356:M447)</f>
        <v>7810.5990692473397</v>
      </c>
    </row>
    <row r="446" spans="1:15" x14ac:dyDescent="0.2">
      <c r="A446" t="s">
        <v>1195</v>
      </c>
      <c r="B446" s="155">
        <v>799</v>
      </c>
      <c r="C446" s="149">
        <v>4328</v>
      </c>
      <c r="D446" s="68">
        <v>43814</v>
      </c>
      <c r="E446" s="194">
        <f t="shared" si="27"/>
        <v>10.123382624768947</v>
      </c>
      <c r="F446" s="87" t="s">
        <v>1025</v>
      </c>
      <c r="G446" s="57">
        <f>MIN(E356:E447)</f>
        <v>1.3041949184114447</v>
      </c>
      <c r="H446">
        <v>444</v>
      </c>
      <c r="I446">
        <v>91</v>
      </c>
      <c r="J446" s="155">
        <v>799</v>
      </c>
      <c r="K446" s="149">
        <v>4328</v>
      </c>
      <c r="L446" s="124">
        <v>0.8</v>
      </c>
      <c r="M446" s="4">
        <f t="shared" si="26"/>
        <v>5410</v>
      </c>
      <c r="N446" s="87" t="s">
        <v>1025</v>
      </c>
      <c r="O446" s="4">
        <f>MIN(M356:M447)</f>
        <v>754.84905630808282</v>
      </c>
    </row>
    <row r="447" spans="1:15" x14ac:dyDescent="0.2">
      <c r="A447" t="s">
        <v>1395</v>
      </c>
      <c r="B447" s="155">
        <v>688</v>
      </c>
      <c r="C447" s="149">
        <v>16792</v>
      </c>
      <c r="D447" s="68">
        <v>44003</v>
      </c>
      <c r="E447" s="194">
        <f t="shared" si="27"/>
        <v>2.6204740352548832</v>
      </c>
      <c r="F447" s="88" t="s">
        <v>1026</v>
      </c>
      <c r="G447" s="76">
        <f>MAX(E356:E447)</f>
        <v>58.845598845598843</v>
      </c>
      <c r="H447">
        <v>445</v>
      </c>
      <c r="I447">
        <v>92</v>
      </c>
      <c r="J447" s="155">
        <v>688</v>
      </c>
      <c r="K447" s="149">
        <v>16792</v>
      </c>
      <c r="L447" s="124">
        <v>0.74285999999999996</v>
      </c>
      <c r="M447" s="4">
        <f t="shared" si="26"/>
        <v>22604.52844412137</v>
      </c>
      <c r="N447" s="88" t="s">
        <v>1026</v>
      </c>
      <c r="O447" s="75">
        <f>MAX(M356:M447)</f>
        <v>30395.843913419441</v>
      </c>
    </row>
    <row r="448" spans="1:15" x14ac:dyDescent="0.2">
      <c r="F448" s="117" t="s">
        <v>1023</v>
      </c>
      <c r="G448" s="86">
        <f>AVERAGE(E4:E447)</f>
        <v>5.5482308667448086</v>
      </c>
      <c r="N448" s="117" t="s">
        <v>1023</v>
      </c>
      <c r="O448" s="52">
        <f>AVERAGE(M4:M447)</f>
        <v>11830.046758656843</v>
      </c>
    </row>
    <row r="449" spans="6:15" x14ac:dyDescent="0.2">
      <c r="F449" s="87" t="s">
        <v>1024</v>
      </c>
      <c r="G449" s="57">
        <f>MEDIAN(E4:E447)</f>
        <v>4.4454112766521305</v>
      </c>
      <c r="N449" s="87" t="s">
        <v>1024</v>
      </c>
      <c r="O449" s="4">
        <f>MEDIAN(M4:M447)</f>
        <v>10375.848374094574</v>
      </c>
    </row>
    <row r="450" spans="6:15" x14ac:dyDescent="0.2">
      <c r="F450" s="87" t="s">
        <v>1025</v>
      </c>
      <c r="G450" s="57">
        <f>MIN(E4:E447)</f>
        <v>1.3041949184114447</v>
      </c>
      <c r="N450" s="87" t="s">
        <v>1025</v>
      </c>
      <c r="O450" s="4">
        <f>MIN(M4:M447)</f>
        <v>754.84905630808282</v>
      </c>
    </row>
    <row r="451" spans="6:15" x14ac:dyDescent="0.2">
      <c r="F451" s="87" t="s">
        <v>1026</v>
      </c>
      <c r="G451" s="57">
        <f>MAX(E4:E447)</f>
        <v>58.845598845598843</v>
      </c>
      <c r="N451" s="87" t="s">
        <v>1026</v>
      </c>
      <c r="O451" s="4">
        <f>MAX(M4:M447)</f>
        <v>47878.45303867403</v>
      </c>
    </row>
    <row r="469" spans="1:15" s="131" customFormat="1" x14ac:dyDescent="0.2">
      <c r="A469"/>
      <c r="B469" s="4"/>
      <c r="C469" s="4"/>
      <c r="D469" s="68"/>
      <c r="E469" s="17"/>
      <c r="F469" s="124"/>
      <c r="G469" s="124"/>
      <c r="J469" s="4"/>
      <c r="K469" s="4"/>
      <c r="L469" s="124"/>
      <c r="M469" s="4"/>
      <c r="N469" s="4"/>
      <c r="O469" s="4"/>
    </row>
    <row r="470" spans="1:15" s="131" customFormat="1" x14ac:dyDescent="0.2">
      <c r="A470"/>
      <c r="B470" s="4"/>
      <c r="C470" s="4"/>
      <c r="D470" s="68"/>
      <c r="E470" s="17"/>
      <c r="F470" s="124"/>
      <c r="G470" s="124"/>
      <c r="J470" s="4"/>
      <c r="K470" s="4"/>
      <c r="L470" s="124"/>
      <c r="M470" s="4"/>
      <c r="N470" s="4"/>
      <c r="O470" s="4"/>
    </row>
    <row r="471" spans="1:15" s="131" customFormat="1" x14ac:dyDescent="0.2">
      <c r="B471" s="123"/>
      <c r="C471" s="123"/>
      <c r="D471" s="122"/>
      <c r="E471" s="150"/>
      <c r="F471" s="124"/>
      <c r="G471" s="124"/>
      <c r="J471" s="123"/>
      <c r="K471" s="123"/>
      <c r="L471" s="124"/>
      <c r="M471" s="123"/>
      <c r="N471" s="4"/>
      <c r="O471" s="4"/>
    </row>
    <row r="472" spans="1:15" s="131" customFormat="1" x14ac:dyDescent="0.2">
      <c r="A472"/>
      <c r="B472" s="4"/>
      <c r="C472" s="4"/>
      <c r="D472" s="68"/>
      <c r="E472" s="17"/>
      <c r="F472" s="124"/>
      <c r="G472" s="124"/>
      <c r="J472" s="4"/>
      <c r="K472" s="4"/>
      <c r="L472" s="124"/>
      <c r="M472" s="4"/>
      <c r="N472" s="4"/>
      <c r="O472" s="4"/>
    </row>
    <row r="473" spans="1:15" s="131" customFormat="1" x14ac:dyDescent="0.2">
      <c r="A473"/>
      <c r="B473" s="4"/>
      <c r="C473" s="4"/>
      <c r="D473" s="68"/>
      <c r="E473" s="17"/>
      <c r="F473" s="124"/>
      <c r="G473" s="124"/>
      <c r="J473" s="4"/>
      <c r="K473" s="4"/>
      <c r="L473" s="124"/>
      <c r="M473" s="4"/>
      <c r="N473" s="4"/>
      <c r="O473" s="4"/>
    </row>
    <row r="474" spans="1:15" s="131" customFormat="1" x14ac:dyDescent="0.2">
      <c r="A474"/>
      <c r="B474" s="4"/>
      <c r="C474" s="4"/>
      <c r="D474" s="68"/>
      <c r="E474" s="17"/>
      <c r="F474" s="124"/>
      <c r="G474" s="124"/>
      <c r="J474" s="4"/>
      <c r="K474" s="4"/>
      <c r="L474" s="124"/>
      <c r="M474" s="4"/>
      <c r="N474" s="4"/>
      <c r="O474" s="4"/>
    </row>
    <row r="475" spans="1:15" s="131" customFormat="1" x14ac:dyDescent="0.2">
      <c r="A475"/>
      <c r="B475" s="4"/>
      <c r="C475" s="4"/>
      <c r="D475" s="68"/>
      <c r="E475" s="17"/>
      <c r="F475" s="124"/>
      <c r="G475" s="124"/>
      <c r="J475" s="4"/>
      <c r="K475" s="4"/>
      <c r="L475" s="124"/>
      <c r="M475" s="4"/>
      <c r="N475" s="123"/>
      <c r="O475" s="123"/>
    </row>
    <row r="476" spans="1:15" s="131" customFormat="1" x14ac:dyDescent="0.2">
      <c r="A476"/>
      <c r="B476" s="4"/>
      <c r="C476" s="4"/>
      <c r="D476" s="68"/>
      <c r="E476" s="17"/>
      <c r="F476" s="124"/>
      <c r="G476" s="124"/>
      <c r="J476" s="4"/>
      <c r="K476" s="4"/>
      <c r="L476" s="124"/>
      <c r="M476" s="4"/>
      <c r="N476" s="123"/>
      <c r="O476" s="123"/>
    </row>
    <row r="477" spans="1:15" s="131" customFormat="1" x14ac:dyDescent="0.2">
      <c r="A477"/>
      <c r="B477" s="4"/>
      <c r="C477" s="4"/>
      <c r="D477" s="68"/>
      <c r="E477" s="17"/>
      <c r="F477" s="124"/>
      <c r="G477" s="124"/>
      <c r="J477" s="4"/>
      <c r="K477" s="4"/>
      <c r="L477" s="124"/>
      <c r="M477" s="4"/>
      <c r="N477" s="123"/>
      <c r="O477" s="123"/>
    </row>
    <row r="478" spans="1:15" s="131" customFormat="1" x14ac:dyDescent="0.2">
      <c r="A478"/>
      <c r="B478" s="4"/>
      <c r="C478" s="4"/>
      <c r="D478" s="68"/>
      <c r="E478" s="17"/>
      <c r="F478" s="124"/>
      <c r="G478" s="124"/>
      <c r="J478" s="4"/>
      <c r="K478" s="4"/>
      <c r="L478" s="124"/>
      <c r="M478" s="4"/>
      <c r="N478" s="123"/>
      <c r="O478" s="123"/>
    </row>
    <row r="479" spans="1:15" s="131" customFormat="1" x14ac:dyDescent="0.2">
      <c r="A479"/>
      <c r="B479" s="4"/>
      <c r="C479" s="4"/>
      <c r="D479" s="68"/>
      <c r="E479" s="17"/>
      <c r="F479" s="124"/>
      <c r="G479" s="124"/>
      <c r="J479" s="4"/>
      <c r="K479" s="4"/>
      <c r="L479" s="124"/>
      <c r="M479" s="4"/>
      <c r="N479" s="123"/>
      <c r="O479" s="123"/>
    </row>
    <row r="480" spans="1:15" x14ac:dyDescent="0.2">
      <c r="N480" s="123"/>
      <c r="O480" s="123"/>
    </row>
    <row r="481" spans="14:15" x14ac:dyDescent="0.2">
      <c r="N481" s="123"/>
      <c r="O481" s="123"/>
    </row>
    <row r="482" spans="14:15" x14ac:dyDescent="0.2">
      <c r="N482" s="123"/>
      <c r="O482" s="123"/>
    </row>
    <row r="483" spans="14:15" x14ac:dyDescent="0.2">
      <c r="N483" s="123"/>
      <c r="O483" s="123"/>
    </row>
    <row r="484" spans="14:15" x14ac:dyDescent="0.2">
      <c r="N484" s="123"/>
      <c r="O484" s="123"/>
    </row>
    <row r="485" spans="14:15" x14ac:dyDescent="0.2">
      <c r="N485" s="123"/>
      <c r="O485" s="123"/>
    </row>
    <row r="486" spans="14:15" x14ac:dyDescent="0.2">
      <c r="N486" s="123"/>
      <c r="O486" s="123"/>
    </row>
  </sheetData>
  <sortState xmlns:xlrd2="http://schemas.microsoft.com/office/spreadsheetml/2017/richdata2" ref="A4:E470">
    <sortCondition descending="1" ref="B4:B470"/>
  </sortState>
  <phoneticPr fontId="0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1" ma:contentTypeDescription="Create a new document." ma:contentTypeScope="" ma:versionID="eb0a06019287d3f377914f4bd20858e7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26ae8053387f972404f5ef1c4bc0980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internalName="PublishingStartDate">
      <xsd:simpleType>
        <xsd:restriction base="dms:Unknown"/>
      </xsd:simpleType>
    </xsd:element>
    <xsd:element name="PublishingExpirationDate" ma:index="9" nillable="true" ma:displayName="Scheduling End Dat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3A35E91-CF44-464B-92B7-E5AD1726CFF8}"/>
</file>

<file path=customXml/itemProps2.xml><?xml version="1.0" encoding="utf-8"?>
<ds:datastoreItem xmlns:ds="http://schemas.openxmlformats.org/officeDocument/2006/customXml" ds:itemID="{3FB696E1-F98C-4079-8A93-CB2F376EF837}"/>
</file>

<file path=customXml/itemProps3.xml><?xml version="1.0" encoding="utf-8"?>
<ds:datastoreItem xmlns:ds="http://schemas.openxmlformats.org/officeDocument/2006/customXml" ds:itemID="{A02F545F-9F34-42A4-9BBB-6B34F77E62A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7</vt:i4>
      </vt:variant>
    </vt:vector>
  </HeadingPairs>
  <TitlesOfParts>
    <vt:vector size="20" baseType="lpstr">
      <vt:lpstr>State Aided </vt:lpstr>
      <vt:lpstr>SA DLC Summary</vt:lpstr>
      <vt:lpstr>Sys Summary</vt:lpstr>
      <vt:lpstr>Non-State Aided</vt:lpstr>
      <vt:lpstr>NSA DLC Summary</vt:lpstr>
      <vt:lpstr>Ind Analysis</vt:lpstr>
      <vt:lpstr>Sys Analysis</vt:lpstr>
      <vt:lpstr>Bookmobiles</vt:lpstr>
      <vt:lpstr>Circ Analysis</vt:lpstr>
      <vt:lpstr>Source Data 1</vt:lpstr>
      <vt:lpstr>Source Data 2</vt:lpstr>
      <vt:lpstr>Bkmobile Source</vt:lpstr>
      <vt:lpstr>St Summary Source</vt:lpstr>
      <vt:lpstr>'NSA DLC Summary'!Print_Area</vt:lpstr>
      <vt:lpstr>'SA DLC Summary'!Print_Area</vt:lpstr>
      <vt:lpstr>'State Aided '!Print_Area</vt:lpstr>
      <vt:lpstr>'Sys Analysis'!Print_Area</vt:lpstr>
      <vt:lpstr>'Ind Analysis'!Print_Titles</vt:lpstr>
      <vt:lpstr>'State Aided '!Print_Titles</vt:lpstr>
      <vt:lpstr>'Sys Analysis'!Print_Titles</vt:lpstr>
    </vt:vector>
  </TitlesOfParts>
  <Company>Pennsylvania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2017 PA Public Library Statistics</dc:title>
  <dc:creator>mkane</dc:creator>
  <cp:lastModifiedBy>Heimbach, Bunne</cp:lastModifiedBy>
  <cp:lastPrinted>2020-02-13T19:47:54Z</cp:lastPrinted>
  <dcterms:created xsi:type="dcterms:W3CDTF">2002-12-30T22:14:16Z</dcterms:created>
  <dcterms:modified xsi:type="dcterms:W3CDTF">2021-04-21T12:16:23Z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</Properties>
</file>